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7" activeTab="11"/>
  </bookViews>
  <sheets>
    <sheet name="Protocols" sheetId="1" r:id="rId1"/>
    <sheet name="OSI" sheetId="19" r:id="rId2"/>
    <sheet name="CAN-ID" sheetId="3" r:id="rId3"/>
    <sheet name="Priorities" sheetId="14" r:id="rId4"/>
    <sheet name="Control Data" sheetId="2" r:id="rId5"/>
    <sheet name="Service Frame (old)" sheetId="16" r:id="rId6"/>
    <sheet name="Service Frame" sheetId="25" r:id="rId7"/>
    <sheet name="CAN_3-4" sheetId="24" r:id="rId8"/>
    <sheet name="Layer_3-7" sheetId="23" r:id="rId9"/>
    <sheet name="Service Frame Overview" sheetId="22" r:id="rId10"/>
    <sheet name="Publication Frame" sheetId="18" r:id="rId11"/>
    <sheet name="CBOR" sheetId="26" r:id="rId12"/>
    <sheet name="Data types" sheetId="17" r:id="rId13"/>
    <sheet name="Bus load" sheetId="9" r:id="rId14"/>
    <sheet name="UESP" sheetId="15" r:id="rId15"/>
    <sheet name="Endianness" sheetId="20" r:id="rId16"/>
  </sheets>
  <calcPr calcId="152511"/>
</workbook>
</file>

<file path=xl/calcChain.xml><?xml version="1.0" encoding="utf-8"?>
<calcChain xmlns="http://schemas.openxmlformats.org/spreadsheetml/2006/main">
  <c r="D5" i="26" l="1"/>
  <c r="C5" i="26"/>
  <c r="E5" i="26" s="1"/>
  <c r="C16" i="26"/>
  <c r="E16" i="26" s="1"/>
  <c r="C17" i="26"/>
  <c r="C18" i="26"/>
  <c r="E18" i="26" s="1"/>
  <c r="C19" i="26"/>
  <c r="E19" i="26" s="1"/>
  <c r="C20" i="26"/>
  <c r="C21" i="26"/>
  <c r="E21" i="26" s="1"/>
  <c r="C22" i="26"/>
  <c r="E22" i="26" s="1"/>
  <c r="C23" i="26"/>
  <c r="E23" i="26" s="1"/>
  <c r="F23" i="26" s="1"/>
  <c r="C24" i="26"/>
  <c r="E24" i="26" s="1"/>
  <c r="F24" i="26" s="1"/>
  <c r="C25" i="26"/>
  <c r="E25" i="26" s="1"/>
  <c r="F25" i="26" s="1"/>
  <c r="C26" i="26"/>
  <c r="E26" i="26" s="1"/>
  <c r="F26" i="26" s="1"/>
  <c r="C27" i="26"/>
  <c r="E27" i="26" s="1"/>
  <c r="F27" i="26" s="1"/>
  <c r="C28" i="26"/>
  <c r="E28" i="26" s="1"/>
  <c r="F28" i="26" s="1"/>
  <c r="C29" i="26"/>
  <c r="E29" i="26" s="1"/>
  <c r="F29" i="26" s="1"/>
  <c r="C30" i="26"/>
  <c r="E30" i="26" s="1"/>
  <c r="F30" i="26" s="1"/>
  <c r="C31" i="26"/>
  <c r="C32" i="26"/>
  <c r="E32" i="26" s="1"/>
  <c r="C33" i="26"/>
  <c r="C34" i="26"/>
  <c r="E34" i="26" s="1"/>
  <c r="C35" i="26"/>
  <c r="E35" i="26" s="1"/>
  <c r="C36" i="26"/>
  <c r="C37" i="26"/>
  <c r="E37" i="26" s="1"/>
  <c r="C38" i="26"/>
  <c r="E38" i="26" s="1"/>
  <c r="C39" i="26"/>
  <c r="E39" i="26" s="1"/>
  <c r="C40" i="26"/>
  <c r="E40" i="26" s="1"/>
  <c r="C41" i="26"/>
  <c r="C42" i="26"/>
  <c r="E42" i="26" s="1"/>
  <c r="C43" i="26"/>
  <c r="E43" i="26" s="1"/>
  <c r="C44" i="26"/>
  <c r="E44" i="26" s="1"/>
  <c r="C45" i="26"/>
  <c r="C46" i="26"/>
  <c r="E46" i="26" s="1"/>
  <c r="C47" i="26"/>
  <c r="E47" i="26" s="1"/>
  <c r="C48" i="26"/>
  <c r="C49" i="26"/>
  <c r="E49" i="26" s="1"/>
  <c r="C50" i="26"/>
  <c r="E50" i="26" s="1"/>
  <c r="C51" i="26"/>
  <c r="E51" i="26" s="1"/>
  <c r="C52" i="26"/>
  <c r="E52" i="26" s="1"/>
  <c r="C53" i="26"/>
  <c r="C54" i="26"/>
  <c r="E54" i="26" s="1"/>
  <c r="C55" i="26"/>
  <c r="E55" i="26" s="1"/>
  <c r="C56" i="26"/>
  <c r="E56" i="26" s="1"/>
  <c r="C57" i="26"/>
  <c r="E33" i="26"/>
  <c r="E36" i="26"/>
  <c r="E41" i="26"/>
  <c r="E45" i="26"/>
  <c r="E48" i="26"/>
  <c r="E53" i="26"/>
  <c r="E57" i="26"/>
  <c r="E20" i="26"/>
  <c r="E17" i="26"/>
  <c r="D15" i="26"/>
  <c r="C15" i="26"/>
  <c r="E15" i="26" s="1"/>
  <c r="D14" i="26"/>
  <c r="C14" i="26"/>
  <c r="E13" i="26"/>
  <c r="D13" i="26"/>
  <c r="C13" i="26"/>
  <c r="D12" i="26"/>
  <c r="C12" i="26"/>
  <c r="D11" i="26"/>
  <c r="C11" i="26"/>
  <c r="E11" i="26" s="1"/>
  <c r="D10" i="26"/>
  <c r="C10" i="26"/>
  <c r="D9" i="26"/>
  <c r="C9" i="26"/>
  <c r="E9" i="26" s="1"/>
  <c r="D8" i="26"/>
  <c r="C8" i="26"/>
  <c r="E7" i="26"/>
  <c r="D7" i="26"/>
  <c r="C7" i="26"/>
  <c r="D6" i="26"/>
  <c r="C6" i="26"/>
  <c r="F5" i="26" l="1"/>
  <c r="E31" i="26"/>
  <c r="G27" i="26"/>
  <c r="G23" i="26"/>
  <c r="F56" i="26"/>
  <c r="F54" i="26"/>
  <c r="F52" i="26"/>
  <c r="F50" i="26"/>
  <c r="F48" i="26"/>
  <c r="F46" i="26"/>
  <c r="F44" i="26"/>
  <c r="F42" i="26"/>
  <c r="F40" i="26"/>
  <c r="F38" i="26"/>
  <c r="F36" i="26"/>
  <c r="F34" i="26"/>
  <c r="F32" i="26"/>
  <c r="G28" i="26"/>
  <c r="H28" i="26" s="1"/>
  <c r="G24" i="26"/>
  <c r="H24" i="26" s="1"/>
  <c r="G29" i="26"/>
  <c r="G25" i="26"/>
  <c r="F57" i="26"/>
  <c r="F55" i="26"/>
  <c r="F53" i="26"/>
  <c r="F51" i="26"/>
  <c r="F49" i="26"/>
  <c r="F47" i="26"/>
  <c r="F45" i="26"/>
  <c r="F43" i="26"/>
  <c r="F41" i="26"/>
  <c r="F39" i="26"/>
  <c r="F37" i="26"/>
  <c r="F35" i="26"/>
  <c r="F33" i="26"/>
  <c r="G30" i="26"/>
  <c r="G26" i="26"/>
  <c r="F7" i="26"/>
  <c r="H7" i="26" s="1"/>
  <c r="F13" i="26"/>
  <c r="F15" i="26"/>
  <c r="F16" i="26"/>
  <c r="F17" i="26"/>
  <c r="G17" i="26" s="1"/>
  <c r="F18" i="26"/>
  <c r="F19" i="26"/>
  <c r="G19" i="26" s="1"/>
  <c r="H19" i="26" s="1"/>
  <c r="F20" i="26"/>
  <c r="F21" i="26"/>
  <c r="G21" i="26" s="1"/>
  <c r="F22" i="26"/>
  <c r="E6" i="26"/>
  <c r="F6" i="26" s="1"/>
  <c r="G6" i="26" s="1"/>
  <c r="G7" i="26"/>
  <c r="E8" i="26"/>
  <c r="E10" i="26"/>
  <c r="E12" i="26"/>
  <c r="G12" i="26" s="1"/>
  <c r="G13" i="26"/>
  <c r="E14" i="26"/>
  <c r="F9" i="26"/>
  <c r="F11" i="26"/>
  <c r="F10" i="26"/>
  <c r="F12" i="26"/>
  <c r="C15" i="9"/>
  <c r="C9" i="9"/>
  <c r="N7" i="9" s="1"/>
  <c r="O7" i="9" s="1"/>
  <c r="Q7" i="9" s="1"/>
  <c r="H12" i="26" l="1"/>
  <c r="I12" i="26" s="1"/>
  <c r="F14" i="26"/>
  <c r="G5" i="26"/>
  <c r="H5" i="26" s="1"/>
  <c r="G15" i="26"/>
  <c r="H15" i="26" s="1"/>
  <c r="I15" i="26" s="1"/>
  <c r="H27" i="26"/>
  <c r="I27" i="26" s="1"/>
  <c r="F31" i="26"/>
  <c r="G31" i="26" s="1"/>
  <c r="I19" i="26"/>
  <c r="J19" i="26" s="1"/>
  <c r="K19" i="26" s="1"/>
  <c r="L19" i="26" s="1"/>
  <c r="P19" i="26" s="1"/>
  <c r="H23" i="26"/>
  <c r="I24" i="26"/>
  <c r="J24" i="26" s="1"/>
  <c r="K24" i="26" s="1"/>
  <c r="H30" i="26"/>
  <c r="I30" i="26" s="1"/>
  <c r="J30" i="26" s="1"/>
  <c r="G33" i="26"/>
  <c r="H33" i="26" s="1"/>
  <c r="H26" i="26"/>
  <c r="I26" i="26" s="1"/>
  <c r="G41" i="26"/>
  <c r="H41" i="26" s="1"/>
  <c r="G49" i="26"/>
  <c r="G57" i="26"/>
  <c r="G39" i="26"/>
  <c r="H39" i="26"/>
  <c r="G47" i="26"/>
  <c r="G55" i="26"/>
  <c r="G32" i="26"/>
  <c r="H32" i="26" s="1"/>
  <c r="G36" i="26"/>
  <c r="G40" i="26"/>
  <c r="G44" i="26"/>
  <c r="G48" i="26"/>
  <c r="H48" i="26" s="1"/>
  <c r="G52" i="26"/>
  <c r="G56" i="26"/>
  <c r="G37" i="26"/>
  <c r="G45" i="26"/>
  <c r="G53" i="26"/>
  <c r="H53" i="26"/>
  <c r="G35" i="26"/>
  <c r="G43" i="26"/>
  <c r="H43" i="26" s="1"/>
  <c r="G51" i="26"/>
  <c r="H25" i="26"/>
  <c r="H29" i="26"/>
  <c r="I28" i="26"/>
  <c r="G34" i="26"/>
  <c r="G38" i="26"/>
  <c r="G42" i="26"/>
  <c r="G46" i="26"/>
  <c r="G50" i="26"/>
  <c r="G54" i="26"/>
  <c r="J12" i="26"/>
  <c r="K12" i="26" s="1"/>
  <c r="L12" i="26" s="1"/>
  <c r="P12" i="26" s="1"/>
  <c r="H21" i="26"/>
  <c r="H17" i="26"/>
  <c r="H13" i="26"/>
  <c r="G10" i="26"/>
  <c r="H10" i="26" s="1"/>
  <c r="G22" i="26"/>
  <c r="G20" i="26"/>
  <c r="H20" i="26" s="1"/>
  <c r="I20" i="26" s="1"/>
  <c r="G18" i="26"/>
  <c r="G16" i="26"/>
  <c r="G9" i="26"/>
  <c r="I13" i="26"/>
  <c r="F8" i="26"/>
  <c r="G8" i="26" s="1"/>
  <c r="I7" i="26"/>
  <c r="J7" i="26" s="1"/>
  <c r="G11" i="26"/>
  <c r="H6" i="26"/>
  <c r="P7" i="9"/>
  <c r="N8" i="9"/>
  <c r="O8" i="9" s="1"/>
  <c r="N6" i="9"/>
  <c r="O6" i="9" s="1"/>
  <c r="H31" i="26" l="1"/>
  <c r="G14" i="26"/>
  <c r="I5" i="26"/>
  <c r="J5" i="26" s="1"/>
  <c r="I53" i="26"/>
  <c r="J53" i="26" s="1"/>
  <c r="K53" i="26" s="1"/>
  <c r="H37" i="26"/>
  <c r="I37" i="26" s="1"/>
  <c r="J27" i="26"/>
  <c r="K27" i="26" s="1"/>
  <c r="L27" i="26" s="1"/>
  <c r="K30" i="26"/>
  <c r="I31" i="26"/>
  <c r="I23" i="26"/>
  <c r="J23" i="26" s="1"/>
  <c r="H42" i="26"/>
  <c r="I42" i="26" s="1"/>
  <c r="J42" i="26" s="1"/>
  <c r="J28" i="26"/>
  <c r="K28" i="26" s="1"/>
  <c r="H46" i="26"/>
  <c r="I46" i="26" s="1"/>
  <c r="J46" i="26" s="1"/>
  <c r="I29" i="26"/>
  <c r="H44" i="26"/>
  <c r="H50" i="26"/>
  <c r="H34" i="26"/>
  <c r="H51" i="26"/>
  <c r="H35" i="26"/>
  <c r="I35" i="26" s="1"/>
  <c r="L24" i="26"/>
  <c r="P24" i="26" s="1"/>
  <c r="I48" i="26"/>
  <c r="J48" i="26" s="1"/>
  <c r="K48" i="26" s="1"/>
  <c r="I32" i="26"/>
  <c r="J32" i="26" s="1"/>
  <c r="K32" i="26" s="1"/>
  <c r="H55" i="26"/>
  <c r="H57" i="26"/>
  <c r="J26" i="26"/>
  <c r="K26" i="26" s="1"/>
  <c r="L26" i="26" s="1"/>
  <c r="L30" i="26"/>
  <c r="P30" i="26" s="1"/>
  <c r="H54" i="26"/>
  <c r="H38" i="26"/>
  <c r="I38" i="26" s="1"/>
  <c r="J38" i="26" s="1"/>
  <c r="I25" i="26"/>
  <c r="I43" i="26"/>
  <c r="J43" i="26" s="1"/>
  <c r="K43" i="26" s="1"/>
  <c r="H56" i="26"/>
  <c r="H45" i="26"/>
  <c r="I45" i="26" s="1"/>
  <c r="H40" i="26"/>
  <c r="H52" i="26"/>
  <c r="H36" i="26"/>
  <c r="H47" i="26"/>
  <c r="I39" i="26"/>
  <c r="H49" i="26"/>
  <c r="I49" i="26" s="1"/>
  <c r="J49" i="26" s="1"/>
  <c r="I41" i="26"/>
  <c r="I33" i="26"/>
  <c r="J33" i="26" s="1"/>
  <c r="K7" i="26"/>
  <c r="L7" i="26" s="1"/>
  <c r="P7" i="26" s="1"/>
  <c r="H8" i="26"/>
  <c r="I8" i="26" s="1"/>
  <c r="H18" i="26"/>
  <c r="I6" i="26"/>
  <c r="J20" i="26"/>
  <c r="K20" i="26" s="1"/>
  <c r="L20" i="26" s="1"/>
  <c r="H9" i="26"/>
  <c r="J15" i="26"/>
  <c r="I21" i="26"/>
  <c r="H16" i="26"/>
  <c r="I10" i="26"/>
  <c r="J10" i="26" s="1"/>
  <c r="K10" i="26" s="1"/>
  <c r="I17" i="26"/>
  <c r="J17" i="26" s="1"/>
  <c r="H11" i="26"/>
  <c r="I11" i="26" s="1"/>
  <c r="H22" i="26"/>
  <c r="I22" i="26" s="1"/>
  <c r="J13" i="26"/>
  <c r="K13" i="26" s="1"/>
  <c r="Q6" i="9"/>
  <c r="P6" i="9"/>
  <c r="Q8" i="9"/>
  <c r="Q11" i="9" s="1"/>
  <c r="P8" i="9"/>
  <c r="K23" i="26" l="1"/>
  <c r="H14" i="26"/>
  <c r="I14" i="26" s="1"/>
  <c r="J14" i="26" s="1"/>
  <c r="K5" i="26"/>
  <c r="L5" i="26" s="1"/>
  <c r="J37" i="26"/>
  <c r="K37" i="26" s="1"/>
  <c r="L37" i="26" s="1"/>
  <c r="P37" i="26" s="1"/>
  <c r="J45" i="26"/>
  <c r="K45" i="26"/>
  <c r="L45" i="26" s="1"/>
  <c r="L32" i="26"/>
  <c r="K31" i="26"/>
  <c r="L31" i="26" s="1"/>
  <c r="P31" i="26" s="1"/>
  <c r="J31" i="26"/>
  <c r="I40" i="26"/>
  <c r="I47" i="26"/>
  <c r="J47" i="26" s="1"/>
  <c r="K47" i="26" s="1"/>
  <c r="L47" i="26" s="1"/>
  <c r="I51" i="26"/>
  <c r="J51" i="26" s="1"/>
  <c r="J22" i="26"/>
  <c r="L23" i="26"/>
  <c r="P23" i="26" s="1"/>
  <c r="L48" i="26"/>
  <c r="J35" i="26"/>
  <c r="K35" i="26" s="1"/>
  <c r="K42" i="26"/>
  <c r="L42" i="26" s="1"/>
  <c r="Q42" i="26" s="1"/>
  <c r="I36" i="26"/>
  <c r="J36" i="26" s="1"/>
  <c r="I55" i="26"/>
  <c r="L43" i="26"/>
  <c r="Q43" i="26" s="1"/>
  <c r="I56" i="26"/>
  <c r="J56" i="26" s="1"/>
  <c r="I52" i="26"/>
  <c r="J52" i="26" s="1"/>
  <c r="K38" i="26"/>
  <c r="L38" i="26" s="1"/>
  <c r="K49" i="26"/>
  <c r="L49" i="26" s="1"/>
  <c r="Q49" i="26" s="1"/>
  <c r="I44" i="26"/>
  <c r="K46" i="26"/>
  <c r="L46" i="26" s="1"/>
  <c r="K33" i="26"/>
  <c r="L33" i="26" s="1"/>
  <c r="I57" i="26"/>
  <c r="J57" i="26" s="1"/>
  <c r="I34" i="26"/>
  <c r="J34" i="26" s="1"/>
  <c r="I50" i="26"/>
  <c r="J50" i="26" s="1"/>
  <c r="J41" i="26"/>
  <c r="K41" i="26" s="1"/>
  <c r="L41" i="26" s="1"/>
  <c r="Q41" i="26" s="1"/>
  <c r="J25" i="26"/>
  <c r="I54" i="26"/>
  <c r="J54" i="26" s="1"/>
  <c r="K54" i="26" s="1"/>
  <c r="L54" i="26" s="1"/>
  <c r="P54" i="26" s="1"/>
  <c r="J39" i="26"/>
  <c r="K39" i="26" s="1"/>
  <c r="L28" i="26"/>
  <c r="P28" i="26" s="1"/>
  <c r="J29" i="26"/>
  <c r="K29" i="26" s="1"/>
  <c r="L29" i="26" s="1"/>
  <c r="P29" i="26" s="1"/>
  <c r="L53" i="26"/>
  <c r="J8" i="26"/>
  <c r="K8" i="26" s="1"/>
  <c r="J11" i="26"/>
  <c r="K11" i="26" s="1"/>
  <c r="L11" i="26" s="1"/>
  <c r="P11" i="26" s="1"/>
  <c r="K17" i="26"/>
  <c r="L17" i="26" s="1"/>
  <c r="P17" i="26" s="1"/>
  <c r="K15" i="26"/>
  <c r="L15" i="26" s="1"/>
  <c r="K22" i="26"/>
  <c r="L22" i="26" s="1"/>
  <c r="P22" i="26" s="1"/>
  <c r="I9" i="26"/>
  <c r="J9" i="26" s="1"/>
  <c r="I16" i="26"/>
  <c r="J16" i="26" s="1"/>
  <c r="L10" i="26"/>
  <c r="K9" i="26"/>
  <c r="L9" i="26" s="1"/>
  <c r="P9" i="26" s="1"/>
  <c r="I18" i="26"/>
  <c r="L13" i="26"/>
  <c r="P13" i="26" s="1"/>
  <c r="J21" i="26"/>
  <c r="J6" i="26"/>
  <c r="K6" i="26" s="1"/>
  <c r="L6" i="26" s="1"/>
  <c r="P6" i="26" s="1"/>
  <c r="K14" i="26" l="1"/>
  <c r="L14" i="26" s="1"/>
  <c r="P14" i="26" s="1"/>
  <c r="J40" i="26"/>
  <c r="K40" i="26" s="1"/>
  <c r="L40" i="26" s="1"/>
  <c r="Q40" i="26" s="1"/>
  <c r="K51" i="26"/>
  <c r="L51" i="26" s="1"/>
  <c r="Q51" i="26" s="1"/>
  <c r="K52" i="26"/>
  <c r="L52" i="26" s="1"/>
  <c r="Q52" i="26" s="1"/>
  <c r="K50" i="26"/>
  <c r="L50" i="26" s="1"/>
  <c r="Q50" i="26" s="1"/>
  <c r="L39" i="26"/>
  <c r="Q39" i="26" s="1"/>
  <c r="L35" i="26"/>
  <c r="P35" i="26" s="1"/>
  <c r="J55" i="26"/>
  <c r="K55" i="26" s="1"/>
  <c r="L55" i="26" s="1"/>
  <c r="P55" i="26" s="1"/>
  <c r="K57" i="26"/>
  <c r="L57" i="26" s="1"/>
  <c r="K25" i="26"/>
  <c r="L25" i="26" s="1"/>
  <c r="P25" i="26" s="1"/>
  <c r="K36" i="26"/>
  <c r="L36" i="26" s="1"/>
  <c r="P36" i="26" s="1"/>
  <c r="K56" i="26"/>
  <c r="L56" i="26" s="1"/>
  <c r="P56" i="26" s="1"/>
  <c r="K34" i="26"/>
  <c r="L34" i="26" s="1"/>
  <c r="P34" i="26" s="1"/>
  <c r="J44" i="26"/>
  <c r="L8" i="26"/>
  <c r="P8" i="26" s="1"/>
  <c r="K16" i="26"/>
  <c r="L16" i="26" s="1"/>
  <c r="P16" i="26" s="1"/>
  <c r="J18" i="26"/>
  <c r="K18" i="26" s="1"/>
  <c r="L18" i="26" s="1"/>
  <c r="P18" i="26" s="1"/>
  <c r="K21" i="26"/>
  <c r="L21" i="26" s="1"/>
  <c r="K44" i="26" l="1"/>
  <c r="L44" i="26" s="1"/>
  <c r="Q44" i="26" s="1"/>
</calcChain>
</file>

<file path=xl/sharedStrings.xml><?xml version="1.0" encoding="utf-8"?>
<sst xmlns="http://schemas.openxmlformats.org/spreadsheetml/2006/main" count="1469" uniqueCount="838">
  <si>
    <t>Control</t>
  </si>
  <si>
    <t>Monitoring/Measurement</t>
  </si>
  <si>
    <t>Configuration/Calibration</t>
  </si>
  <si>
    <t>Data</t>
  </si>
  <si>
    <t>Unit</t>
  </si>
  <si>
    <t>Description</t>
  </si>
  <si>
    <t>Available sink current</t>
  </si>
  <si>
    <t>for chargers to define chg current</t>
  </si>
  <si>
    <t>Charge profile</t>
  </si>
  <si>
    <t>Available source current</t>
  </si>
  <si>
    <t>for intelligent loads (power prediction)</t>
  </si>
  <si>
    <t>Actual current</t>
  </si>
  <si>
    <t>Actual energy available?</t>
  </si>
  <si>
    <t>Data type</t>
  </si>
  <si>
    <t>Actual voltage</t>
  </si>
  <si>
    <t>fixed 11.4</t>
  </si>
  <si>
    <t>ufixed 10.6</t>
  </si>
  <si>
    <t>Nanogrid equivalent</t>
  </si>
  <si>
    <t>Device type</t>
  </si>
  <si>
    <t>Function type</t>
  </si>
  <si>
    <t>Source</t>
  </si>
  <si>
    <t>Sink</t>
  </si>
  <si>
    <t>Energy Storage</t>
  </si>
  <si>
    <t>Controller</t>
  </si>
  <si>
    <t>low</t>
  </si>
  <si>
    <t>Absolute maximum voltage</t>
  </si>
  <si>
    <t>Requested additional current</t>
  </si>
  <si>
    <t>high</t>
  </si>
  <si>
    <t>Priority (= energy cost)</t>
  </si>
  <si>
    <t>Priority (= importance)</t>
  </si>
  <si>
    <t>Switch off voltage set point</t>
  </si>
  <si>
    <t>Switch on voltage set point</t>
  </si>
  <si>
    <t>Actual energy available</t>
  </si>
  <si>
    <t>Voltage set point (center of hysteresis)</t>
  </si>
  <si>
    <t>Priority</t>
  </si>
  <si>
    <t>Frequency</t>
  </si>
  <si>
    <t>Desired current</t>
  </si>
  <si>
    <t>Desired voltage</t>
  </si>
  <si>
    <t>medium</t>
  </si>
  <si>
    <t>Where pack is not destroyed</t>
  </si>
  <si>
    <t>Priority (= energy value)</t>
  </si>
  <si>
    <t>Status (on/off)</t>
  </si>
  <si>
    <t>Device status (source/sink on/off)</t>
  </si>
  <si>
    <t>Sink priority (= importance)</t>
  </si>
  <si>
    <t>for load dump</t>
  </si>
  <si>
    <t>Absolute min voltage</t>
  </si>
  <si>
    <t>Absolute max voltage</t>
  </si>
  <si>
    <t>Voltage status</t>
  </si>
  <si>
    <t>Energy + charging profile</t>
  </si>
  <si>
    <t>General status</t>
  </si>
  <si>
    <t>Current storage priority (= energy cost)</t>
  </si>
  <si>
    <t>can change during operation (e.g. for junctions between different buses)</t>
  </si>
  <si>
    <t>Source priority (= energy cost)</t>
  </si>
  <si>
    <t>Junction: Most critical load</t>
  </si>
  <si>
    <t>General Node / Port</t>
  </si>
  <si>
    <t>Output current status</t>
  </si>
  <si>
    <t>Input current status</t>
  </si>
  <si>
    <t>Available input current</t>
  </si>
  <si>
    <t>Available output current</t>
  </si>
  <si>
    <t>Lower voltage set point</t>
  </si>
  <si>
    <t>Higher voltage set point</t>
  </si>
  <si>
    <t>useable for intelligent loads (power prediction)</t>
  </si>
  <si>
    <t>Junction: Route highest cost energy source</t>
  </si>
  <si>
    <t>V</t>
  </si>
  <si>
    <t>A</t>
  </si>
  <si>
    <t>ufixed 22.10</t>
  </si>
  <si>
    <t>CANopen</t>
  </si>
  <si>
    <t>U Q22.10</t>
  </si>
  <si>
    <t>not unsigned --&gt; suitable for AC current</t>
  </si>
  <si>
    <t>U Q12.4</t>
  </si>
  <si>
    <t>CAN extended frame</t>
  </si>
  <si>
    <t>Bit</t>
  </si>
  <si>
    <t>Source address</t>
  </si>
  <si>
    <t>event+time</t>
  </si>
  <si>
    <t>Function code</t>
  </si>
  <si>
    <t>Node ID</t>
  </si>
  <si>
    <t>Monitoring</t>
  </si>
  <si>
    <t>- coordination of component operation for energy management
- synchronization
- parallel operation
- protection</t>
  </si>
  <si>
    <t>- providing consolidated data on status and performance of individual components and the entire system</t>
  </si>
  <si>
    <t>Type</t>
  </si>
  <si>
    <t>Master/Slave</t>
  </si>
  <si>
    <t>Master/Slave / broadcast</t>
  </si>
  <si>
    <t>producer/consumer</t>
  </si>
  <si>
    <t>- polling
- time-based</t>
  </si>
  <si>
    <t>- polling / event-based</t>
  </si>
  <si>
    <t>Communication mechanism</t>
  </si>
  <si>
    <t>Byte</t>
  </si>
  <si>
    <t>Interval</t>
  </si>
  <si>
    <t>send/receive</t>
  </si>
  <si>
    <t>send only</t>
  </si>
  <si>
    <t>Frequency / Speed</t>
  </si>
  <si>
    <t>Send/receive (device)</t>
  </si>
  <si>
    <t>publish</t>
  </si>
  <si>
    <t>Extended data page (EDP): always 0b</t>
  </si>
  <si>
    <t>Data page (DP): always 1b</t>
  </si>
  <si>
    <t>Priority (P)
111b – Lowest priority
000b – Highest priority</t>
  </si>
  <si>
    <t>DGN high
00h-EFh: 15-8 = destination (PDU1)
F0h-FFh: 15-8 = DGN extension (PDU2)</t>
  </si>
  <si>
    <t>DGN low (extension) or
Destination address
00h-FEh: Node ID
FFh: broadcast</t>
  </si>
  <si>
    <t>Bit rate</t>
  </si>
  <si>
    <t>kbit/s</t>
  </si>
  <si>
    <t>2.0A = 11 bit ID, 2.0B = 29 bit ID</t>
  </si>
  <si>
    <t>CAN 2.0B</t>
  </si>
  <si>
    <t>Start of Frame</t>
  </si>
  <si>
    <t>Arbitration Field</t>
  </si>
  <si>
    <t>CRC Field</t>
  </si>
  <si>
    <t>Acknowledge Field</t>
  </si>
  <si>
    <t>End of Frame</t>
  </si>
  <si>
    <t>bit</t>
  </si>
  <si>
    <t>Message type</t>
  </si>
  <si>
    <t># devices</t>
  </si>
  <si>
    <t>CAN standard</t>
  </si>
  <si>
    <t>Control Field (incl. DLC)</t>
  </si>
  <si>
    <t>Message bits excl. Data</t>
  </si>
  <si>
    <t>Data length</t>
  </si>
  <si>
    <t>ms</t>
  </si>
  <si>
    <t>bytes</t>
  </si>
  <si>
    <t>Bus load</t>
  </si>
  <si>
    <t>%</t>
  </si>
  <si>
    <t>Intermission (IFS)</t>
  </si>
  <si>
    <t>Sum</t>
  </si>
  <si>
    <t>Msg. per device</t>
  </si>
  <si>
    <t>one per 10 bits</t>
  </si>
  <si>
    <t>Stuff bit factor</t>
  </si>
  <si>
    <t>Nominal</t>
  </si>
  <si>
    <t>Total</t>
  </si>
  <si>
    <t>Fast control</t>
  </si>
  <si>
    <t>Slow control</t>
  </si>
  <si>
    <t>Duration</t>
  </si>
  <si>
    <t>µs</t>
  </si>
  <si>
    <t>Source address
00h-FEh: Node ID
FFh: invalid</t>
  </si>
  <si>
    <t>Publish</t>
  </si>
  <si>
    <t>MQTT</t>
  </si>
  <si>
    <t>TCP</t>
  </si>
  <si>
    <t>CoAP</t>
  </si>
  <si>
    <t>Publish/Subscribe</t>
  </si>
  <si>
    <t>Asynchronous</t>
  </si>
  <si>
    <t>Payload agnostic</t>
  </si>
  <si>
    <t>Security</t>
  </si>
  <si>
    <t>SSL/TLS</t>
  </si>
  <si>
    <t>UDP</t>
  </si>
  <si>
    <t>DTLS</t>
  </si>
  <si>
    <t>Issues</t>
  </si>
  <si>
    <t>CoAP node has also a server role --&gt; NAT problem</t>
  </si>
  <si>
    <t>No broadcast possible</t>
  </si>
  <si>
    <t>Transport layer</t>
  </si>
  <si>
    <t>Reliability method</t>
  </si>
  <si>
    <t>3 Quality of Service levels</t>
  </si>
  <si>
    <t>Confirmable messages, nonconfirmable messages, acknowledgement and retransmissions</t>
  </si>
  <si>
    <t>Architecture</t>
  </si>
  <si>
    <t>Message identification</t>
  </si>
  <si>
    <t>URI</t>
  </si>
  <si>
    <t>Topics</t>
  </si>
  <si>
    <t>UAVCAN Message</t>
  </si>
  <si>
    <t>UAVCAN Service</t>
  </si>
  <si>
    <t>Message Type ID</t>
  </si>
  <si>
    <t>Service not message: 0</t>
  </si>
  <si>
    <t>Service not message: 1</t>
  </si>
  <si>
    <t>Request not response: 0 or 1</t>
  </si>
  <si>
    <t>Destination address
0…127</t>
  </si>
  <si>
    <t>Source address
0…127</t>
  </si>
  <si>
    <t>pub/sub</t>
  </si>
  <si>
    <t>request/response</t>
  </si>
  <si>
    <t>Request/Response, Publish/Subscribe</t>
  </si>
  <si>
    <t>Data type: 0: value (numeric), 1: description (string), 2: unit, 3: reserved</t>
  </si>
  <si>
    <t>Example: Temperature could be read from internal sensor or from published data</t>
  </si>
  <si>
    <t>Should set-points be changed by subscription or by request/response messages?</t>
  </si>
  <si>
    <t>Time-based publishing should not be possible (configuration parameters could be lookup tables or other large data formats)</t>
  </si>
  <si>
    <t>- initial component and system set-up
- selection of operating modes
- adjustment of set-points and parameters</t>
  </si>
  <si>
    <t>Input DGNs can be read for information (but only polling)</t>
  </si>
  <si>
    <t>Unsubscribe</t>
  </si>
  <si>
    <t>Single/multi frame transport</t>
  </si>
  <si>
    <t>Data functions:</t>
  </si>
  <si>
    <t>Single/multi frame transport (maybe control and emergency only single-frame)</t>
  </si>
  <si>
    <t>unicast or broadcast</t>
  </si>
  <si>
    <t>always broadcast</t>
  </si>
  <si>
    <t>b0</t>
  </si>
  <si>
    <t>b1</t>
  </si>
  <si>
    <t>b2</t>
  </si>
  <si>
    <t>0 (high)</t>
  </si>
  <si>
    <t>7 (low)</t>
  </si>
  <si>
    <t>Function</t>
  </si>
  <si>
    <t>Service (high prio)</t>
  </si>
  <si>
    <t>Service (low prio)</t>
  </si>
  <si>
    <t>pub</t>
  </si>
  <si>
    <t>Message structure</t>
  </si>
  <si>
    <t>ISO/OSI level</t>
  </si>
  <si>
    <t>single value</t>
  </si>
  <si>
    <t>predefined bitset</t>
  </si>
  <si>
    <t>Length</t>
  </si>
  <si>
    <t>max. 8 bytes</t>
  </si>
  <si>
    <t>Service Type ID</t>
  </si>
  <si>
    <t>?</t>
  </si>
  <si>
    <t>3, 4</t>
  </si>
  <si>
    <t>3 types of message</t>
  </si>
  <si>
    <t>Service message, request/response, normally 1:1 communication, beliebige länge</t>
  </si>
  <si>
    <t>Control message: high prio, broadcast, efficient data use (max. 8 bytes)</t>
  </si>
  <si>
    <t>Data message: config / input /output data</t>
  </si>
  <si>
    <t>Frage: Exponent zur Basis 10 oder zur Basis 2?</t>
  </si>
  <si>
    <t>Hinweis: RV-C und EnergyBus nehmen Basis 10, nur alte CANopen-Dokumente Fixed point math-kompatible basis 2</t>
  </si>
  <si>
    <t>Source address
00h-FEh: Node ID
FFh: anonymous message (for ID request)</t>
  </si>
  <si>
    <t>Node ID size = 8 bit (instead of 7 bits in UAVCAN) to be able to cover one IP address subnet</t>
  </si>
  <si>
    <t>Priority is defined by the type of message, not user-defined (in RV-C, almost all messages are suggested to be priority 6 --&gt; makes no sense)</t>
  </si>
  <si>
    <t>Every UESP component has to implement one of the defined component classes.</t>
  </si>
  <si>
    <t>Values 10 – LoadCtrl (controllable electrical load)</t>
  </si>
  <si>
    <t>11 – LoadInfl (influenceable electrical load)</t>
  </si>
  <si>
    <t>12 – LoadDumb (non controllable electrical load)</t>
  </si>
  <si>
    <t>20 – GenCtrl (controllable generator)</t>
  </si>
  <si>
    <t>21 – GenStoch (stochastic generator)</t>
  </si>
  <si>
    <t>30 – StoreEnergy (Energy storage)</t>
  </si>
  <si>
    <t>40 – SysManage (System manager - EMS)</t>
  </si>
  <si>
    <t>50 – DevMisc (Miscellaneous devices)</t>
  </si>
  <si>
    <t>* This object is read-only in normal operation. But since nominal storage capacity can</t>
  </si>
  <si>
    <t>change, this value should be writable by a configuration device.</t>
  </si>
  <si>
    <t>Available energy of the component expressed as a percentage of storage capacity.</t>
  </si>
  <si>
    <t>Current flows to the DC bus have a positive sign, the others a negative one.</t>
  </si>
  <si>
    <t>The same signing rules as for DC bus current have to be applied.</t>
  </si>
  <si>
    <t>Values Err – Error flag</t>
  </si>
  <si>
    <t>War – Warning flag</t>
  </si>
  <si>
    <t>OM1/OM0 – Operation mode (0 – EMS, 1 –</t>
  </si>
  <si>
    <t>Voltage controlled, 2 – SOC controlled)</t>
  </si>
  <si>
    <t>CM1/CM0 – Communication mode (0 – normal, 1 –</t>
  </si>
  <si>
    <t>masterless, 2 – communicationless)</t>
  </si>
  <si>
    <t>ON/OFF – power generation/consumption on or</t>
  </si>
  <si>
    <t>off?</t>
  </si>
  <si>
    <t>res – reserved for future use (should be set to</t>
  </si>
  <si>
    <t>zero)</t>
  </si>
  <si>
    <t>Values 0 – Unknown / not allowed!</t>
  </si>
  <si>
    <t>1 – Initializing</t>
  </si>
  <si>
    <t>2 – Disabled (power generation/consumption)</t>
  </si>
  <si>
    <t>3 – Enabled (power generation/consumption)</t>
  </si>
  <si>
    <t>4 – Shutting down</t>
  </si>
  <si>
    <t>Values 0 – None / no action</t>
  </si>
  <si>
    <t>1 – Initialize / restart</t>
  </si>
  <si>
    <t>2 – Disable (power generation/consumption)</t>
  </si>
  <si>
    <t>3 – Enable (power generation/consumption)</t>
  </si>
  <si>
    <t>4 – Shut down</t>
  </si>
  <si>
    <t>* The component should set this value to zero after performing the requested action.</t>
  </si>
  <si>
    <t>Values [Frame2]</t>
  </si>
  <si>
    <t>MR – Maintenance request (1)</t>
  </si>
  <si>
    <t>Values [Frame3]</t>
  </si>
  <si>
    <t>Not ready – 1 component not ready</t>
  </si>
  <si>
    <t>0 normal operation</t>
  </si>
  <si>
    <t>components</t>
  </si>
  <si>
    <t>* Should only be written by configuration device</t>
  </si>
  <si>
    <t>device</t>
  </si>
  <si>
    <t>The power, the component requests for this time frame.</t>
  </si>
  <si>
    <t>This is number of starts of the generator not the start up of the control unit.</t>
  </si>
  <si>
    <t>Value 0 – not variable</t>
  </si>
  <si>
    <t>1 – variable</t>
  </si>
  <si>
    <t>Example:</t>
  </si>
  <si>
    <t>If OpCostFunctionMinPowerValue is set to 0 Wh then element 0 of OpCostFunction</t>
  </si>
  <si>
    <t>contains the costs for the energy consumption of 0 Wh.</t>
  </si>
  <si>
    <t>If OpCostFunctionPowerStepping is set to 10 Wh, then element 1 of OpCostFunction</t>
  </si>
  <si>
    <t>contains the costs of an energy consumption of 10 Wh.</t>
  </si>
  <si>
    <t>The energy values calculates to</t>
  </si>
  <si>
    <t>Ei = OpCostFunctionMinPowerValue + i * OpCostFunctionPowerStepping</t>
  </si>
  <si>
    <t>Where i is the array element index (beginning with 0) and Ei is the corresponding energy</t>
  </si>
  <si>
    <t>value.</t>
  </si>
  <si>
    <t>Values 0 – forecast not valid (in progress)</t>
  </si>
  <si>
    <t>1 – forecast valid</t>
  </si>
  <si>
    <t>The mean of the error of the daily energy forecast over the lifespan of the component.</t>
  </si>
  <si>
    <t>Other objects</t>
  </si>
  <si>
    <t>General:</t>
  </si>
  <si>
    <t>• any additional devices (virtualDevices)</t>
  </si>
  <si>
    <t>Example for an irradiation sensor</t>
  </si>
  <si>
    <t>• Type</t>
  </si>
  <si>
    <t>• Type of irradiation (global, direct, diffuse)</t>
  </si>
  <si>
    <t>• Orientation (Slope) – degrees (0 – horizontal, 90 – vertical)</t>
  </si>
  <si>
    <t>• Orientation – degrees (0=south)</t>
  </si>
  <si>
    <t>• Sensorvalue (W/m^2)</t>
  </si>
  <si>
    <t>28 bit serial number. The 4 highest significant bits have no meaning. Serial number ranges will be assigned to component manufacturers by UESP consortium.</t>
  </si>
  <si>
    <t>Readable name of component. To simplify identification by user for configuration,monitoring and visualization.</t>
  </si>
  <si>
    <t>This object can be used by an external component to get known of the actual operation mode of the component.</t>
  </si>
  <si>
    <t>This object can be used by an external component to control the components behaviour.</t>
  </si>
  <si>
    <t>Set point for generated output power. Value has to be set by EMS and is only valid if the component is in normal operation mode.</t>
  </si>
  <si>
    <t>Provides the current time/ date in UNIX time format. This is specified as seconds since January 1, 1970, 00:00:00 UTC. Only one component in a network (preferably the active EMS) should provide this as a broadcast service. Other components should implement this as a passive object.</t>
  </si>
  <si>
    <t>This service provides the total system state of charge. The master battery should implement this as a broadcast service. Since in UESP v1.0 only one battery is allowed,this represents the state of charge of the system battery. Other components should implement this as a passive object.</t>
  </si>
  <si>
    <t>This is the minimum time the generator/load should run after switching on. It should be used as a hint by the EMS to prevent frequent switching of the generator/load.</t>
  </si>
  <si>
    <t>This is a configuration parameter of the battery controller. It is used to determine the battery’s state of charge (SOC).</t>
  </si>
  <si>
    <t>This object provides mean forecast error of the energy distribution over the lifespan of the component.</t>
  </si>
  <si>
    <t>OID</t>
  </si>
  <si>
    <t>TID (type)</t>
  </si>
  <si>
    <t>Default value</t>
  </si>
  <si>
    <t>Minimum Value</t>
  </si>
  <si>
    <t>Maximum Value</t>
  </si>
  <si>
    <t>Category</t>
  </si>
  <si>
    <t>This objects provides the absolute forecast error of the energy distribution of the previous day. It should be calculated as Σ| | d,abs i Error = ΔE Where ΔEi is the error of interval i.</t>
  </si>
  <si>
    <t>The OpForecastDistribution object delivers the distribution of the produced or consumed energy over the current day. The number of steps (the resolution) of the forecast is given by this object.</t>
  </si>
  <si>
    <t>The OpForecastDistribution object delivers the distribution of the produced or consumed energy over the current day. Each array element contains the estimated amount of energy produced or consumed by the component in the corresponding time interval.</t>
  </si>
  <si>
    <t>This objects provides a forecast of the total energy production (for GenStoch) or consumption (for LoadDumb) of the current day.</t>
  </si>
  <si>
    <t>The size of the array is given by the values of the objects OpCostFunctionMinPowerValue, OpCostFunctionMaxPowerValue,OpCostFunctionPowerStepping. Each array according energy value.element represents the energy costs for the</t>
  </si>
  <si>
    <t>If this value is changed by the system manager, the component has to adjust the array size and values of the cost function.</t>
  </si>
  <si>
    <t>This is the duration, the EMS has to enable power supply for the load in the given time frame.</t>
  </si>
  <si>
    <t>This is the time the generator/load is running and delivering/consuming power not the up time of the control unit.</t>
  </si>
  <si>
    <t>This is the time since the generator/load is running and delivering/consuming power not the start up time of the control unit.</t>
  </si>
  <si>
    <t>This is the total time, the generator/load was running and delivering/consuming power over components life time, not the start up time of the control unit.</t>
  </si>
  <si>
    <t>This flag /attribute indicates if the generator can only be operated by a fixed output power (nominal output power) or if the output power can be adjusted by the system manager (EMS). If this object is not implemented, a fixed output power is assumed.</t>
  </si>
  <si>
    <t>If object OpIsVariable is implemented, this object indicates the minimal output power that can be set by the system manager if the generator is switched on.</t>
  </si>
  <si>
    <t>If object OpIsModulable is implemented, this object indicates the maximum output power that can be set by the system manager if the generator is switched on.</t>
  </si>
  <si>
    <t>This is used by the EMS to decide which generator/load to use. In case of generator usage this information may / or may not be used (depending on the implementation of the EMS). In case of load usage, this will be used by the EMS to decide which load to switch off first in case of energy shortfalls.</t>
  </si>
  <si>
    <t>UINT32</t>
  </si>
  <si>
    <t>UINT8</t>
  </si>
  <si>
    <t>STRING</t>
  </si>
  <si>
    <t>FLOAT32</t>
  </si>
  <si>
    <t>UINT32 ARRAY</t>
  </si>
  <si>
    <t>FLOAT32 ARRAY</t>
  </si>
  <si>
    <t>UNIT32</t>
  </si>
  <si>
    <t>UINT16</t>
  </si>
  <si>
    <t>-</t>
  </si>
  <si>
    <t>W</t>
  </si>
  <si>
    <t>Wh</t>
  </si>
  <si>
    <t>S</t>
  </si>
  <si>
    <t>s</t>
  </si>
  <si>
    <t>s (UNIX timestamp)</t>
  </si>
  <si>
    <t>°C</t>
  </si>
  <si>
    <t>Ah (ampere hour)</t>
  </si>
  <si>
    <t>0 (least priority)</t>
  </si>
  <si>
    <t>10 000 000 h</t>
  </si>
  <si>
    <t>FFFFFFFFh</t>
  </si>
  <si>
    <t>255 (highest priority)</t>
  </si>
  <si>
    <t>Mandatory</t>
  </si>
  <si>
    <t>Optional</t>
  </si>
  <si>
    <t>Mandatory for LoadCtrl, LoadInfl, LoadDumb, StoreEnergy</t>
  </si>
  <si>
    <t>Mandatory for GenCtrl, GenStoch, StoreEnergy</t>
  </si>
  <si>
    <t>Mandatory for StoreEnergy</t>
  </si>
  <si>
    <t>Mandatory for LoadCtrl</t>
  </si>
  <si>
    <t>Mandatory for GenCtrl, GenStoch</t>
  </si>
  <si>
    <t>Mandatory for StoreEnergy ?</t>
  </si>
  <si>
    <t>Mandatory for LoadCtrl ?</t>
  </si>
  <si>
    <t>Mandatory for GenCtrl, LoadCtrl</t>
  </si>
  <si>
    <t>Mandatory for GenCtrl</t>
  </si>
  <si>
    <t>Mandatory for GenCtrl, Optional for LoadCtrl</t>
  </si>
  <si>
    <t>Optional for GenCtrl</t>
  </si>
  <si>
    <t>Mandatory for GenStoch, LoadDumb</t>
  </si>
  <si>
    <t>Mabdatory for GenStoch, LoadDumb</t>
  </si>
  <si>
    <t>Optional for GenStoch, LoadDumb</t>
  </si>
  <si>
    <t>Optional for StoreEnergy</t>
  </si>
  <si>
    <t>Access (int./ext.)</t>
  </si>
  <si>
    <t>Mandatory for LoadCtrl, Optional for LoadInfl, LoadDumb</t>
  </si>
  <si>
    <t>Mandatory for LoadCtrl, LoadInfl, LoadDumb, GenCtrl, GenStoch, StoreEnergy</t>
  </si>
  <si>
    <t>RO</t>
  </si>
  <si>
    <t>RO*</t>
  </si>
  <si>
    <t>RW/RO</t>
  </si>
  <si>
    <t>RW*/RW</t>
  </si>
  <si>
    <t>RO/RW</t>
  </si>
  <si>
    <t>RW/RW</t>
  </si>
  <si>
    <t>RW/RO for StoreEnergy, RO/WO for other</t>
  </si>
  <si>
    <t>RW/RW*</t>
  </si>
  <si>
    <t>RO/RO</t>
  </si>
  <si>
    <t>RW/RW,Should only be written by configuration</t>
  </si>
  <si>
    <t>AdmUID</t>
  </si>
  <si>
    <t>Unique Identifier / Serial number</t>
  </si>
  <si>
    <t>AdmClass</t>
  </si>
  <si>
    <t>Implemented Component Class / Device Profile</t>
  </si>
  <si>
    <t>AdmManufg</t>
  </si>
  <si>
    <t>Vendor name</t>
  </si>
  <si>
    <t>AdmSerial</t>
  </si>
  <si>
    <t>Vendor specific serial number</t>
  </si>
  <si>
    <t>AdmType</t>
  </si>
  <si>
    <t>Component type name</t>
  </si>
  <si>
    <t>AdmName</t>
  </si>
  <si>
    <t>Component name</t>
  </si>
  <si>
    <t>OpNomInPwr</t>
  </si>
  <si>
    <t>Nominal input power</t>
  </si>
  <si>
    <t>OpNomOutPwr</t>
  </si>
  <si>
    <t>Nominal output power</t>
  </si>
  <si>
    <t>OpNomStoreCap</t>
  </si>
  <si>
    <t>Nominal storage capacity</t>
  </si>
  <si>
    <t>OpMeasStoreLevel</t>
  </si>
  <si>
    <t>Measured state of charge (SOC)</t>
  </si>
  <si>
    <t>OpMeasPwr</t>
  </si>
  <si>
    <t>Measured component power</t>
  </si>
  <si>
    <t>OpStatus</t>
  </si>
  <si>
    <t>Component state register</t>
  </si>
  <si>
    <t>OpGetMode</t>
  </si>
  <si>
    <t>Read component operation mode</t>
  </si>
  <si>
    <t>OpSetMode</t>
  </si>
  <si>
    <t>Set component operation mode</t>
  </si>
  <si>
    <t>OpWarning</t>
  </si>
  <si>
    <t>Warning indication register</t>
  </si>
  <si>
    <t>OpError</t>
  </si>
  <si>
    <t>Error indication register</t>
  </si>
  <si>
    <t>OpReqOutPwr</t>
  </si>
  <si>
    <t>Request for power generation / output</t>
  </si>
  <si>
    <t>OpMeasVlt</t>
  </si>
  <si>
    <t>Measured component voltage / DC bus voltage</t>
  </si>
  <si>
    <t>OpMeasCur</t>
  </si>
  <si>
    <t>Measured component current / current to DC bus</t>
  </si>
  <si>
    <t>SvcTimeDate</t>
  </si>
  <si>
    <t>Time and date service</t>
  </si>
  <si>
    <t>SvcStoreSOC</t>
  </si>
  <si>
    <t>System storage state of charge</t>
  </si>
  <si>
    <t>EmLoadDropVlt</t>
  </si>
  <si>
    <t>Emergency mode load drop threshold voltage</t>
  </si>
  <si>
    <t>EmLoadReconVlt</t>
  </si>
  <si>
    <t>Emergency mode load reconnect threshold voltage</t>
  </si>
  <si>
    <t>EmGenStartVlt</t>
  </si>
  <si>
    <t>Emergency mode generator start threshold voltage</t>
  </si>
  <si>
    <t>EmGenStopVlt</t>
  </si>
  <si>
    <t>Emergency mode generator stop threshold voltage</t>
  </si>
  <si>
    <t>EmLoadDropSOC</t>
  </si>
  <si>
    <t>Emergency mode load drop threshold SOC</t>
  </si>
  <si>
    <t>EmLoadReconSOC</t>
  </si>
  <si>
    <t>Emergency mode load reconnect threshold SOC</t>
  </si>
  <si>
    <t>EmGenStartSOC</t>
  </si>
  <si>
    <t>Emergency mode generator start threshold SOC</t>
  </si>
  <si>
    <t>EmGenStopSOC</t>
  </si>
  <si>
    <t>Emergency mode generator stop threshold SOC</t>
  </si>
  <si>
    <t>OpCurrentEnergyPrice</t>
  </si>
  <si>
    <t>Current price for charging the battery</t>
  </si>
  <si>
    <t>OpTimeFrameArrayLen</t>
  </si>
  <si>
    <t>Maximum number of time frames allowed</t>
  </si>
  <si>
    <t>OpTimeFrameStartTime</t>
  </si>
  <si>
    <t>OpTimeFrameEndTime</t>
  </si>
  <si>
    <t>OpTimeFrameDuration</t>
  </si>
  <si>
    <t>OpTimeFrameRequestedPower</t>
  </si>
  <si>
    <t>OpCurrentRunTime</t>
  </si>
  <si>
    <t>Current run time since start</t>
  </si>
  <si>
    <t>OpLastStartTime</t>
  </si>
  <si>
    <t>Last start up time (UNIX timestamp)</t>
  </si>
  <si>
    <t>OpAccumulatedRunTime</t>
  </si>
  <si>
    <t>Accumulated run time of component</t>
  </si>
  <si>
    <t>OpNumberOfStarts</t>
  </si>
  <si>
    <t>Total number of generator starts over components lifetime</t>
  </si>
  <si>
    <t>OpMinRunTime</t>
  </si>
  <si>
    <t>Minimum continuous running time for generator / load</t>
  </si>
  <si>
    <t>OpIsVariable</t>
  </si>
  <si>
    <t>Is generator output power variable?</t>
  </si>
  <si>
    <t>OpMinPower</t>
  </si>
  <si>
    <t>Minimum adjustable generator output power</t>
  </si>
  <si>
    <t>OpMaxPower</t>
  </si>
  <si>
    <t>Maxium adjustable generator output power</t>
  </si>
  <si>
    <t>OpPriority</t>
  </si>
  <si>
    <t>Priority of load / generator usage</t>
  </si>
  <si>
    <t>OpCostFunctionMinPowerValue</t>
  </si>
  <si>
    <t>Minimum power value of the provided cost function</t>
  </si>
  <si>
    <t>OpCostFunctionMaxPowerValue</t>
  </si>
  <si>
    <t>Maximum power value of the provided cost function</t>
  </si>
  <si>
    <t>OpCostFunctionPowerStepping</t>
  </si>
  <si>
    <t>Stepping of the provided cost function</t>
  </si>
  <si>
    <t>OpCostFunction</t>
  </si>
  <si>
    <t>Values of the components energy cost function</t>
  </si>
  <si>
    <t>OpForecastDailyEnergy</t>
  </si>
  <si>
    <t>Forecast of the daily energy production / consumption</t>
  </si>
  <si>
    <t>OpForecastDistributionSteps</t>
  </si>
  <si>
    <t>Provides the number of steps (array size) of the energy forecast distribution</t>
  </si>
  <si>
    <t>OpForecastDistribution</t>
  </si>
  <si>
    <t>Energy production / consumption distribution forecast for the current day</t>
  </si>
  <si>
    <t>OpForecastValidity</t>
  </si>
  <si>
    <t>Is the available forecast valid for the current day?</t>
  </si>
  <si>
    <t>OpForecastDistributionAbsoluteError</t>
  </si>
  <si>
    <t>Absolute forecast error of the previous day</t>
  </si>
  <si>
    <t>OpForecastDistributionMeanError</t>
  </si>
  <si>
    <t>Mean absolute distribution forecast error</t>
  </si>
  <si>
    <t>OpForecastDailyError</t>
  </si>
  <si>
    <t>Absolute forecast error of the daily energy forecast for the previous day</t>
  </si>
  <si>
    <t>OpForecastMeanDailyError</t>
  </si>
  <si>
    <t>Mean absolute forecast error of the daily energy forecast</t>
  </si>
  <si>
    <t>BattCellTemp</t>
  </si>
  <si>
    <t>Battery cell temperature</t>
  </si>
  <si>
    <t>BattNumberOfCells</t>
  </si>
  <si>
    <t>Number of battery cells connected in series</t>
  </si>
  <si>
    <t>BattNominalCapacityAH</t>
  </si>
  <si>
    <t>Nominal capacity of the battery in ampere-hours</t>
  </si>
  <si>
    <t>Time frame for load usage - start time</t>
  </si>
  <si>
    <t>Time frame for load usage - end time</t>
  </si>
  <si>
    <t>Time frame for load usage - duration</t>
  </si>
  <si>
    <t>Time frame for load usage - requested power</t>
  </si>
  <si>
    <t>does control message also need the possibility of 1:1 comm?</t>
  </si>
  <si>
    <t>broadcast of config / input makes sense?</t>
  </si>
  <si>
    <t>256 types of service messages enough?</t>
  </si>
  <si>
    <t>config = input</t>
  </si>
  <si>
    <t>e.g. voltage set point for charger</t>
  </si>
  <si>
    <t>input = output</t>
  </si>
  <si>
    <t>e.g. battery temperature (could be determined by internal temperature sensor or by external sensor)</t>
  </si>
  <si>
    <t>output = config</t>
  </si>
  <si>
    <t>e.g. battery capacity</t>
  </si>
  <si>
    <t>--&gt; only data objects</t>
  </si>
  <si>
    <t>differentiation</t>
  </si>
  <si>
    <t>read/write/write after auth/write into nvm</t>
  </si>
  <si>
    <t>if heartbeat is not received after 3x update time, a device is considered not-connected</t>
  </si>
  <si>
    <t>EnergyCAN Data Publication Frame</t>
  </si>
  <si>
    <t>EnergyCAN Service Frame</t>
  </si>
  <si>
    <t>Data (Configuration)</t>
  </si>
  <si>
    <t>Data (Input)</t>
  </si>
  <si>
    <t>Data (output)</t>
  </si>
  <si>
    <t>pub?</t>
  </si>
  <si>
    <t>Service message only by HMI or also M2M? --&gt; also M2M to get information about data objects</t>
  </si>
  <si>
    <t>Read</t>
  </si>
  <si>
    <t>Write</t>
  </si>
  <si>
    <t>Subscribe</t>
  </si>
  <si>
    <t>request</t>
  </si>
  <si>
    <t>response</t>
  </si>
  <si>
    <t>Persistent or not (RAM or NVM)</t>
  </si>
  <si>
    <t>Publisher Node ID</t>
  </si>
  <si>
    <t>Publisher Data object ID</t>
  </si>
  <si>
    <t>Fallback time for internal sensor?</t>
  </si>
  <si>
    <t>Interval (ms)</t>
  </si>
  <si>
    <t>Firmware upgrade</t>
  </si>
  <si>
    <t>Request: 0, Response: 1</t>
  </si>
  <si>
    <t>Authentication</t>
  </si>
  <si>
    <t>See RV-C</t>
  </si>
  <si>
    <t>ISO-TP header
single frame:
0x00 + size (0…7)</t>
  </si>
  <si>
    <t>ISO-TP header</t>
  </si>
  <si>
    <t>Value byte 1</t>
  </si>
  <si>
    <t>Value byte 2</t>
  </si>
  <si>
    <t>Value byte 3</t>
  </si>
  <si>
    <t>Value byte 4</t>
  </si>
  <si>
    <t>ISO-TP header
preferably single frame</t>
  </si>
  <si>
    <t>Data type?</t>
  </si>
  <si>
    <t>Status: ACK/NACK, error code, etc.</t>
  </si>
  <si>
    <t>Code</t>
  </si>
  <si>
    <t>Length (bytes)</t>
  </si>
  <si>
    <t>0…4095</t>
  </si>
  <si>
    <t>Boolean</t>
  </si>
  <si>
    <t>Void</t>
  </si>
  <si>
    <t>Float 32</t>
  </si>
  <si>
    <t>Float 64</t>
  </si>
  <si>
    <t>see CiA 301</t>
  </si>
  <si>
    <t>Time stamp</t>
  </si>
  <si>
    <t>reserved</t>
  </si>
  <si>
    <t>IoT protokolle</t>
  </si>
  <si>
    <t>yes</t>
  </si>
  <si>
    <t>Remote file access?</t>
  </si>
  <si>
    <t>Command</t>
  </si>
  <si>
    <t>ID</t>
  </si>
  <si>
    <t>Write void to reset data value</t>
  </si>
  <si>
    <t>Write void to unsubscribe?</t>
  </si>
  <si>
    <t>Get unit?</t>
  </si>
  <si>
    <t>XCP</t>
  </si>
  <si>
    <t>Publish w/ timestamp</t>
  </si>
  <si>
    <t>Publish w/o timestamp</t>
  </si>
  <si>
    <t>Timestamp: 1</t>
  </si>
  <si>
    <t>Timestamp: 0</t>
  </si>
  <si>
    <t>Reserved: 0</t>
  </si>
  <si>
    <t>Timestamp
(continuously
 incrementing MCU 
time in ms)</t>
  </si>
  <si>
    <t>Data type
allowed: void, bool, byte, int16+exp, int32+exp, float32</t>
  </si>
  <si>
    <t>Data type must be same as read value?</t>
  </si>
  <si>
    <t>High-level APIs, including resource sharing, remote file access</t>
  </si>
  <si>
    <t>Translation of data between a networking service and an application; including character encoding, data compression and encryption/decryption</t>
  </si>
  <si>
    <t>Managing communication sessions, i.e. continuous exchange of information in the form of multiple back-and-forth transmissions between two nodes</t>
  </si>
  <si>
    <t>Segment (TCP) / Datagram (UDP)</t>
  </si>
  <si>
    <t>Reliable transmission of data segments between points on a network, including segmentation, acknowledgement and multiplexing</t>
  </si>
  <si>
    <t>Packet</t>
  </si>
  <si>
    <t>Structuring and managing a multi-node network, including addressing, routing and traffic control</t>
  </si>
  <si>
    <t>Frame</t>
  </si>
  <si>
    <t>Reliable transmission of data frames between two nodes connected by a physical layer</t>
  </si>
  <si>
    <t>Transmission and reception of raw bit streams over a physical medium</t>
  </si>
  <si>
    <t>Layer</t>
  </si>
  <si>
    <t>Protocol Data Unit (PDU)</t>
  </si>
  <si>
    <t>Application</t>
  </si>
  <si>
    <t>Presentation</t>
  </si>
  <si>
    <t>Session</t>
  </si>
  <si>
    <t>Transport</t>
  </si>
  <si>
    <t>Network</t>
  </si>
  <si>
    <t>Data link</t>
  </si>
  <si>
    <t>Physical</t>
  </si>
  <si>
    <t>TCP/IP</t>
  </si>
  <si>
    <t>IP</t>
  </si>
  <si>
    <t>TCP / UDP</t>
  </si>
  <si>
    <t>Ethernet</t>
  </si>
  <si>
    <t>EnergyCAN</t>
  </si>
  <si>
    <t>CAN</t>
  </si>
  <si>
    <t>Iso-TP and
data/service IDs</t>
  </si>
  <si>
    <t>Source address,
destination address</t>
  </si>
  <si>
    <t>Destination address
00h-FEh: Node ID
FFh: broadcast
Preferred addresses: 1-247 (same as modbus)
Modbus broadcast: 0</t>
  </si>
  <si>
    <t>Modbus frame length: 0-252 bytes</t>
  </si>
  <si>
    <t>ISO 11783: EDP = 0</t>
  </si>
  <si>
    <t>RV-C</t>
  </si>
  <si>
    <t>J1939</t>
  </si>
  <si>
    <t>Modbus</t>
  </si>
  <si>
    <t>Byte order</t>
  </si>
  <si>
    <t>Little endian</t>
  </si>
  <si>
    <t>Big endian</t>
  </si>
  <si>
    <t>to be compatible wit SAE J1939</t>
  </si>
  <si>
    <t>for 16 bit values, 32 bit values undefined</t>
  </si>
  <si>
    <t>Sunspec (Modbus)</t>
  </si>
  <si>
    <t>also for 32 and 64 bit values</t>
  </si>
  <si>
    <t>Function ID
Remarks: Communication channel, similar to ports in TCP/UDP (only one channel for each type can be opened per client/server) --&gt; part of transport layer?</t>
  </si>
  <si>
    <t>Data Object ID
high byte (15-8)</t>
  </si>
  <si>
    <t>Data Object ID
low byte (7-0)</t>
  </si>
  <si>
    <t>Data byte 1
(bits 7-0)</t>
  </si>
  <si>
    <t>Data byte 2
(bits 15-8)</t>
  </si>
  <si>
    <t>Data byte 3
(bits 23-16)</t>
  </si>
  <si>
    <t>Data byte 4
(bits 31-24)</t>
  </si>
  <si>
    <t>Scale factor / Exponent
(optional)</t>
  </si>
  <si>
    <t>Event based?</t>
  </si>
  <si>
    <t>RV-C / NMEA / ISOBUS</t>
  </si>
  <si>
    <t>Priority
Default: 3 Service high prio, 7 Service low prio</t>
  </si>
  <si>
    <t>EDP: 1b (prevent collision with J1939/NMEA)</t>
  </si>
  <si>
    <t>Control (normal)</t>
  </si>
  <si>
    <t>Control (emergency)</t>
  </si>
  <si>
    <t>0b (Service frame)</t>
  </si>
  <si>
    <t>1b (Data Publication frame)</t>
  </si>
  <si>
    <t>Priority
Default: 0 Emergency, 1 Control, 4 Configuration, 5 Input, 6 Monitoring (output)</t>
  </si>
  <si>
    <t>0x00</t>
  </si>
  <si>
    <t>0x80</t>
  </si>
  <si>
    <t>0x01</t>
  </si>
  <si>
    <t>Function Code</t>
  </si>
  <si>
    <t>Bit access</t>
  </si>
  <si>
    <t>Read Coils</t>
  </si>
  <si>
    <t>Write Single Coil</t>
  </si>
  <si>
    <t>Write Multiple Coils</t>
  </si>
  <si>
    <t>Read Multiple Holding Registers</t>
  </si>
  <si>
    <t>Write Single Holding Register</t>
  </si>
  <si>
    <t>Write Multiple Holding Registers</t>
  </si>
  <si>
    <t>Read/Write Multiple Registers</t>
  </si>
  <si>
    <t>Mask Write Register</t>
  </si>
  <si>
    <t>Read FIFO Queue</t>
  </si>
  <si>
    <t>File Record Access</t>
  </si>
  <si>
    <t>Read File Record</t>
  </si>
  <si>
    <t>Write File Record</t>
  </si>
  <si>
    <t>Diagnostics</t>
  </si>
  <si>
    <t>Read Exception Status</t>
  </si>
  <si>
    <t>Diagnostic</t>
  </si>
  <si>
    <t>Get Com Event Counter</t>
  </si>
  <si>
    <t>Get Com Event Log</t>
  </si>
  <si>
    <t>Report Slave ID</t>
  </si>
  <si>
    <t>Word access</t>
  </si>
  <si>
    <t>Read Discrete Inputs (RO)</t>
  </si>
  <si>
    <t>Read Input Registers (RO)</t>
  </si>
  <si>
    <t>Implemented in SMA</t>
  </si>
  <si>
    <t>Read Device Identification / Encapsulated Interface Transport</t>
  </si>
  <si>
    <t>Diagnostics / Other</t>
  </si>
  <si>
    <t>…</t>
  </si>
  <si>
    <t>(reserved)</t>
  </si>
  <si>
    <t>Read Data Object</t>
  </si>
  <si>
    <t>Write Data Object</t>
  </si>
  <si>
    <t>ok</t>
  </si>
  <si>
    <t>too much overhead</t>
  </si>
  <si>
    <t>Ping</t>
  </si>
  <si>
    <t>Change Subscribtion</t>
  </si>
  <si>
    <t>Change Publication</t>
  </si>
  <si>
    <t>Firmware Upgrade</t>
  </si>
  <si>
    <t>File Access</t>
  </si>
  <si>
    <t>Time Sync?</t>
  </si>
  <si>
    <t>Shutdown/Restart</t>
  </si>
  <si>
    <t>Heartbeat?</t>
  </si>
  <si>
    <t>Entscheidung: Basis 10 --&gt; Menschenlesbar, Umrechnung in float muss eh passieren, außerdem in SunSpec eingesetzt</t>
  </si>
  <si>
    <t>List Data Objects</t>
  </si>
  <si>
    <t>MessagePack datatypes not suitable, as int + exponent cannot be used</t>
  </si>
  <si>
    <t>Get Name</t>
  </si>
  <si>
    <t>responds all valid Ids for output/input/settings/calibration (max. ca. 2000 possible with Iso-TP)</t>
  </si>
  <si>
    <t>Network Layer (3)</t>
  </si>
  <si>
    <t>Transport Layer (4)</t>
  </si>
  <si>
    <t>Source Address/ID</t>
  </si>
  <si>
    <t>Destination Address/ID</t>
  </si>
  <si>
    <t>Payload
byte 1</t>
  </si>
  <si>
    <t>Payload
byte n</t>
  </si>
  <si>
    <t>Transport Header</t>
  </si>
  <si>
    <t>Network Header</t>
  </si>
  <si>
    <t>Energy Management Protocol
(Layer 5-7)</t>
  </si>
  <si>
    <t>not to be confused with ASCII response starting with {</t>
  </si>
  <si>
    <t>ASCII request</t>
  </si>
  <si>
    <t>Funtion ID</t>
  </si>
  <si>
    <t>ID byte 1</t>
  </si>
  <si>
    <t>ID byte 2</t>
  </si>
  <si>
    <t>ID byte 3</t>
  </si>
  <si>
    <t>ID byte 4</t>
  </si>
  <si>
    <t>Data byte 1</t>
  </si>
  <si>
    <t>Data byte 2</t>
  </si>
  <si>
    <t>Data byte 2..8</t>
  </si>
  <si>
    <t>ISO-TP header
(only first frame)</t>
  </si>
  <si>
    <t>CAN data (0-8 bytes)</t>
  </si>
  <si>
    <t>CAN extended identfier (29 bit)</t>
  </si>
  <si>
    <t>Data bytes…
(application protocol)</t>
  </si>
  <si>
    <t>Multi frame message: 0</t>
  </si>
  <si>
    <t>Multi frame message: 1</t>
  </si>
  <si>
    <t>Last frame: 0</t>
  </si>
  <si>
    <t>Sequence ID</t>
  </si>
  <si>
    <t>Frame number</t>
  </si>
  <si>
    <t>Data object ID (LSB)</t>
  </si>
  <si>
    <t>Data object ID (MSB)</t>
  </si>
  <si>
    <t>Destination address</t>
  </si>
  <si>
    <t>Timestamp</t>
  </si>
  <si>
    <t>Reserved (0b)</t>
  </si>
  <si>
    <t>First frame</t>
  </si>
  <si>
    <t>Single-frame packet</t>
  </si>
  <si>
    <t>Last frame</t>
  </si>
  <si>
    <t>Tiny-TP header (1b)</t>
  </si>
  <si>
    <t>Frame Cnt.</t>
  </si>
  <si>
    <t>Sequence identif.</t>
  </si>
  <si>
    <t>CAN data (2-8 bytes)</t>
  </si>
  <si>
    <t>Consecutive frames</t>
  </si>
  <si>
    <t>Data byte 8</t>
  </si>
  <si>
    <t>CAN data (1-8 bytes)</t>
  </si>
  <si>
    <t>Data / Timestamp byte</t>
  </si>
  <si>
    <t>Multi-frame message (1b)</t>
  </si>
  <si>
    <t>Last frame (0b)</t>
  </si>
  <si>
    <t>Single-frame message (0b)</t>
  </si>
  <si>
    <t>Last frame (0b/1b)</t>
  </si>
  <si>
    <t>Frame Count</t>
  </si>
  <si>
    <t>Sequence identifier</t>
  </si>
  <si>
    <t>Data byte n</t>
  </si>
  <si>
    <t>String UTF-8</t>
  </si>
  <si>
    <t>Arrays are generated automatically, e.g. int16+exp hat immer als Länge ein Vielfaches von 3</t>
  </si>
  <si>
    <t>uint16_t</t>
  </si>
  <si>
    <t>uint32_t</t>
  </si>
  <si>
    <t>uint64_t</t>
  </si>
  <si>
    <t>uint8_t (byte)</t>
  </si>
  <si>
    <t>can be used for raw data aswell</t>
  </si>
  <si>
    <t>16-63</t>
  </si>
  <si>
    <t>uint16_t + exponent</t>
  </si>
  <si>
    <t>uint64_t + exponent</t>
  </si>
  <si>
    <t>uint32_t + exponent</t>
  </si>
  <si>
    <t>int16_t + exponent</t>
  </si>
  <si>
    <t>int32_t + exponent</t>
  </si>
  <si>
    <t>int64_t + exponent</t>
  </si>
  <si>
    <t>maybe remove?</t>
  </si>
  <si>
    <t>Request</t>
  </si>
  <si>
    <t>Response</t>
  </si>
  <si>
    <t>Req/Resp</t>
  </si>
  <si>
    <t>0x81</t>
  </si>
  <si>
    <t>0x02</t>
  </si>
  <si>
    <t>0x82</t>
  </si>
  <si>
    <t>Byte 2</t>
  </si>
  <si>
    <t>Byte 1</t>
  </si>
  <si>
    <t>Byte 0</t>
  </si>
  <si>
    <t>Status Code</t>
  </si>
  <si>
    <t>Byte 3</t>
  </si>
  <si>
    <t>Byte 4</t>
  </si>
  <si>
    <t>Byte 5</t>
  </si>
  <si>
    <t>Byte 6</t>
  </si>
  <si>
    <t>Byte 7</t>
  </si>
  <si>
    <t>Publish event-triggered</t>
  </si>
  <si>
    <t>Publish time-triggered</t>
  </si>
  <si>
    <t>Get data object name</t>
  </si>
  <si>
    <t>List data objects</t>
  </si>
  <si>
    <t>RPC</t>
  </si>
  <si>
    <t>Trigger Msg.</t>
  </si>
  <si>
    <t>Own Data</t>
  </si>
  <si>
    <t>Remote data</t>
  </si>
  <si>
    <t>Channel / Protocol</t>
  </si>
  <si>
    <t>Write permanent</t>
  </si>
  <si>
    <t>1a</t>
  </si>
  <si>
    <t>58</t>
  </si>
  <si>
    <t>1b</t>
  </si>
  <si>
    <t>38</t>
  </si>
  <si>
    <t>39</t>
  </si>
  <si>
    <t>3a</t>
  </si>
  <si>
    <t>3b</t>
  </si>
  <si>
    <t>Bits</t>
  </si>
  <si>
    <t>20</t>
  </si>
  <si>
    <t>5a</t>
  </si>
  <si>
    <t>5b</t>
  </si>
  <si>
    <t>5f</t>
  </si>
  <si>
    <t>ff</t>
  </si>
  <si>
    <t>fb</t>
  </si>
  <si>
    <t>7a</t>
  </si>
  <si>
    <t>7b</t>
  </si>
  <si>
    <t>7f</t>
  </si>
  <si>
    <t>9a</t>
  </si>
  <si>
    <t>9b</t>
  </si>
  <si>
    <t>9f</t>
  </si>
  <si>
    <t>b8</t>
  </si>
  <si>
    <t>b9</t>
  </si>
  <si>
    <t>ba</t>
  </si>
  <si>
    <t>bb</t>
  </si>
  <si>
    <t>bf</t>
  </si>
  <si>
    <t>c0</t>
  </si>
  <si>
    <t>c1</t>
  </si>
  <si>
    <t>c2</t>
  </si>
  <si>
    <t>c3</t>
  </si>
  <si>
    <t>c4</t>
  </si>
  <si>
    <t>c5</t>
  </si>
  <si>
    <t>f4</t>
  </si>
  <si>
    <t>f5</t>
  </si>
  <si>
    <t>f6</t>
  </si>
  <si>
    <t>f7</t>
  </si>
  <si>
    <t>f8</t>
  </si>
  <si>
    <t>f9</t>
  </si>
  <si>
    <t>fa</t>
  </si>
  <si>
    <t>c6</t>
  </si>
  <si>
    <t>d5</t>
  </si>
  <si>
    <t>d8</t>
  </si>
  <si>
    <t>e0</t>
  </si>
  <si>
    <t>hex</t>
  </si>
  <si>
    <t>dec</t>
  </si>
  <si>
    <t>bin</t>
  </si>
  <si>
    <t>0x00..0x17 | Integer 0x00..0x17 (0..23)</t>
  </si>
  <si>
    <t>0x18 | Unsigned integer (one-byte uint8_t follows)</t>
  </si>
  <si>
    <t>0x19 | Unsigned integer (two-byte uint16_t follows)</t>
  </si>
  <si>
    <t>0x1a | Unsigned integer (four-byte uint32_t follows)</t>
  </si>
  <si>
    <t>0x1b | Unsigned integer (eight-byte uint64_t follows)</t>
  </si>
  <si>
    <t>0x20..0x37 | Negative integer -1-0x00..-1-0x17 (-1..-24)</t>
  </si>
  <si>
    <t>0x40..0x57 | byte string (0x00..0x17 bytes follow)</t>
  </si>
  <si>
    <t>0x5b | byte string (eight-byte uint64_t for n, and then n bytes follow)</t>
  </si>
  <si>
    <t>0x5f | byte string, byte strings follow, terminated by "break"</t>
  </si>
  <si>
    <t>0x60..0x77 | UTF-8 string (0x00..0x17 bytes follow)</t>
  </si>
  <si>
    <t>0x7f | UTF-8 string, UTF-8 strings follow, terminated by "break"</t>
  </si>
  <si>
    <t>0x80..0x97 | array (0x00..0x17 data items follow)</t>
  </si>
  <si>
    <t>0x9f | array, data items follow, terminated by "break"</t>
  </si>
  <si>
    <t>0xa0..0xb7 | map (0x00..0x17 pairs of data items follow)</t>
  </si>
  <si>
    <t>0xbf | map, pairs of data items follow, terminated by break</t>
  </si>
  <si>
    <t>0xc0 | Text-based date/time (data item follows; see section 2.4.1</t>
  </si>
  <si>
    <t>0xc1 | Epoch-based date/time (data item follows; see section 2.4.1</t>
  </si>
  <si>
    <t>0xc4 | Decimal Fraction (data item "array" follows; see Section 2.4.3</t>
  </si>
  <si>
    <t>0xc5 | Bigfloat (data item "array" follows; see section 2.4.3</t>
  </si>
  <si>
    <t>0xc6..0xd4 | (tagged item)</t>
  </si>
  <si>
    <t>0xe0..0xf3 | (simple value)</t>
  </si>
  <si>
    <t>0xf4 | False</t>
  </si>
  <si>
    <t>0xf5 | True</t>
  </si>
  <si>
    <t>0xf6 | Null</t>
  </si>
  <si>
    <t>0xf7 | Undefined</t>
  </si>
  <si>
    <t>0xf8 | (simple value, one byte follows)</t>
  </si>
  <si>
    <t>0xf9 | Half-Precision Float (two-byte IEEE 754)</t>
  </si>
  <si>
    <t>0xfa | Single-Precision Float (four-byte IEEE 754)</t>
  </si>
  <si>
    <t>0xfb | Double-Precision Float (eight-byte IEEE 754)</t>
  </si>
  <si>
    <t>0xff | "break" stop code</t>
  </si>
  <si>
    <t>40</t>
  </si>
  <si>
    <t>a0</t>
  </si>
  <si>
    <t>0</t>
  </si>
  <si>
    <t>Thingset data type ID</t>
  </si>
  <si>
    <t>bin &lt;32</t>
  </si>
  <si>
    <t>bin &gt;=32</t>
  </si>
  <si>
    <t>0x38 | Negative integer -1-n (one-byte uint8_t for n follows)</t>
  </si>
  <si>
    <t>0x39 | Negative integer -1-n (two-byte uint16_t for n follows)</t>
  </si>
  <si>
    <t>0x3a | Negative integer -1-n (four-byte uint32_t for n follows)</t>
  </si>
  <si>
    <t>0x3b | Negative integer -1-n (eight-byte uint64_t for n follows)</t>
  </si>
  <si>
    <t>0x58 | byte string (one-byte uint8_t for n, and then n bytes follow)</t>
  </si>
  <si>
    <t>0x59 | byte string (two-byte uint16_t for n, and then n bytes follow)</t>
  </si>
  <si>
    <t>0x5a | byte string (four-byte uint32_t for n, and then n bytes follow)</t>
  </si>
  <si>
    <t>0x78 | UTF-8 string (one-byte uint8_t for n, and then n bytes follow)</t>
  </si>
  <si>
    <t>0x79 | UTF-8 string (two-byte uint16_t for n, and then n bytes follow)</t>
  </si>
  <si>
    <t>0x7a | UTF-8 string (four-byte uint32_t for n, and then n bytes follow)</t>
  </si>
  <si>
    <t>0x7b | UTF-8 string (eight-byte uint64_t for n, and then n bytes follow)</t>
  </si>
  <si>
    <t>0x98 | array (one-byte uint8_t for n, and then n data items follow)</t>
  </si>
  <si>
    <t>0x99 | array (two-byte uint16_t for n, and then n data items follow)</t>
  </si>
  <si>
    <t>0x9a | array (four-byte uint32_t for n, and then n data items follow)</t>
  </si>
  <si>
    <t>0x9b | array (eight-byte uint64_t for n, and then n data items follow)</t>
  </si>
  <si>
    <t>0xb8 | map (one-byte uint8_t for n, and then n pairs fo data items follow)</t>
  </si>
  <si>
    <t>0xb9 | map (two-byte uint16_t for n, and then n pairs of data items follow)</t>
  </si>
  <si>
    <t>0xba | map (four-byte uint32_t for n, and then n pairs of data items follow)</t>
  </si>
  <si>
    <t>0xbb | map (eight-byte uint64_t for n, and then n pairs of data items follow)</t>
  </si>
  <si>
    <t>0xc2 | Positive bignum (data item "byte string" follows)</t>
  </si>
  <si>
    <t>0xc3 | Negative bignum (data item "byte string" follows)</t>
  </si>
  <si>
    <t>0xd5..0xd7 | Expected Conversion (data item follows; see section 2.4.4.2)</t>
  </si>
  <si>
    <t>0xd8..0xdb | (more tagged items, 1/2/4/8 bytes and then a data item follow)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</si>
</sst>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font>
    <font>
      <sz val="11"/>
      <name val="Calibri"/>
      <family val="2"/>
      <scheme val="minor"/>
    </font>
    <font>
      <sz val="11"/>
      <color theme="0"/>
      <name val="Calibri"/>
      <family val="2"/>
      <scheme val="minor"/>
    </font>
    <font>
      <b/>
      <sz val="11"/>
      <color theme="0"/>
      <name val="Calibri"/>
      <family val="2"/>
      <scheme val="minor"/>
    </font>
  </fonts>
  <fills count="21">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6"/>
        <bgColor indexed="64"/>
      </patternFill>
    </fill>
    <fill>
      <patternFill patternType="solid">
        <fgColor theme="8"/>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8"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181">
    <xf numFmtId="0" fontId="0" fillId="0" borderId="0" xfId="0"/>
    <xf numFmtId="0" fontId="1" fillId="0" borderId="0" xfId="0" applyFont="1"/>
    <xf numFmtId="0" fontId="0" fillId="0" borderId="0" xfId="0" applyFill="1"/>
    <xf numFmtId="0" fontId="0" fillId="2" borderId="0" xfId="0" applyFill="1"/>
    <xf numFmtId="0" fontId="1"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xf numFmtId="0" fontId="1" fillId="0" borderId="1" xfId="0" applyFont="1" applyBorder="1"/>
    <xf numFmtId="0" fontId="0" fillId="0" borderId="1" xfId="0" quotePrefix="1" applyBorder="1" applyAlignment="1">
      <alignment vertical="top" wrapText="1"/>
    </xf>
    <xf numFmtId="0" fontId="1" fillId="0" borderId="1" xfId="0" applyFont="1" applyBorder="1" applyAlignment="1">
      <alignment vertical="top"/>
    </xf>
    <xf numFmtId="0" fontId="0" fillId="0" borderId="1" xfId="0" applyBorder="1" applyAlignment="1">
      <alignment vertical="top"/>
    </xf>
    <xf numFmtId="0" fontId="0" fillId="0" borderId="1" xfId="0" quotePrefix="1" applyBorder="1" applyAlignment="1">
      <alignment vertical="top"/>
    </xf>
    <xf numFmtId="0" fontId="0" fillId="4" borderId="1" xfId="0" applyFill="1" applyBorder="1" applyAlignment="1">
      <alignment horizontal="center" vertical="top"/>
    </xf>
    <xf numFmtId="0" fontId="0" fillId="3" borderId="1" xfId="0" applyFill="1" applyBorder="1" applyAlignment="1">
      <alignment horizontal="center" vertical="top"/>
    </xf>
    <xf numFmtId="0" fontId="1" fillId="0" borderId="1" xfId="0" applyFont="1" applyBorder="1" applyAlignment="1">
      <alignment horizontal="center" vertical="top"/>
    </xf>
    <xf numFmtId="0" fontId="0" fillId="0" borderId="1" xfId="0" applyBorder="1" applyAlignment="1">
      <alignment vertical="center" wrapText="1"/>
    </xf>
    <xf numFmtId="0" fontId="0" fillId="0" borderId="0" xfId="0" applyBorder="1" applyAlignment="1">
      <alignment wrapText="1"/>
    </xf>
    <xf numFmtId="0" fontId="0" fillId="0" borderId="0" xfId="0" applyAlignment="1">
      <alignment horizontal="right"/>
    </xf>
    <xf numFmtId="0" fontId="1" fillId="0" borderId="5" xfId="0" applyFont="1" applyBorder="1"/>
    <xf numFmtId="164" fontId="0" fillId="0" borderId="0" xfId="1" applyNumberFormat="1" applyFont="1"/>
    <xf numFmtId="164" fontId="0" fillId="0" borderId="0" xfId="0" applyNumberFormat="1"/>
    <xf numFmtId="0" fontId="0" fillId="0" borderId="5" xfId="0" applyBorder="1"/>
    <xf numFmtId="164" fontId="0" fillId="0" borderId="5" xfId="1" applyNumberFormat="1" applyFont="1" applyBorder="1"/>
    <xf numFmtId="0" fontId="0" fillId="0" borderId="0" xfId="0" applyAlignment="1">
      <alignment vertical="top" wrapText="1"/>
    </xf>
    <xf numFmtId="0" fontId="0" fillId="0" borderId="1" xfId="0" applyBorder="1"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vertical="top"/>
    </xf>
    <xf numFmtId="0" fontId="1" fillId="0" borderId="0" xfId="0" applyFont="1" applyAlignment="1">
      <alignment vertical="top"/>
    </xf>
    <xf numFmtId="0" fontId="0" fillId="0" borderId="0" xfId="0" applyAlignment="1">
      <alignment horizontal="left" vertical="top"/>
    </xf>
    <xf numFmtId="0" fontId="1" fillId="5" borderId="0" xfId="0" applyFont="1" applyFill="1" applyAlignment="1">
      <alignment vertical="top"/>
    </xf>
    <xf numFmtId="0" fontId="1" fillId="5" borderId="0" xfId="0" applyFont="1" applyFill="1" applyAlignment="1">
      <alignment vertical="top" wrapText="1"/>
    </xf>
    <xf numFmtId="0" fontId="1" fillId="5" borderId="0" xfId="0" applyFont="1" applyFill="1" applyAlignment="1">
      <alignment horizontal="left" vertical="top"/>
    </xf>
    <xf numFmtId="0" fontId="0" fillId="0" borderId="0" xfId="0" quotePrefix="1"/>
    <xf numFmtId="0" fontId="0" fillId="6" borderId="0" xfId="0" applyFill="1" applyAlignment="1">
      <alignment horizontal="center"/>
    </xf>
    <xf numFmtId="0" fontId="0" fillId="6" borderId="0" xfId="0" applyFill="1"/>
    <xf numFmtId="0" fontId="0" fillId="7" borderId="0" xfId="0" applyFill="1"/>
    <xf numFmtId="0" fontId="0" fillId="7" borderId="0" xfId="0" applyFill="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0" fillId="0" borderId="3" xfId="0" applyBorder="1" applyAlignment="1">
      <alignment vertical="center"/>
    </xf>
    <xf numFmtId="0" fontId="0" fillId="0" borderId="2" xfId="0" applyBorder="1" applyAlignment="1">
      <alignment vertical="center"/>
    </xf>
    <xf numFmtId="0" fontId="0" fillId="0" borderId="7" xfId="0" applyBorder="1" applyAlignment="1">
      <alignment horizontal="center"/>
    </xf>
    <xf numFmtId="0" fontId="1" fillId="0" borderId="3" xfId="0" applyFont="1" applyFill="1" applyBorder="1" applyAlignment="1">
      <alignment horizontal="center"/>
    </xf>
    <xf numFmtId="0" fontId="1" fillId="0" borderId="0" xfId="0" applyFont="1" applyBorder="1" applyAlignment="1">
      <alignment horizontal="center" vertical="top"/>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xf numFmtId="0" fontId="0" fillId="0" borderId="1" xfId="0" applyBorder="1" applyAlignment="1">
      <alignment horizontal="center" vertical="center"/>
    </xf>
    <xf numFmtId="0" fontId="1" fillId="0" borderId="0" xfId="0" applyFont="1" applyAlignment="1">
      <alignment horizontal="left" vertical="top" wrapText="1"/>
    </xf>
    <xf numFmtId="0" fontId="0" fillId="0" borderId="3" xfId="0" applyFill="1" applyBorder="1" applyAlignment="1">
      <alignment horizontal="center"/>
    </xf>
    <xf numFmtId="0" fontId="0" fillId="0" borderId="6" xfId="0" applyBorder="1" applyAlignment="1">
      <alignment horizontal="center"/>
    </xf>
    <xf numFmtId="0" fontId="0" fillId="0" borderId="1" xfId="0" applyBorder="1" applyAlignment="1">
      <alignmen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4" borderId="1" xfId="0" applyFill="1" applyBorder="1" applyAlignment="1">
      <alignment horizontal="center" vertical="center"/>
    </xf>
    <xf numFmtId="0" fontId="0" fillId="8" borderId="1" xfId="0" applyFill="1" applyBorder="1"/>
    <xf numFmtId="0" fontId="0" fillId="0" borderId="1" xfId="0" applyBorder="1" applyAlignment="1">
      <alignment horizontal="center" vertical="center" wrapText="1"/>
    </xf>
    <xf numFmtId="0" fontId="0" fillId="0" borderId="1" xfId="0" applyFill="1" applyBorder="1" applyAlignment="1">
      <alignment vertical="center" wrapText="1"/>
    </xf>
    <xf numFmtId="0" fontId="0" fillId="8" borderId="1" xfId="0" applyFill="1" applyBorder="1" applyAlignment="1">
      <alignment vertical="center" wrapText="1"/>
    </xf>
    <xf numFmtId="0" fontId="0" fillId="0" borderId="1" xfId="0" applyBorder="1" applyAlignment="1">
      <alignment horizontal="center" vertical="top"/>
    </xf>
    <xf numFmtId="0" fontId="0" fillId="0" borderId="0" xfId="0" applyAlignment="1">
      <alignment horizontal="center" vertical="top"/>
    </xf>
    <xf numFmtId="0" fontId="1" fillId="0" borderId="1" xfId="0" applyFont="1" applyBorder="1" applyAlignment="1">
      <alignment horizontal="center" vertical="center" wrapText="1"/>
    </xf>
    <xf numFmtId="0" fontId="5" fillId="11" borderId="1" xfId="0" applyFont="1" applyFill="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xf>
    <xf numFmtId="0" fontId="0" fillId="15" borderId="0" xfId="0" applyFill="1"/>
    <xf numFmtId="0" fontId="0" fillId="15" borderId="1" xfId="0" applyFill="1" applyBorder="1" applyAlignment="1">
      <alignment horizontal="center"/>
    </xf>
    <xf numFmtId="0" fontId="0" fillId="15" borderId="0" xfId="0" applyFill="1" applyAlignment="1">
      <alignment vertical="top"/>
    </xf>
    <xf numFmtId="0" fontId="0" fillId="15" borderId="0" xfId="0" applyFill="1" applyAlignment="1">
      <alignment horizontal="center" vertical="top"/>
    </xf>
    <xf numFmtId="0" fontId="1" fillId="0" borderId="1" xfId="0" applyFont="1" applyBorder="1" applyAlignment="1">
      <alignment horizontal="center"/>
    </xf>
    <xf numFmtId="0" fontId="0" fillId="15" borderId="1" xfId="0" applyFill="1" applyBorder="1" applyAlignment="1">
      <alignment horizontal="center"/>
    </xf>
    <xf numFmtId="0" fontId="0" fillId="0" borderId="1" xfId="0" applyBorder="1" applyAlignment="1">
      <alignment horizontal="center"/>
    </xf>
    <xf numFmtId="0" fontId="0" fillId="11" borderId="1" xfId="0" applyFill="1" applyBorder="1"/>
    <xf numFmtId="0" fontId="0" fillId="11" borderId="2" xfId="0" applyFill="1" applyBorder="1"/>
    <xf numFmtId="0" fontId="0" fillId="16" borderId="4" xfId="0" applyFill="1" applyBorder="1"/>
    <xf numFmtId="0" fontId="5" fillId="8" borderId="0" xfId="0" applyFont="1" applyFill="1" applyBorder="1" applyAlignment="1">
      <alignment vertical="top"/>
    </xf>
    <xf numFmtId="0" fontId="5" fillId="11" borderId="2" xfId="0" applyFont="1" applyFill="1" applyBorder="1" applyAlignment="1">
      <alignment vertical="top"/>
    </xf>
    <xf numFmtId="0" fontId="0" fillId="11" borderId="3" xfId="0" applyFill="1" applyBorder="1"/>
    <xf numFmtId="0" fontId="5" fillId="17" borderId="2" xfId="0" applyFont="1" applyFill="1" applyBorder="1" applyAlignment="1">
      <alignment vertical="top"/>
    </xf>
    <xf numFmtId="0" fontId="0" fillId="17" borderId="3" xfId="0" applyFill="1" applyBorder="1"/>
    <xf numFmtId="0" fontId="5" fillId="11" borderId="0" xfId="0" applyFont="1" applyFill="1" applyBorder="1" applyAlignment="1"/>
    <xf numFmtId="0" fontId="5" fillId="11" borderId="14" xfId="0" applyFont="1" applyFill="1" applyBorder="1" applyAlignment="1"/>
    <xf numFmtId="0" fontId="5" fillId="11" borderId="3" xfId="0" applyFont="1" applyFill="1" applyBorder="1" applyAlignment="1"/>
    <xf numFmtId="0" fontId="4" fillId="15" borderId="0" xfId="0" applyFont="1" applyFill="1" applyBorder="1" applyAlignment="1">
      <alignment vertical="top"/>
    </xf>
    <xf numFmtId="0" fontId="4" fillId="15" borderId="11" xfId="0" applyFont="1" applyFill="1" applyBorder="1" applyAlignment="1">
      <alignment vertical="top"/>
    </xf>
    <xf numFmtId="0" fontId="4" fillId="15" borderId="10" xfId="0" applyFont="1" applyFill="1" applyBorder="1" applyAlignment="1">
      <alignment vertical="top"/>
    </xf>
    <xf numFmtId="0" fontId="0" fillId="0" borderId="1" xfId="0" applyBorder="1" applyAlignment="1">
      <alignment horizontal="center"/>
    </xf>
    <xf numFmtId="0" fontId="6" fillId="17" borderId="0" xfId="0" applyFont="1" applyFill="1" applyBorder="1"/>
    <xf numFmtId="0" fontId="6" fillId="17" borderId="1" xfId="0" applyFont="1"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13" borderId="2" xfId="0" applyFill="1" applyBorder="1" applyAlignment="1">
      <alignment horizontal="left" vertical="center" wrapText="1"/>
    </xf>
    <xf numFmtId="0" fontId="0" fillId="13" borderId="3" xfId="0" applyFill="1" applyBorder="1" applyAlignment="1">
      <alignment horizontal="left" vertical="center" wrapText="1"/>
    </xf>
    <xf numFmtId="0" fontId="0" fillId="13" borderId="4" xfId="0" applyFill="1" applyBorder="1" applyAlignment="1">
      <alignment horizontal="left" vertical="center" wrapText="1"/>
    </xf>
    <xf numFmtId="0" fontId="0" fillId="13" borderId="1" xfId="0" applyFill="1" applyBorder="1" applyAlignment="1">
      <alignment horizontal="left" vertical="center" wrapText="1"/>
    </xf>
    <xf numFmtId="0" fontId="0" fillId="8" borderId="2" xfId="0" applyFill="1" applyBorder="1" applyAlignment="1">
      <alignment horizontal="left" vertical="center" wrapText="1"/>
    </xf>
    <xf numFmtId="0" fontId="0" fillId="8" borderId="3" xfId="0" applyFill="1" applyBorder="1" applyAlignment="1">
      <alignment horizontal="left" vertical="center" wrapText="1"/>
    </xf>
    <xf numFmtId="0" fontId="0" fillId="8" borderId="4" xfId="0" applyFill="1" applyBorder="1" applyAlignment="1">
      <alignment horizontal="left" vertical="center" wrapText="1"/>
    </xf>
    <xf numFmtId="0" fontId="0" fillId="0" borderId="1" xfId="0" applyBorder="1" applyAlignment="1">
      <alignment horizontal="left" wrapText="1"/>
    </xf>
    <xf numFmtId="0" fontId="0" fillId="0" borderId="6" xfId="0" applyBorder="1" applyAlignment="1">
      <alignment horizontal="left" vertical="center" wrapText="1"/>
    </xf>
    <xf numFmtId="0" fontId="0" fillId="11" borderId="1" xfId="0" applyFill="1" applyBorder="1" applyAlignment="1">
      <alignment horizontal="center" vertic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top"/>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19" borderId="1" xfId="0" applyFill="1" applyBorder="1" applyAlignment="1">
      <alignment horizontal="center"/>
    </xf>
    <xf numFmtId="0" fontId="5" fillId="11" borderId="8" xfId="0" applyFont="1" applyFill="1" applyBorder="1" applyAlignment="1">
      <alignment horizontal="center"/>
    </xf>
    <xf numFmtId="0" fontId="5" fillId="11" borderId="7" xfId="0" applyFont="1" applyFill="1" applyBorder="1" applyAlignment="1">
      <alignment horizontal="center"/>
    </xf>
    <xf numFmtId="0" fontId="5" fillId="11" borderId="5" xfId="0" applyFont="1" applyFill="1" applyBorder="1" applyAlignment="1">
      <alignment horizontal="center"/>
    </xf>
    <xf numFmtId="0" fontId="5" fillId="11" borderId="0" xfId="0" applyFont="1" applyFill="1" applyBorder="1" applyAlignment="1">
      <alignment horizontal="center"/>
    </xf>
    <xf numFmtId="0" fontId="5" fillId="11" borderId="9" xfId="0" applyFont="1" applyFill="1" applyBorder="1" applyAlignment="1">
      <alignment horizontal="center"/>
    </xf>
    <xf numFmtId="0" fontId="5" fillId="11" borderId="4" xfId="0" applyFont="1" applyFill="1" applyBorder="1" applyAlignment="1">
      <alignment horizontal="center" vertical="top"/>
    </xf>
    <xf numFmtId="0" fontId="5" fillId="11" borderId="1" xfId="0" applyFont="1" applyFill="1" applyBorder="1" applyAlignment="1">
      <alignment horizontal="center" vertical="top"/>
    </xf>
    <xf numFmtId="0" fontId="0" fillId="0" borderId="1" xfId="0" applyBorder="1" applyAlignment="1">
      <alignment horizontal="center"/>
    </xf>
    <xf numFmtId="0" fontId="0" fillId="8" borderId="1" xfId="0" applyFill="1" applyBorder="1" applyAlignment="1">
      <alignment horizontal="center"/>
    </xf>
    <xf numFmtId="0" fontId="0" fillId="8" borderId="6" xfId="0" applyFill="1" applyBorder="1" applyAlignment="1">
      <alignment horizontal="center"/>
    </xf>
    <xf numFmtId="0" fontId="0" fillId="8" borderId="1" xfId="0" applyFill="1" applyBorder="1" applyAlignment="1">
      <alignment horizontal="center" vertical="top" wrapText="1"/>
    </xf>
    <xf numFmtId="0" fontId="0" fillId="8" borderId="1" xfId="0" applyFill="1" applyBorder="1" applyAlignment="1">
      <alignment horizontal="center" vertical="top"/>
    </xf>
    <xf numFmtId="0" fontId="0" fillId="8" borderId="5" xfId="0" applyFill="1" applyBorder="1" applyAlignment="1">
      <alignment horizontal="center"/>
    </xf>
    <xf numFmtId="0" fontId="4" fillId="17" borderId="12" xfId="0" applyFont="1" applyFill="1" applyBorder="1" applyAlignment="1">
      <alignment horizontal="center" vertical="top"/>
    </xf>
    <xf numFmtId="0" fontId="4" fillId="17" borderId="0" xfId="0" applyFont="1" applyFill="1" applyBorder="1" applyAlignment="1">
      <alignment horizontal="center" vertical="top"/>
    </xf>
    <xf numFmtId="0" fontId="5" fillId="11" borderId="15" xfId="0" applyFont="1" applyFill="1" applyBorder="1" applyAlignment="1">
      <alignment horizontal="center"/>
    </xf>
    <xf numFmtId="0" fontId="5" fillId="11" borderId="13" xfId="0" applyFont="1" applyFill="1" applyBorder="1" applyAlignment="1">
      <alignment horizontal="center"/>
    </xf>
    <xf numFmtId="0" fontId="4" fillId="17" borderId="15" xfId="0" applyFont="1" applyFill="1" applyBorder="1" applyAlignment="1">
      <alignment horizontal="center" vertical="top"/>
    </xf>
    <xf numFmtId="0" fontId="4" fillId="17" borderId="5" xfId="0" applyFont="1" applyFill="1" applyBorder="1" applyAlignment="1">
      <alignment horizontal="center" vertical="top"/>
    </xf>
    <xf numFmtId="0" fontId="4" fillId="17" borderId="13" xfId="0" applyFont="1" applyFill="1" applyBorder="1" applyAlignment="1">
      <alignment horizontal="center" vertical="top"/>
    </xf>
    <xf numFmtId="0" fontId="0" fillId="8" borderId="13" xfId="0" applyFill="1" applyBorder="1" applyAlignment="1">
      <alignment horizontal="center"/>
    </xf>
    <xf numFmtId="0" fontId="0" fillId="15" borderId="1" xfId="0" applyFill="1" applyBorder="1" applyAlignment="1">
      <alignment horizontal="center"/>
    </xf>
    <xf numFmtId="0" fontId="5" fillId="11" borderId="1" xfId="0" applyFont="1" applyFill="1" applyBorder="1" applyAlignment="1">
      <alignment horizontal="center" vertical="top" wrapText="1"/>
    </xf>
    <xf numFmtId="0" fontId="0" fillId="15" borderId="0" xfId="0" applyFill="1" applyAlignment="1">
      <alignment horizontal="center"/>
    </xf>
    <xf numFmtId="0" fontId="0" fillId="15" borderId="9" xfId="0" applyFill="1" applyBorder="1" applyAlignment="1">
      <alignment horizontal="center"/>
    </xf>
    <xf numFmtId="0" fontId="0" fillId="15" borderId="0" xfId="0" applyFill="1" applyBorder="1" applyAlignment="1">
      <alignment horizontal="center"/>
    </xf>
    <xf numFmtId="0" fontId="0" fillId="13" borderId="1" xfId="0" applyFill="1" applyBorder="1" applyAlignment="1">
      <alignment horizontal="center" vertical="top" wrapText="1"/>
    </xf>
    <xf numFmtId="0" fontId="0" fillId="13" borderId="1" xfId="0" applyFill="1" applyBorder="1" applyAlignment="1">
      <alignment horizontal="center" vertical="top"/>
    </xf>
    <xf numFmtId="0" fontId="0" fillId="8" borderId="6" xfId="0" applyFill="1" applyBorder="1" applyAlignment="1">
      <alignment horizontal="center" vertical="top" wrapText="1"/>
    </xf>
    <xf numFmtId="0" fontId="0" fillId="8" borderId="8" xfId="0" applyFill="1" applyBorder="1" applyAlignment="1">
      <alignment horizontal="center" vertical="top"/>
    </xf>
    <xf numFmtId="0" fontId="0" fillId="8" borderId="7" xfId="0" applyFill="1" applyBorder="1" applyAlignment="1">
      <alignment horizontal="center" vertical="top"/>
    </xf>
    <xf numFmtId="0" fontId="5" fillId="13" borderId="1"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8" borderId="2" xfId="0" applyFill="1" applyBorder="1" applyAlignment="1">
      <alignment horizontal="center" vertical="center" wrapText="1"/>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11" borderId="1" xfId="0" applyFill="1" applyBorder="1" applyAlignment="1">
      <alignment horizontal="center" vertical="center"/>
    </xf>
    <xf numFmtId="0" fontId="0" fillId="9" borderId="4" xfId="0" applyFill="1" applyBorder="1" applyAlignment="1">
      <alignment horizontal="center" vertical="center"/>
    </xf>
    <xf numFmtId="0" fontId="0" fillId="0" borderId="0" xfId="0" applyAlignment="1">
      <alignment horizontal="center"/>
    </xf>
    <xf numFmtId="0" fontId="0" fillId="20" borderId="0" xfId="0" applyFill="1" applyAlignment="1">
      <alignment horizontal="center"/>
    </xf>
    <xf numFmtId="0" fontId="0" fillId="10" borderId="0" xfId="0" applyFill="1"/>
    <xf numFmtId="49" fontId="0" fillId="0" borderId="0" xfId="0" applyNumberFormat="1" applyAlignment="1">
      <alignment horizontal="center"/>
    </xf>
    <xf numFmtId="0" fontId="0" fillId="4" borderId="0" xfId="0" applyFill="1" applyAlignment="1">
      <alignment horizontal="center"/>
    </xf>
    <xf numFmtId="0" fontId="0" fillId="10" borderId="0" xfId="0" applyFill="1" applyAlignment="1">
      <alignment horizontal="center"/>
    </xf>
    <xf numFmtId="0" fontId="0" fillId="0" borderId="0" xfId="0" applyFill="1" applyAlignment="1">
      <alignment horizontal="center"/>
    </xf>
  </cellXfs>
  <cellStyles count="3">
    <cellStyle name="Prozent" xfId="1" builtinId="5"/>
    <cellStyle name="Standard" xfId="0" builtinId="0"/>
    <cellStyle name="Standard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43</xdr:row>
      <xdr:rowOff>166687</xdr:rowOff>
    </xdr:from>
    <xdr:to>
      <xdr:col>3</xdr:col>
      <xdr:colOff>1226417</xdr:colOff>
      <xdr:row>49</xdr:row>
      <xdr:rowOff>107156</xdr:rowOff>
    </xdr:to>
    <xdr:pic>
      <xdr:nvPicPr>
        <xdr:cNvPr id="2" name="Grafik 1" descr="Bildschirmausschnitt"/>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4" y="8358187"/>
          <a:ext cx="4679231" cy="1083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37</xdr:col>
      <xdr:colOff>9525</xdr:colOff>
      <xdr:row>18</xdr:row>
      <xdr:rowOff>57939</xdr:rowOff>
    </xdr:from>
    <xdr:to>
      <xdr:col>62</xdr:col>
      <xdr:colOff>710773</xdr:colOff>
      <xdr:row>37</xdr:row>
      <xdr:rowOff>28574</xdr:rowOff>
    </xdr:to>
    <xdr:pic>
      <xdr:nvPicPr>
        <xdr:cNvPr id="2" name="Grafik 1" descr="https://upload.wikimedia.org/wikipedia/commons/thumb/9/97/CAN-Frame_mit_Pegeln_mit_Stuffbits.svg/2000px-CAN-Frame_mit_Pegeln_mit_Stuffbits.svg.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05825" y="3696489"/>
          <a:ext cx="7597348" cy="3590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657225</xdr:colOff>
      <xdr:row>23</xdr:row>
      <xdr:rowOff>76200</xdr:rowOff>
    </xdr:from>
    <xdr:to>
      <xdr:col>12</xdr:col>
      <xdr:colOff>748873</xdr:colOff>
      <xdr:row>48</xdr:row>
      <xdr:rowOff>38100</xdr:rowOff>
    </xdr:to>
    <xdr:pic>
      <xdr:nvPicPr>
        <xdr:cNvPr id="2" name="Grafik 1" descr="https://upload.wikimedia.org/wikipedia/commons/thumb/9/97/CAN-Frame_mit_Pegeln_mit_Stuffbits.svg/2000px-CAN-Frame_mit_Pegeln_mit_Stuffbits.sv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 y="4457700"/>
          <a:ext cx="9997648"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1"/>
  <sheetViews>
    <sheetView workbookViewId="0">
      <selection activeCell="D28" sqref="D28"/>
    </sheetView>
  </sheetViews>
  <sheetFormatPr baseColWidth="10" defaultColWidth="9.140625" defaultRowHeight="15" x14ac:dyDescent="0.25"/>
  <cols>
    <col min="2" max="2" width="32.85546875" style="1" customWidth="1"/>
    <col min="3" max="5" width="34.140625" customWidth="1"/>
  </cols>
  <sheetData>
    <row r="2" spans="2:5" x14ac:dyDescent="0.25">
      <c r="B2" s="10" t="s">
        <v>79</v>
      </c>
      <c r="C2" s="10" t="s">
        <v>0</v>
      </c>
      <c r="D2" s="10" t="s">
        <v>2</v>
      </c>
      <c r="E2" s="10" t="s">
        <v>1</v>
      </c>
    </row>
    <row r="3" spans="2:5" ht="74.25" customHeight="1" x14ac:dyDescent="0.25">
      <c r="B3" s="10"/>
      <c r="C3" s="9" t="s">
        <v>77</v>
      </c>
      <c r="D3" s="9" t="s">
        <v>167</v>
      </c>
      <c r="E3" s="9" t="s">
        <v>78</v>
      </c>
    </row>
    <row r="4" spans="2:5" x14ac:dyDescent="0.25">
      <c r="B4" s="10" t="s">
        <v>34</v>
      </c>
      <c r="C4" s="11" t="s">
        <v>27</v>
      </c>
      <c r="D4" s="11" t="s">
        <v>38</v>
      </c>
      <c r="E4" s="11" t="s">
        <v>24</v>
      </c>
    </row>
    <row r="5" spans="2:5" x14ac:dyDescent="0.25">
      <c r="B5" s="10" t="s">
        <v>90</v>
      </c>
      <c r="C5" s="11" t="s">
        <v>27</v>
      </c>
      <c r="D5" s="11" t="s">
        <v>24</v>
      </c>
      <c r="E5" s="11" t="s">
        <v>24</v>
      </c>
    </row>
    <row r="6" spans="2:5" ht="30" x14ac:dyDescent="0.25">
      <c r="B6" s="10"/>
      <c r="C6" s="11" t="s">
        <v>73</v>
      </c>
      <c r="D6" s="12" t="s">
        <v>84</v>
      </c>
      <c r="E6" s="9" t="s">
        <v>83</v>
      </c>
    </row>
    <row r="7" spans="2:5" x14ac:dyDescent="0.25">
      <c r="B7" s="10" t="s">
        <v>85</v>
      </c>
      <c r="C7" s="11" t="s">
        <v>82</v>
      </c>
      <c r="D7" s="11" t="s">
        <v>80</v>
      </c>
      <c r="E7" s="11" t="s">
        <v>81</v>
      </c>
    </row>
    <row r="8" spans="2:5" x14ac:dyDescent="0.25">
      <c r="B8" s="10" t="s">
        <v>91</v>
      </c>
      <c r="C8" s="11" t="s">
        <v>88</v>
      </c>
      <c r="D8" s="11" t="s">
        <v>88</v>
      </c>
      <c r="E8" s="11" t="s">
        <v>89</v>
      </c>
    </row>
    <row r="9" spans="2:5" x14ac:dyDescent="0.25">
      <c r="B9" s="10"/>
      <c r="C9" s="11"/>
      <c r="D9" s="11"/>
      <c r="E9" s="11" t="s">
        <v>92</v>
      </c>
    </row>
    <row r="11" spans="2:5" x14ac:dyDescent="0.25">
      <c r="D11" t="s">
        <v>164</v>
      </c>
    </row>
    <row r="13" spans="2:5" x14ac:dyDescent="0.25">
      <c r="D13" t="s">
        <v>165</v>
      </c>
    </row>
    <row r="15" spans="2:5" x14ac:dyDescent="0.25">
      <c r="D15" t="s">
        <v>166</v>
      </c>
    </row>
    <row r="19" spans="2:5" x14ac:dyDescent="0.25">
      <c r="B19" s="99" t="s">
        <v>521</v>
      </c>
      <c r="C19" s="99"/>
      <c r="D19" s="99"/>
      <c r="E19" s="99"/>
    </row>
    <row r="21" spans="2:5" x14ac:dyDescent="0.25">
      <c r="B21" s="26"/>
      <c r="C21" s="51" t="s">
        <v>131</v>
      </c>
      <c r="D21" s="51" t="s">
        <v>133</v>
      </c>
    </row>
    <row r="22" spans="2:5" x14ac:dyDescent="0.25">
      <c r="B22" s="26"/>
      <c r="C22" s="26"/>
      <c r="D22" s="26"/>
    </row>
    <row r="23" spans="2:5" x14ac:dyDescent="0.25">
      <c r="B23" s="26" t="s">
        <v>144</v>
      </c>
      <c r="C23" s="26" t="s">
        <v>132</v>
      </c>
      <c r="D23" s="26" t="s">
        <v>139</v>
      </c>
    </row>
    <row r="24" spans="2:5" ht="30" x14ac:dyDescent="0.25">
      <c r="B24" s="26" t="s">
        <v>148</v>
      </c>
      <c r="C24" s="26" t="s">
        <v>134</v>
      </c>
      <c r="D24" s="26" t="s">
        <v>162</v>
      </c>
    </row>
    <row r="25" spans="2:5" x14ac:dyDescent="0.25">
      <c r="B25" s="26"/>
      <c r="C25" s="26" t="s">
        <v>135</v>
      </c>
      <c r="D25" s="26"/>
    </row>
    <row r="26" spans="2:5" x14ac:dyDescent="0.25">
      <c r="B26" s="26"/>
      <c r="C26" s="26" t="s">
        <v>136</v>
      </c>
      <c r="D26" s="26"/>
    </row>
    <row r="27" spans="2:5" x14ac:dyDescent="0.25">
      <c r="B27" s="26" t="s">
        <v>149</v>
      </c>
      <c r="C27" s="26" t="s">
        <v>151</v>
      </c>
      <c r="D27" s="26" t="s">
        <v>150</v>
      </c>
    </row>
    <row r="28" spans="2:5" ht="60" x14ac:dyDescent="0.25">
      <c r="B28" s="26" t="s">
        <v>145</v>
      </c>
      <c r="C28" s="26" t="s">
        <v>146</v>
      </c>
      <c r="D28" s="26" t="s">
        <v>147</v>
      </c>
    </row>
    <row r="29" spans="2:5" x14ac:dyDescent="0.25">
      <c r="B29" s="26" t="s">
        <v>137</v>
      </c>
      <c r="C29" s="26" t="s">
        <v>138</v>
      </c>
      <c r="D29" s="26" t="s">
        <v>140</v>
      </c>
    </row>
    <row r="30" spans="2:5" x14ac:dyDescent="0.25">
      <c r="B30" s="26"/>
      <c r="C30" s="26"/>
      <c r="D30" s="26" t="s">
        <v>143</v>
      </c>
    </row>
    <row r="31" spans="2:5" ht="30" x14ac:dyDescent="0.25">
      <c r="B31" s="26" t="s">
        <v>141</v>
      </c>
      <c r="C31" s="26"/>
      <c r="D31" s="26" t="s">
        <v>142</v>
      </c>
    </row>
  </sheetData>
  <mergeCells count="1">
    <mergeCell ref="B19:E1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4"/>
  <sheetViews>
    <sheetView workbookViewId="0">
      <selection activeCell="D50" sqref="D50"/>
    </sheetView>
  </sheetViews>
  <sheetFormatPr baseColWidth="10" defaultRowHeight="15" x14ac:dyDescent="0.25"/>
  <cols>
    <col min="2" max="2" width="16.7109375" style="27" customWidth="1"/>
    <col min="3" max="3" width="25.140625" style="27" customWidth="1"/>
    <col min="4" max="4" width="40.7109375" customWidth="1"/>
    <col min="5" max="5" width="34.28515625" customWidth="1"/>
  </cols>
  <sheetData>
    <row r="2" spans="2:6" s="1" customFormat="1" x14ac:dyDescent="0.25">
      <c r="B2" s="28" t="s">
        <v>598</v>
      </c>
      <c r="C2" s="28" t="s">
        <v>561</v>
      </c>
      <c r="D2" s="1" t="s">
        <v>570</v>
      </c>
      <c r="F2" s="1" t="s">
        <v>621</v>
      </c>
    </row>
    <row r="3" spans="2:6" x14ac:dyDescent="0.25">
      <c r="B3" s="27">
        <v>1</v>
      </c>
      <c r="C3" s="27" t="s">
        <v>629</v>
      </c>
      <c r="D3" t="s">
        <v>600</v>
      </c>
      <c r="E3" t="s">
        <v>599</v>
      </c>
    </row>
    <row r="4" spans="2:6" x14ac:dyDescent="0.25">
      <c r="B4" s="27">
        <v>2</v>
      </c>
      <c r="C4" s="27" t="s">
        <v>629</v>
      </c>
      <c r="D4" t="s">
        <v>619</v>
      </c>
      <c r="E4" t="s">
        <v>599</v>
      </c>
    </row>
    <row r="5" spans="2:6" x14ac:dyDescent="0.25">
      <c r="B5" s="27">
        <v>3</v>
      </c>
      <c r="C5" s="27" t="s">
        <v>628</v>
      </c>
      <c r="D5" t="s">
        <v>603</v>
      </c>
      <c r="E5" t="s">
        <v>618</v>
      </c>
      <c r="F5" t="s">
        <v>522</v>
      </c>
    </row>
    <row r="6" spans="2:6" x14ac:dyDescent="0.25">
      <c r="B6" s="27">
        <v>4</v>
      </c>
      <c r="C6" s="27" t="s">
        <v>191</v>
      </c>
      <c r="D6" t="s">
        <v>620</v>
      </c>
      <c r="E6" t="s">
        <v>618</v>
      </c>
      <c r="F6" t="s">
        <v>522</v>
      </c>
    </row>
    <row r="7" spans="2:6" x14ac:dyDescent="0.25">
      <c r="B7" s="27">
        <v>5</v>
      </c>
      <c r="C7" s="27" t="s">
        <v>629</v>
      </c>
      <c r="D7" t="s">
        <v>601</v>
      </c>
      <c r="E7" t="s">
        <v>599</v>
      </c>
    </row>
    <row r="8" spans="2:6" x14ac:dyDescent="0.25">
      <c r="B8" s="27">
        <v>6</v>
      </c>
      <c r="C8" s="27" t="s">
        <v>191</v>
      </c>
      <c r="D8" t="s">
        <v>604</v>
      </c>
      <c r="E8" t="s">
        <v>618</v>
      </c>
      <c r="F8" t="s">
        <v>522</v>
      </c>
    </row>
    <row r="9" spans="2:6" x14ac:dyDescent="0.25">
      <c r="B9" s="27">
        <v>7</v>
      </c>
      <c r="D9" t="s">
        <v>613</v>
      </c>
      <c r="E9" t="s">
        <v>612</v>
      </c>
    </row>
    <row r="10" spans="2:6" x14ac:dyDescent="0.25">
      <c r="B10" s="27">
        <v>8</v>
      </c>
      <c r="D10" t="s">
        <v>614</v>
      </c>
      <c r="E10" t="s">
        <v>612</v>
      </c>
    </row>
    <row r="11" spans="2:6" x14ac:dyDescent="0.25">
      <c r="B11" s="27">
        <v>9</v>
      </c>
    </row>
    <row r="12" spans="2:6" x14ac:dyDescent="0.25">
      <c r="B12" s="27">
        <v>10</v>
      </c>
    </row>
    <row r="13" spans="2:6" x14ac:dyDescent="0.25">
      <c r="B13" s="27">
        <v>11</v>
      </c>
      <c r="D13" t="s">
        <v>615</v>
      </c>
      <c r="E13" t="s">
        <v>612</v>
      </c>
    </row>
    <row r="14" spans="2:6" x14ac:dyDescent="0.25">
      <c r="B14" s="27">
        <v>12</v>
      </c>
      <c r="D14" t="s">
        <v>616</v>
      </c>
      <c r="E14" t="s">
        <v>612</v>
      </c>
    </row>
    <row r="15" spans="2:6" x14ac:dyDescent="0.25">
      <c r="B15" s="27">
        <v>13</v>
      </c>
    </row>
    <row r="16" spans="2:6" x14ac:dyDescent="0.25">
      <c r="B16" s="27">
        <v>14</v>
      </c>
    </row>
    <row r="17" spans="2:6" x14ac:dyDescent="0.25">
      <c r="B17" s="27">
        <v>15</v>
      </c>
      <c r="C17" s="27" t="s">
        <v>629</v>
      </c>
      <c r="D17" t="s">
        <v>602</v>
      </c>
      <c r="E17" t="s">
        <v>599</v>
      </c>
    </row>
    <row r="18" spans="2:6" x14ac:dyDescent="0.25">
      <c r="B18" s="27">
        <v>16</v>
      </c>
      <c r="C18" s="27" t="s">
        <v>628</v>
      </c>
      <c r="D18" t="s">
        <v>605</v>
      </c>
      <c r="E18" t="s">
        <v>618</v>
      </c>
      <c r="F18" t="s">
        <v>522</v>
      </c>
    </row>
    <row r="19" spans="2:6" x14ac:dyDescent="0.25">
      <c r="B19" s="27">
        <v>17</v>
      </c>
      <c r="D19" t="s">
        <v>617</v>
      </c>
      <c r="E19" t="s">
        <v>612</v>
      </c>
    </row>
    <row r="20" spans="2:6" x14ac:dyDescent="0.25">
      <c r="B20" s="27">
        <v>18</v>
      </c>
    </row>
    <row r="21" spans="2:6" x14ac:dyDescent="0.25">
      <c r="B21" s="27">
        <v>19</v>
      </c>
    </row>
    <row r="22" spans="2:6" x14ac:dyDescent="0.25">
      <c r="B22" s="27">
        <v>20</v>
      </c>
      <c r="D22" t="s">
        <v>610</v>
      </c>
      <c r="E22" t="s">
        <v>609</v>
      </c>
    </row>
    <row r="23" spans="2:6" x14ac:dyDescent="0.25">
      <c r="B23" s="27">
        <v>21</v>
      </c>
      <c r="D23" t="s">
        <v>611</v>
      </c>
      <c r="E23" t="s">
        <v>609</v>
      </c>
    </row>
    <row r="24" spans="2:6" x14ac:dyDescent="0.25">
      <c r="B24" s="27">
        <v>22</v>
      </c>
      <c r="D24" t="s">
        <v>607</v>
      </c>
      <c r="E24" t="s">
        <v>618</v>
      </c>
    </row>
    <row r="25" spans="2:6" x14ac:dyDescent="0.25">
      <c r="B25" s="27">
        <v>23</v>
      </c>
      <c r="C25" s="27" t="s">
        <v>628</v>
      </c>
      <c r="D25" t="s">
        <v>606</v>
      </c>
      <c r="E25" t="s">
        <v>618</v>
      </c>
      <c r="F25" t="s">
        <v>522</v>
      </c>
    </row>
    <row r="26" spans="2:6" x14ac:dyDescent="0.25">
      <c r="B26" s="27">
        <v>24</v>
      </c>
      <c r="D26" t="s">
        <v>608</v>
      </c>
      <c r="E26" t="s">
        <v>618</v>
      </c>
    </row>
    <row r="27" spans="2:6" x14ac:dyDescent="0.25">
      <c r="B27" s="27">
        <v>25</v>
      </c>
    </row>
    <row r="28" spans="2:6" x14ac:dyDescent="0.25">
      <c r="B28" s="27" t="s">
        <v>624</v>
      </c>
      <c r="D28" t="s">
        <v>625</v>
      </c>
    </row>
    <row r="29" spans="2:6" x14ac:dyDescent="0.25">
      <c r="B29" s="27">
        <v>43</v>
      </c>
      <c r="D29" t="s">
        <v>622</v>
      </c>
      <c r="E29" t="s">
        <v>623</v>
      </c>
    </row>
    <row r="30" spans="2:6" x14ac:dyDescent="0.25">
      <c r="B30" s="27" t="s">
        <v>624</v>
      </c>
      <c r="D30" t="s">
        <v>625</v>
      </c>
    </row>
    <row r="31" spans="2:6" x14ac:dyDescent="0.25">
      <c r="B31" s="27">
        <v>58</v>
      </c>
      <c r="D31" t="s">
        <v>653</v>
      </c>
    </row>
    <row r="32" spans="2:6" x14ac:dyDescent="0.25">
      <c r="B32" s="27" t="s">
        <v>624</v>
      </c>
    </row>
    <row r="33" spans="2:4" x14ac:dyDescent="0.25">
      <c r="B33" s="27">
        <v>65</v>
      </c>
      <c r="C33" s="27" t="s">
        <v>626</v>
      </c>
    </row>
    <row r="34" spans="2:4" x14ac:dyDescent="0.25">
      <c r="B34" s="27">
        <v>66</v>
      </c>
      <c r="C34" s="27" t="s">
        <v>627</v>
      </c>
    </row>
    <row r="35" spans="2:4" x14ac:dyDescent="0.25">
      <c r="B35" s="27">
        <v>67</v>
      </c>
      <c r="C35" s="27" t="s">
        <v>632</v>
      </c>
    </row>
    <row r="36" spans="2:4" x14ac:dyDescent="0.25">
      <c r="B36" s="27">
        <v>68</v>
      </c>
      <c r="C36" s="27" t="s">
        <v>631</v>
      </c>
    </row>
    <row r="37" spans="2:4" x14ac:dyDescent="0.25">
      <c r="B37" s="27">
        <v>69</v>
      </c>
      <c r="C37" s="27" t="s">
        <v>639</v>
      </c>
      <c r="D37" t="s">
        <v>642</v>
      </c>
    </row>
    <row r="38" spans="2:4" x14ac:dyDescent="0.25">
      <c r="B38" s="27">
        <v>70</v>
      </c>
      <c r="C38" s="27" t="s">
        <v>641</v>
      </c>
    </row>
    <row r="39" spans="2:4" x14ac:dyDescent="0.25">
      <c r="B39" s="27">
        <v>71</v>
      </c>
    </row>
    <row r="40" spans="2:4" x14ac:dyDescent="0.25">
      <c r="B40" s="27">
        <v>72</v>
      </c>
    </row>
    <row r="41" spans="2:4" x14ac:dyDescent="0.25">
      <c r="B41" s="27" t="s">
        <v>624</v>
      </c>
      <c r="D41" t="s">
        <v>625</v>
      </c>
    </row>
    <row r="42" spans="2:4" x14ac:dyDescent="0.25">
      <c r="B42" s="27">
        <v>100</v>
      </c>
    </row>
    <row r="43" spans="2:4" x14ac:dyDescent="0.25">
      <c r="B43" s="27">
        <v>101</v>
      </c>
      <c r="C43" s="27" t="s">
        <v>630</v>
      </c>
    </row>
    <row r="44" spans="2:4" x14ac:dyDescent="0.25">
      <c r="B44" s="27">
        <v>102</v>
      </c>
      <c r="C44" s="27" t="s">
        <v>633</v>
      </c>
    </row>
    <row r="45" spans="2:4" x14ac:dyDescent="0.25">
      <c r="B45" s="27">
        <v>103</v>
      </c>
      <c r="C45" s="27" t="s">
        <v>500</v>
      </c>
    </row>
    <row r="46" spans="2:4" x14ac:dyDescent="0.25">
      <c r="B46" s="27">
        <v>104</v>
      </c>
      <c r="C46" s="27" t="s">
        <v>634</v>
      </c>
    </row>
    <row r="47" spans="2:4" x14ac:dyDescent="0.25">
      <c r="B47" s="27">
        <v>105</v>
      </c>
      <c r="C47" s="27" t="s">
        <v>635</v>
      </c>
    </row>
    <row r="48" spans="2:4" x14ac:dyDescent="0.25">
      <c r="B48" s="27">
        <v>106</v>
      </c>
      <c r="C48" s="27" t="s">
        <v>636</v>
      </c>
    </row>
    <row r="49" spans="2:4" x14ac:dyDescent="0.25">
      <c r="B49" s="27">
        <v>107</v>
      </c>
      <c r="C49" s="27" t="s">
        <v>637</v>
      </c>
    </row>
    <row r="50" spans="2:4" x14ac:dyDescent="0.25">
      <c r="B50" s="27">
        <v>108</v>
      </c>
    </row>
    <row r="51" spans="2:4" x14ac:dyDescent="0.25">
      <c r="B51" s="27">
        <v>109</v>
      </c>
    </row>
    <row r="52" spans="2:4" x14ac:dyDescent="0.25">
      <c r="B52" s="27">
        <v>110</v>
      </c>
    </row>
    <row r="53" spans="2:4" x14ac:dyDescent="0.25">
      <c r="B53" s="27" t="s">
        <v>624</v>
      </c>
      <c r="D53" t="s">
        <v>625</v>
      </c>
    </row>
    <row r="54" spans="2:4" x14ac:dyDescent="0.25">
      <c r="B54" s="27">
        <v>123</v>
      </c>
      <c r="C54" s="27" t="s">
        <v>520</v>
      </c>
      <c r="D54" t="s">
        <v>652</v>
      </c>
    </row>
  </sheetData>
  <sortState ref="B13:E32">
    <sortCondition ref="B13"/>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69"/>
  <sheetViews>
    <sheetView topLeftCell="C1" workbookViewId="0">
      <pane xSplit="3" ySplit="5" topLeftCell="F6" activePane="bottomRight" state="frozen"/>
      <selection activeCell="C1" sqref="C1"/>
      <selection pane="topRight" activeCell="F1" sqref="F1"/>
      <selection pane="bottomLeft" activeCell="C5" sqref="C5"/>
      <selection pane="bottomRight" activeCell="G5" sqref="G5"/>
    </sheetView>
  </sheetViews>
  <sheetFormatPr baseColWidth="10" defaultRowHeight="15" x14ac:dyDescent="0.25"/>
  <cols>
    <col min="4" max="4" width="5.7109375" customWidth="1"/>
    <col min="5" max="5" width="7.28515625" customWidth="1"/>
    <col min="6" max="8" width="24.85546875" customWidth="1"/>
  </cols>
  <sheetData>
    <row r="2" spans="4:8" x14ac:dyDescent="0.25">
      <c r="D2" s="99" t="s">
        <v>524</v>
      </c>
      <c r="E2" s="99"/>
      <c r="F2" s="41" t="s">
        <v>530</v>
      </c>
      <c r="G2" s="41" t="s">
        <v>531</v>
      </c>
      <c r="H2" s="76" t="s">
        <v>531</v>
      </c>
    </row>
    <row r="3" spans="4:8" x14ac:dyDescent="0.25">
      <c r="D3" s="99" t="s">
        <v>525</v>
      </c>
      <c r="E3" s="99"/>
      <c r="F3" s="53">
        <v>0</v>
      </c>
      <c r="G3" s="53">
        <v>0</v>
      </c>
      <c r="H3" s="53">
        <v>0</v>
      </c>
    </row>
    <row r="4" spans="4:8" s="49" customFormat="1" x14ac:dyDescent="0.25">
      <c r="D4" s="15" t="s">
        <v>86</v>
      </c>
      <c r="E4" s="15" t="s">
        <v>71</v>
      </c>
      <c r="F4" s="41" t="s">
        <v>491</v>
      </c>
      <c r="G4" s="41" t="s">
        <v>491</v>
      </c>
      <c r="H4" s="76" t="s">
        <v>491</v>
      </c>
    </row>
    <row r="5" spans="4:8" s="49" customFormat="1" ht="6" customHeight="1" x14ac:dyDescent="0.25">
      <c r="D5" s="46"/>
      <c r="E5" s="46"/>
      <c r="F5" s="47"/>
      <c r="G5" s="47"/>
      <c r="H5" s="47"/>
    </row>
    <row r="6" spans="4:8" ht="15" customHeight="1" x14ac:dyDescent="0.25">
      <c r="D6" s="123">
        <v>0</v>
      </c>
      <c r="E6" s="13">
        <v>7</v>
      </c>
      <c r="F6" s="79" t="s">
        <v>666</v>
      </c>
      <c r="G6" s="79" t="s">
        <v>666</v>
      </c>
      <c r="H6" s="79" t="s">
        <v>667</v>
      </c>
    </row>
    <row r="7" spans="4:8" x14ac:dyDescent="0.25">
      <c r="D7" s="123"/>
      <c r="E7" s="13">
        <v>6</v>
      </c>
      <c r="F7" s="62" t="s">
        <v>532</v>
      </c>
      <c r="G7" s="62" t="s">
        <v>533</v>
      </c>
      <c r="H7" s="80" t="s">
        <v>668</v>
      </c>
    </row>
    <row r="8" spans="4:8" ht="15" customHeight="1" x14ac:dyDescent="0.25">
      <c r="D8" s="123"/>
      <c r="E8" s="13">
        <v>5</v>
      </c>
      <c r="F8" s="169" t="s">
        <v>536</v>
      </c>
      <c r="G8" s="169" t="s">
        <v>536</v>
      </c>
      <c r="H8" s="116" t="s">
        <v>669</v>
      </c>
    </row>
    <row r="9" spans="4:8" x14ac:dyDescent="0.25">
      <c r="D9" s="123"/>
      <c r="E9" s="13">
        <v>4</v>
      </c>
      <c r="F9" s="170"/>
      <c r="G9" s="170"/>
      <c r="H9" s="116"/>
    </row>
    <row r="10" spans="4:8" x14ac:dyDescent="0.25">
      <c r="D10" s="123"/>
      <c r="E10" s="13">
        <v>3</v>
      </c>
      <c r="F10" s="170"/>
      <c r="G10" s="170"/>
      <c r="H10" s="172" t="s">
        <v>670</v>
      </c>
    </row>
    <row r="11" spans="4:8" x14ac:dyDescent="0.25">
      <c r="D11" s="123"/>
      <c r="E11" s="13">
        <v>2</v>
      </c>
      <c r="F11" s="170"/>
      <c r="G11" s="170"/>
      <c r="H11" s="172"/>
    </row>
    <row r="12" spans="4:8" x14ac:dyDescent="0.25">
      <c r="D12" s="123"/>
      <c r="E12" s="13">
        <v>1</v>
      </c>
      <c r="F12" s="170"/>
      <c r="G12" s="170"/>
      <c r="H12" s="172"/>
    </row>
    <row r="13" spans="4:8" x14ac:dyDescent="0.25">
      <c r="D13" s="123"/>
      <c r="E13" s="13">
        <v>0</v>
      </c>
      <c r="F13" s="171"/>
      <c r="G13" s="171"/>
      <c r="H13" s="172"/>
    </row>
    <row r="14" spans="4:8" ht="15" customHeight="1" x14ac:dyDescent="0.25">
      <c r="D14" s="117">
        <v>1</v>
      </c>
      <c r="E14" s="14">
        <v>7</v>
      </c>
      <c r="F14" s="167" t="s">
        <v>535</v>
      </c>
      <c r="G14" s="167" t="s">
        <v>581</v>
      </c>
      <c r="H14" s="81" t="s">
        <v>534</v>
      </c>
    </row>
    <row r="15" spans="4:8" x14ac:dyDescent="0.25">
      <c r="D15" s="118"/>
      <c r="E15" s="14">
        <v>6</v>
      </c>
      <c r="F15" s="168"/>
      <c r="G15" s="168"/>
      <c r="H15" s="62" t="s">
        <v>533</v>
      </c>
    </row>
    <row r="16" spans="4:8" x14ac:dyDescent="0.25">
      <c r="D16" s="118"/>
      <c r="E16" s="14">
        <v>5</v>
      </c>
      <c r="F16" s="168"/>
      <c r="G16" s="168"/>
      <c r="H16" s="169" t="s">
        <v>536</v>
      </c>
    </row>
    <row r="17" spans="4:8" x14ac:dyDescent="0.25">
      <c r="D17" s="118"/>
      <c r="E17" s="14">
        <v>4</v>
      </c>
      <c r="F17" s="168"/>
      <c r="G17" s="168"/>
      <c r="H17" s="170"/>
    </row>
    <row r="18" spans="4:8" x14ac:dyDescent="0.25">
      <c r="D18" s="118"/>
      <c r="E18" s="14">
        <v>3</v>
      </c>
      <c r="F18" s="168"/>
      <c r="G18" s="168"/>
      <c r="H18" s="170"/>
    </row>
    <row r="19" spans="4:8" x14ac:dyDescent="0.25">
      <c r="D19" s="118"/>
      <c r="E19" s="14">
        <v>2</v>
      </c>
      <c r="F19" s="168"/>
      <c r="G19" s="168"/>
      <c r="H19" s="170"/>
    </row>
    <row r="20" spans="4:8" x14ac:dyDescent="0.25">
      <c r="D20" s="118"/>
      <c r="E20" s="14">
        <v>1</v>
      </c>
      <c r="F20" s="168"/>
      <c r="G20" s="168"/>
      <c r="H20" s="170"/>
    </row>
    <row r="21" spans="4:8" x14ac:dyDescent="0.25">
      <c r="D21" s="119"/>
      <c r="E21" s="14">
        <v>0</v>
      </c>
      <c r="F21" s="168"/>
      <c r="G21" s="168"/>
      <c r="H21" s="171"/>
    </row>
    <row r="22" spans="4:8" ht="15" customHeight="1" x14ac:dyDescent="0.25">
      <c r="D22" s="117">
        <v>2</v>
      </c>
      <c r="E22" s="13">
        <v>7</v>
      </c>
      <c r="F22" s="168"/>
      <c r="G22" s="167" t="s">
        <v>582</v>
      </c>
      <c r="H22" s="167" t="s">
        <v>581</v>
      </c>
    </row>
    <row r="23" spans="4:8" x14ac:dyDescent="0.25">
      <c r="D23" s="118"/>
      <c r="E23" s="13">
        <v>6</v>
      </c>
      <c r="F23" s="168"/>
      <c r="G23" s="168"/>
      <c r="H23" s="168"/>
    </row>
    <row r="24" spans="4:8" x14ac:dyDescent="0.25">
      <c r="D24" s="118"/>
      <c r="E24" s="13">
        <v>5</v>
      </c>
      <c r="F24" s="168"/>
      <c r="G24" s="168"/>
      <c r="H24" s="168"/>
    </row>
    <row r="25" spans="4:8" x14ac:dyDescent="0.25">
      <c r="D25" s="118"/>
      <c r="E25" s="13">
        <v>4</v>
      </c>
      <c r="F25" s="168"/>
      <c r="G25" s="168"/>
      <c r="H25" s="168"/>
    </row>
    <row r="26" spans="4:8" x14ac:dyDescent="0.25">
      <c r="D26" s="118"/>
      <c r="E26" s="13">
        <v>3</v>
      </c>
      <c r="F26" s="168"/>
      <c r="G26" s="168"/>
      <c r="H26" s="168"/>
    </row>
    <row r="27" spans="4:8" x14ac:dyDescent="0.25">
      <c r="D27" s="118"/>
      <c r="E27" s="13">
        <v>2</v>
      </c>
      <c r="F27" s="168"/>
      <c r="G27" s="168"/>
      <c r="H27" s="168"/>
    </row>
    <row r="28" spans="4:8" x14ac:dyDescent="0.25">
      <c r="D28" s="118"/>
      <c r="E28" s="13">
        <v>1</v>
      </c>
      <c r="F28" s="168"/>
      <c r="G28" s="168"/>
      <c r="H28" s="168"/>
    </row>
    <row r="29" spans="4:8" x14ac:dyDescent="0.25">
      <c r="D29" s="119"/>
      <c r="E29" s="13">
        <v>0</v>
      </c>
      <c r="F29" s="173"/>
      <c r="G29" s="168"/>
      <c r="H29" s="168"/>
    </row>
    <row r="30" spans="4:8" ht="15" customHeight="1" x14ac:dyDescent="0.25">
      <c r="D30" s="117">
        <v>3</v>
      </c>
      <c r="E30" s="14">
        <v>7</v>
      </c>
      <c r="F30" s="167" t="s">
        <v>581</v>
      </c>
      <c r="G30" s="167" t="s">
        <v>583</v>
      </c>
      <c r="H30" s="167" t="s">
        <v>582</v>
      </c>
    </row>
    <row r="31" spans="4:8" x14ac:dyDescent="0.25">
      <c r="D31" s="118"/>
      <c r="E31" s="14">
        <v>6</v>
      </c>
      <c r="F31" s="168"/>
      <c r="G31" s="168"/>
      <c r="H31" s="168"/>
    </row>
    <row r="32" spans="4:8" x14ac:dyDescent="0.25">
      <c r="D32" s="118"/>
      <c r="E32" s="14">
        <v>5</v>
      </c>
      <c r="F32" s="168"/>
      <c r="G32" s="168"/>
      <c r="H32" s="168"/>
    </row>
    <row r="33" spans="4:8" x14ac:dyDescent="0.25">
      <c r="D33" s="118"/>
      <c r="E33" s="14">
        <v>4</v>
      </c>
      <c r="F33" s="168"/>
      <c r="G33" s="168"/>
      <c r="H33" s="168"/>
    </row>
    <row r="34" spans="4:8" x14ac:dyDescent="0.25">
      <c r="D34" s="118"/>
      <c r="E34" s="14">
        <v>3</v>
      </c>
      <c r="F34" s="168"/>
      <c r="G34" s="168"/>
      <c r="H34" s="168"/>
    </row>
    <row r="35" spans="4:8" x14ac:dyDescent="0.25">
      <c r="D35" s="118"/>
      <c r="E35" s="14">
        <v>2</v>
      </c>
      <c r="F35" s="168"/>
      <c r="G35" s="168"/>
      <c r="H35" s="168"/>
    </row>
    <row r="36" spans="4:8" x14ac:dyDescent="0.25">
      <c r="D36" s="118"/>
      <c r="E36" s="14">
        <v>1</v>
      </c>
      <c r="F36" s="168"/>
      <c r="G36" s="168"/>
      <c r="H36" s="168"/>
    </row>
    <row r="37" spans="4:8" x14ac:dyDescent="0.25">
      <c r="D37" s="119"/>
      <c r="E37" s="14">
        <v>0</v>
      </c>
      <c r="F37" s="168"/>
      <c r="G37" s="168"/>
      <c r="H37" s="168"/>
    </row>
    <row r="38" spans="4:8" ht="15" customHeight="1" x14ac:dyDescent="0.25">
      <c r="D38" s="117">
        <v>4</v>
      </c>
      <c r="E38" s="13">
        <v>7</v>
      </c>
      <c r="F38" s="167" t="s">
        <v>582</v>
      </c>
      <c r="G38" s="167" t="s">
        <v>584</v>
      </c>
      <c r="H38" s="167" t="s">
        <v>583</v>
      </c>
    </row>
    <row r="39" spans="4:8" x14ac:dyDescent="0.25">
      <c r="D39" s="118"/>
      <c r="E39" s="13">
        <v>6</v>
      </c>
      <c r="F39" s="168"/>
      <c r="G39" s="168"/>
      <c r="H39" s="168"/>
    </row>
    <row r="40" spans="4:8" x14ac:dyDescent="0.25">
      <c r="D40" s="118"/>
      <c r="E40" s="13">
        <v>5</v>
      </c>
      <c r="F40" s="168"/>
      <c r="G40" s="168"/>
      <c r="H40" s="168"/>
    </row>
    <row r="41" spans="4:8" x14ac:dyDescent="0.25">
      <c r="D41" s="118"/>
      <c r="E41" s="13">
        <v>4</v>
      </c>
      <c r="F41" s="168"/>
      <c r="G41" s="168"/>
      <c r="H41" s="168"/>
    </row>
    <row r="42" spans="4:8" x14ac:dyDescent="0.25">
      <c r="D42" s="118"/>
      <c r="E42" s="13">
        <v>3</v>
      </c>
      <c r="F42" s="168"/>
      <c r="G42" s="168"/>
      <c r="H42" s="168"/>
    </row>
    <row r="43" spans="4:8" x14ac:dyDescent="0.25">
      <c r="D43" s="118"/>
      <c r="E43" s="13">
        <v>2</v>
      </c>
      <c r="F43" s="168"/>
      <c r="G43" s="168"/>
      <c r="H43" s="168"/>
    </row>
    <row r="44" spans="4:8" x14ac:dyDescent="0.25">
      <c r="D44" s="118"/>
      <c r="E44" s="13">
        <v>1</v>
      </c>
      <c r="F44" s="168"/>
      <c r="G44" s="168"/>
      <c r="H44" s="168"/>
    </row>
    <row r="45" spans="4:8" x14ac:dyDescent="0.25">
      <c r="D45" s="119"/>
      <c r="E45" s="13">
        <v>0</v>
      </c>
      <c r="F45" s="168"/>
      <c r="G45" s="168"/>
      <c r="H45" s="168"/>
    </row>
    <row r="46" spans="4:8" ht="15" customHeight="1" x14ac:dyDescent="0.25">
      <c r="D46" s="117">
        <v>5</v>
      </c>
      <c r="E46" s="14">
        <v>7</v>
      </c>
      <c r="F46" s="167" t="s">
        <v>583</v>
      </c>
      <c r="G46" s="167" t="s">
        <v>585</v>
      </c>
      <c r="H46" s="167" t="s">
        <v>584</v>
      </c>
    </row>
    <row r="47" spans="4:8" x14ac:dyDescent="0.25">
      <c r="D47" s="118"/>
      <c r="E47" s="14">
        <v>6</v>
      </c>
      <c r="F47" s="168"/>
      <c r="G47" s="168"/>
      <c r="H47" s="168"/>
    </row>
    <row r="48" spans="4:8" x14ac:dyDescent="0.25">
      <c r="D48" s="118"/>
      <c r="E48" s="14">
        <v>5</v>
      </c>
      <c r="F48" s="168"/>
      <c r="G48" s="168"/>
      <c r="H48" s="168"/>
    </row>
    <row r="49" spans="4:8" x14ac:dyDescent="0.25">
      <c r="D49" s="118"/>
      <c r="E49" s="14">
        <v>4</v>
      </c>
      <c r="F49" s="168"/>
      <c r="G49" s="168"/>
      <c r="H49" s="168"/>
    </row>
    <row r="50" spans="4:8" x14ac:dyDescent="0.25">
      <c r="D50" s="118"/>
      <c r="E50" s="14">
        <v>3</v>
      </c>
      <c r="F50" s="168"/>
      <c r="G50" s="168"/>
      <c r="H50" s="168"/>
    </row>
    <row r="51" spans="4:8" x14ac:dyDescent="0.25">
      <c r="D51" s="118"/>
      <c r="E51" s="14">
        <v>2</v>
      </c>
      <c r="F51" s="168"/>
      <c r="G51" s="168"/>
      <c r="H51" s="168"/>
    </row>
    <row r="52" spans="4:8" x14ac:dyDescent="0.25">
      <c r="D52" s="118"/>
      <c r="E52" s="14">
        <v>1</v>
      </c>
      <c r="F52" s="168"/>
      <c r="G52" s="168"/>
      <c r="H52" s="168"/>
    </row>
    <row r="53" spans="4:8" x14ac:dyDescent="0.25">
      <c r="D53" s="119"/>
      <c r="E53" s="14">
        <v>0</v>
      </c>
      <c r="F53" s="168"/>
      <c r="G53" s="168"/>
      <c r="H53" s="168"/>
    </row>
    <row r="54" spans="4:8" x14ac:dyDescent="0.25">
      <c r="D54" s="117">
        <v>6</v>
      </c>
      <c r="E54" s="13">
        <v>7</v>
      </c>
      <c r="F54" s="167" t="s">
        <v>584</v>
      </c>
      <c r="G54" s="7"/>
      <c r="H54" s="167" t="s">
        <v>585</v>
      </c>
    </row>
    <row r="55" spans="4:8" x14ac:dyDescent="0.25">
      <c r="D55" s="118"/>
      <c r="E55" s="13">
        <v>6</v>
      </c>
      <c r="F55" s="168"/>
      <c r="G55" s="7"/>
      <c r="H55" s="168"/>
    </row>
    <row r="56" spans="4:8" x14ac:dyDescent="0.25">
      <c r="D56" s="118"/>
      <c r="E56" s="13">
        <v>5</v>
      </c>
      <c r="F56" s="168"/>
      <c r="G56" s="7"/>
      <c r="H56" s="168"/>
    </row>
    <row r="57" spans="4:8" x14ac:dyDescent="0.25">
      <c r="D57" s="118"/>
      <c r="E57" s="13">
        <v>4</v>
      </c>
      <c r="F57" s="168"/>
      <c r="G57" s="7"/>
      <c r="H57" s="168"/>
    </row>
    <row r="58" spans="4:8" x14ac:dyDescent="0.25">
      <c r="D58" s="118"/>
      <c r="E58" s="13">
        <v>3</v>
      </c>
      <c r="F58" s="168"/>
      <c r="G58" s="7"/>
      <c r="H58" s="168"/>
    </row>
    <row r="59" spans="4:8" x14ac:dyDescent="0.25">
      <c r="D59" s="118"/>
      <c r="E59" s="13">
        <v>2</v>
      </c>
      <c r="F59" s="168"/>
      <c r="G59" s="7"/>
      <c r="H59" s="168"/>
    </row>
    <row r="60" spans="4:8" x14ac:dyDescent="0.25">
      <c r="D60" s="118"/>
      <c r="E60" s="13">
        <v>1</v>
      </c>
      <c r="F60" s="168"/>
      <c r="G60" s="7"/>
      <c r="H60" s="168"/>
    </row>
    <row r="61" spans="4:8" x14ac:dyDescent="0.25">
      <c r="D61" s="119"/>
      <c r="E61" s="13">
        <v>0</v>
      </c>
      <c r="F61" s="168"/>
      <c r="G61" s="7"/>
      <c r="H61" s="168"/>
    </row>
    <row r="62" spans="4:8" ht="15" customHeight="1" x14ac:dyDescent="0.25">
      <c r="D62" s="117">
        <v>7</v>
      </c>
      <c r="E62" s="14">
        <v>7</v>
      </c>
      <c r="F62" s="167" t="s">
        <v>585</v>
      </c>
      <c r="G62" s="7"/>
      <c r="H62" s="7"/>
    </row>
    <row r="63" spans="4:8" x14ac:dyDescent="0.25">
      <c r="D63" s="118"/>
      <c r="E63" s="14">
        <v>6</v>
      </c>
      <c r="F63" s="168"/>
      <c r="G63" s="7"/>
      <c r="H63" s="7"/>
    </row>
    <row r="64" spans="4:8" x14ac:dyDescent="0.25">
      <c r="D64" s="118"/>
      <c r="E64" s="14">
        <v>5</v>
      </c>
      <c r="F64" s="168"/>
      <c r="G64" s="7"/>
      <c r="H64" s="7"/>
    </row>
    <row r="65" spans="4:8" x14ac:dyDescent="0.25">
      <c r="D65" s="118"/>
      <c r="E65" s="14">
        <v>4</v>
      </c>
      <c r="F65" s="168"/>
      <c r="G65" s="7"/>
      <c r="H65" s="7"/>
    </row>
    <row r="66" spans="4:8" x14ac:dyDescent="0.25">
      <c r="D66" s="118"/>
      <c r="E66" s="14">
        <v>3</v>
      </c>
      <c r="F66" s="168"/>
      <c r="G66" s="7"/>
      <c r="H66" s="7"/>
    </row>
    <row r="67" spans="4:8" x14ac:dyDescent="0.25">
      <c r="D67" s="118"/>
      <c r="E67" s="14">
        <v>2</v>
      </c>
      <c r="F67" s="168"/>
      <c r="G67" s="7"/>
      <c r="H67" s="7"/>
    </row>
    <row r="68" spans="4:8" x14ac:dyDescent="0.25">
      <c r="D68" s="118"/>
      <c r="E68" s="14">
        <v>1</v>
      </c>
      <c r="F68" s="168"/>
      <c r="G68" s="7"/>
      <c r="H68" s="7"/>
    </row>
    <row r="69" spans="4:8" x14ac:dyDescent="0.25">
      <c r="D69" s="119"/>
      <c r="E69" s="14">
        <v>0</v>
      </c>
      <c r="F69" s="168"/>
      <c r="G69" s="7"/>
      <c r="H69" s="7"/>
    </row>
  </sheetData>
  <mergeCells count="31">
    <mergeCell ref="G8:G13"/>
    <mergeCell ref="G22:G29"/>
    <mergeCell ref="G38:G45"/>
    <mergeCell ref="G46:G53"/>
    <mergeCell ref="F30:F37"/>
    <mergeCell ref="F38:F45"/>
    <mergeCell ref="F46:F53"/>
    <mergeCell ref="D54:D61"/>
    <mergeCell ref="D62:D69"/>
    <mergeCell ref="F54:F61"/>
    <mergeCell ref="F62:F69"/>
    <mergeCell ref="D38:D45"/>
    <mergeCell ref="D46:D53"/>
    <mergeCell ref="D30:D37"/>
    <mergeCell ref="G30:G37"/>
    <mergeCell ref="D14:D21"/>
    <mergeCell ref="F14:F29"/>
    <mergeCell ref="G14:G21"/>
    <mergeCell ref="D2:E2"/>
    <mergeCell ref="D3:E3"/>
    <mergeCell ref="D6:D13"/>
    <mergeCell ref="F8:F13"/>
    <mergeCell ref="D22:D29"/>
    <mergeCell ref="H46:H53"/>
    <mergeCell ref="H16:H21"/>
    <mergeCell ref="H8:H9"/>
    <mergeCell ref="H10:H13"/>
    <mergeCell ref="H54:H61"/>
    <mergeCell ref="H22:H29"/>
    <mergeCell ref="H30:H37"/>
    <mergeCell ref="H38:H45"/>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7"/>
  <sheetViews>
    <sheetView tabSelected="1" workbookViewId="0">
      <selection activeCell="A19" sqref="A19"/>
    </sheetView>
  </sheetViews>
  <sheetFormatPr baseColWidth="10" defaultRowHeight="15" x14ac:dyDescent="0.25"/>
  <cols>
    <col min="2" max="2" width="5.28515625" style="177" customWidth="1"/>
    <col min="3" max="3" width="5.28515625" style="27" customWidth="1"/>
    <col min="4" max="4" width="8.28515625" style="27" customWidth="1"/>
    <col min="5" max="12" width="3.5703125" style="27" customWidth="1"/>
    <col min="13" max="13" width="7" style="18" customWidth="1"/>
    <col min="14" max="14" width="62.42578125" customWidth="1"/>
  </cols>
  <sheetData>
    <row r="2" spans="2:17" x14ac:dyDescent="0.25">
      <c r="E2" s="174" t="s">
        <v>741</v>
      </c>
      <c r="F2" s="174"/>
      <c r="G2" s="174"/>
      <c r="H2" s="174"/>
      <c r="I2" s="174"/>
      <c r="J2" s="174"/>
      <c r="K2" s="174"/>
      <c r="L2" s="174"/>
      <c r="P2" t="s">
        <v>812</v>
      </c>
    </row>
    <row r="3" spans="2:17" x14ac:dyDescent="0.25">
      <c r="B3" s="177" t="s">
        <v>776</v>
      </c>
      <c r="C3" s="27" t="s">
        <v>777</v>
      </c>
      <c r="D3" s="27" t="s">
        <v>778</v>
      </c>
      <c r="E3" s="28">
        <v>7</v>
      </c>
      <c r="F3" s="28">
        <v>6</v>
      </c>
      <c r="G3" s="28">
        <v>5</v>
      </c>
      <c r="H3" s="28">
        <v>4</v>
      </c>
      <c r="I3" s="28">
        <v>3</v>
      </c>
      <c r="J3" s="28">
        <v>2</v>
      </c>
      <c r="K3" s="28">
        <v>1</v>
      </c>
      <c r="L3" s="28">
        <v>0</v>
      </c>
      <c r="P3" t="s">
        <v>813</v>
      </c>
      <c r="Q3" t="s">
        <v>814</v>
      </c>
    </row>
    <row r="4" spans="2:17" x14ac:dyDescent="0.25">
      <c r="E4" s="28"/>
      <c r="F4" s="28"/>
      <c r="G4" s="28"/>
      <c r="H4" s="28"/>
      <c r="I4" s="28"/>
      <c r="J4" s="28"/>
      <c r="K4" s="28"/>
      <c r="L4" s="28"/>
    </row>
    <row r="5" spans="2:17" x14ac:dyDescent="0.25">
      <c r="B5" s="177" t="s">
        <v>811</v>
      </c>
      <c r="C5" s="27">
        <f>HEX2DEC(B5)</f>
        <v>0</v>
      </c>
      <c r="D5" s="27" t="str">
        <f>HEX2BIN(B5)</f>
        <v>0</v>
      </c>
      <c r="E5" s="27">
        <f>IF(C5&gt;=128,1,0)</f>
        <v>0</v>
      </c>
      <c r="F5" s="27">
        <f>IF(C5-E5*128&gt;=64,1,0)</f>
        <v>0</v>
      </c>
      <c r="G5" s="27">
        <f>IF(C5-E5*128-F5*64&gt;=32,1,0)</f>
        <v>0</v>
      </c>
      <c r="H5" s="27">
        <f>IF(C5-E5*128-F5*64-G5*32&gt;=16,1,0)</f>
        <v>0</v>
      </c>
      <c r="I5" s="27">
        <f>IF(C5-E5*128-F5*64-G5*32-H5*16&gt;=8,1,0)</f>
        <v>0</v>
      </c>
      <c r="J5" s="27">
        <f>IF(C5-E5*128-F5*64-G5*32-H5*16-I5*8&gt;=4,1,0)</f>
        <v>0</v>
      </c>
      <c r="K5" s="27">
        <f>IF(C5-E5*128-F5*64-G5*32-H5*16-I5*8-J5*4&gt;=2,1,0)</f>
        <v>0</v>
      </c>
      <c r="L5" s="27">
        <f>IF(C5-E5*128-F5*64-G5*32-H5*16-I5*8-J5*4-K5*2&gt;=1,1,0)</f>
        <v>0</v>
      </c>
      <c r="N5" t="s">
        <v>779</v>
      </c>
    </row>
    <row r="6" spans="2:17" x14ac:dyDescent="0.25">
      <c r="B6" s="177">
        <v>18</v>
      </c>
      <c r="C6" s="27">
        <f>HEX2DEC(B6)</f>
        <v>24</v>
      </c>
      <c r="D6" s="27" t="str">
        <f>HEX2BIN(B6)</f>
        <v>11000</v>
      </c>
      <c r="E6" s="27">
        <f>IF(C6&gt;=128,1,0)</f>
        <v>0</v>
      </c>
      <c r="F6" s="27">
        <f>IF(C6-E6*128&gt;=64,1,0)</f>
        <v>0</v>
      </c>
      <c r="G6" s="27">
        <f>IF(C6-E6*128-F6*64&gt;=32,1,0)</f>
        <v>0</v>
      </c>
      <c r="H6" s="175">
        <f>IF(C6-E6*128-F6*64-G6*32&gt;=16,1,0)</f>
        <v>1</v>
      </c>
      <c r="I6" s="175">
        <f>IF(C6-E6*128-F6*64-G6*32-H6*16&gt;=8,1,0)</f>
        <v>1</v>
      </c>
      <c r="J6" s="175">
        <f>IF(C6-E6*128-F6*64-G6*32-H6*16-I6*8&gt;=4,1,0)</f>
        <v>0</v>
      </c>
      <c r="K6" s="27">
        <f>IF(C6-E6*128-F6*64-G6*32-H6*16-I6*8-J6*4&gt;=2,1,0)</f>
        <v>0</v>
      </c>
      <c r="L6" s="27">
        <f>IF(C6-E6*128-F6*64-G6*32-H6*16-I6*8-J6*4-K6*2&gt;=1,1,0)</f>
        <v>0</v>
      </c>
      <c r="N6" s="37" t="s">
        <v>780</v>
      </c>
      <c r="P6">
        <f t="shared" ref="P6:P19" si="0">1*L6+2*K6+4*G6+8*F6+16*E6</f>
        <v>0</v>
      </c>
    </row>
    <row r="7" spans="2:17" x14ac:dyDescent="0.25">
      <c r="B7" s="177">
        <v>19</v>
      </c>
      <c r="C7" s="27">
        <f t="shared" ref="C7:C57" si="1">HEX2DEC(B7)</f>
        <v>25</v>
      </c>
      <c r="D7" s="27" t="str">
        <f t="shared" ref="D7:D15" si="2">HEX2BIN(B7)</f>
        <v>11001</v>
      </c>
      <c r="E7" s="27">
        <f t="shared" ref="E7:E22" si="3">IF(C7&gt;=128,1,0)</f>
        <v>0</v>
      </c>
      <c r="F7" s="27">
        <f t="shared" ref="F7:F22" si="4">IF(C7-E7*128&gt;=64,1,0)</f>
        <v>0</v>
      </c>
      <c r="G7" s="27">
        <f t="shared" ref="G7:G22" si="5">IF(C7-E7*128-F7*64&gt;=32,1,0)</f>
        <v>0</v>
      </c>
      <c r="H7" s="175">
        <f t="shared" ref="H7:H22" si="6">IF(C7-E7*128-F7*64-G7*32&gt;=16,1,0)</f>
        <v>1</v>
      </c>
      <c r="I7" s="175">
        <f t="shared" ref="I7:I22" si="7">IF(C7-E7*128-F7*64-G7*32-H7*16&gt;=8,1,0)</f>
        <v>1</v>
      </c>
      <c r="J7" s="175">
        <f t="shared" ref="J7:J22" si="8">IF(C7-E7*128-F7*64-G7*32-H7*16-I7*8&gt;=4,1,0)</f>
        <v>0</v>
      </c>
      <c r="K7" s="27">
        <f t="shared" ref="K7:K22" si="9">IF(C7-E7*128-F7*64-G7*32-H7*16-I7*8-J7*4&gt;=2,1,0)</f>
        <v>0</v>
      </c>
      <c r="L7" s="27">
        <f t="shared" ref="L7:L22" si="10">IF(C7-E7*128-F7*64-G7*32-H7*16-I7*8-J7*4-K7*2&gt;=1,1,0)</f>
        <v>1</v>
      </c>
      <c r="N7" s="37" t="s">
        <v>781</v>
      </c>
      <c r="P7">
        <f t="shared" si="0"/>
        <v>1</v>
      </c>
    </row>
    <row r="8" spans="2:17" x14ac:dyDescent="0.25">
      <c r="B8" s="177" t="s">
        <v>734</v>
      </c>
      <c r="C8" s="27">
        <f t="shared" si="1"/>
        <v>26</v>
      </c>
      <c r="D8" s="27" t="str">
        <f t="shared" si="2"/>
        <v>11010</v>
      </c>
      <c r="E8" s="27">
        <f t="shared" si="3"/>
        <v>0</v>
      </c>
      <c r="F8" s="27">
        <f t="shared" si="4"/>
        <v>0</v>
      </c>
      <c r="G8" s="27">
        <f t="shared" si="5"/>
        <v>0</v>
      </c>
      <c r="H8" s="175">
        <f t="shared" si="6"/>
        <v>1</v>
      </c>
      <c r="I8" s="175">
        <f t="shared" si="7"/>
        <v>1</v>
      </c>
      <c r="J8" s="175">
        <f t="shared" si="8"/>
        <v>0</v>
      </c>
      <c r="K8" s="27">
        <f t="shared" si="9"/>
        <v>1</v>
      </c>
      <c r="L8" s="27">
        <f t="shared" si="10"/>
        <v>0</v>
      </c>
      <c r="N8" s="37" t="s">
        <v>782</v>
      </c>
      <c r="P8">
        <f t="shared" si="0"/>
        <v>2</v>
      </c>
    </row>
    <row r="9" spans="2:17" x14ac:dyDescent="0.25">
      <c r="B9" s="177" t="s">
        <v>736</v>
      </c>
      <c r="C9" s="27">
        <f t="shared" si="1"/>
        <v>27</v>
      </c>
      <c r="D9" s="27" t="str">
        <f t="shared" si="2"/>
        <v>11011</v>
      </c>
      <c r="E9" s="27">
        <f t="shared" si="3"/>
        <v>0</v>
      </c>
      <c r="F9" s="27">
        <f t="shared" si="4"/>
        <v>0</v>
      </c>
      <c r="G9" s="27">
        <f t="shared" si="5"/>
        <v>0</v>
      </c>
      <c r="H9" s="175">
        <f t="shared" si="6"/>
        <v>1</v>
      </c>
      <c r="I9" s="175">
        <f t="shared" si="7"/>
        <v>1</v>
      </c>
      <c r="J9" s="175">
        <f t="shared" si="8"/>
        <v>0</v>
      </c>
      <c r="K9" s="27">
        <f t="shared" si="9"/>
        <v>1</v>
      </c>
      <c r="L9" s="27">
        <f t="shared" si="10"/>
        <v>1</v>
      </c>
      <c r="N9" s="37" t="s">
        <v>783</v>
      </c>
      <c r="P9">
        <f t="shared" si="0"/>
        <v>3</v>
      </c>
    </row>
    <row r="10" spans="2:17" x14ac:dyDescent="0.25">
      <c r="B10" s="177" t="s">
        <v>742</v>
      </c>
      <c r="C10" s="27">
        <f t="shared" si="1"/>
        <v>32</v>
      </c>
      <c r="D10" s="27" t="str">
        <f t="shared" si="2"/>
        <v>100000</v>
      </c>
      <c r="E10" s="27">
        <f t="shared" si="3"/>
        <v>0</v>
      </c>
      <c r="F10" s="27">
        <f t="shared" si="4"/>
        <v>0</v>
      </c>
      <c r="G10" s="178">
        <f t="shared" si="5"/>
        <v>1</v>
      </c>
      <c r="H10" s="27">
        <f t="shared" si="6"/>
        <v>0</v>
      </c>
      <c r="I10" s="27">
        <f t="shared" si="7"/>
        <v>0</v>
      </c>
      <c r="J10" s="27">
        <f t="shared" si="8"/>
        <v>0</v>
      </c>
      <c r="K10" s="27">
        <f t="shared" si="9"/>
        <v>0</v>
      </c>
      <c r="L10" s="27">
        <f t="shared" si="10"/>
        <v>0</v>
      </c>
      <c r="N10" t="s">
        <v>784</v>
      </c>
    </row>
    <row r="11" spans="2:17" x14ac:dyDescent="0.25">
      <c r="B11" s="177" t="s">
        <v>737</v>
      </c>
      <c r="C11" s="27">
        <f t="shared" si="1"/>
        <v>56</v>
      </c>
      <c r="D11" s="27" t="str">
        <f t="shared" si="2"/>
        <v>111000</v>
      </c>
      <c r="E11" s="27">
        <f t="shared" si="3"/>
        <v>0</v>
      </c>
      <c r="F11" s="27">
        <f t="shared" si="4"/>
        <v>0</v>
      </c>
      <c r="G11" s="178">
        <f t="shared" si="5"/>
        <v>1</v>
      </c>
      <c r="H11" s="175">
        <f t="shared" si="6"/>
        <v>1</v>
      </c>
      <c r="I11" s="175">
        <f t="shared" si="7"/>
        <v>1</v>
      </c>
      <c r="J11" s="175">
        <f t="shared" si="8"/>
        <v>0</v>
      </c>
      <c r="K11" s="27">
        <f t="shared" si="9"/>
        <v>0</v>
      </c>
      <c r="L11" s="27">
        <f t="shared" si="10"/>
        <v>0</v>
      </c>
      <c r="N11" s="37" t="s">
        <v>815</v>
      </c>
      <c r="P11">
        <f t="shared" si="0"/>
        <v>4</v>
      </c>
    </row>
    <row r="12" spans="2:17" x14ac:dyDescent="0.25">
      <c r="B12" s="177" t="s">
        <v>738</v>
      </c>
      <c r="C12" s="27">
        <f t="shared" si="1"/>
        <v>57</v>
      </c>
      <c r="D12" s="27" t="str">
        <f t="shared" si="2"/>
        <v>111001</v>
      </c>
      <c r="E12" s="27">
        <f t="shared" si="3"/>
        <v>0</v>
      </c>
      <c r="F12" s="27">
        <f t="shared" si="4"/>
        <v>0</v>
      </c>
      <c r="G12" s="178">
        <f t="shared" si="5"/>
        <v>1</v>
      </c>
      <c r="H12" s="175">
        <f t="shared" si="6"/>
        <v>1</v>
      </c>
      <c r="I12" s="175">
        <f t="shared" si="7"/>
        <v>1</v>
      </c>
      <c r="J12" s="175">
        <f t="shared" si="8"/>
        <v>0</v>
      </c>
      <c r="K12" s="27">
        <f t="shared" si="9"/>
        <v>0</v>
      </c>
      <c r="L12" s="27">
        <f t="shared" si="10"/>
        <v>1</v>
      </c>
      <c r="N12" s="37" t="s">
        <v>816</v>
      </c>
      <c r="P12">
        <f t="shared" si="0"/>
        <v>5</v>
      </c>
    </row>
    <row r="13" spans="2:17" x14ac:dyDescent="0.25">
      <c r="B13" s="177" t="s">
        <v>739</v>
      </c>
      <c r="C13" s="27">
        <f t="shared" si="1"/>
        <v>58</v>
      </c>
      <c r="D13" s="27" t="str">
        <f t="shared" si="2"/>
        <v>111010</v>
      </c>
      <c r="E13" s="27">
        <f t="shared" si="3"/>
        <v>0</v>
      </c>
      <c r="F13" s="27">
        <f t="shared" si="4"/>
        <v>0</v>
      </c>
      <c r="G13" s="178">
        <f t="shared" si="5"/>
        <v>1</v>
      </c>
      <c r="H13" s="175">
        <f t="shared" si="6"/>
        <v>1</v>
      </c>
      <c r="I13" s="175">
        <f t="shared" si="7"/>
        <v>1</v>
      </c>
      <c r="J13" s="175">
        <f t="shared" si="8"/>
        <v>0</v>
      </c>
      <c r="K13" s="27">
        <f t="shared" si="9"/>
        <v>1</v>
      </c>
      <c r="L13" s="27">
        <f t="shared" si="10"/>
        <v>0</v>
      </c>
      <c r="N13" s="37" t="s">
        <v>817</v>
      </c>
      <c r="P13">
        <f t="shared" si="0"/>
        <v>6</v>
      </c>
    </row>
    <row r="14" spans="2:17" x14ac:dyDescent="0.25">
      <c r="B14" s="177" t="s">
        <v>740</v>
      </c>
      <c r="C14" s="27">
        <f t="shared" si="1"/>
        <v>59</v>
      </c>
      <c r="D14" s="27" t="str">
        <f t="shared" si="2"/>
        <v>111011</v>
      </c>
      <c r="E14" s="27">
        <f t="shared" si="3"/>
        <v>0</v>
      </c>
      <c r="F14" s="27">
        <f t="shared" si="4"/>
        <v>0</v>
      </c>
      <c r="G14" s="178">
        <f t="shared" si="5"/>
        <v>1</v>
      </c>
      <c r="H14" s="175">
        <f t="shared" si="6"/>
        <v>1</v>
      </c>
      <c r="I14" s="175">
        <f t="shared" si="7"/>
        <v>1</v>
      </c>
      <c r="J14" s="175">
        <f t="shared" si="8"/>
        <v>0</v>
      </c>
      <c r="K14" s="27">
        <f t="shared" si="9"/>
        <v>1</v>
      </c>
      <c r="L14" s="27">
        <f t="shared" si="10"/>
        <v>1</v>
      </c>
      <c r="N14" s="37" t="s">
        <v>818</v>
      </c>
      <c r="P14">
        <f t="shared" si="0"/>
        <v>7</v>
      </c>
    </row>
    <row r="15" spans="2:17" x14ac:dyDescent="0.25">
      <c r="B15" s="177" t="s">
        <v>809</v>
      </c>
      <c r="C15" s="27">
        <f t="shared" si="1"/>
        <v>64</v>
      </c>
      <c r="D15" s="27" t="str">
        <f t="shared" si="2"/>
        <v>1000000</v>
      </c>
      <c r="E15" s="27">
        <f t="shared" si="3"/>
        <v>0</v>
      </c>
      <c r="F15" s="178">
        <f t="shared" si="4"/>
        <v>1</v>
      </c>
      <c r="G15" s="27">
        <f t="shared" si="5"/>
        <v>0</v>
      </c>
      <c r="H15" s="27">
        <f t="shared" si="6"/>
        <v>0</v>
      </c>
      <c r="I15" s="27">
        <f t="shared" si="7"/>
        <v>0</v>
      </c>
      <c r="J15" s="27">
        <f t="shared" si="8"/>
        <v>0</v>
      </c>
      <c r="K15" s="27">
        <f t="shared" si="9"/>
        <v>0</v>
      </c>
      <c r="L15" s="27">
        <f t="shared" si="10"/>
        <v>0</v>
      </c>
      <c r="N15" t="s">
        <v>785</v>
      </c>
    </row>
    <row r="16" spans="2:17" x14ac:dyDescent="0.25">
      <c r="B16" s="177" t="s">
        <v>735</v>
      </c>
      <c r="C16" s="27">
        <f t="shared" si="1"/>
        <v>88</v>
      </c>
      <c r="E16" s="27">
        <f t="shared" si="3"/>
        <v>0</v>
      </c>
      <c r="F16" s="178">
        <f t="shared" si="4"/>
        <v>1</v>
      </c>
      <c r="G16" s="27">
        <f t="shared" si="5"/>
        <v>0</v>
      </c>
      <c r="H16" s="175">
        <f t="shared" si="6"/>
        <v>1</v>
      </c>
      <c r="I16" s="175">
        <f t="shared" si="7"/>
        <v>1</v>
      </c>
      <c r="J16" s="175">
        <f t="shared" si="8"/>
        <v>0</v>
      </c>
      <c r="K16" s="27">
        <f t="shared" si="9"/>
        <v>0</v>
      </c>
      <c r="L16" s="27">
        <f t="shared" si="10"/>
        <v>0</v>
      </c>
      <c r="N16" s="37" t="s">
        <v>819</v>
      </c>
      <c r="P16">
        <f t="shared" si="0"/>
        <v>8</v>
      </c>
    </row>
    <row r="17" spans="2:16" x14ac:dyDescent="0.25">
      <c r="B17" s="177">
        <v>59</v>
      </c>
      <c r="C17" s="27">
        <f t="shared" si="1"/>
        <v>89</v>
      </c>
      <c r="E17" s="27">
        <f t="shared" si="3"/>
        <v>0</v>
      </c>
      <c r="F17" s="178">
        <f t="shared" si="4"/>
        <v>1</v>
      </c>
      <c r="G17" s="27">
        <f t="shared" si="5"/>
        <v>0</v>
      </c>
      <c r="H17" s="175">
        <f t="shared" si="6"/>
        <v>1</v>
      </c>
      <c r="I17" s="175">
        <f t="shared" si="7"/>
        <v>1</v>
      </c>
      <c r="J17" s="175">
        <f t="shared" si="8"/>
        <v>0</v>
      </c>
      <c r="K17" s="27">
        <f t="shared" si="9"/>
        <v>0</v>
      </c>
      <c r="L17" s="27">
        <f t="shared" si="10"/>
        <v>1</v>
      </c>
      <c r="N17" s="2" t="s">
        <v>820</v>
      </c>
      <c r="P17">
        <f t="shared" si="0"/>
        <v>9</v>
      </c>
    </row>
    <row r="18" spans="2:16" x14ac:dyDescent="0.25">
      <c r="B18" s="177" t="s">
        <v>743</v>
      </c>
      <c r="C18" s="27">
        <f t="shared" si="1"/>
        <v>90</v>
      </c>
      <c r="E18" s="27">
        <f t="shared" si="3"/>
        <v>0</v>
      </c>
      <c r="F18" s="178">
        <f t="shared" si="4"/>
        <v>1</v>
      </c>
      <c r="G18" s="27">
        <f t="shared" si="5"/>
        <v>0</v>
      </c>
      <c r="H18" s="175">
        <f t="shared" si="6"/>
        <v>1</v>
      </c>
      <c r="I18" s="175">
        <f t="shared" si="7"/>
        <v>1</v>
      </c>
      <c r="J18" s="175">
        <f t="shared" si="8"/>
        <v>0</v>
      </c>
      <c r="K18" s="27">
        <f t="shared" si="9"/>
        <v>1</v>
      </c>
      <c r="L18" s="27">
        <f t="shared" si="10"/>
        <v>0</v>
      </c>
      <c r="N18" s="2" t="s">
        <v>821</v>
      </c>
      <c r="P18">
        <f t="shared" si="0"/>
        <v>10</v>
      </c>
    </row>
    <row r="19" spans="2:16" x14ac:dyDescent="0.25">
      <c r="B19" s="177" t="s">
        <v>744</v>
      </c>
      <c r="C19" s="27">
        <f t="shared" si="1"/>
        <v>91</v>
      </c>
      <c r="E19" s="27">
        <f t="shared" si="3"/>
        <v>0</v>
      </c>
      <c r="F19" s="178">
        <f t="shared" si="4"/>
        <v>1</v>
      </c>
      <c r="G19" s="27">
        <f t="shared" si="5"/>
        <v>0</v>
      </c>
      <c r="H19" s="175">
        <f t="shared" si="6"/>
        <v>1</v>
      </c>
      <c r="I19" s="175">
        <f t="shared" si="7"/>
        <v>1</v>
      </c>
      <c r="J19" s="175">
        <f t="shared" si="8"/>
        <v>0</v>
      </c>
      <c r="K19" s="27">
        <f t="shared" si="9"/>
        <v>1</v>
      </c>
      <c r="L19" s="27">
        <f t="shared" si="10"/>
        <v>1</v>
      </c>
      <c r="N19" s="2" t="s">
        <v>786</v>
      </c>
      <c r="P19">
        <f t="shared" si="0"/>
        <v>11</v>
      </c>
    </row>
    <row r="20" spans="2:16" x14ac:dyDescent="0.25">
      <c r="B20" s="177" t="s">
        <v>745</v>
      </c>
      <c r="C20" s="27">
        <f t="shared" si="1"/>
        <v>95</v>
      </c>
      <c r="E20" s="27">
        <f t="shared" si="3"/>
        <v>0</v>
      </c>
      <c r="F20" s="178">
        <f t="shared" si="4"/>
        <v>1</v>
      </c>
      <c r="G20" s="27">
        <f t="shared" si="5"/>
        <v>0</v>
      </c>
      <c r="H20" s="180">
        <f t="shared" si="6"/>
        <v>1</v>
      </c>
      <c r="I20" s="180">
        <f t="shared" si="7"/>
        <v>1</v>
      </c>
      <c r="J20" s="27">
        <f t="shared" si="8"/>
        <v>1</v>
      </c>
      <c r="K20" s="27">
        <f t="shared" si="9"/>
        <v>1</v>
      </c>
      <c r="L20" s="27">
        <f t="shared" si="10"/>
        <v>1</v>
      </c>
      <c r="N20" s="2" t="s">
        <v>787</v>
      </c>
    </row>
    <row r="21" spans="2:16" x14ac:dyDescent="0.25">
      <c r="B21" s="177">
        <v>60</v>
      </c>
      <c r="C21" s="27">
        <f t="shared" si="1"/>
        <v>96</v>
      </c>
      <c r="E21" s="27">
        <f t="shared" si="3"/>
        <v>0</v>
      </c>
      <c r="F21" s="178">
        <f t="shared" si="4"/>
        <v>1</v>
      </c>
      <c r="G21" s="178">
        <f t="shared" si="5"/>
        <v>1</v>
      </c>
      <c r="H21" s="27">
        <f t="shared" si="6"/>
        <v>0</v>
      </c>
      <c r="I21" s="27">
        <f t="shared" si="7"/>
        <v>0</v>
      </c>
      <c r="J21" s="27">
        <f t="shared" si="8"/>
        <v>0</v>
      </c>
      <c r="K21" s="27">
        <f t="shared" si="9"/>
        <v>0</v>
      </c>
      <c r="L21" s="27">
        <f t="shared" si="10"/>
        <v>0</v>
      </c>
      <c r="N21" t="s">
        <v>788</v>
      </c>
    </row>
    <row r="22" spans="2:16" x14ac:dyDescent="0.25">
      <c r="B22" s="177">
        <v>78</v>
      </c>
      <c r="C22" s="27">
        <f t="shared" si="1"/>
        <v>120</v>
      </c>
      <c r="E22" s="27">
        <f t="shared" si="3"/>
        <v>0</v>
      </c>
      <c r="F22" s="178">
        <f t="shared" si="4"/>
        <v>1</v>
      </c>
      <c r="G22" s="178">
        <f t="shared" si="5"/>
        <v>1</v>
      </c>
      <c r="H22" s="175">
        <f t="shared" si="6"/>
        <v>1</v>
      </c>
      <c r="I22" s="175">
        <f t="shared" si="7"/>
        <v>1</v>
      </c>
      <c r="J22" s="175">
        <f t="shared" si="8"/>
        <v>0</v>
      </c>
      <c r="K22" s="27">
        <f t="shared" si="9"/>
        <v>0</v>
      </c>
      <c r="L22" s="27">
        <f t="shared" si="10"/>
        <v>0</v>
      </c>
      <c r="N22" s="37" t="s">
        <v>822</v>
      </c>
      <c r="P22">
        <f t="shared" ref="P22:P25" si="11">1*L22+2*K22+4*G22+8*F22+16*E22</f>
        <v>12</v>
      </c>
    </row>
    <row r="23" spans="2:16" x14ac:dyDescent="0.25">
      <c r="B23" s="177">
        <v>79</v>
      </c>
      <c r="C23" s="27">
        <f t="shared" si="1"/>
        <v>121</v>
      </c>
      <c r="E23" s="27">
        <f t="shared" ref="E23:E57" si="12">IF(C23&gt;=128,1,0)</f>
        <v>0</v>
      </c>
      <c r="F23" s="178">
        <f t="shared" ref="F23:F57" si="13">IF(C23-E23*128&gt;=64,1,0)</f>
        <v>1</v>
      </c>
      <c r="G23" s="178">
        <f t="shared" ref="G23:G57" si="14">IF(C23-E23*128-F23*64&gt;=32,1,0)</f>
        <v>1</v>
      </c>
      <c r="H23" s="175">
        <f t="shared" ref="H23:H57" si="15">IF(C23-E23*128-F23*64-G23*32&gt;=16,1,0)</f>
        <v>1</v>
      </c>
      <c r="I23" s="175">
        <f t="shared" ref="I23:I57" si="16">IF(C23-E23*128-F23*64-G23*32-H23*16&gt;=8,1,0)</f>
        <v>1</v>
      </c>
      <c r="J23" s="175">
        <f t="shared" ref="J23:J57" si="17">IF(C23-E23*128-F23*64-G23*32-H23*16-I23*8&gt;=4,1,0)</f>
        <v>0</v>
      </c>
      <c r="K23" s="27">
        <f t="shared" ref="K23:K57" si="18">IF(C23-E23*128-F23*64-G23*32-H23*16-I23*8-J23*4&gt;=2,1,0)</f>
        <v>0</v>
      </c>
      <c r="L23" s="27">
        <f t="shared" ref="L23:L57" si="19">IF(C23-E23*128-F23*64-G23*32-H23*16-I23*8-J23*4-K23*2&gt;=1,1,0)</f>
        <v>1</v>
      </c>
      <c r="N23" s="2" t="s">
        <v>823</v>
      </c>
      <c r="P23">
        <f t="shared" si="11"/>
        <v>13</v>
      </c>
    </row>
    <row r="24" spans="2:16" x14ac:dyDescent="0.25">
      <c r="B24" s="177" t="s">
        <v>748</v>
      </c>
      <c r="C24" s="27">
        <f t="shared" si="1"/>
        <v>122</v>
      </c>
      <c r="E24" s="27">
        <f t="shared" si="12"/>
        <v>0</v>
      </c>
      <c r="F24" s="178">
        <f t="shared" si="13"/>
        <v>1</v>
      </c>
      <c r="G24" s="178">
        <f t="shared" si="14"/>
        <v>1</v>
      </c>
      <c r="H24" s="175">
        <f t="shared" si="15"/>
        <v>1</v>
      </c>
      <c r="I24" s="175">
        <f t="shared" si="16"/>
        <v>1</v>
      </c>
      <c r="J24" s="175">
        <f t="shared" si="17"/>
        <v>0</v>
      </c>
      <c r="K24" s="27">
        <f t="shared" si="18"/>
        <v>1</v>
      </c>
      <c r="L24" s="27">
        <f t="shared" si="19"/>
        <v>0</v>
      </c>
      <c r="N24" s="2" t="s">
        <v>824</v>
      </c>
      <c r="P24">
        <f t="shared" si="11"/>
        <v>14</v>
      </c>
    </row>
    <row r="25" spans="2:16" x14ac:dyDescent="0.25">
      <c r="B25" s="177" t="s">
        <v>749</v>
      </c>
      <c r="C25" s="27">
        <f t="shared" si="1"/>
        <v>123</v>
      </c>
      <c r="E25" s="27">
        <f t="shared" si="12"/>
        <v>0</v>
      </c>
      <c r="F25" s="178">
        <f t="shared" si="13"/>
        <v>1</v>
      </c>
      <c r="G25" s="178">
        <f t="shared" si="14"/>
        <v>1</v>
      </c>
      <c r="H25" s="175">
        <f t="shared" si="15"/>
        <v>1</v>
      </c>
      <c r="I25" s="175">
        <f t="shared" si="16"/>
        <v>1</v>
      </c>
      <c r="J25" s="175">
        <f t="shared" si="17"/>
        <v>0</v>
      </c>
      <c r="K25" s="27">
        <f t="shared" si="18"/>
        <v>1</v>
      </c>
      <c r="L25" s="27">
        <f t="shared" si="19"/>
        <v>1</v>
      </c>
      <c r="N25" s="2" t="s">
        <v>825</v>
      </c>
      <c r="P25">
        <f t="shared" si="11"/>
        <v>15</v>
      </c>
    </row>
    <row r="26" spans="2:16" x14ac:dyDescent="0.25">
      <c r="B26" s="177" t="s">
        <v>750</v>
      </c>
      <c r="C26" s="27">
        <f t="shared" si="1"/>
        <v>127</v>
      </c>
      <c r="E26" s="27">
        <f t="shared" si="12"/>
        <v>0</v>
      </c>
      <c r="F26" s="178">
        <f t="shared" si="13"/>
        <v>1</v>
      </c>
      <c r="G26" s="178">
        <f t="shared" si="14"/>
        <v>1</v>
      </c>
      <c r="H26" s="180">
        <f t="shared" si="15"/>
        <v>1</v>
      </c>
      <c r="I26" s="180">
        <f t="shared" si="16"/>
        <v>1</v>
      </c>
      <c r="J26" s="27">
        <f t="shared" si="17"/>
        <v>1</v>
      </c>
      <c r="K26" s="27">
        <f t="shared" si="18"/>
        <v>1</v>
      </c>
      <c r="L26" s="27">
        <f t="shared" si="19"/>
        <v>1</v>
      </c>
      <c r="N26" s="2" t="s">
        <v>789</v>
      </c>
    </row>
    <row r="27" spans="2:16" x14ac:dyDescent="0.25">
      <c r="B27" s="177">
        <v>80</v>
      </c>
      <c r="C27" s="27">
        <f t="shared" si="1"/>
        <v>128</v>
      </c>
      <c r="E27" s="178">
        <f t="shared" si="12"/>
        <v>1</v>
      </c>
      <c r="F27" s="27">
        <f t="shared" si="13"/>
        <v>0</v>
      </c>
      <c r="G27" s="27">
        <f t="shared" si="14"/>
        <v>0</v>
      </c>
      <c r="H27" s="27">
        <f t="shared" si="15"/>
        <v>0</v>
      </c>
      <c r="I27" s="27">
        <f t="shared" si="16"/>
        <v>0</v>
      </c>
      <c r="J27" s="27">
        <f t="shared" si="17"/>
        <v>0</v>
      </c>
      <c r="K27" s="27">
        <f t="shared" si="18"/>
        <v>0</v>
      </c>
      <c r="L27" s="27">
        <f t="shared" si="19"/>
        <v>0</v>
      </c>
      <c r="N27" t="s">
        <v>790</v>
      </c>
    </row>
    <row r="28" spans="2:16" x14ac:dyDescent="0.25">
      <c r="B28" s="177">
        <v>98</v>
      </c>
      <c r="C28" s="27">
        <f t="shared" si="1"/>
        <v>152</v>
      </c>
      <c r="E28" s="178">
        <f t="shared" si="12"/>
        <v>1</v>
      </c>
      <c r="F28" s="27">
        <f t="shared" si="13"/>
        <v>0</v>
      </c>
      <c r="G28" s="27">
        <f t="shared" si="14"/>
        <v>0</v>
      </c>
      <c r="H28" s="175">
        <f t="shared" si="15"/>
        <v>1</v>
      </c>
      <c r="I28" s="175">
        <f t="shared" si="16"/>
        <v>1</v>
      </c>
      <c r="J28" s="175">
        <f t="shared" si="17"/>
        <v>0</v>
      </c>
      <c r="K28" s="27">
        <f t="shared" si="18"/>
        <v>0</v>
      </c>
      <c r="L28" s="27">
        <f t="shared" si="19"/>
        <v>0</v>
      </c>
      <c r="N28" s="37" t="s">
        <v>826</v>
      </c>
      <c r="P28">
        <f t="shared" ref="P28:P31" si="20">1*L28+2*K28+4*G28+8*F28+16*E28</f>
        <v>16</v>
      </c>
    </row>
    <row r="29" spans="2:16" x14ac:dyDescent="0.25">
      <c r="B29" s="177">
        <v>99</v>
      </c>
      <c r="C29" s="27">
        <f t="shared" si="1"/>
        <v>153</v>
      </c>
      <c r="E29" s="178">
        <f t="shared" si="12"/>
        <v>1</v>
      </c>
      <c r="F29" s="27">
        <f t="shared" si="13"/>
        <v>0</v>
      </c>
      <c r="G29" s="27">
        <f t="shared" si="14"/>
        <v>0</v>
      </c>
      <c r="H29" s="175">
        <f t="shared" si="15"/>
        <v>1</v>
      </c>
      <c r="I29" s="175">
        <f t="shared" si="16"/>
        <v>1</v>
      </c>
      <c r="J29" s="175">
        <f t="shared" si="17"/>
        <v>0</v>
      </c>
      <c r="K29" s="27">
        <f t="shared" si="18"/>
        <v>0</v>
      </c>
      <c r="L29" s="27">
        <f t="shared" si="19"/>
        <v>1</v>
      </c>
      <c r="N29" s="2" t="s">
        <v>827</v>
      </c>
      <c r="P29">
        <f t="shared" si="20"/>
        <v>17</v>
      </c>
    </row>
    <row r="30" spans="2:16" x14ac:dyDescent="0.25">
      <c r="B30" s="177" t="s">
        <v>751</v>
      </c>
      <c r="C30" s="27">
        <f t="shared" si="1"/>
        <v>154</v>
      </c>
      <c r="E30" s="178">
        <f t="shared" si="12"/>
        <v>1</v>
      </c>
      <c r="F30" s="27">
        <f t="shared" si="13"/>
        <v>0</v>
      </c>
      <c r="G30" s="27">
        <f t="shared" si="14"/>
        <v>0</v>
      </c>
      <c r="H30" s="175">
        <f t="shared" si="15"/>
        <v>1</v>
      </c>
      <c r="I30" s="175">
        <f t="shared" si="16"/>
        <v>1</v>
      </c>
      <c r="J30" s="175">
        <f t="shared" si="17"/>
        <v>0</v>
      </c>
      <c r="K30" s="27">
        <f t="shared" si="18"/>
        <v>1</v>
      </c>
      <c r="L30" s="27">
        <f t="shared" si="19"/>
        <v>0</v>
      </c>
      <c r="N30" s="2" t="s">
        <v>828</v>
      </c>
      <c r="P30">
        <f t="shared" si="20"/>
        <v>18</v>
      </c>
    </row>
    <row r="31" spans="2:16" x14ac:dyDescent="0.25">
      <c r="B31" s="177" t="s">
        <v>752</v>
      </c>
      <c r="C31" s="27">
        <f t="shared" si="1"/>
        <v>155</v>
      </c>
      <c r="E31" s="178">
        <f t="shared" si="12"/>
        <v>1</v>
      </c>
      <c r="F31" s="27">
        <f t="shared" si="13"/>
        <v>0</v>
      </c>
      <c r="G31" s="27">
        <f t="shared" si="14"/>
        <v>0</v>
      </c>
      <c r="H31" s="175">
        <f t="shared" si="15"/>
        <v>1</v>
      </c>
      <c r="I31" s="175">
        <f t="shared" si="16"/>
        <v>1</v>
      </c>
      <c r="J31" s="175">
        <f t="shared" si="17"/>
        <v>0</v>
      </c>
      <c r="K31" s="27">
        <f t="shared" si="18"/>
        <v>1</v>
      </c>
      <c r="L31" s="27">
        <f t="shared" si="19"/>
        <v>1</v>
      </c>
      <c r="N31" s="2" t="s">
        <v>829</v>
      </c>
      <c r="P31">
        <f t="shared" si="20"/>
        <v>19</v>
      </c>
    </row>
    <row r="32" spans="2:16" x14ac:dyDescent="0.25">
      <c r="B32" s="177" t="s">
        <v>753</v>
      </c>
      <c r="C32" s="27">
        <f t="shared" si="1"/>
        <v>159</v>
      </c>
      <c r="E32" s="178">
        <f t="shared" si="12"/>
        <v>1</v>
      </c>
      <c r="F32" s="27">
        <f t="shared" si="13"/>
        <v>0</v>
      </c>
      <c r="G32" s="27">
        <f t="shared" si="14"/>
        <v>0</v>
      </c>
      <c r="H32" s="180">
        <f t="shared" si="15"/>
        <v>1</v>
      </c>
      <c r="I32" s="180">
        <f t="shared" si="16"/>
        <v>1</v>
      </c>
      <c r="J32" s="27">
        <f t="shared" si="17"/>
        <v>1</v>
      </c>
      <c r="K32" s="27">
        <f t="shared" si="18"/>
        <v>1</v>
      </c>
      <c r="L32" s="27">
        <f t="shared" si="19"/>
        <v>1</v>
      </c>
      <c r="N32" s="2" t="s">
        <v>791</v>
      </c>
    </row>
    <row r="33" spans="2:17" x14ac:dyDescent="0.25">
      <c r="B33" s="177" t="s">
        <v>810</v>
      </c>
      <c r="C33" s="27">
        <f t="shared" si="1"/>
        <v>160</v>
      </c>
      <c r="E33" s="178">
        <f t="shared" si="12"/>
        <v>1</v>
      </c>
      <c r="F33" s="27">
        <f t="shared" si="13"/>
        <v>0</v>
      </c>
      <c r="G33" s="178">
        <f t="shared" si="14"/>
        <v>1</v>
      </c>
      <c r="H33" s="27">
        <f t="shared" si="15"/>
        <v>0</v>
      </c>
      <c r="I33" s="27">
        <f t="shared" si="16"/>
        <v>0</v>
      </c>
      <c r="J33" s="27">
        <f t="shared" si="17"/>
        <v>0</v>
      </c>
      <c r="K33" s="27">
        <f t="shared" si="18"/>
        <v>0</v>
      </c>
      <c r="L33" s="27">
        <f t="shared" si="19"/>
        <v>0</v>
      </c>
      <c r="N33" t="s">
        <v>792</v>
      </c>
    </row>
    <row r="34" spans="2:17" x14ac:dyDescent="0.25">
      <c r="B34" s="177" t="s">
        <v>754</v>
      </c>
      <c r="C34" s="27">
        <f t="shared" si="1"/>
        <v>184</v>
      </c>
      <c r="E34" s="178">
        <f t="shared" si="12"/>
        <v>1</v>
      </c>
      <c r="F34" s="27">
        <f t="shared" si="13"/>
        <v>0</v>
      </c>
      <c r="G34" s="178">
        <f t="shared" si="14"/>
        <v>1</v>
      </c>
      <c r="H34" s="175">
        <f t="shared" si="15"/>
        <v>1</v>
      </c>
      <c r="I34" s="175">
        <f t="shared" si="16"/>
        <v>1</v>
      </c>
      <c r="J34" s="175">
        <f t="shared" si="17"/>
        <v>0</v>
      </c>
      <c r="K34" s="27">
        <f t="shared" si="18"/>
        <v>0</v>
      </c>
      <c r="L34" s="27">
        <f t="shared" si="19"/>
        <v>0</v>
      </c>
      <c r="N34" s="37" t="s">
        <v>830</v>
      </c>
      <c r="P34">
        <f t="shared" ref="P34:P37" si="21">1*L34+2*K34+4*G34+8*F34+16*E34</f>
        <v>20</v>
      </c>
    </row>
    <row r="35" spans="2:17" x14ac:dyDescent="0.25">
      <c r="B35" s="177" t="s">
        <v>755</v>
      </c>
      <c r="C35" s="27">
        <f t="shared" si="1"/>
        <v>185</v>
      </c>
      <c r="E35" s="178">
        <f t="shared" si="12"/>
        <v>1</v>
      </c>
      <c r="F35" s="27">
        <f t="shared" si="13"/>
        <v>0</v>
      </c>
      <c r="G35" s="178">
        <f t="shared" si="14"/>
        <v>1</v>
      </c>
      <c r="H35" s="175">
        <f t="shared" si="15"/>
        <v>1</v>
      </c>
      <c r="I35" s="175">
        <f t="shared" si="16"/>
        <v>1</v>
      </c>
      <c r="J35" s="175">
        <f t="shared" si="17"/>
        <v>0</v>
      </c>
      <c r="K35" s="27">
        <f t="shared" si="18"/>
        <v>0</v>
      </c>
      <c r="L35" s="27">
        <f t="shared" si="19"/>
        <v>1</v>
      </c>
      <c r="N35" s="2" t="s">
        <v>831</v>
      </c>
      <c r="P35">
        <f t="shared" si="21"/>
        <v>21</v>
      </c>
    </row>
    <row r="36" spans="2:17" x14ac:dyDescent="0.25">
      <c r="B36" s="177" t="s">
        <v>756</v>
      </c>
      <c r="C36" s="27">
        <f t="shared" si="1"/>
        <v>186</v>
      </c>
      <c r="E36" s="178">
        <f t="shared" si="12"/>
        <v>1</v>
      </c>
      <c r="F36" s="27">
        <f t="shared" si="13"/>
        <v>0</v>
      </c>
      <c r="G36" s="178">
        <f t="shared" si="14"/>
        <v>1</v>
      </c>
      <c r="H36" s="175">
        <f t="shared" si="15"/>
        <v>1</v>
      </c>
      <c r="I36" s="175">
        <f t="shared" si="16"/>
        <v>1</v>
      </c>
      <c r="J36" s="175">
        <f t="shared" si="17"/>
        <v>0</v>
      </c>
      <c r="K36" s="27">
        <f t="shared" si="18"/>
        <v>1</v>
      </c>
      <c r="L36" s="27">
        <f t="shared" si="19"/>
        <v>0</v>
      </c>
      <c r="N36" s="2" t="s">
        <v>832</v>
      </c>
      <c r="P36">
        <f t="shared" si="21"/>
        <v>22</v>
      </c>
    </row>
    <row r="37" spans="2:17" x14ac:dyDescent="0.25">
      <c r="B37" s="177" t="s">
        <v>757</v>
      </c>
      <c r="C37" s="27">
        <f t="shared" si="1"/>
        <v>187</v>
      </c>
      <c r="E37" s="178">
        <f t="shared" si="12"/>
        <v>1</v>
      </c>
      <c r="F37" s="27">
        <f t="shared" si="13"/>
        <v>0</v>
      </c>
      <c r="G37" s="178">
        <f t="shared" si="14"/>
        <v>1</v>
      </c>
      <c r="H37" s="175">
        <f t="shared" si="15"/>
        <v>1</v>
      </c>
      <c r="I37" s="175">
        <f t="shared" si="16"/>
        <v>1</v>
      </c>
      <c r="J37" s="175">
        <f t="shared" si="17"/>
        <v>0</v>
      </c>
      <c r="K37" s="27">
        <f t="shared" si="18"/>
        <v>1</v>
      </c>
      <c r="L37" s="27">
        <f t="shared" si="19"/>
        <v>1</v>
      </c>
      <c r="N37" s="2" t="s">
        <v>833</v>
      </c>
      <c r="P37">
        <f t="shared" si="21"/>
        <v>23</v>
      </c>
    </row>
    <row r="38" spans="2:17" x14ac:dyDescent="0.25">
      <c r="B38" s="177" t="s">
        <v>758</v>
      </c>
      <c r="C38" s="27">
        <f t="shared" si="1"/>
        <v>191</v>
      </c>
      <c r="E38" s="178">
        <f t="shared" si="12"/>
        <v>1</v>
      </c>
      <c r="F38" s="27">
        <f t="shared" si="13"/>
        <v>0</v>
      </c>
      <c r="G38" s="178">
        <f t="shared" si="14"/>
        <v>1</v>
      </c>
      <c r="H38" s="180">
        <f t="shared" si="15"/>
        <v>1</v>
      </c>
      <c r="I38" s="180">
        <f t="shared" si="16"/>
        <v>1</v>
      </c>
      <c r="J38" s="27">
        <f t="shared" si="17"/>
        <v>1</v>
      </c>
      <c r="K38" s="27">
        <f t="shared" si="18"/>
        <v>1</v>
      </c>
      <c r="L38" s="27">
        <f t="shared" si="19"/>
        <v>1</v>
      </c>
      <c r="N38" s="2" t="s">
        <v>793</v>
      </c>
    </row>
    <row r="39" spans="2:17" x14ac:dyDescent="0.25">
      <c r="B39" s="177" t="s">
        <v>759</v>
      </c>
      <c r="C39" s="27">
        <f t="shared" si="1"/>
        <v>192</v>
      </c>
      <c r="E39" s="179">
        <f t="shared" si="12"/>
        <v>1</v>
      </c>
      <c r="F39" s="179">
        <f t="shared" si="13"/>
        <v>1</v>
      </c>
      <c r="G39" s="27">
        <f t="shared" si="14"/>
        <v>0</v>
      </c>
      <c r="H39" s="27">
        <f t="shared" si="15"/>
        <v>0</v>
      </c>
      <c r="I39" s="179">
        <f t="shared" si="16"/>
        <v>0</v>
      </c>
      <c r="J39" s="27">
        <f t="shared" si="17"/>
        <v>0</v>
      </c>
      <c r="K39" s="27">
        <f t="shared" si="18"/>
        <v>0</v>
      </c>
      <c r="L39" s="27">
        <f t="shared" si="19"/>
        <v>0</v>
      </c>
      <c r="N39" s="176" t="s">
        <v>794</v>
      </c>
      <c r="Q39">
        <f>32+1*L39+2*K39+3*J39+4*H39+5*G39</f>
        <v>32</v>
      </c>
    </row>
    <row r="40" spans="2:17" x14ac:dyDescent="0.25">
      <c r="B40" s="177" t="s">
        <v>760</v>
      </c>
      <c r="C40" s="27">
        <f t="shared" si="1"/>
        <v>193</v>
      </c>
      <c r="E40" s="179">
        <f t="shared" si="12"/>
        <v>1</v>
      </c>
      <c r="F40" s="179">
        <f t="shared" si="13"/>
        <v>1</v>
      </c>
      <c r="G40" s="27">
        <f t="shared" si="14"/>
        <v>0</v>
      </c>
      <c r="H40" s="27">
        <f t="shared" si="15"/>
        <v>0</v>
      </c>
      <c r="I40" s="179">
        <f t="shared" si="16"/>
        <v>0</v>
      </c>
      <c r="J40" s="27">
        <f t="shared" si="17"/>
        <v>0</v>
      </c>
      <c r="K40" s="27">
        <f t="shared" si="18"/>
        <v>0</v>
      </c>
      <c r="L40" s="27">
        <f t="shared" si="19"/>
        <v>1</v>
      </c>
      <c r="N40" s="176" t="s">
        <v>795</v>
      </c>
      <c r="Q40">
        <f t="shared" ref="Q40:Q52" si="22">32+1*L40+2*K40+3*J40+4*H40+5*G40</f>
        <v>33</v>
      </c>
    </row>
    <row r="41" spans="2:17" x14ac:dyDescent="0.25">
      <c r="B41" s="177" t="s">
        <v>761</v>
      </c>
      <c r="C41" s="27">
        <f t="shared" si="1"/>
        <v>194</v>
      </c>
      <c r="E41" s="179">
        <f t="shared" si="12"/>
        <v>1</v>
      </c>
      <c r="F41" s="179">
        <f t="shared" si="13"/>
        <v>1</v>
      </c>
      <c r="G41" s="27">
        <f t="shared" si="14"/>
        <v>0</v>
      </c>
      <c r="H41" s="27">
        <f t="shared" si="15"/>
        <v>0</v>
      </c>
      <c r="I41" s="179">
        <f t="shared" si="16"/>
        <v>0</v>
      </c>
      <c r="J41" s="27">
        <f t="shared" si="17"/>
        <v>0</v>
      </c>
      <c r="K41" s="27">
        <f t="shared" si="18"/>
        <v>1</v>
      </c>
      <c r="L41" s="27">
        <f t="shared" si="19"/>
        <v>0</v>
      </c>
      <c r="N41" t="s">
        <v>834</v>
      </c>
      <c r="Q41">
        <f t="shared" si="22"/>
        <v>34</v>
      </c>
    </row>
    <row r="42" spans="2:17" x14ac:dyDescent="0.25">
      <c r="B42" s="177" t="s">
        <v>762</v>
      </c>
      <c r="C42" s="27">
        <f t="shared" si="1"/>
        <v>195</v>
      </c>
      <c r="E42" s="179">
        <f t="shared" si="12"/>
        <v>1</v>
      </c>
      <c r="F42" s="179">
        <f t="shared" si="13"/>
        <v>1</v>
      </c>
      <c r="G42" s="27">
        <f t="shared" si="14"/>
        <v>0</v>
      </c>
      <c r="H42" s="27">
        <f t="shared" si="15"/>
        <v>0</v>
      </c>
      <c r="I42" s="179">
        <f t="shared" si="16"/>
        <v>0</v>
      </c>
      <c r="J42" s="27">
        <f t="shared" si="17"/>
        <v>0</v>
      </c>
      <c r="K42" s="27">
        <f t="shared" si="18"/>
        <v>1</v>
      </c>
      <c r="L42" s="27">
        <f t="shared" si="19"/>
        <v>1</v>
      </c>
      <c r="N42" t="s">
        <v>835</v>
      </c>
      <c r="Q42">
        <f t="shared" si="22"/>
        <v>35</v>
      </c>
    </row>
    <row r="43" spans="2:17" x14ac:dyDescent="0.25">
      <c r="B43" s="177" t="s">
        <v>763</v>
      </c>
      <c r="C43" s="27">
        <f t="shared" si="1"/>
        <v>196</v>
      </c>
      <c r="E43" s="179">
        <f t="shared" si="12"/>
        <v>1</v>
      </c>
      <c r="F43" s="179">
        <f t="shared" si="13"/>
        <v>1</v>
      </c>
      <c r="G43" s="27">
        <f t="shared" si="14"/>
        <v>0</v>
      </c>
      <c r="H43" s="27">
        <f t="shared" si="15"/>
        <v>0</v>
      </c>
      <c r="I43" s="179">
        <f t="shared" si="16"/>
        <v>0</v>
      </c>
      <c r="J43" s="27">
        <f t="shared" si="17"/>
        <v>1</v>
      </c>
      <c r="K43" s="27">
        <f t="shared" si="18"/>
        <v>0</v>
      </c>
      <c r="L43" s="27">
        <f t="shared" si="19"/>
        <v>0</v>
      </c>
      <c r="N43" s="176" t="s">
        <v>796</v>
      </c>
      <c r="Q43">
        <f t="shared" si="22"/>
        <v>35</v>
      </c>
    </row>
    <row r="44" spans="2:17" x14ac:dyDescent="0.25">
      <c r="B44" s="177" t="s">
        <v>764</v>
      </c>
      <c r="C44" s="27">
        <f t="shared" si="1"/>
        <v>197</v>
      </c>
      <c r="E44" s="178">
        <f t="shared" si="12"/>
        <v>1</v>
      </c>
      <c r="F44" s="178">
        <f t="shared" si="13"/>
        <v>1</v>
      </c>
      <c r="G44" s="27">
        <f t="shared" si="14"/>
        <v>0</v>
      </c>
      <c r="H44" s="27">
        <f t="shared" si="15"/>
        <v>0</v>
      </c>
      <c r="I44" s="27">
        <f t="shared" si="16"/>
        <v>0</v>
      </c>
      <c r="J44" s="27">
        <f t="shared" si="17"/>
        <v>1</v>
      </c>
      <c r="K44" s="27">
        <f t="shared" si="18"/>
        <v>0</v>
      </c>
      <c r="L44" s="27">
        <f t="shared" si="19"/>
        <v>1</v>
      </c>
      <c r="N44" t="s">
        <v>797</v>
      </c>
      <c r="Q44">
        <f t="shared" si="22"/>
        <v>36</v>
      </c>
    </row>
    <row r="45" spans="2:17" x14ac:dyDescent="0.25">
      <c r="B45" s="177" t="s">
        <v>772</v>
      </c>
      <c r="C45" s="27">
        <f t="shared" si="1"/>
        <v>198</v>
      </c>
      <c r="E45" s="178">
        <f t="shared" si="12"/>
        <v>1</v>
      </c>
      <c r="F45" s="178">
        <f t="shared" si="13"/>
        <v>1</v>
      </c>
      <c r="G45" s="27">
        <f t="shared" si="14"/>
        <v>0</v>
      </c>
      <c r="H45" s="27">
        <f t="shared" si="15"/>
        <v>0</v>
      </c>
      <c r="I45" s="27">
        <f t="shared" si="16"/>
        <v>0</v>
      </c>
      <c r="J45" s="27">
        <f t="shared" si="17"/>
        <v>1</v>
      </c>
      <c r="K45" s="27">
        <f t="shared" si="18"/>
        <v>1</v>
      </c>
      <c r="L45" s="27">
        <f t="shared" si="19"/>
        <v>0</v>
      </c>
      <c r="N45" t="s">
        <v>798</v>
      </c>
    </row>
    <row r="46" spans="2:17" x14ac:dyDescent="0.25">
      <c r="B46" s="177" t="s">
        <v>773</v>
      </c>
      <c r="C46" s="27">
        <f t="shared" si="1"/>
        <v>213</v>
      </c>
      <c r="E46" s="178">
        <f t="shared" si="12"/>
        <v>1</v>
      </c>
      <c r="F46" s="178">
        <f t="shared" si="13"/>
        <v>1</v>
      </c>
      <c r="G46" s="27">
        <f t="shared" si="14"/>
        <v>0</v>
      </c>
      <c r="H46" s="27">
        <f t="shared" si="15"/>
        <v>1</v>
      </c>
      <c r="I46" s="27">
        <f t="shared" si="16"/>
        <v>0</v>
      </c>
      <c r="J46" s="27">
        <f t="shared" si="17"/>
        <v>1</v>
      </c>
      <c r="K46" s="27">
        <f t="shared" si="18"/>
        <v>0</v>
      </c>
      <c r="L46" s="27">
        <f t="shared" si="19"/>
        <v>1</v>
      </c>
      <c r="N46" t="s">
        <v>836</v>
      </c>
    </row>
    <row r="47" spans="2:17" x14ac:dyDescent="0.25">
      <c r="B47" s="177" t="s">
        <v>774</v>
      </c>
      <c r="C47" s="27">
        <f t="shared" si="1"/>
        <v>216</v>
      </c>
      <c r="E47" s="178">
        <f t="shared" si="12"/>
        <v>1</v>
      </c>
      <c r="F47" s="178">
        <f t="shared" si="13"/>
        <v>1</v>
      </c>
      <c r="G47" s="27">
        <f t="shared" si="14"/>
        <v>0</v>
      </c>
      <c r="H47" s="27">
        <f t="shared" si="15"/>
        <v>1</v>
      </c>
      <c r="I47" s="27">
        <f t="shared" si="16"/>
        <v>1</v>
      </c>
      <c r="J47" s="27">
        <f t="shared" si="17"/>
        <v>0</v>
      </c>
      <c r="K47" s="27">
        <f t="shared" si="18"/>
        <v>0</v>
      </c>
      <c r="L47" s="27">
        <f t="shared" si="19"/>
        <v>0</v>
      </c>
      <c r="N47" t="s">
        <v>837</v>
      </c>
    </row>
    <row r="48" spans="2:17" x14ac:dyDescent="0.25">
      <c r="B48" s="177" t="s">
        <v>775</v>
      </c>
      <c r="C48" s="27">
        <f t="shared" si="1"/>
        <v>224</v>
      </c>
      <c r="E48" s="178">
        <f t="shared" si="12"/>
        <v>1</v>
      </c>
      <c r="F48" s="178">
        <f t="shared" si="13"/>
        <v>1</v>
      </c>
      <c r="G48" s="178">
        <f t="shared" si="14"/>
        <v>1</v>
      </c>
      <c r="H48" s="27">
        <f t="shared" si="15"/>
        <v>0</v>
      </c>
      <c r="I48" s="27">
        <f t="shared" si="16"/>
        <v>0</v>
      </c>
      <c r="J48" s="27">
        <f t="shared" si="17"/>
        <v>0</v>
      </c>
      <c r="K48" s="27">
        <f t="shared" si="18"/>
        <v>0</v>
      </c>
      <c r="L48" s="27">
        <f t="shared" si="19"/>
        <v>0</v>
      </c>
      <c r="N48" t="s">
        <v>799</v>
      </c>
    </row>
    <row r="49" spans="2:17" x14ac:dyDescent="0.25">
      <c r="B49" s="177" t="s">
        <v>765</v>
      </c>
      <c r="C49" s="27">
        <f t="shared" si="1"/>
        <v>244</v>
      </c>
      <c r="E49" s="179">
        <f t="shared" si="12"/>
        <v>1</v>
      </c>
      <c r="F49" s="179">
        <f t="shared" si="13"/>
        <v>1</v>
      </c>
      <c r="G49" s="178">
        <f t="shared" si="14"/>
        <v>1</v>
      </c>
      <c r="H49" s="27">
        <f t="shared" si="15"/>
        <v>1</v>
      </c>
      <c r="I49" s="179">
        <f t="shared" si="16"/>
        <v>0</v>
      </c>
      <c r="J49" s="27">
        <f t="shared" si="17"/>
        <v>1</v>
      </c>
      <c r="K49" s="27">
        <f t="shared" si="18"/>
        <v>0</v>
      </c>
      <c r="L49" s="27">
        <f t="shared" si="19"/>
        <v>0</v>
      </c>
      <c r="N49" s="176" t="s">
        <v>800</v>
      </c>
      <c r="Q49">
        <f t="shared" si="22"/>
        <v>44</v>
      </c>
    </row>
    <row r="50" spans="2:17" x14ac:dyDescent="0.25">
      <c r="B50" s="177" t="s">
        <v>766</v>
      </c>
      <c r="C50" s="27">
        <f t="shared" si="1"/>
        <v>245</v>
      </c>
      <c r="E50" s="179">
        <f t="shared" si="12"/>
        <v>1</v>
      </c>
      <c r="F50" s="179">
        <f t="shared" si="13"/>
        <v>1</v>
      </c>
      <c r="G50" s="178">
        <f t="shared" si="14"/>
        <v>1</v>
      </c>
      <c r="H50" s="27">
        <f t="shared" si="15"/>
        <v>1</v>
      </c>
      <c r="I50" s="179">
        <f t="shared" si="16"/>
        <v>0</v>
      </c>
      <c r="J50" s="27">
        <f t="shared" si="17"/>
        <v>1</v>
      </c>
      <c r="K50" s="27">
        <f t="shared" si="18"/>
        <v>0</v>
      </c>
      <c r="L50" s="27">
        <f t="shared" si="19"/>
        <v>1</v>
      </c>
      <c r="N50" s="176" t="s">
        <v>801</v>
      </c>
      <c r="Q50">
        <f t="shared" si="22"/>
        <v>45</v>
      </c>
    </row>
    <row r="51" spans="2:17" x14ac:dyDescent="0.25">
      <c r="B51" s="177" t="s">
        <v>767</v>
      </c>
      <c r="C51" s="27">
        <f t="shared" si="1"/>
        <v>246</v>
      </c>
      <c r="E51" s="179">
        <f t="shared" si="12"/>
        <v>1</v>
      </c>
      <c r="F51" s="179">
        <f t="shared" si="13"/>
        <v>1</v>
      </c>
      <c r="G51" s="178">
        <f t="shared" si="14"/>
        <v>1</v>
      </c>
      <c r="H51" s="27">
        <f t="shared" si="15"/>
        <v>1</v>
      </c>
      <c r="I51" s="179">
        <f t="shared" si="16"/>
        <v>0</v>
      </c>
      <c r="J51" s="27">
        <f t="shared" si="17"/>
        <v>1</v>
      </c>
      <c r="K51" s="27">
        <f t="shared" si="18"/>
        <v>1</v>
      </c>
      <c r="L51" s="27">
        <f t="shared" si="19"/>
        <v>0</v>
      </c>
      <c r="N51" s="176" t="s">
        <v>802</v>
      </c>
      <c r="Q51">
        <f t="shared" si="22"/>
        <v>46</v>
      </c>
    </row>
    <row r="52" spans="2:17" x14ac:dyDescent="0.25">
      <c r="B52" s="177" t="s">
        <v>768</v>
      </c>
      <c r="C52" s="27">
        <f t="shared" si="1"/>
        <v>247</v>
      </c>
      <c r="E52" s="179">
        <f t="shared" si="12"/>
        <v>1</v>
      </c>
      <c r="F52" s="179">
        <f t="shared" si="13"/>
        <v>1</v>
      </c>
      <c r="G52" s="178">
        <f t="shared" si="14"/>
        <v>1</v>
      </c>
      <c r="H52" s="27">
        <f t="shared" si="15"/>
        <v>1</v>
      </c>
      <c r="I52" s="179">
        <f t="shared" si="16"/>
        <v>0</v>
      </c>
      <c r="J52" s="27">
        <f t="shared" si="17"/>
        <v>1</v>
      </c>
      <c r="K52" s="27">
        <f t="shared" si="18"/>
        <v>1</v>
      </c>
      <c r="L52" s="27">
        <f t="shared" si="19"/>
        <v>1</v>
      </c>
      <c r="N52" s="176" t="s">
        <v>803</v>
      </c>
      <c r="Q52">
        <f t="shared" si="22"/>
        <v>47</v>
      </c>
    </row>
    <row r="53" spans="2:17" x14ac:dyDescent="0.25">
      <c r="B53" s="177" t="s">
        <v>769</v>
      </c>
      <c r="C53" s="27">
        <f t="shared" si="1"/>
        <v>248</v>
      </c>
      <c r="E53" s="178">
        <f t="shared" si="12"/>
        <v>1</v>
      </c>
      <c r="F53" s="178">
        <f t="shared" si="13"/>
        <v>1</v>
      </c>
      <c r="G53" s="178">
        <f t="shared" si="14"/>
        <v>1</v>
      </c>
      <c r="H53" s="175">
        <f t="shared" si="15"/>
        <v>1</v>
      </c>
      <c r="I53" s="175">
        <f t="shared" si="16"/>
        <v>1</v>
      </c>
      <c r="J53" s="175">
        <f t="shared" si="17"/>
        <v>0</v>
      </c>
      <c r="K53" s="27">
        <f t="shared" si="18"/>
        <v>0</v>
      </c>
      <c r="L53" s="27">
        <f t="shared" si="19"/>
        <v>0</v>
      </c>
      <c r="N53" t="s">
        <v>804</v>
      </c>
    </row>
    <row r="54" spans="2:17" x14ac:dyDescent="0.25">
      <c r="B54" s="177" t="s">
        <v>770</v>
      </c>
      <c r="C54" s="27">
        <f t="shared" si="1"/>
        <v>249</v>
      </c>
      <c r="E54" s="178">
        <f t="shared" si="12"/>
        <v>1</v>
      </c>
      <c r="F54" s="178">
        <f t="shared" si="13"/>
        <v>1</v>
      </c>
      <c r="G54" s="178">
        <f t="shared" si="14"/>
        <v>1</v>
      </c>
      <c r="H54" s="175">
        <f t="shared" si="15"/>
        <v>1</v>
      </c>
      <c r="I54" s="175">
        <f t="shared" si="16"/>
        <v>1</v>
      </c>
      <c r="J54" s="175">
        <f t="shared" si="17"/>
        <v>0</v>
      </c>
      <c r="K54" s="27">
        <f t="shared" si="18"/>
        <v>0</v>
      </c>
      <c r="L54" s="27">
        <f t="shared" si="19"/>
        <v>1</v>
      </c>
      <c r="N54" s="2" t="s">
        <v>805</v>
      </c>
      <c r="P54">
        <f t="shared" ref="P54:P56" si="23">1*L54+2*K54+4*G54+8*F54+16*E54</f>
        <v>29</v>
      </c>
    </row>
    <row r="55" spans="2:17" x14ac:dyDescent="0.25">
      <c r="B55" s="177" t="s">
        <v>771</v>
      </c>
      <c r="C55" s="27">
        <f t="shared" si="1"/>
        <v>250</v>
      </c>
      <c r="E55" s="178">
        <f t="shared" si="12"/>
        <v>1</v>
      </c>
      <c r="F55" s="178">
        <f t="shared" si="13"/>
        <v>1</v>
      </c>
      <c r="G55" s="178">
        <f t="shared" si="14"/>
        <v>1</v>
      </c>
      <c r="H55" s="175">
        <f t="shared" si="15"/>
        <v>1</v>
      </c>
      <c r="I55" s="175">
        <f t="shared" si="16"/>
        <v>1</v>
      </c>
      <c r="J55" s="175">
        <f t="shared" si="17"/>
        <v>0</v>
      </c>
      <c r="K55" s="27">
        <f t="shared" si="18"/>
        <v>1</v>
      </c>
      <c r="L55" s="27">
        <f t="shared" si="19"/>
        <v>0</v>
      </c>
      <c r="N55" s="37" t="s">
        <v>806</v>
      </c>
      <c r="P55">
        <f t="shared" si="23"/>
        <v>30</v>
      </c>
    </row>
    <row r="56" spans="2:17" x14ac:dyDescent="0.25">
      <c r="B56" s="177" t="s">
        <v>747</v>
      </c>
      <c r="C56" s="27">
        <f t="shared" si="1"/>
        <v>251</v>
      </c>
      <c r="E56" s="178">
        <f t="shared" si="12"/>
        <v>1</v>
      </c>
      <c r="F56" s="178">
        <f t="shared" si="13"/>
        <v>1</v>
      </c>
      <c r="G56" s="178">
        <f t="shared" si="14"/>
        <v>1</v>
      </c>
      <c r="H56" s="175">
        <f t="shared" si="15"/>
        <v>1</v>
      </c>
      <c r="I56" s="175">
        <f t="shared" si="16"/>
        <v>1</v>
      </c>
      <c r="J56" s="175">
        <f t="shared" si="17"/>
        <v>0</v>
      </c>
      <c r="K56" s="27">
        <f t="shared" si="18"/>
        <v>1</v>
      </c>
      <c r="L56" s="27">
        <f t="shared" si="19"/>
        <v>1</v>
      </c>
      <c r="N56" s="37" t="s">
        <v>807</v>
      </c>
      <c r="P56">
        <f t="shared" si="23"/>
        <v>31</v>
      </c>
    </row>
    <row r="57" spans="2:17" x14ac:dyDescent="0.25">
      <c r="B57" s="177" t="s">
        <v>746</v>
      </c>
      <c r="C57" s="27">
        <f t="shared" si="1"/>
        <v>255</v>
      </c>
      <c r="E57" s="178">
        <f t="shared" si="12"/>
        <v>1</v>
      </c>
      <c r="F57" s="178">
        <f t="shared" si="13"/>
        <v>1</v>
      </c>
      <c r="G57" s="178">
        <f t="shared" si="14"/>
        <v>1</v>
      </c>
      <c r="H57" s="180">
        <f t="shared" si="15"/>
        <v>1</v>
      </c>
      <c r="I57" s="180">
        <f t="shared" si="16"/>
        <v>1</v>
      </c>
      <c r="J57" s="27">
        <f t="shared" si="17"/>
        <v>1</v>
      </c>
      <c r="K57" s="27">
        <f t="shared" si="18"/>
        <v>1</v>
      </c>
      <c r="L57" s="27">
        <f t="shared" si="19"/>
        <v>1</v>
      </c>
      <c r="N57" t="s">
        <v>808</v>
      </c>
    </row>
  </sheetData>
  <mergeCells count="1">
    <mergeCell ref="E2:L2"/>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34"/>
  <sheetViews>
    <sheetView topLeftCell="A16" workbookViewId="0">
      <selection activeCell="M30" sqref="M30"/>
    </sheetView>
  </sheetViews>
  <sheetFormatPr baseColWidth="10" defaultRowHeight="15" x14ac:dyDescent="0.25"/>
  <cols>
    <col min="3" max="3" width="23.140625" customWidth="1"/>
  </cols>
  <sheetData>
    <row r="5" spans="2:5" x14ac:dyDescent="0.25">
      <c r="B5" s="27" t="s">
        <v>511</v>
      </c>
      <c r="D5" t="s">
        <v>512</v>
      </c>
    </row>
    <row r="6" spans="2:5" x14ac:dyDescent="0.25">
      <c r="B6" s="27">
        <v>0</v>
      </c>
      <c r="C6" t="s">
        <v>515</v>
      </c>
      <c r="D6" s="27">
        <v>0</v>
      </c>
    </row>
    <row r="7" spans="2:5" x14ac:dyDescent="0.25">
      <c r="B7" s="27">
        <v>1</v>
      </c>
      <c r="C7" t="s">
        <v>514</v>
      </c>
      <c r="D7" s="27">
        <v>1</v>
      </c>
    </row>
    <row r="8" spans="2:5" x14ac:dyDescent="0.25">
      <c r="B8" s="27">
        <v>2</v>
      </c>
      <c r="C8" s="37" t="s">
        <v>699</v>
      </c>
      <c r="D8" s="27">
        <v>1</v>
      </c>
      <c r="E8" t="s">
        <v>700</v>
      </c>
    </row>
    <row r="9" spans="2:5" x14ac:dyDescent="0.25">
      <c r="B9" s="27">
        <v>3</v>
      </c>
      <c r="C9" s="37" t="s">
        <v>696</v>
      </c>
      <c r="D9" s="27">
        <v>2</v>
      </c>
      <c r="E9" t="s">
        <v>700</v>
      </c>
    </row>
    <row r="10" spans="2:5" x14ac:dyDescent="0.25">
      <c r="B10" s="27">
        <v>4</v>
      </c>
      <c r="C10" s="37" t="s">
        <v>697</v>
      </c>
      <c r="D10" s="27">
        <v>4</v>
      </c>
      <c r="E10" t="s">
        <v>700</v>
      </c>
    </row>
    <row r="11" spans="2:5" x14ac:dyDescent="0.25">
      <c r="B11" s="27">
        <v>5</v>
      </c>
      <c r="C11" s="37" t="s">
        <v>698</v>
      </c>
      <c r="D11" s="27">
        <v>8</v>
      </c>
      <c r="E11" t="s">
        <v>700</v>
      </c>
    </row>
    <row r="12" spans="2:5" x14ac:dyDescent="0.25">
      <c r="B12" s="27">
        <v>6</v>
      </c>
      <c r="C12" t="s">
        <v>702</v>
      </c>
      <c r="D12" s="27">
        <v>3</v>
      </c>
      <c r="E12" t="s">
        <v>708</v>
      </c>
    </row>
    <row r="13" spans="2:5" x14ac:dyDescent="0.25">
      <c r="B13" s="27">
        <v>7</v>
      </c>
      <c r="C13" t="s">
        <v>704</v>
      </c>
      <c r="D13" s="27">
        <v>5</v>
      </c>
      <c r="E13" t="s">
        <v>708</v>
      </c>
    </row>
    <row r="14" spans="2:5" x14ac:dyDescent="0.25">
      <c r="B14" s="27">
        <v>8</v>
      </c>
      <c r="C14" t="s">
        <v>703</v>
      </c>
      <c r="D14" s="27">
        <v>9</v>
      </c>
      <c r="E14" t="s">
        <v>708</v>
      </c>
    </row>
    <row r="15" spans="2:5" x14ac:dyDescent="0.25">
      <c r="B15" s="27">
        <v>9</v>
      </c>
      <c r="C15" t="s">
        <v>705</v>
      </c>
      <c r="D15" s="27">
        <v>3</v>
      </c>
    </row>
    <row r="16" spans="2:5" x14ac:dyDescent="0.25">
      <c r="B16" s="27">
        <v>10</v>
      </c>
      <c r="C16" t="s">
        <v>706</v>
      </c>
      <c r="D16" s="27">
        <v>5</v>
      </c>
    </row>
    <row r="17" spans="2:5" x14ac:dyDescent="0.25">
      <c r="B17" s="27">
        <v>11</v>
      </c>
      <c r="C17" t="s">
        <v>707</v>
      </c>
      <c r="D17" s="27">
        <v>9</v>
      </c>
    </row>
    <row r="18" spans="2:5" x14ac:dyDescent="0.25">
      <c r="B18" s="27">
        <v>12</v>
      </c>
      <c r="C18" s="37" t="s">
        <v>516</v>
      </c>
      <c r="D18" s="27">
        <v>4</v>
      </c>
    </row>
    <row r="19" spans="2:5" x14ac:dyDescent="0.25">
      <c r="B19" s="27">
        <v>13</v>
      </c>
      <c r="C19" s="37" t="s">
        <v>517</v>
      </c>
      <c r="D19" s="27">
        <v>8</v>
      </c>
    </row>
    <row r="20" spans="2:5" x14ac:dyDescent="0.25">
      <c r="B20" s="27">
        <v>14</v>
      </c>
      <c r="C20" s="37" t="s">
        <v>694</v>
      </c>
      <c r="D20" s="27" t="s">
        <v>513</v>
      </c>
    </row>
    <row r="21" spans="2:5" x14ac:dyDescent="0.25">
      <c r="B21" s="27">
        <v>15</v>
      </c>
      <c r="C21" t="s">
        <v>519</v>
      </c>
      <c r="D21" s="27"/>
      <c r="E21" t="s">
        <v>518</v>
      </c>
    </row>
    <row r="22" spans="2:5" x14ac:dyDescent="0.25">
      <c r="B22" s="27" t="s">
        <v>701</v>
      </c>
      <c r="C22" t="s">
        <v>520</v>
      </c>
    </row>
    <row r="24" spans="2:5" x14ac:dyDescent="0.25">
      <c r="D24" t="s">
        <v>695</v>
      </c>
    </row>
    <row r="28" spans="2:5" x14ac:dyDescent="0.25">
      <c r="C28" t="s">
        <v>197</v>
      </c>
    </row>
    <row r="29" spans="2:5" x14ac:dyDescent="0.25">
      <c r="C29" t="s">
        <v>198</v>
      </c>
    </row>
    <row r="30" spans="2:5" x14ac:dyDescent="0.25">
      <c r="C30" t="s">
        <v>638</v>
      </c>
    </row>
    <row r="34" spans="3:3" x14ac:dyDescent="0.25">
      <c r="C34" t="s">
        <v>640</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15"/>
  <sheetViews>
    <sheetView workbookViewId="0">
      <selection activeCell="J13" sqref="J13"/>
    </sheetView>
  </sheetViews>
  <sheetFormatPr baseColWidth="10" defaultRowHeight="15" x14ac:dyDescent="0.25"/>
  <cols>
    <col min="2" max="2" width="25.140625" customWidth="1"/>
    <col min="9" max="9" width="15.85546875" customWidth="1"/>
    <col min="12" max="12" width="16.140625" customWidth="1"/>
  </cols>
  <sheetData>
    <row r="4" spans="2:18" x14ac:dyDescent="0.25">
      <c r="B4" t="s">
        <v>98</v>
      </c>
      <c r="C4">
        <v>500</v>
      </c>
      <c r="D4" t="s">
        <v>99</v>
      </c>
      <c r="I4" s="1" t="s">
        <v>108</v>
      </c>
      <c r="J4" s="1" t="s">
        <v>87</v>
      </c>
      <c r="K4" s="1" t="s">
        <v>109</v>
      </c>
      <c r="L4" s="1" t="s">
        <v>120</v>
      </c>
      <c r="M4" s="1" t="s">
        <v>113</v>
      </c>
      <c r="N4" s="1" t="s">
        <v>123</v>
      </c>
      <c r="O4" s="1" t="s">
        <v>124</v>
      </c>
      <c r="P4" s="1" t="s">
        <v>127</v>
      </c>
      <c r="Q4" s="1" t="s">
        <v>116</v>
      </c>
      <c r="R4" s="1"/>
    </row>
    <row r="5" spans="2:18" x14ac:dyDescent="0.25">
      <c r="B5" t="s">
        <v>110</v>
      </c>
      <c r="C5" s="18" t="s">
        <v>101</v>
      </c>
      <c r="D5" t="s">
        <v>100</v>
      </c>
      <c r="I5" s="19"/>
      <c r="J5" s="19" t="s">
        <v>114</v>
      </c>
      <c r="K5" s="19"/>
      <c r="L5" s="19"/>
      <c r="M5" s="19" t="s">
        <v>115</v>
      </c>
      <c r="N5" s="19" t="s">
        <v>107</v>
      </c>
      <c r="O5" s="19" t="s">
        <v>107</v>
      </c>
      <c r="P5" s="19" t="s">
        <v>128</v>
      </c>
      <c r="Q5" s="19" t="s">
        <v>117</v>
      </c>
      <c r="R5" s="1"/>
    </row>
    <row r="6" spans="2:18" x14ac:dyDescent="0.25">
      <c r="I6" t="s">
        <v>125</v>
      </c>
      <c r="J6">
        <v>10</v>
      </c>
      <c r="K6">
        <v>10</v>
      </c>
      <c r="L6">
        <v>2</v>
      </c>
      <c r="M6">
        <v>8</v>
      </c>
      <c r="N6">
        <f>SUM($C$8:$C$14)+M6*8</f>
        <v>131</v>
      </c>
      <c r="O6">
        <f>ROUND(N6*$C$15,0)</f>
        <v>144</v>
      </c>
      <c r="P6">
        <f>O6/$C$4*1000</f>
        <v>288</v>
      </c>
      <c r="Q6" s="20">
        <f>K6*L6*O6/J6/$C$4</f>
        <v>0.57599999999999996</v>
      </c>
    </row>
    <row r="7" spans="2:18" x14ac:dyDescent="0.25">
      <c r="B7" t="s">
        <v>112</v>
      </c>
      <c r="I7" t="s">
        <v>126</v>
      </c>
      <c r="J7">
        <v>100</v>
      </c>
      <c r="K7">
        <v>20</v>
      </c>
      <c r="L7">
        <v>2</v>
      </c>
      <c r="M7">
        <v>8</v>
      </c>
      <c r="N7">
        <f>SUM($C$8:$C$14)+M7*8</f>
        <v>131</v>
      </c>
      <c r="O7">
        <f>ROUND(N7*$C$15,0)</f>
        <v>144</v>
      </c>
      <c r="P7">
        <f>O7/$C$4*1000</f>
        <v>288</v>
      </c>
      <c r="Q7" s="20">
        <f>K7*L7*O7/J7/$C$4</f>
        <v>0.1152</v>
      </c>
    </row>
    <row r="8" spans="2:18" x14ac:dyDescent="0.25">
      <c r="B8" t="s">
        <v>102</v>
      </c>
      <c r="C8">
        <v>1</v>
      </c>
      <c r="I8" t="s">
        <v>76</v>
      </c>
      <c r="J8">
        <v>1000</v>
      </c>
      <c r="K8">
        <v>20</v>
      </c>
      <c r="L8">
        <v>20</v>
      </c>
      <c r="M8">
        <v>4</v>
      </c>
      <c r="N8">
        <f>SUM($C$8:$C$14)+M8*8</f>
        <v>99</v>
      </c>
      <c r="O8">
        <f>ROUND(N8*$C$15,0)</f>
        <v>109</v>
      </c>
      <c r="P8">
        <f>O8/$C$4*1000</f>
        <v>218</v>
      </c>
      <c r="Q8" s="20">
        <f>K8*L8*O8/J8/$C$4</f>
        <v>8.72E-2</v>
      </c>
    </row>
    <row r="9" spans="2:18" x14ac:dyDescent="0.25">
      <c r="B9" t="s">
        <v>103</v>
      </c>
      <c r="C9">
        <f>IF(C5="CAN 2.0A", 12, 32)</f>
        <v>32</v>
      </c>
      <c r="Q9" s="20"/>
    </row>
    <row r="10" spans="2:18" x14ac:dyDescent="0.25">
      <c r="B10" t="s">
        <v>111</v>
      </c>
      <c r="C10">
        <v>6</v>
      </c>
      <c r="I10" s="22"/>
      <c r="J10" s="22"/>
      <c r="K10" s="22"/>
      <c r="L10" s="22"/>
      <c r="M10" s="22"/>
      <c r="N10" s="22"/>
      <c r="O10" s="22"/>
      <c r="P10" s="22"/>
      <c r="Q10" s="23"/>
    </row>
    <row r="11" spans="2:18" x14ac:dyDescent="0.25">
      <c r="B11" t="s">
        <v>104</v>
      </c>
      <c r="C11">
        <v>16</v>
      </c>
      <c r="N11" t="s">
        <v>119</v>
      </c>
      <c r="Q11" s="21">
        <f>SUM(Q6:Q10)</f>
        <v>0.77839999999999998</v>
      </c>
    </row>
    <row r="12" spans="2:18" x14ac:dyDescent="0.25">
      <c r="B12" t="s">
        <v>105</v>
      </c>
      <c r="C12">
        <v>2</v>
      </c>
    </row>
    <row r="13" spans="2:18" x14ac:dyDescent="0.25">
      <c r="B13" t="s">
        <v>106</v>
      </c>
      <c r="C13">
        <v>7</v>
      </c>
    </row>
    <row r="14" spans="2:18" x14ac:dyDescent="0.25">
      <c r="B14" t="s">
        <v>118</v>
      </c>
      <c r="C14">
        <v>3</v>
      </c>
    </row>
    <row r="15" spans="2:18" x14ac:dyDescent="0.25">
      <c r="B15" t="s">
        <v>122</v>
      </c>
      <c r="C15">
        <f>1+1/10</f>
        <v>1.1000000000000001</v>
      </c>
      <c r="D15" t="s">
        <v>121</v>
      </c>
    </row>
  </sheetData>
  <dataValidations count="1">
    <dataValidation type="list" allowBlank="1" showInputMessage="1" showErrorMessage="1" sqref="C5">
      <formula1>"CAN 2.0A,CAN 2.0B"</formula1>
    </dataValidation>
  </dataValidations>
  <pageMargins left="0.7" right="0.7" top="0.78740157499999996" bottom="0.78740157499999996"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zoomScaleNormal="100" workbookViewId="0">
      <pane xSplit="1" ySplit="1" topLeftCell="B2" activePane="bottomRight" state="frozen"/>
      <selection pane="topRight" activeCell="C1" sqref="C1"/>
      <selection pane="bottomLeft" activeCell="A4" sqref="A4"/>
      <selection pane="bottomRight" activeCell="C16" sqref="C16"/>
    </sheetView>
  </sheetViews>
  <sheetFormatPr baseColWidth="10" defaultRowHeight="15" x14ac:dyDescent="0.25"/>
  <cols>
    <col min="1" max="1" width="23.28515625" style="30" customWidth="1"/>
    <col min="2" max="2" width="24.7109375" style="24" customWidth="1"/>
    <col min="3" max="3" width="43" style="24" customWidth="1"/>
    <col min="4" max="4" width="7.140625" style="31" customWidth="1"/>
    <col min="5" max="5" width="12.42578125" style="31" customWidth="1"/>
    <col min="6" max="6" width="6.42578125" style="31" customWidth="1"/>
    <col min="7" max="7" width="6.28515625" style="31" customWidth="1"/>
    <col min="8" max="8" width="12.85546875" style="31" customWidth="1"/>
    <col min="9" max="9" width="13.28515625" style="31" customWidth="1"/>
    <col min="10" max="10" width="19" style="29" customWidth="1"/>
    <col min="11" max="59" width="11.42578125" style="29"/>
    <col min="60" max="60" width="11.42578125" style="29" customWidth="1"/>
    <col min="61" max="16384" width="11.42578125" style="29"/>
  </cols>
  <sheetData>
    <row r="1" spans="1:21" s="32" customFormat="1" x14ac:dyDescent="0.25">
      <c r="B1" s="33"/>
      <c r="C1" s="33"/>
      <c r="D1" s="34" t="s">
        <v>280</v>
      </c>
      <c r="E1" s="34" t="s">
        <v>281</v>
      </c>
      <c r="F1" s="34" t="s">
        <v>4</v>
      </c>
      <c r="G1" s="34" t="s">
        <v>282</v>
      </c>
      <c r="H1" s="34" t="s">
        <v>283</v>
      </c>
      <c r="I1" s="34" t="s">
        <v>284</v>
      </c>
      <c r="J1" s="32" t="s">
        <v>285</v>
      </c>
      <c r="K1" s="32" t="s">
        <v>337</v>
      </c>
    </row>
    <row r="2" spans="1:21" ht="60" x14ac:dyDescent="0.25">
      <c r="A2" s="30" t="s">
        <v>350</v>
      </c>
      <c r="B2" s="24" t="s">
        <v>351</v>
      </c>
      <c r="C2" s="24" t="s">
        <v>270</v>
      </c>
      <c r="D2" s="31">
        <v>1024</v>
      </c>
      <c r="E2" s="31" t="s">
        <v>300</v>
      </c>
      <c r="F2" s="31" t="s">
        <v>308</v>
      </c>
      <c r="G2" s="31" t="s">
        <v>308</v>
      </c>
      <c r="H2" s="31">
        <v>0</v>
      </c>
      <c r="I2" s="31" t="s">
        <v>317</v>
      </c>
      <c r="J2" s="29" t="s">
        <v>320</v>
      </c>
      <c r="K2" s="29" t="s">
        <v>340</v>
      </c>
    </row>
    <row r="3" spans="1:21" ht="30" x14ac:dyDescent="0.25">
      <c r="A3" s="30" t="s">
        <v>352</v>
      </c>
      <c r="B3" s="24" t="s">
        <v>353</v>
      </c>
      <c r="C3" s="24" t="s">
        <v>202</v>
      </c>
      <c r="D3" s="31">
        <v>1025</v>
      </c>
      <c r="E3" s="31" t="s">
        <v>301</v>
      </c>
      <c r="F3" s="31" t="s">
        <v>308</v>
      </c>
      <c r="G3" s="31" t="s">
        <v>308</v>
      </c>
      <c r="H3" s="31" t="s">
        <v>308</v>
      </c>
      <c r="I3" s="31" t="s">
        <v>308</v>
      </c>
      <c r="J3" s="29" t="s">
        <v>320</v>
      </c>
      <c r="K3" s="29" t="s">
        <v>340</v>
      </c>
      <c r="L3" s="29" t="s">
        <v>203</v>
      </c>
      <c r="M3" s="29" t="s">
        <v>204</v>
      </c>
      <c r="N3" s="29" t="s">
        <v>205</v>
      </c>
      <c r="O3" s="29" t="s">
        <v>206</v>
      </c>
      <c r="P3" s="29" t="s">
        <v>207</v>
      </c>
      <c r="Q3" s="29" t="s">
        <v>208</v>
      </c>
      <c r="R3" s="29" t="s">
        <v>209</v>
      </c>
      <c r="S3" s="29" t="s">
        <v>210</v>
      </c>
    </row>
    <row r="4" spans="1:21" x14ac:dyDescent="0.25">
      <c r="A4" s="30" t="s">
        <v>354</v>
      </c>
      <c r="B4" s="24" t="s">
        <v>355</v>
      </c>
      <c r="D4" s="31">
        <v>1029</v>
      </c>
      <c r="E4" s="31" t="s">
        <v>302</v>
      </c>
      <c r="F4" s="31" t="s">
        <v>308</v>
      </c>
      <c r="G4" s="31" t="s">
        <v>308</v>
      </c>
      <c r="H4" s="31" t="s">
        <v>308</v>
      </c>
      <c r="I4" s="31" t="s">
        <v>308</v>
      </c>
      <c r="J4" s="29" t="s">
        <v>320</v>
      </c>
      <c r="K4" s="29" t="s">
        <v>340</v>
      </c>
    </row>
    <row r="5" spans="1:21" ht="30" x14ac:dyDescent="0.25">
      <c r="A5" s="30" t="s">
        <v>356</v>
      </c>
      <c r="B5" s="24" t="s">
        <v>357</v>
      </c>
      <c r="D5" s="31">
        <v>1030</v>
      </c>
      <c r="E5" s="31" t="s">
        <v>302</v>
      </c>
      <c r="F5" s="31" t="s">
        <v>308</v>
      </c>
      <c r="G5" s="31" t="s">
        <v>308</v>
      </c>
      <c r="H5" s="31" t="s">
        <v>308</v>
      </c>
      <c r="I5" s="31" t="s">
        <v>308</v>
      </c>
      <c r="J5" s="29" t="s">
        <v>321</v>
      </c>
      <c r="K5" s="29" t="s">
        <v>340</v>
      </c>
    </row>
    <row r="6" spans="1:21" x14ac:dyDescent="0.25">
      <c r="A6" s="30" t="s">
        <v>358</v>
      </c>
      <c r="B6" s="24" t="s">
        <v>359</v>
      </c>
      <c r="D6" s="31">
        <v>1031</v>
      </c>
      <c r="E6" s="31" t="s">
        <v>302</v>
      </c>
      <c r="F6" s="31" t="s">
        <v>308</v>
      </c>
      <c r="G6" s="31" t="s">
        <v>308</v>
      </c>
      <c r="H6" s="31" t="s">
        <v>308</v>
      </c>
      <c r="I6" s="31" t="s">
        <v>308</v>
      </c>
      <c r="J6" s="29" t="s">
        <v>320</v>
      </c>
      <c r="K6" s="29" t="s">
        <v>340</v>
      </c>
    </row>
    <row r="7" spans="1:21" ht="45" x14ac:dyDescent="0.25">
      <c r="A7" s="30" t="s">
        <v>360</v>
      </c>
      <c r="B7" s="24" t="s">
        <v>361</v>
      </c>
      <c r="C7" s="24" t="s">
        <v>271</v>
      </c>
      <c r="D7" s="31">
        <v>1032</v>
      </c>
      <c r="E7" s="31" t="s">
        <v>302</v>
      </c>
      <c r="F7" s="31" t="s">
        <v>308</v>
      </c>
      <c r="G7" s="31" t="s">
        <v>308</v>
      </c>
      <c r="H7" s="31" t="s">
        <v>308</v>
      </c>
      <c r="I7" s="31" t="s">
        <v>308</v>
      </c>
      <c r="J7" s="29" t="s">
        <v>320</v>
      </c>
      <c r="K7" s="29" t="s">
        <v>340</v>
      </c>
    </row>
    <row r="8" spans="1:21" x14ac:dyDescent="0.25">
      <c r="A8" s="30" t="s">
        <v>362</v>
      </c>
      <c r="B8" s="24" t="s">
        <v>363</v>
      </c>
      <c r="D8" s="31">
        <v>2055</v>
      </c>
      <c r="E8" s="31" t="s">
        <v>303</v>
      </c>
      <c r="F8" s="31" t="s">
        <v>309</v>
      </c>
      <c r="G8" s="31" t="s">
        <v>308</v>
      </c>
      <c r="H8" s="31" t="s">
        <v>308</v>
      </c>
      <c r="I8" s="31" t="s">
        <v>308</v>
      </c>
      <c r="J8" s="29" t="s">
        <v>322</v>
      </c>
      <c r="K8" s="29" t="s">
        <v>340</v>
      </c>
    </row>
    <row r="9" spans="1:21" x14ac:dyDescent="0.25">
      <c r="A9" s="30" t="s">
        <v>364</v>
      </c>
      <c r="B9" s="24" t="s">
        <v>365</v>
      </c>
      <c r="D9" s="31">
        <v>2056</v>
      </c>
      <c r="E9" s="31" t="s">
        <v>303</v>
      </c>
      <c r="F9" s="31" t="s">
        <v>309</v>
      </c>
      <c r="G9" s="31" t="s">
        <v>308</v>
      </c>
      <c r="H9" s="31" t="s">
        <v>308</v>
      </c>
      <c r="I9" s="31" t="s">
        <v>308</v>
      </c>
      <c r="J9" s="29" t="s">
        <v>323</v>
      </c>
      <c r="K9" s="29" t="s">
        <v>340</v>
      </c>
    </row>
    <row r="10" spans="1:21" x14ac:dyDescent="0.25">
      <c r="A10" s="30" t="s">
        <v>366</v>
      </c>
      <c r="B10" s="24" t="s">
        <v>367</v>
      </c>
      <c r="D10" s="31">
        <v>2057</v>
      </c>
      <c r="E10" s="31" t="s">
        <v>303</v>
      </c>
      <c r="F10" s="31" t="s">
        <v>310</v>
      </c>
      <c r="G10" s="31" t="s">
        <v>308</v>
      </c>
      <c r="H10" s="31" t="s">
        <v>308</v>
      </c>
      <c r="I10" s="31" t="s">
        <v>308</v>
      </c>
      <c r="J10" s="29" t="s">
        <v>324</v>
      </c>
      <c r="K10" s="29" t="s">
        <v>341</v>
      </c>
      <c r="L10" s="29" t="s">
        <v>211</v>
      </c>
      <c r="M10" s="29" t="s">
        <v>212</v>
      </c>
    </row>
    <row r="11" spans="1:21" ht="30" x14ac:dyDescent="0.25">
      <c r="A11" s="30" t="s">
        <v>368</v>
      </c>
      <c r="B11" s="24" t="s">
        <v>369</v>
      </c>
      <c r="C11" s="24" t="s">
        <v>213</v>
      </c>
      <c r="D11" s="31">
        <v>2060</v>
      </c>
      <c r="E11" s="31" t="s">
        <v>303</v>
      </c>
      <c r="F11" s="31" t="s">
        <v>117</v>
      </c>
      <c r="G11" s="31">
        <v>90</v>
      </c>
      <c r="H11" s="31">
        <v>0</v>
      </c>
      <c r="I11" s="31">
        <v>100</v>
      </c>
      <c r="J11" s="29" t="s">
        <v>324</v>
      </c>
      <c r="K11" s="29" t="s">
        <v>342</v>
      </c>
    </row>
    <row r="12" spans="1:21" ht="30" x14ac:dyDescent="0.25">
      <c r="A12" s="30" t="s">
        <v>370</v>
      </c>
      <c r="B12" s="24" t="s">
        <v>371</v>
      </c>
      <c r="C12" s="24" t="s">
        <v>215</v>
      </c>
      <c r="D12" s="31">
        <v>2078</v>
      </c>
      <c r="E12" s="31" t="s">
        <v>303</v>
      </c>
      <c r="F12" s="31" t="s">
        <v>309</v>
      </c>
      <c r="G12" s="31" t="s">
        <v>308</v>
      </c>
      <c r="H12" s="31">
        <v>-30000</v>
      </c>
      <c r="I12" s="31">
        <v>30000</v>
      </c>
      <c r="J12" s="29" t="s">
        <v>339</v>
      </c>
      <c r="K12" s="29" t="s">
        <v>342</v>
      </c>
    </row>
    <row r="13" spans="1:21" x14ac:dyDescent="0.25">
      <c r="A13" s="30" t="s">
        <v>372</v>
      </c>
      <c r="B13" s="24" t="s">
        <v>373</v>
      </c>
      <c r="D13" s="31">
        <v>2081</v>
      </c>
      <c r="E13" s="31" t="s">
        <v>301</v>
      </c>
      <c r="F13" s="31" t="s">
        <v>308</v>
      </c>
      <c r="G13" s="31" t="s">
        <v>308</v>
      </c>
      <c r="H13" s="31">
        <v>0</v>
      </c>
      <c r="I13" s="31">
        <v>255</v>
      </c>
      <c r="J13" s="29" t="s">
        <v>320</v>
      </c>
      <c r="K13" s="29" t="s">
        <v>342</v>
      </c>
      <c r="L13" s="29" t="s">
        <v>216</v>
      </c>
      <c r="M13" s="29" t="s">
        <v>217</v>
      </c>
      <c r="N13" s="29" t="s">
        <v>218</v>
      </c>
      <c r="O13" s="29" t="s">
        <v>219</v>
      </c>
      <c r="P13" s="29" t="s">
        <v>220</v>
      </c>
      <c r="Q13" s="29" t="s">
        <v>221</v>
      </c>
      <c r="R13" s="29" t="s">
        <v>222</v>
      </c>
      <c r="S13" s="29" t="s">
        <v>223</v>
      </c>
      <c r="T13" s="29" t="s">
        <v>224</v>
      </c>
      <c r="U13" s="29" t="s">
        <v>225</v>
      </c>
    </row>
    <row r="14" spans="1:21" ht="45" x14ac:dyDescent="0.25">
      <c r="A14" s="30" t="s">
        <v>374</v>
      </c>
      <c r="B14" s="24" t="s">
        <v>375</v>
      </c>
      <c r="C14" s="24" t="s">
        <v>272</v>
      </c>
      <c r="D14" s="31">
        <v>2082</v>
      </c>
      <c r="E14" s="31" t="s">
        <v>301</v>
      </c>
      <c r="F14" s="31" t="s">
        <v>308</v>
      </c>
      <c r="G14" s="31" t="s">
        <v>308</v>
      </c>
      <c r="H14" s="31">
        <v>0</v>
      </c>
      <c r="I14" s="31">
        <v>255</v>
      </c>
      <c r="J14" s="29" t="s">
        <v>320</v>
      </c>
      <c r="K14" s="29" t="s">
        <v>342</v>
      </c>
      <c r="L14" s="29" t="s">
        <v>226</v>
      </c>
      <c r="M14" s="29" t="s">
        <v>227</v>
      </c>
      <c r="N14" s="29" t="s">
        <v>228</v>
      </c>
      <c r="O14" s="29" t="s">
        <v>229</v>
      </c>
      <c r="P14" s="29" t="s">
        <v>230</v>
      </c>
    </row>
    <row r="15" spans="1:21" ht="45" x14ac:dyDescent="0.25">
      <c r="A15" s="30" t="s">
        <v>376</v>
      </c>
      <c r="B15" s="24" t="s">
        <v>377</v>
      </c>
      <c r="C15" s="24" t="s">
        <v>273</v>
      </c>
      <c r="D15" s="31">
        <v>2083</v>
      </c>
      <c r="E15" s="31" t="s">
        <v>301</v>
      </c>
      <c r="F15" s="31" t="s">
        <v>308</v>
      </c>
      <c r="G15" s="31" t="s">
        <v>308</v>
      </c>
      <c r="H15" s="31">
        <v>0</v>
      </c>
      <c r="I15" s="31">
        <v>255</v>
      </c>
      <c r="J15" s="29" t="s">
        <v>320</v>
      </c>
      <c r="K15" s="29" t="s">
        <v>343</v>
      </c>
      <c r="L15" s="29" t="s">
        <v>231</v>
      </c>
      <c r="M15" s="29" t="s">
        <v>232</v>
      </c>
      <c r="N15" s="29" t="s">
        <v>233</v>
      </c>
      <c r="O15" s="29" t="s">
        <v>234</v>
      </c>
      <c r="P15" s="29" t="s">
        <v>235</v>
      </c>
      <c r="R15" s="29" t="s">
        <v>236</v>
      </c>
    </row>
    <row r="16" spans="1:21" ht="30" x14ac:dyDescent="0.25">
      <c r="A16" s="30" t="s">
        <v>378</v>
      </c>
      <c r="B16" s="24" t="s">
        <v>379</v>
      </c>
      <c r="D16" s="31">
        <v>2084</v>
      </c>
      <c r="E16" s="31" t="s">
        <v>301</v>
      </c>
      <c r="F16" s="31" t="s">
        <v>308</v>
      </c>
      <c r="G16" s="31" t="s">
        <v>308</v>
      </c>
      <c r="H16" s="31">
        <v>0</v>
      </c>
      <c r="I16" s="31">
        <v>255</v>
      </c>
      <c r="J16" s="29" t="s">
        <v>320</v>
      </c>
      <c r="K16" s="29" t="s">
        <v>342</v>
      </c>
      <c r="L16" s="29" t="s">
        <v>237</v>
      </c>
      <c r="M16" s="29" t="s">
        <v>238</v>
      </c>
    </row>
    <row r="17" spans="1:15" x14ac:dyDescent="0.25">
      <c r="A17" s="30" t="s">
        <v>380</v>
      </c>
      <c r="B17" s="24" t="s">
        <v>381</v>
      </c>
      <c r="D17" s="31">
        <v>2085</v>
      </c>
      <c r="E17" s="31" t="s">
        <v>301</v>
      </c>
      <c r="F17" s="31" t="s">
        <v>308</v>
      </c>
      <c r="G17" s="31" t="s">
        <v>308</v>
      </c>
      <c r="H17" s="31">
        <v>0</v>
      </c>
      <c r="I17" s="31">
        <v>255</v>
      </c>
      <c r="J17" s="29" t="s">
        <v>320</v>
      </c>
      <c r="K17" s="29" t="s">
        <v>342</v>
      </c>
      <c r="L17" s="29" t="s">
        <v>239</v>
      </c>
      <c r="M17" s="29" t="s">
        <v>240</v>
      </c>
      <c r="N17" s="29" t="s">
        <v>241</v>
      </c>
    </row>
    <row r="18" spans="1:15" ht="45" x14ac:dyDescent="0.25">
      <c r="A18" s="30" t="s">
        <v>382</v>
      </c>
      <c r="B18" s="24" t="s">
        <v>383</v>
      </c>
      <c r="C18" s="24" t="s">
        <v>274</v>
      </c>
      <c r="D18" s="31">
        <v>2075</v>
      </c>
      <c r="E18" s="31" t="s">
        <v>303</v>
      </c>
      <c r="F18" s="31" t="s">
        <v>309</v>
      </c>
      <c r="G18" s="31">
        <v>0</v>
      </c>
      <c r="H18" s="31">
        <v>0</v>
      </c>
      <c r="I18" s="31" t="s">
        <v>308</v>
      </c>
      <c r="J18" s="29" t="s">
        <v>323</v>
      </c>
      <c r="K18" s="29" t="s">
        <v>344</v>
      </c>
    </row>
    <row r="19" spans="1:15" ht="30" x14ac:dyDescent="0.25">
      <c r="A19" s="30" t="s">
        <v>384</v>
      </c>
      <c r="B19" s="24" t="s">
        <v>385</v>
      </c>
      <c r="D19" s="31">
        <v>2076</v>
      </c>
      <c r="E19" s="31" t="s">
        <v>303</v>
      </c>
      <c r="F19" s="31" t="s">
        <v>63</v>
      </c>
      <c r="G19" s="31" t="s">
        <v>308</v>
      </c>
      <c r="H19" s="31">
        <v>0</v>
      </c>
      <c r="I19" s="31">
        <v>200</v>
      </c>
      <c r="J19" s="29" t="s">
        <v>339</v>
      </c>
      <c r="K19" s="29" t="s">
        <v>342</v>
      </c>
    </row>
    <row r="20" spans="1:15" ht="30" x14ac:dyDescent="0.25">
      <c r="A20" s="30" t="s">
        <v>386</v>
      </c>
      <c r="B20" s="24" t="s">
        <v>387</v>
      </c>
      <c r="C20" s="24" t="s">
        <v>214</v>
      </c>
      <c r="D20" s="31">
        <v>2077</v>
      </c>
      <c r="E20" s="31" t="s">
        <v>303</v>
      </c>
      <c r="F20" s="31" t="s">
        <v>64</v>
      </c>
      <c r="G20" s="31" t="s">
        <v>308</v>
      </c>
      <c r="H20" s="31">
        <v>-200</v>
      </c>
      <c r="I20" s="31">
        <v>200</v>
      </c>
      <c r="J20" s="29" t="s">
        <v>339</v>
      </c>
      <c r="K20" s="29" t="s">
        <v>342</v>
      </c>
    </row>
    <row r="21" spans="1:15" ht="105" x14ac:dyDescent="0.25">
      <c r="A21" s="30" t="s">
        <v>388</v>
      </c>
      <c r="B21" s="24" t="s">
        <v>389</v>
      </c>
      <c r="C21" s="24" t="s">
        <v>275</v>
      </c>
      <c r="D21" s="31">
        <v>3000</v>
      </c>
      <c r="E21" s="31" t="s">
        <v>300</v>
      </c>
      <c r="F21" s="31" t="s">
        <v>311</v>
      </c>
      <c r="G21" s="31" t="s">
        <v>308</v>
      </c>
      <c r="H21" s="31">
        <v>0</v>
      </c>
      <c r="I21" s="31" t="s">
        <v>318</v>
      </c>
      <c r="J21" s="29" t="s">
        <v>321</v>
      </c>
      <c r="K21" s="29" t="s">
        <v>345</v>
      </c>
    </row>
    <row r="22" spans="1:15" ht="105" x14ac:dyDescent="0.25">
      <c r="A22" s="30" t="s">
        <v>390</v>
      </c>
      <c r="B22" s="24" t="s">
        <v>391</v>
      </c>
      <c r="C22" s="24" t="s">
        <v>276</v>
      </c>
      <c r="D22" s="31">
        <v>3009</v>
      </c>
      <c r="E22" s="31" t="s">
        <v>303</v>
      </c>
      <c r="F22" s="31" t="s">
        <v>117</v>
      </c>
      <c r="G22" s="31" t="s">
        <v>308</v>
      </c>
      <c r="H22" s="31">
        <v>0</v>
      </c>
      <c r="I22" s="31">
        <v>100</v>
      </c>
      <c r="J22" s="29" t="s">
        <v>324</v>
      </c>
      <c r="K22" s="29" t="s">
        <v>346</v>
      </c>
      <c r="O22" s="29" t="s">
        <v>242</v>
      </c>
    </row>
    <row r="23" spans="1:15" ht="30" x14ac:dyDescent="0.25">
      <c r="A23" s="30" t="s">
        <v>392</v>
      </c>
      <c r="B23" s="24" t="s">
        <v>393</v>
      </c>
      <c r="D23" s="31">
        <v>5000</v>
      </c>
      <c r="E23" s="31" t="s">
        <v>303</v>
      </c>
      <c r="F23" s="31" t="s">
        <v>63</v>
      </c>
      <c r="G23" s="31" t="s">
        <v>308</v>
      </c>
      <c r="H23" s="31">
        <v>0</v>
      </c>
      <c r="I23" s="31" t="s">
        <v>308</v>
      </c>
      <c r="J23" s="29" t="s">
        <v>338</v>
      </c>
      <c r="K23" s="29" t="s">
        <v>347</v>
      </c>
      <c r="L23" s="29" t="s">
        <v>243</v>
      </c>
    </row>
    <row r="24" spans="1:15" ht="45" x14ac:dyDescent="0.25">
      <c r="A24" s="30" t="s">
        <v>394</v>
      </c>
      <c r="B24" s="24" t="s">
        <v>395</v>
      </c>
      <c r="D24" s="31">
        <v>5001</v>
      </c>
      <c r="E24" s="31" t="s">
        <v>303</v>
      </c>
      <c r="F24" s="31" t="s">
        <v>63</v>
      </c>
      <c r="G24" s="31" t="s">
        <v>308</v>
      </c>
      <c r="H24" s="31">
        <v>0</v>
      </c>
      <c r="I24" s="31" t="s">
        <v>308</v>
      </c>
      <c r="J24" s="29" t="s">
        <v>338</v>
      </c>
      <c r="K24" s="29" t="s">
        <v>347</v>
      </c>
      <c r="L24" s="29" t="s">
        <v>243</v>
      </c>
    </row>
    <row r="25" spans="1:15" ht="45" x14ac:dyDescent="0.25">
      <c r="A25" s="30" t="s">
        <v>396</v>
      </c>
      <c r="B25" s="24" t="s">
        <v>397</v>
      </c>
      <c r="D25" s="31">
        <v>5002</v>
      </c>
      <c r="E25" s="31" t="s">
        <v>303</v>
      </c>
      <c r="F25" s="31" t="s">
        <v>63</v>
      </c>
      <c r="G25" s="31" t="s">
        <v>308</v>
      </c>
      <c r="H25" s="31">
        <v>0</v>
      </c>
      <c r="I25" s="31" t="s">
        <v>308</v>
      </c>
      <c r="J25" s="29" t="s">
        <v>326</v>
      </c>
      <c r="K25" s="29" t="s">
        <v>347</v>
      </c>
      <c r="L25" s="29" t="s">
        <v>243</v>
      </c>
    </row>
    <row r="26" spans="1:15" ht="45" x14ac:dyDescent="0.25">
      <c r="A26" s="30" t="s">
        <v>398</v>
      </c>
      <c r="B26" s="24" t="s">
        <v>399</v>
      </c>
      <c r="D26" s="31">
        <v>5003</v>
      </c>
      <c r="E26" s="31" t="s">
        <v>303</v>
      </c>
      <c r="F26" s="31" t="s">
        <v>63</v>
      </c>
      <c r="G26" s="31" t="s">
        <v>308</v>
      </c>
      <c r="H26" s="31">
        <v>0</v>
      </c>
      <c r="I26" s="31" t="s">
        <v>308</v>
      </c>
      <c r="J26" s="29" t="s">
        <v>326</v>
      </c>
      <c r="K26" s="29" t="s">
        <v>347</v>
      </c>
      <c r="L26" s="29" t="s">
        <v>243</v>
      </c>
    </row>
    <row r="27" spans="1:15" ht="30" x14ac:dyDescent="0.25">
      <c r="A27" s="30" t="s">
        <v>400</v>
      </c>
      <c r="B27" s="24" t="s">
        <v>401</v>
      </c>
      <c r="D27" s="31">
        <v>5004</v>
      </c>
      <c r="E27" s="31" t="s">
        <v>303</v>
      </c>
      <c r="F27" s="31" t="s">
        <v>63</v>
      </c>
      <c r="G27" s="31" t="s">
        <v>308</v>
      </c>
      <c r="H27" s="31">
        <v>0</v>
      </c>
      <c r="I27" s="31" t="s">
        <v>308</v>
      </c>
      <c r="J27" s="29" t="s">
        <v>338</v>
      </c>
      <c r="K27" s="29" t="s">
        <v>347</v>
      </c>
      <c r="L27" s="29" t="s">
        <v>243</v>
      </c>
    </row>
    <row r="28" spans="1:15" ht="30" x14ac:dyDescent="0.25">
      <c r="A28" s="30" t="s">
        <v>402</v>
      </c>
      <c r="B28" s="24" t="s">
        <v>403</v>
      </c>
      <c r="D28" s="31">
        <v>5005</v>
      </c>
      <c r="E28" s="31" t="s">
        <v>303</v>
      </c>
      <c r="F28" s="31" t="s">
        <v>63</v>
      </c>
      <c r="G28" s="31" t="s">
        <v>308</v>
      </c>
      <c r="H28" s="31">
        <v>0</v>
      </c>
      <c r="I28" s="31" t="s">
        <v>308</v>
      </c>
      <c r="J28" s="29" t="s">
        <v>338</v>
      </c>
      <c r="K28" s="29" t="s">
        <v>347</v>
      </c>
      <c r="L28" s="29" t="s">
        <v>243</v>
      </c>
    </row>
    <row r="29" spans="1:15" ht="45" x14ac:dyDescent="0.25">
      <c r="A29" s="30" t="s">
        <v>404</v>
      </c>
      <c r="B29" s="24" t="s">
        <v>405</v>
      </c>
      <c r="D29" s="31">
        <v>5006</v>
      </c>
      <c r="E29" s="31" t="s">
        <v>303</v>
      </c>
      <c r="F29" s="31" t="s">
        <v>63</v>
      </c>
      <c r="G29" s="31" t="s">
        <v>308</v>
      </c>
      <c r="H29" s="31">
        <v>0</v>
      </c>
      <c r="I29" s="31" t="s">
        <v>308</v>
      </c>
      <c r="J29" s="29" t="s">
        <v>326</v>
      </c>
      <c r="K29" s="29" t="s">
        <v>347</v>
      </c>
      <c r="L29" s="29" t="s">
        <v>243</v>
      </c>
    </row>
    <row r="30" spans="1:15" ht="45" x14ac:dyDescent="0.25">
      <c r="A30" s="30" t="s">
        <v>406</v>
      </c>
      <c r="B30" s="24" t="s">
        <v>407</v>
      </c>
      <c r="D30" s="31">
        <v>5007</v>
      </c>
      <c r="E30" s="31" t="s">
        <v>303</v>
      </c>
      <c r="F30" s="31" t="s">
        <v>63</v>
      </c>
      <c r="G30" s="31" t="s">
        <v>308</v>
      </c>
      <c r="H30" s="31">
        <v>0</v>
      </c>
      <c r="I30" s="31" t="s">
        <v>308</v>
      </c>
      <c r="J30" s="29" t="s">
        <v>326</v>
      </c>
      <c r="K30" s="29" t="s">
        <v>347</v>
      </c>
      <c r="L30" s="29" t="s">
        <v>243</v>
      </c>
    </row>
    <row r="31" spans="1:15" ht="30" x14ac:dyDescent="0.25">
      <c r="A31" s="30" t="s">
        <v>408</v>
      </c>
      <c r="B31" s="24" t="s">
        <v>409</v>
      </c>
      <c r="D31" s="31">
        <v>2200</v>
      </c>
      <c r="E31" s="31" t="s">
        <v>303</v>
      </c>
      <c r="F31" s="31" t="s">
        <v>191</v>
      </c>
      <c r="G31" s="31" t="s">
        <v>308</v>
      </c>
      <c r="H31" s="31" t="s">
        <v>308</v>
      </c>
      <c r="I31" s="31" t="s">
        <v>308</v>
      </c>
      <c r="J31" s="29" t="s">
        <v>327</v>
      </c>
      <c r="K31" s="29" t="s">
        <v>342</v>
      </c>
    </row>
    <row r="32" spans="1:15" ht="30" x14ac:dyDescent="0.25">
      <c r="A32" s="30" t="s">
        <v>410</v>
      </c>
      <c r="B32" s="24" t="s">
        <v>411</v>
      </c>
      <c r="D32" s="31">
        <v>2220</v>
      </c>
      <c r="E32" s="31" t="s">
        <v>304</v>
      </c>
      <c r="F32" s="31" t="s">
        <v>308</v>
      </c>
      <c r="G32" s="31">
        <v>10</v>
      </c>
      <c r="H32" s="31">
        <v>0</v>
      </c>
      <c r="I32" s="31">
        <v>65536</v>
      </c>
      <c r="J32" s="29" t="s">
        <v>325</v>
      </c>
      <c r="K32" s="29" t="s">
        <v>348</v>
      </c>
    </row>
    <row r="33" spans="1:13" ht="30" x14ac:dyDescent="0.25">
      <c r="A33" s="30" t="s">
        <v>412</v>
      </c>
      <c r="B33" s="24" t="s">
        <v>464</v>
      </c>
      <c r="D33" s="31">
        <v>2221</v>
      </c>
      <c r="E33" s="31" t="s">
        <v>304</v>
      </c>
      <c r="F33" s="31" t="s">
        <v>312</v>
      </c>
      <c r="G33" s="31">
        <v>0</v>
      </c>
      <c r="H33" s="31">
        <v>0</v>
      </c>
      <c r="I33" s="31" t="s">
        <v>308</v>
      </c>
      <c r="J33" s="29" t="s">
        <v>328</v>
      </c>
      <c r="K33" s="29" t="s">
        <v>349</v>
      </c>
      <c r="L33" s="29" t="s">
        <v>244</v>
      </c>
    </row>
    <row r="34" spans="1:13" ht="30" x14ac:dyDescent="0.25">
      <c r="A34" s="30" t="s">
        <v>413</v>
      </c>
      <c r="B34" s="24" t="s">
        <v>465</v>
      </c>
      <c r="D34" s="31">
        <v>2222</v>
      </c>
      <c r="E34" s="31" t="s">
        <v>304</v>
      </c>
      <c r="F34" s="31" t="s">
        <v>312</v>
      </c>
      <c r="G34" s="31">
        <v>0</v>
      </c>
      <c r="H34" s="31">
        <v>0</v>
      </c>
      <c r="I34" s="31" t="s">
        <v>308</v>
      </c>
      <c r="J34" s="29" t="s">
        <v>328</v>
      </c>
      <c r="K34" s="29" t="s">
        <v>347</v>
      </c>
      <c r="L34" s="29" t="s">
        <v>243</v>
      </c>
    </row>
    <row r="35" spans="1:13" ht="45" x14ac:dyDescent="0.25">
      <c r="A35" s="30" t="s">
        <v>414</v>
      </c>
      <c r="B35" s="24" t="s">
        <v>466</v>
      </c>
      <c r="C35" s="24" t="s">
        <v>292</v>
      </c>
      <c r="D35" s="31">
        <v>2223</v>
      </c>
      <c r="E35" s="31" t="s">
        <v>304</v>
      </c>
      <c r="F35" s="31" t="s">
        <v>312</v>
      </c>
      <c r="G35" s="31">
        <v>0</v>
      </c>
      <c r="H35" s="31">
        <v>0</v>
      </c>
      <c r="I35" s="31" t="s">
        <v>308</v>
      </c>
      <c r="J35" s="29" t="s">
        <v>328</v>
      </c>
      <c r="K35" s="29" t="s">
        <v>347</v>
      </c>
      <c r="L35" s="29" t="s">
        <v>243</v>
      </c>
    </row>
    <row r="36" spans="1:13" ht="30" x14ac:dyDescent="0.25">
      <c r="A36" s="30" t="s">
        <v>415</v>
      </c>
      <c r="B36" s="24" t="s">
        <v>467</v>
      </c>
      <c r="C36" s="24" t="s">
        <v>245</v>
      </c>
      <c r="D36" s="31">
        <v>2224</v>
      </c>
      <c r="E36" s="31" t="s">
        <v>304</v>
      </c>
      <c r="F36" s="31" t="s">
        <v>309</v>
      </c>
      <c r="G36" s="31">
        <v>0</v>
      </c>
      <c r="H36" s="31">
        <v>0</v>
      </c>
      <c r="I36" s="31" t="s">
        <v>308</v>
      </c>
      <c r="J36" s="29" t="s">
        <v>328</v>
      </c>
      <c r="K36" s="29" t="s">
        <v>347</v>
      </c>
      <c r="L36" s="29" t="s">
        <v>243</v>
      </c>
    </row>
    <row r="37" spans="1:13" ht="45" x14ac:dyDescent="0.25">
      <c r="A37" s="30" t="s">
        <v>416</v>
      </c>
      <c r="B37" s="24" t="s">
        <v>417</v>
      </c>
      <c r="C37" s="24" t="s">
        <v>293</v>
      </c>
      <c r="D37" s="31">
        <v>2202</v>
      </c>
      <c r="E37" s="31" t="s">
        <v>300</v>
      </c>
      <c r="F37" s="31" t="s">
        <v>312</v>
      </c>
      <c r="G37" s="31">
        <v>0</v>
      </c>
      <c r="H37" s="31">
        <v>0</v>
      </c>
      <c r="I37" s="31" t="s">
        <v>308</v>
      </c>
      <c r="J37" s="29" t="s">
        <v>329</v>
      </c>
      <c r="K37" s="29" t="s">
        <v>342</v>
      </c>
    </row>
    <row r="38" spans="1:13" ht="45" x14ac:dyDescent="0.25">
      <c r="A38" s="30" t="s">
        <v>418</v>
      </c>
      <c r="B38" s="24" t="s">
        <v>419</v>
      </c>
      <c r="C38" s="24" t="s">
        <v>294</v>
      </c>
      <c r="D38" s="31">
        <v>2203</v>
      </c>
      <c r="E38" s="31" t="s">
        <v>300</v>
      </c>
      <c r="F38" s="31" t="s">
        <v>313</v>
      </c>
      <c r="G38" s="31">
        <v>0</v>
      </c>
      <c r="H38" s="31">
        <v>0</v>
      </c>
      <c r="I38" s="31" t="s">
        <v>308</v>
      </c>
      <c r="J38" s="29" t="s">
        <v>329</v>
      </c>
      <c r="K38" s="29" t="s">
        <v>342</v>
      </c>
    </row>
    <row r="39" spans="1:13" ht="60" x14ac:dyDescent="0.25">
      <c r="A39" s="30" t="s">
        <v>420</v>
      </c>
      <c r="B39" s="24" t="s">
        <v>421</v>
      </c>
      <c r="C39" s="24" t="s">
        <v>295</v>
      </c>
      <c r="D39" s="31">
        <v>2204</v>
      </c>
      <c r="E39" s="31" t="s">
        <v>300</v>
      </c>
      <c r="F39" s="31" t="s">
        <v>312</v>
      </c>
      <c r="G39" s="31">
        <v>0</v>
      </c>
      <c r="H39" s="31">
        <v>0</v>
      </c>
      <c r="I39" s="31" t="s">
        <v>308</v>
      </c>
      <c r="J39" s="29" t="s">
        <v>329</v>
      </c>
      <c r="K39" s="29" t="s">
        <v>342</v>
      </c>
    </row>
    <row r="40" spans="1:13" ht="45" x14ac:dyDescent="0.25">
      <c r="A40" s="30" t="s">
        <v>422</v>
      </c>
      <c r="B40" s="24" t="s">
        <v>423</v>
      </c>
      <c r="C40" s="24" t="s">
        <v>246</v>
      </c>
      <c r="D40" s="31">
        <v>2205</v>
      </c>
      <c r="E40" s="31" t="s">
        <v>300</v>
      </c>
      <c r="F40" s="31" t="s">
        <v>313</v>
      </c>
      <c r="G40" s="31">
        <v>0</v>
      </c>
      <c r="H40" s="31">
        <v>0</v>
      </c>
      <c r="I40" s="31" t="s">
        <v>308</v>
      </c>
      <c r="J40" s="29" t="s">
        <v>330</v>
      </c>
      <c r="K40" s="29" t="s">
        <v>342</v>
      </c>
    </row>
    <row r="41" spans="1:13" ht="60" x14ac:dyDescent="0.25">
      <c r="A41" s="30" t="s">
        <v>424</v>
      </c>
      <c r="B41" s="24" t="s">
        <v>425</v>
      </c>
      <c r="C41" s="24" t="s">
        <v>277</v>
      </c>
      <c r="D41" s="31" t="s">
        <v>191</v>
      </c>
      <c r="E41" s="31" t="s">
        <v>300</v>
      </c>
      <c r="F41" s="31" t="s">
        <v>313</v>
      </c>
      <c r="G41" s="31">
        <v>0</v>
      </c>
      <c r="H41" s="31">
        <v>0</v>
      </c>
      <c r="I41" s="31" t="s">
        <v>308</v>
      </c>
      <c r="J41" s="29" t="s">
        <v>331</v>
      </c>
      <c r="K41" s="29" t="s">
        <v>347</v>
      </c>
      <c r="L41" s="29" t="s">
        <v>243</v>
      </c>
    </row>
    <row r="42" spans="1:13" ht="90" x14ac:dyDescent="0.25">
      <c r="A42" s="30" t="s">
        <v>426</v>
      </c>
      <c r="B42" s="24" t="s">
        <v>427</v>
      </c>
      <c r="C42" s="24" t="s">
        <v>296</v>
      </c>
      <c r="D42" s="31">
        <v>2100</v>
      </c>
      <c r="E42" s="31" t="s">
        <v>301</v>
      </c>
      <c r="F42" s="31" t="s">
        <v>308</v>
      </c>
      <c r="G42" s="31">
        <v>0</v>
      </c>
      <c r="H42" s="31">
        <v>0</v>
      </c>
      <c r="I42" s="31" t="s">
        <v>308</v>
      </c>
      <c r="J42" s="29" t="s">
        <v>332</v>
      </c>
      <c r="K42" s="29" t="s">
        <v>342</v>
      </c>
      <c r="L42" s="29" t="s">
        <v>247</v>
      </c>
      <c r="M42" s="29" t="s">
        <v>248</v>
      </c>
    </row>
    <row r="43" spans="1:13" ht="60" x14ac:dyDescent="0.25">
      <c r="A43" s="30" t="s">
        <v>428</v>
      </c>
      <c r="B43" s="24" t="s">
        <v>429</v>
      </c>
      <c r="C43" s="24" t="s">
        <v>297</v>
      </c>
      <c r="D43" s="31">
        <v>2101</v>
      </c>
      <c r="E43" s="31" t="s">
        <v>303</v>
      </c>
      <c r="F43" s="31" t="s">
        <v>309</v>
      </c>
      <c r="G43" s="31">
        <v>0</v>
      </c>
      <c r="H43" s="31">
        <v>0</v>
      </c>
      <c r="I43" s="31" t="s">
        <v>308</v>
      </c>
      <c r="J43" s="29" t="s">
        <v>332</v>
      </c>
      <c r="K43" s="29" t="s">
        <v>342</v>
      </c>
    </row>
    <row r="44" spans="1:13" ht="60" x14ac:dyDescent="0.25">
      <c r="A44" s="30" t="s">
        <v>430</v>
      </c>
      <c r="B44" s="24" t="s">
        <v>431</v>
      </c>
      <c r="C44" s="24" t="s">
        <v>298</v>
      </c>
      <c r="D44" s="31">
        <v>2102</v>
      </c>
      <c r="E44" s="31" t="s">
        <v>303</v>
      </c>
      <c r="F44" s="31" t="s">
        <v>309</v>
      </c>
      <c r="G44" s="31">
        <v>0</v>
      </c>
      <c r="H44" s="31">
        <v>0</v>
      </c>
      <c r="I44" s="31" t="s">
        <v>308</v>
      </c>
      <c r="J44" s="29" t="s">
        <v>332</v>
      </c>
      <c r="K44" s="29" t="s">
        <v>342</v>
      </c>
    </row>
    <row r="45" spans="1:13" ht="105" x14ac:dyDescent="0.25">
      <c r="A45" s="30" t="s">
        <v>432</v>
      </c>
      <c r="B45" s="24" t="s">
        <v>433</v>
      </c>
      <c r="C45" s="24" t="s">
        <v>299</v>
      </c>
      <c r="D45" s="31" t="s">
        <v>191</v>
      </c>
      <c r="E45" s="31" t="s">
        <v>301</v>
      </c>
      <c r="F45" s="31" t="s">
        <v>308</v>
      </c>
      <c r="G45" s="31">
        <v>0</v>
      </c>
      <c r="H45" s="31" t="s">
        <v>316</v>
      </c>
      <c r="I45" s="31" t="s">
        <v>319</v>
      </c>
      <c r="J45" s="29" t="s">
        <v>332</v>
      </c>
      <c r="K45" s="29" t="s">
        <v>342</v>
      </c>
    </row>
    <row r="46" spans="1:13" ht="45" x14ac:dyDescent="0.25">
      <c r="A46" s="30" t="s">
        <v>434</v>
      </c>
      <c r="B46" s="24" t="s">
        <v>435</v>
      </c>
      <c r="C46" s="24" t="s">
        <v>291</v>
      </c>
      <c r="D46" s="31" t="s">
        <v>191</v>
      </c>
      <c r="E46" s="31" t="s">
        <v>303</v>
      </c>
      <c r="F46" s="31" t="s">
        <v>310</v>
      </c>
      <c r="G46" s="31">
        <v>0</v>
      </c>
      <c r="H46" s="31">
        <v>0</v>
      </c>
      <c r="I46" s="31" t="s">
        <v>308</v>
      </c>
      <c r="J46" s="29" t="s">
        <v>330</v>
      </c>
      <c r="K46" s="29" t="s">
        <v>345</v>
      </c>
    </row>
    <row r="47" spans="1:13" ht="45" x14ac:dyDescent="0.25">
      <c r="A47" s="30" t="s">
        <v>436</v>
      </c>
      <c r="B47" s="24" t="s">
        <v>437</v>
      </c>
      <c r="C47" s="24" t="s">
        <v>291</v>
      </c>
      <c r="D47" s="31" t="s">
        <v>191</v>
      </c>
      <c r="E47" s="31" t="s">
        <v>303</v>
      </c>
      <c r="F47" s="31" t="s">
        <v>310</v>
      </c>
      <c r="G47" s="31">
        <v>0</v>
      </c>
      <c r="H47" s="31">
        <v>0</v>
      </c>
      <c r="I47" s="31" t="s">
        <v>308</v>
      </c>
      <c r="J47" s="29" t="s">
        <v>330</v>
      </c>
      <c r="K47" s="29" t="s">
        <v>345</v>
      </c>
    </row>
    <row r="48" spans="1:13" ht="45" x14ac:dyDescent="0.25">
      <c r="A48" s="30" t="s">
        <v>438</v>
      </c>
      <c r="B48" s="24" t="s">
        <v>439</v>
      </c>
      <c r="C48" s="24" t="s">
        <v>291</v>
      </c>
      <c r="D48" s="31" t="s">
        <v>191</v>
      </c>
      <c r="E48" s="31" t="s">
        <v>303</v>
      </c>
      <c r="F48" s="31" t="s">
        <v>310</v>
      </c>
      <c r="G48" s="31">
        <v>0</v>
      </c>
      <c r="H48" s="31">
        <v>0</v>
      </c>
      <c r="I48" s="31" t="s">
        <v>308</v>
      </c>
      <c r="J48" s="29" t="s">
        <v>330</v>
      </c>
      <c r="K48" s="29" t="s">
        <v>345</v>
      </c>
    </row>
    <row r="49" spans="1:21" ht="90" x14ac:dyDescent="0.25">
      <c r="A49" s="30" t="s">
        <v>440</v>
      </c>
      <c r="B49" s="24" t="s">
        <v>441</v>
      </c>
      <c r="C49" s="24" t="s">
        <v>290</v>
      </c>
      <c r="D49" s="31" t="s">
        <v>191</v>
      </c>
      <c r="E49" s="31" t="s">
        <v>305</v>
      </c>
      <c r="F49" s="31" t="s">
        <v>310</v>
      </c>
      <c r="G49" s="31">
        <v>0</v>
      </c>
      <c r="H49" s="31">
        <v>0</v>
      </c>
      <c r="I49" s="31" t="s">
        <v>308</v>
      </c>
      <c r="J49" s="29" t="s">
        <v>330</v>
      </c>
      <c r="K49" s="29" t="s">
        <v>342</v>
      </c>
      <c r="L49" s="29" t="s">
        <v>249</v>
      </c>
      <c r="M49" s="29" t="s">
        <v>250</v>
      </c>
      <c r="N49" s="29" t="s">
        <v>251</v>
      </c>
      <c r="O49" s="29" t="s">
        <v>252</v>
      </c>
      <c r="P49" s="29" t="s">
        <v>253</v>
      </c>
      <c r="Q49" s="29" t="s">
        <v>254</v>
      </c>
      <c r="R49" s="29" t="s">
        <v>255</v>
      </c>
      <c r="S49" s="29" t="s">
        <v>256</v>
      </c>
      <c r="T49" s="29" t="s">
        <v>257</v>
      </c>
    </row>
    <row r="50" spans="1:21" ht="60" x14ac:dyDescent="0.25">
      <c r="A50" s="30" t="s">
        <v>442</v>
      </c>
      <c r="B50" s="24" t="s">
        <v>443</v>
      </c>
      <c r="C50" s="24" t="s">
        <v>289</v>
      </c>
      <c r="D50" s="31" t="s">
        <v>191</v>
      </c>
      <c r="E50" s="31" t="s">
        <v>303</v>
      </c>
      <c r="F50" s="31" t="s">
        <v>310</v>
      </c>
      <c r="G50" s="31">
        <v>0</v>
      </c>
      <c r="H50" s="31">
        <v>0</v>
      </c>
      <c r="I50" s="31" t="s">
        <v>308</v>
      </c>
      <c r="J50" s="29" t="s">
        <v>333</v>
      </c>
      <c r="K50" s="29" t="s">
        <v>342</v>
      </c>
    </row>
    <row r="51" spans="1:21" ht="75" x14ac:dyDescent="0.25">
      <c r="A51" s="30" t="s">
        <v>444</v>
      </c>
      <c r="B51" s="24" t="s">
        <v>445</v>
      </c>
      <c r="C51" s="24" t="s">
        <v>287</v>
      </c>
      <c r="D51" s="31" t="s">
        <v>191</v>
      </c>
      <c r="E51" s="31" t="s">
        <v>306</v>
      </c>
      <c r="F51" s="31" t="s">
        <v>310</v>
      </c>
      <c r="G51" s="31">
        <v>0</v>
      </c>
      <c r="H51" s="31">
        <v>0</v>
      </c>
      <c r="I51" s="31" t="s">
        <v>308</v>
      </c>
      <c r="J51" s="29" t="s">
        <v>334</v>
      </c>
      <c r="K51" s="29" t="s">
        <v>347</v>
      </c>
    </row>
    <row r="52" spans="1:21" ht="105" x14ac:dyDescent="0.25">
      <c r="A52" s="30" t="s">
        <v>446</v>
      </c>
      <c r="B52" s="24" t="s">
        <v>447</v>
      </c>
      <c r="C52" s="24" t="s">
        <v>288</v>
      </c>
      <c r="D52" s="31" t="s">
        <v>191</v>
      </c>
      <c r="E52" s="31" t="s">
        <v>305</v>
      </c>
      <c r="F52" s="31" t="s">
        <v>310</v>
      </c>
      <c r="G52" s="31" t="s">
        <v>308</v>
      </c>
      <c r="H52" s="31" t="s">
        <v>308</v>
      </c>
      <c r="I52" s="31" t="s">
        <v>308</v>
      </c>
      <c r="J52" s="29" t="s">
        <v>334</v>
      </c>
      <c r="K52" s="29" t="s">
        <v>342</v>
      </c>
    </row>
    <row r="53" spans="1:21" ht="30" x14ac:dyDescent="0.25">
      <c r="A53" s="30" t="s">
        <v>448</v>
      </c>
      <c r="B53" s="24" t="s">
        <v>449</v>
      </c>
      <c r="D53" s="31" t="s">
        <v>191</v>
      </c>
      <c r="E53" s="31" t="s">
        <v>301</v>
      </c>
      <c r="F53" s="31" t="s">
        <v>308</v>
      </c>
      <c r="G53" s="31">
        <v>1</v>
      </c>
      <c r="H53" s="31">
        <v>0</v>
      </c>
      <c r="I53" s="31">
        <v>1</v>
      </c>
      <c r="J53" s="29" t="s">
        <v>333</v>
      </c>
      <c r="K53" s="29" t="s">
        <v>342</v>
      </c>
      <c r="L53" s="29" t="s">
        <v>258</v>
      </c>
      <c r="M53" s="29" t="s">
        <v>259</v>
      </c>
    </row>
    <row r="54" spans="1:21" ht="75" x14ac:dyDescent="0.25">
      <c r="A54" s="30" t="s">
        <v>450</v>
      </c>
      <c r="B54" s="24" t="s">
        <v>451</v>
      </c>
      <c r="C54" s="24" t="s">
        <v>286</v>
      </c>
      <c r="D54" s="31" t="s">
        <v>191</v>
      </c>
      <c r="E54" s="31" t="s">
        <v>303</v>
      </c>
      <c r="F54" s="31" t="s">
        <v>310</v>
      </c>
      <c r="G54" s="31">
        <v>0</v>
      </c>
      <c r="H54" s="31">
        <v>0</v>
      </c>
      <c r="I54" s="31" t="s">
        <v>308</v>
      </c>
      <c r="J54" s="29" t="s">
        <v>335</v>
      </c>
      <c r="K54" s="29" t="s">
        <v>342</v>
      </c>
    </row>
    <row r="55" spans="1:21" ht="45" x14ac:dyDescent="0.25">
      <c r="A55" s="30" t="s">
        <v>452</v>
      </c>
      <c r="B55" s="24" t="s">
        <v>453</v>
      </c>
      <c r="C55" s="24" t="s">
        <v>279</v>
      </c>
      <c r="D55" s="31" t="s">
        <v>191</v>
      </c>
      <c r="E55" s="31" t="s">
        <v>303</v>
      </c>
      <c r="F55" s="31" t="s">
        <v>310</v>
      </c>
      <c r="G55" s="31">
        <v>0</v>
      </c>
      <c r="H55" s="31">
        <v>0</v>
      </c>
      <c r="I55" s="31" t="s">
        <v>308</v>
      </c>
      <c r="J55" s="29" t="s">
        <v>335</v>
      </c>
      <c r="K55" s="29" t="s">
        <v>342</v>
      </c>
    </row>
    <row r="56" spans="1:21" ht="45" x14ac:dyDescent="0.25">
      <c r="A56" s="30" t="s">
        <v>454</v>
      </c>
      <c r="B56" s="24" t="s">
        <v>455</v>
      </c>
      <c r="D56" s="31" t="s">
        <v>191</v>
      </c>
      <c r="E56" s="31" t="s">
        <v>303</v>
      </c>
      <c r="F56" s="31" t="s">
        <v>310</v>
      </c>
      <c r="G56" s="31">
        <v>0</v>
      </c>
      <c r="H56" s="31">
        <v>0</v>
      </c>
      <c r="I56" s="31" t="s">
        <v>308</v>
      </c>
      <c r="J56" s="29" t="s">
        <v>335</v>
      </c>
      <c r="K56" s="29" t="s">
        <v>342</v>
      </c>
    </row>
    <row r="57" spans="1:21" ht="45" x14ac:dyDescent="0.25">
      <c r="A57" s="30" t="s">
        <v>456</v>
      </c>
      <c r="B57" s="24" t="s">
        <v>457</v>
      </c>
      <c r="C57" s="24" t="s">
        <v>260</v>
      </c>
      <c r="D57" s="31" t="s">
        <v>191</v>
      </c>
      <c r="E57" s="31" t="s">
        <v>303</v>
      </c>
      <c r="F57" s="31" t="s">
        <v>310</v>
      </c>
      <c r="G57" s="31">
        <v>0</v>
      </c>
      <c r="H57" s="31">
        <v>0</v>
      </c>
      <c r="I57" s="31" t="s">
        <v>308</v>
      </c>
      <c r="J57" s="29" t="s">
        <v>335</v>
      </c>
      <c r="K57" s="29" t="s">
        <v>342</v>
      </c>
    </row>
    <row r="58" spans="1:21" ht="60" x14ac:dyDescent="0.25">
      <c r="A58" s="30" t="s">
        <v>458</v>
      </c>
      <c r="B58" s="24" t="s">
        <v>459</v>
      </c>
      <c r="C58" s="24" t="s">
        <v>277</v>
      </c>
      <c r="D58" s="31">
        <v>5127</v>
      </c>
      <c r="E58" s="31" t="s">
        <v>303</v>
      </c>
      <c r="F58" s="31" t="s">
        <v>314</v>
      </c>
      <c r="G58" s="31">
        <v>0</v>
      </c>
      <c r="H58" s="31" t="s">
        <v>308</v>
      </c>
      <c r="I58" s="31" t="s">
        <v>308</v>
      </c>
      <c r="J58" s="29" t="s">
        <v>336</v>
      </c>
      <c r="K58" s="29" t="s">
        <v>342</v>
      </c>
    </row>
    <row r="59" spans="1:21" ht="45" x14ac:dyDescent="0.25">
      <c r="A59" s="30" t="s">
        <v>460</v>
      </c>
      <c r="B59" s="24" t="s">
        <v>461</v>
      </c>
      <c r="C59" s="24" t="s">
        <v>278</v>
      </c>
      <c r="D59" s="31">
        <v>5128</v>
      </c>
      <c r="E59" s="31" t="s">
        <v>307</v>
      </c>
      <c r="F59" s="31" t="s">
        <v>308</v>
      </c>
      <c r="G59" s="31">
        <v>0</v>
      </c>
      <c r="H59" s="31">
        <v>0</v>
      </c>
      <c r="I59" s="31">
        <v>65535</v>
      </c>
      <c r="J59" s="29" t="s">
        <v>336</v>
      </c>
      <c r="K59" s="29" t="s">
        <v>347</v>
      </c>
      <c r="L59" s="29" t="s">
        <v>243</v>
      </c>
    </row>
    <row r="60" spans="1:21" ht="45" x14ac:dyDescent="0.25">
      <c r="A60" s="30" t="s">
        <v>462</v>
      </c>
      <c r="B60" s="24" t="s">
        <v>463</v>
      </c>
      <c r="C60" s="24" t="s">
        <v>278</v>
      </c>
      <c r="D60" s="31">
        <v>5129</v>
      </c>
      <c r="E60" s="31" t="s">
        <v>303</v>
      </c>
      <c r="F60" s="31" t="s">
        <v>315</v>
      </c>
      <c r="G60" s="31">
        <v>0</v>
      </c>
      <c r="H60" s="31">
        <v>0</v>
      </c>
      <c r="I60" s="31" t="s">
        <v>308</v>
      </c>
      <c r="J60" s="29" t="s">
        <v>336</v>
      </c>
      <c r="K60" s="29" t="s">
        <v>347</v>
      </c>
      <c r="L60" s="29" t="s">
        <v>243</v>
      </c>
      <c r="M60" s="29" t="s">
        <v>261</v>
      </c>
      <c r="N60" s="29" t="s">
        <v>262</v>
      </c>
      <c r="O60" s="29" t="s">
        <v>263</v>
      </c>
      <c r="P60" s="29" t="s">
        <v>264</v>
      </c>
      <c r="Q60" s="29" t="s">
        <v>265</v>
      </c>
      <c r="R60" s="29" t="s">
        <v>266</v>
      </c>
      <c r="S60" s="29" t="s">
        <v>267</v>
      </c>
      <c r="T60" s="29" t="s">
        <v>268</v>
      </c>
      <c r="U60" s="29" t="s">
        <v>269</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C30" sqref="C30"/>
    </sheetView>
  </sheetViews>
  <sheetFormatPr baseColWidth="10" defaultRowHeight="15" x14ac:dyDescent="0.25"/>
  <cols>
    <col min="2" max="2" width="14" customWidth="1"/>
    <col min="3" max="3" width="19.5703125" customWidth="1"/>
  </cols>
  <sheetData>
    <row r="2" spans="2:4" x14ac:dyDescent="0.25">
      <c r="C2" t="s">
        <v>571</v>
      </c>
    </row>
    <row r="4" spans="2:4" x14ac:dyDescent="0.25">
      <c r="B4" t="s">
        <v>568</v>
      </c>
      <c r="C4" t="s">
        <v>572</v>
      </c>
    </row>
    <row r="5" spans="2:4" x14ac:dyDescent="0.25">
      <c r="B5" t="s">
        <v>569</v>
      </c>
      <c r="C5" t="s">
        <v>572</v>
      </c>
    </row>
    <row r="6" spans="2:4" x14ac:dyDescent="0.25">
      <c r="B6" t="s">
        <v>570</v>
      </c>
      <c r="C6" t="s">
        <v>573</v>
      </c>
      <c r="D6" t="s">
        <v>575</v>
      </c>
    </row>
    <row r="7" spans="2:4" x14ac:dyDescent="0.25">
      <c r="B7" t="s">
        <v>576</v>
      </c>
      <c r="C7" t="s">
        <v>573</v>
      </c>
      <c r="D7" t="s">
        <v>577</v>
      </c>
    </row>
    <row r="8" spans="2:4" x14ac:dyDescent="0.25">
      <c r="B8" t="s">
        <v>557</v>
      </c>
      <c r="C8" t="s">
        <v>573</v>
      </c>
    </row>
    <row r="9" spans="2:4" x14ac:dyDescent="0.25">
      <c r="B9" t="s">
        <v>66</v>
      </c>
      <c r="C9" t="s">
        <v>572</v>
      </c>
    </row>
    <row r="11" spans="2:4" x14ac:dyDescent="0.25">
      <c r="B11" t="s">
        <v>561</v>
      </c>
      <c r="C11" t="s">
        <v>572</v>
      </c>
      <c r="D11" t="s">
        <v>574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1"/>
  <sheetViews>
    <sheetView workbookViewId="0">
      <selection activeCell="I13" sqref="I13"/>
    </sheetView>
  </sheetViews>
  <sheetFormatPr baseColWidth="10" defaultRowHeight="15" x14ac:dyDescent="0.25"/>
  <cols>
    <col min="2" max="2" width="4.7109375" customWidth="1"/>
    <col min="3" max="3" width="14.42578125" customWidth="1"/>
    <col min="4" max="4" width="24" customWidth="1"/>
    <col min="5" max="5" width="20.7109375" customWidth="1"/>
    <col min="6" max="6" width="16.7109375" customWidth="1"/>
    <col min="7" max="7" width="65.42578125" customWidth="1"/>
  </cols>
  <sheetData>
    <row r="4" spans="2:7" x14ac:dyDescent="0.25">
      <c r="B4" s="99" t="s">
        <v>548</v>
      </c>
      <c r="C4" s="99"/>
      <c r="D4" s="8" t="s">
        <v>549</v>
      </c>
      <c r="E4" s="8" t="s">
        <v>561</v>
      </c>
      <c r="F4" s="8" t="s">
        <v>557</v>
      </c>
      <c r="G4" s="8" t="s">
        <v>180</v>
      </c>
    </row>
    <row r="5" spans="2:7" x14ac:dyDescent="0.25">
      <c r="B5" s="59">
        <v>7</v>
      </c>
      <c r="C5" s="59" t="s">
        <v>550</v>
      </c>
      <c r="D5" s="100" t="s">
        <v>3</v>
      </c>
      <c r="E5" s="50"/>
      <c r="F5" s="50"/>
      <c r="G5" s="16" t="s">
        <v>538</v>
      </c>
    </row>
    <row r="6" spans="2:7" ht="45" x14ac:dyDescent="0.25">
      <c r="B6" s="60">
        <v>6</v>
      </c>
      <c r="C6" s="60" t="s">
        <v>551</v>
      </c>
      <c r="D6" s="100"/>
      <c r="E6" s="50"/>
      <c r="F6" s="50"/>
      <c r="G6" s="16" t="s">
        <v>539</v>
      </c>
    </row>
    <row r="7" spans="2:7" ht="45" x14ac:dyDescent="0.25">
      <c r="B7" s="57">
        <v>5</v>
      </c>
      <c r="C7" s="57" t="s">
        <v>552</v>
      </c>
      <c r="D7" s="100"/>
      <c r="E7" s="50"/>
      <c r="F7" s="50"/>
      <c r="G7" s="16" t="s">
        <v>540</v>
      </c>
    </row>
    <row r="8" spans="2:7" ht="30" x14ac:dyDescent="0.25">
      <c r="B8" s="56">
        <v>4</v>
      </c>
      <c r="C8" s="56" t="s">
        <v>553</v>
      </c>
      <c r="D8" s="16" t="s">
        <v>541</v>
      </c>
      <c r="E8" s="16" t="s">
        <v>563</v>
      </c>
      <c r="F8" s="54" t="s">
        <v>559</v>
      </c>
      <c r="G8" s="16" t="s">
        <v>542</v>
      </c>
    </row>
    <row r="9" spans="2:7" ht="30" x14ac:dyDescent="0.25">
      <c r="B9" s="58">
        <v>3</v>
      </c>
      <c r="C9" s="58" t="s">
        <v>554</v>
      </c>
      <c r="D9" s="54" t="s">
        <v>543</v>
      </c>
      <c r="E9" s="16" t="s">
        <v>564</v>
      </c>
      <c r="F9" s="54" t="s">
        <v>558</v>
      </c>
      <c r="G9" s="16" t="s">
        <v>544</v>
      </c>
    </row>
    <row r="10" spans="2:7" ht="30" x14ac:dyDescent="0.25">
      <c r="B10" s="55">
        <v>2</v>
      </c>
      <c r="C10" s="55" t="s">
        <v>555</v>
      </c>
      <c r="D10" s="54" t="s">
        <v>545</v>
      </c>
      <c r="E10" s="54" t="s">
        <v>562</v>
      </c>
      <c r="F10" s="54" t="s">
        <v>560</v>
      </c>
      <c r="G10" s="16" t="s">
        <v>546</v>
      </c>
    </row>
    <row r="11" spans="2:7" x14ac:dyDescent="0.25">
      <c r="B11" s="61">
        <v>1</v>
      </c>
      <c r="C11" s="61" t="s">
        <v>556</v>
      </c>
      <c r="D11" s="54" t="s">
        <v>71</v>
      </c>
      <c r="E11" s="54" t="s">
        <v>562</v>
      </c>
      <c r="F11" s="54"/>
      <c r="G11" s="16" t="s">
        <v>547</v>
      </c>
    </row>
  </sheetData>
  <mergeCells count="2">
    <mergeCell ref="D5:D7"/>
    <mergeCell ref="B4:C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1"/>
  <sheetViews>
    <sheetView topLeftCell="A5" zoomScale="80" zoomScaleNormal="80" workbookViewId="0">
      <selection activeCell="E27" sqref="E27:E34"/>
    </sheetView>
  </sheetViews>
  <sheetFormatPr baseColWidth="10" defaultRowHeight="15" x14ac:dyDescent="0.25"/>
  <cols>
    <col min="2" max="2" width="5.7109375" customWidth="1"/>
    <col min="3" max="3" width="41" customWidth="1"/>
    <col min="4" max="4" width="24.85546875" customWidth="1"/>
    <col min="5" max="5" width="45.5703125" customWidth="1"/>
    <col min="6" max="6" width="45.85546875" customWidth="1"/>
    <col min="7" max="7" width="2.140625" customWidth="1"/>
    <col min="8" max="8" width="36.5703125" customWidth="1"/>
    <col min="9" max="9" width="38.7109375" customWidth="1"/>
  </cols>
  <sheetData>
    <row r="3" spans="2:9" x14ac:dyDescent="0.25">
      <c r="B3" t="s">
        <v>70</v>
      </c>
      <c r="E3" t="s">
        <v>173</v>
      </c>
      <c r="F3" t="s">
        <v>174</v>
      </c>
      <c r="H3" t="s">
        <v>161</v>
      </c>
      <c r="I3" t="s">
        <v>160</v>
      </c>
    </row>
    <row r="5" spans="2:9" s="1" customFormat="1" x14ac:dyDescent="0.25">
      <c r="B5" s="4" t="s">
        <v>71</v>
      </c>
      <c r="C5" s="4" t="s">
        <v>587</v>
      </c>
      <c r="D5" s="4" t="s">
        <v>66</v>
      </c>
      <c r="E5" s="4" t="s">
        <v>482</v>
      </c>
      <c r="F5" s="4" t="s">
        <v>481</v>
      </c>
      <c r="G5" s="4"/>
      <c r="H5" s="4" t="s">
        <v>153</v>
      </c>
      <c r="I5" s="4" t="s">
        <v>152</v>
      </c>
    </row>
    <row r="6" spans="2:9" ht="15" customHeight="1" x14ac:dyDescent="0.25">
      <c r="B6" s="5">
        <v>28</v>
      </c>
      <c r="C6" s="114" t="s">
        <v>95</v>
      </c>
      <c r="D6" s="106" t="s">
        <v>74</v>
      </c>
      <c r="E6" s="107" t="s">
        <v>588</v>
      </c>
      <c r="F6" s="107" t="s">
        <v>594</v>
      </c>
      <c r="G6" s="25"/>
      <c r="H6" s="103" t="s">
        <v>34</v>
      </c>
      <c r="I6" s="103" t="s">
        <v>34</v>
      </c>
    </row>
    <row r="7" spans="2:9" x14ac:dyDescent="0.25">
      <c r="B7" s="5">
        <v>27</v>
      </c>
      <c r="C7" s="114"/>
      <c r="D7" s="106"/>
      <c r="E7" s="108"/>
      <c r="F7" s="108"/>
      <c r="G7" s="25"/>
      <c r="H7" s="104"/>
      <c r="I7" s="104"/>
    </row>
    <row r="8" spans="2:9" x14ac:dyDescent="0.25">
      <c r="B8" s="5">
        <v>26</v>
      </c>
      <c r="C8" s="114"/>
      <c r="D8" s="106"/>
      <c r="E8" s="109"/>
      <c r="F8" s="109"/>
      <c r="G8" s="25"/>
      <c r="H8" s="104"/>
      <c r="I8" s="104"/>
    </row>
    <row r="9" spans="2:9" x14ac:dyDescent="0.25">
      <c r="B9" s="5">
        <v>25</v>
      </c>
      <c r="C9" s="6" t="s">
        <v>93</v>
      </c>
      <c r="D9" s="115"/>
      <c r="E9" s="64" t="s">
        <v>589</v>
      </c>
      <c r="F9" s="64" t="s">
        <v>589</v>
      </c>
      <c r="G9" s="6"/>
      <c r="H9" s="104"/>
      <c r="I9" s="104"/>
    </row>
    <row r="10" spans="2:9" x14ac:dyDescent="0.25">
      <c r="B10" s="5">
        <v>24</v>
      </c>
      <c r="C10" s="16" t="s">
        <v>94</v>
      </c>
      <c r="D10" s="106" t="s">
        <v>75</v>
      </c>
      <c r="E10" s="16" t="s">
        <v>592</v>
      </c>
      <c r="F10" s="16" t="s">
        <v>593</v>
      </c>
      <c r="G10" s="16"/>
      <c r="H10" s="105"/>
      <c r="I10" s="105"/>
    </row>
    <row r="11" spans="2:9" ht="15" customHeight="1" x14ac:dyDescent="0.25">
      <c r="B11" s="5">
        <v>23</v>
      </c>
      <c r="C11" s="106" t="s">
        <v>96</v>
      </c>
      <c r="D11" s="106"/>
      <c r="E11" s="65" t="s">
        <v>499</v>
      </c>
      <c r="F11" s="111" t="s">
        <v>579</v>
      </c>
      <c r="G11" s="25"/>
      <c r="H11" s="106" t="s">
        <v>190</v>
      </c>
      <c r="I11" s="103" t="s">
        <v>154</v>
      </c>
    </row>
    <row r="12" spans="2:9" x14ac:dyDescent="0.25">
      <c r="B12" s="5">
        <v>22</v>
      </c>
      <c r="C12" s="106"/>
      <c r="D12" s="106"/>
      <c r="E12" s="111" t="s">
        <v>578</v>
      </c>
      <c r="F12" s="112"/>
      <c r="G12" s="25"/>
      <c r="H12" s="106"/>
      <c r="I12" s="104"/>
    </row>
    <row r="13" spans="2:9" x14ac:dyDescent="0.25">
      <c r="B13" s="5">
        <v>21</v>
      </c>
      <c r="C13" s="106"/>
      <c r="D13" s="106"/>
      <c r="E13" s="112"/>
      <c r="F13" s="112"/>
      <c r="G13" s="25"/>
      <c r="H13" s="106"/>
      <c r="I13" s="104"/>
    </row>
    <row r="14" spans="2:9" x14ac:dyDescent="0.25">
      <c r="B14" s="5">
        <v>20</v>
      </c>
      <c r="C14" s="106"/>
      <c r="D14" s="106"/>
      <c r="E14" s="112"/>
      <c r="F14" s="112"/>
      <c r="G14" s="25"/>
      <c r="H14" s="106"/>
      <c r="I14" s="104"/>
    </row>
    <row r="15" spans="2:9" x14ac:dyDescent="0.25">
      <c r="B15" s="5">
        <v>19</v>
      </c>
      <c r="C15" s="106"/>
      <c r="D15" s="106"/>
      <c r="E15" s="112"/>
      <c r="F15" s="112"/>
      <c r="G15" s="25"/>
      <c r="H15" s="106"/>
      <c r="I15" s="104"/>
    </row>
    <row r="16" spans="2:9" x14ac:dyDescent="0.25">
      <c r="B16" s="5">
        <v>18</v>
      </c>
      <c r="C16" s="106"/>
      <c r="D16" s="106"/>
      <c r="E16" s="112"/>
      <c r="F16" s="112"/>
      <c r="G16" s="25"/>
      <c r="H16" s="106"/>
      <c r="I16" s="104"/>
    </row>
    <row r="17" spans="2:9" x14ac:dyDescent="0.25">
      <c r="B17" s="5">
        <v>17</v>
      </c>
      <c r="C17" s="106"/>
      <c r="D17" s="17"/>
      <c r="E17" s="112"/>
      <c r="F17" s="112"/>
      <c r="G17" s="25"/>
      <c r="H17" s="106"/>
      <c r="I17" s="104"/>
    </row>
    <row r="18" spans="2:9" x14ac:dyDescent="0.25">
      <c r="B18" s="5">
        <v>16</v>
      </c>
      <c r="C18" s="106"/>
      <c r="D18" s="17"/>
      <c r="E18" s="113"/>
      <c r="F18" s="112"/>
      <c r="G18" s="25"/>
      <c r="H18" s="106"/>
      <c r="I18" s="104"/>
    </row>
    <row r="19" spans="2:9" ht="15" customHeight="1" x14ac:dyDescent="0.25">
      <c r="B19" s="5">
        <v>15</v>
      </c>
      <c r="C19" s="106" t="s">
        <v>97</v>
      </c>
      <c r="D19" s="17"/>
      <c r="E19" s="110" t="s">
        <v>565</v>
      </c>
      <c r="F19" s="111" t="s">
        <v>580</v>
      </c>
      <c r="G19" s="25"/>
      <c r="H19" s="25" t="s">
        <v>157</v>
      </c>
      <c r="I19" s="104"/>
    </row>
    <row r="20" spans="2:9" x14ac:dyDescent="0.25">
      <c r="B20" s="5">
        <v>14</v>
      </c>
      <c r="C20" s="106"/>
      <c r="D20" s="17"/>
      <c r="E20" s="110"/>
      <c r="F20" s="112"/>
      <c r="G20" s="25"/>
      <c r="H20" s="103" t="s">
        <v>158</v>
      </c>
      <c r="I20" s="104"/>
    </row>
    <row r="21" spans="2:9" x14ac:dyDescent="0.25">
      <c r="B21" s="5">
        <v>13</v>
      </c>
      <c r="C21" s="106"/>
      <c r="D21" s="17"/>
      <c r="E21" s="110"/>
      <c r="F21" s="112"/>
      <c r="G21" s="25"/>
      <c r="H21" s="104"/>
      <c r="I21" s="104"/>
    </row>
    <row r="22" spans="2:9" x14ac:dyDescent="0.25">
      <c r="B22" s="5">
        <v>12</v>
      </c>
      <c r="C22" s="106"/>
      <c r="D22" s="17"/>
      <c r="E22" s="110"/>
      <c r="F22" s="112"/>
      <c r="G22" s="25"/>
      <c r="H22" s="104"/>
      <c r="I22" s="104"/>
    </row>
    <row r="23" spans="2:9" x14ac:dyDescent="0.25">
      <c r="B23" s="5">
        <v>11</v>
      </c>
      <c r="C23" s="106"/>
      <c r="D23" s="17"/>
      <c r="E23" s="110"/>
      <c r="F23" s="112"/>
      <c r="G23" s="25"/>
      <c r="H23" s="104"/>
      <c r="I23" s="104"/>
    </row>
    <row r="24" spans="2:9" x14ac:dyDescent="0.25">
      <c r="B24" s="5">
        <v>10</v>
      </c>
      <c r="C24" s="106"/>
      <c r="D24" s="17"/>
      <c r="E24" s="110"/>
      <c r="F24" s="112"/>
      <c r="G24" s="25"/>
      <c r="H24" s="104"/>
      <c r="I24" s="104"/>
    </row>
    <row r="25" spans="2:9" x14ac:dyDescent="0.25">
      <c r="B25" s="5">
        <v>9</v>
      </c>
      <c r="C25" s="106"/>
      <c r="D25" s="17"/>
      <c r="E25" s="110"/>
      <c r="F25" s="112"/>
      <c r="G25" s="25"/>
      <c r="H25" s="104"/>
      <c r="I25" s="104"/>
    </row>
    <row r="26" spans="2:9" x14ac:dyDescent="0.25">
      <c r="B26" s="5">
        <v>8</v>
      </c>
      <c r="C26" s="106"/>
      <c r="D26" s="17"/>
      <c r="E26" s="110"/>
      <c r="F26" s="112"/>
      <c r="G26" s="25"/>
      <c r="H26" s="105"/>
      <c r="I26" s="105"/>
    </row>
    <row r="27" spans="2:9" ht="15" customHeight="1" x14ac:dyDescent="0.25">
      <c r="B27" s="5">
        <v>7</v>
      </c>
      <c r="C27" s="106" t="s">
        <v>72</v>
      </c>
      <c r="D27" s="17"/>
      <c r="E27" s="110" t="s">
        <v>199</v>
      </c>
      <c r="F27" s="110" t="s">
        <v>129</v>
      </c>
      <c r="G27" s="25"/>
      <c r="H27" s="25" t="s">
        <v>156</v>
      </c>
      <c r="I27" s="25" t="s">
        <v>155</v>
      </c>
    </row>
    <row r="28" spans="2:9" x14ac:dyDescent="0.25">
      <c r="B28" s="5">
        <v>6</v>
      </c>
      <c r="C28" s="106"/>
      <c r="D28" s="17"/>
      <c r="E28" s="110"/>
      <c r="F28" s="110"/>
      <c r="G28" s="25"/>
      <c r="H28" s="103" t="s">
        <v>159</v>
      </c>
      <c r="I28" s="103" t="s">
        <v>159</v>
      </c>
    </row>
    <row r="29" spans="2:9" x14ac:dyDescent="0.25">
      <c r="B29" s="5">
        <v>5</v>
      </c>
      <c r="C29" s="106"/>
      <c r="D29" s="17"/>
      <c r="E29" s="110"/>
      <c r="F29" s="110"/>
      <c r="G29" s="25"/>
      <c r="H29" s="104"/>
      <c r="I29" s="104"/>
    </row>
    <row r="30" spans="2:9" x14ac:dyDescent="0.25">
      <c r="B30" s="5">
        <v>4</v>
      </c>
      <c r="C30" s="106"/>
      <c r="D30" s="17"/>
      <c r="E30" s="110"/>
      <c r="F30" s="110"/>
      <c r="G30" s="25"/>
      <c r="H30" s="104"/>
      <c r="I30" s="104"/>
    </row>
    <row r="31" spans="2:9" x14ac:dyDescent="0.25">
      <c r="B31" s="5">
        <v>3</v>
      </c>
      <c r="C31" s="106"/>
      <c r="D31" s="17"/>
      <c r="E31" s="110"/>
      <c r="F31" s="110"/>
      <c r="G31" s="25"/>
      <c r="H31" s="104"/>
      <c r="I31" s="104"/>
    </row>
    <row r="32" spans="2:9" x14ac:dyDescent="0.25">
      <c r="B32" s="5">
        <v>2</v>
      </c>
      <c r="C32" s="106"/>
      <c r="D32" s="17"/>
      <c r="E32" s="110"/>
      <c r="F32" s="110"/>
      <c r="G32" s="25"/>
      <c r="H32" s="104"/>
      <c r="I32" s="104"/>
    </row>
    <row r="33" spans="2:9" x14ac:dyDescent="0.25">
      <c r="B33" s="5">
        <v>1</v>
      </c>
      <c r="C33" s="106"/>
      <c r="D33" s="17"/>
      <c r="E33" s="110"/>
      <c r="F33" s="110"/>
      <c r="G33" s="25"/>
      <c r="H33" s="104"/>
      <c r="I33" s="104"/>
    </row>
    <row r="34" spans="2:9" x14ac:dyDescent="0.25">
      <c r="B34" s="5">
        <v>0</v>
      </c>
      <c r="C34" s="106"/>
      <c r="D34" s="17"/>
      <c r="E34" s="110"/>
      <c r="F34" s="110"/>
      <c r="G34" s="25"/>
      <c r="H34" s="105"/>
      <c r="I34" s="105"/>
    </row>
    <row r="37" spans="2:9" x14ac:dyDescent="0.25">
      <c r="F37" s="101" t="s">
        <v>163</v>
      </c>
    </row>
    <row r="38" spans="2:9" x14ac:dyDescent="0.25">
      <c r="F38" s="102"/>
    </row>
    <row r="40" spans="2:9" x14ac:dyDescent="0.25">
      <c r="F40" t="s">
        <v>168</v>
      </c>
    </row>
    <row r="42" spans="2:9" x14ac:dyDescent="0.25">
      <c r="D42" t="s">
        <v>171</v>
      </c>
      <c r="E42" t="s">
        <v>170</v>
      </c>
      <c r="F42" t="s">
        <v>172</v>
      </c>
    </row>
    <row r="46" spans="2:9" x14ac:dyDescent="0.25">
      <c r="E46" t="s">
        <v>200</v>
      </c>
    </row>
    <row r="51" spans="3:3" x14ac:dyDescent="0.25">
      <c r="C51" t="s">
        <v>567</v>
      </c>
    </row>
  </sheetData>
  <mergeCells count="22">
    <mergeCell ref="E12:E18"/>
    <mergeCell ref="C6:C8"/>
    <mergeCell ref="C19:C26"/>
    <mergeCell ref="C27:C34"/>
    <mergeCell ref="D6:D9"/>
    <mergeCell ref="D10:D16"/>
    <mergeCell ref="C11:C18"/>
    <mergeCell ref="E6:E8"/>
    <mergeCell ref="E19:E26"/>
    <mergeCell ref="E27:E34"/>
    <mergeCell ref="F37:F38"/>
    <mergeCell ref="H6:H10"/>
    <mergeCell ref="I6:I10"/>
    <mergeCell ref="I28:I34"/>
    <mergeCell ref="H28:H34"/>
    <mergeCell ref="H20:H26"/>
    <mergeCell ref="H11:H18"/>
    <mergeCell ref="I11:I26"/>
    <mergeCell ref="F6:F8"/>
    <mergeCell ref="F27:F34"/>
    <mergeCell ref="F11:F18"/>
    <mergeCell ref="F19:F26"/>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workbookViewId="0">
      <selection activeCell="H13" sqref="H13"/>
    </sheetView>
  </sheetViews>
  <sheetFormatPr baseColWidth="10" defaultRowHeight="15" x14ac:dyDescent="0.25"/>
  <cols>
    <col min="3" max="5" width="3.5703125" customWidth="1"/>
    <col min="6" max="6" width="23.7109375" customWidth="1"/>
    <col min="8" max="8" width="19" customWidth="1"/>
    <col min="9" max="9" width="15" customWidth="1"/>
  </cols>
  <sheetData>
    <row r="2" spans="2:14" x14ac:dyDescent="0.25">
      <c r="B2" s="28" t="s">
        <v>34</v>
      </c>
      <c r="C2" s="28" t="s">
        <v>175</v>
      </c>
      <c r="D2" s="28" t="s">
        <v>176</v>
      </c>
      <c r="E2" s="28" t="s">
        <v>177</v>
      </c>
      <c r="F2" s="28" t="s">
        <v>180</v>
      </c>
      <c r="H2" s="28" t="s">
        <v>184</v>
      </c>
      <c r="I2" s="28" t="s">
        <v>188</v>
      </c>
      <c r="J2" s="28" t="s">
        <v>185</v>
      </c>
    </row>
    <row r="3" spans="2:14" x14ac:dyDescent="0.25">
      <c r="B3" s="27" t="s">
        <v>178</v>
      </c>
      <c r="C3" s="36">
        <v>0</v>
      </c>
      <c r="D3" s="36">
        <v>0</v>
      </c>
      <c r="E3" s="27">
        <v>0</v>
      </c>
      <c r="F3" s="37" t="s">
        <v>591</v>
      </c>
      <c r="G3" t="s">
        <v>486</v>
      </c>
      <c r="H3" t="s">
        <v>187</v>
      </c>
      <c r="I3" t="s">
        <v>189</v>
      </c>
    </row>
    <row r="4" spans="2:14" x14ac:dyDescent="0.25">
      <c r="B4" s="27">
        <v>1</v>
      </c>
      <c r="C4" s="36">
        <v>0</v>
      </c>
      <c r="D4" s="36">
        <v>0</v>
      </c>
      <c r="E4" s="27">
        <v>1</v>
      </c>
      <c r="F4" s="37" t="s">
        <v>590</v>
      </c>
      <c r="G4" t="s">
        <v>486</v>
      </c>
      <c r="H4" t="s">
        <v>187</v>
      </c>
      <c r="I4" t="s">
        <v>189</v>
      </c>
    </row>
    <row r="5" spans="2:14" x14ac:dyDescent="0.25">
      <c r="B5" s="27">
        <v>2</v>
      </c>
      <c r="C5" s="27">
        <v>0</v>
      </c>
      <c r="D5" s="27">
        <v>1</v>
      </c>
      <c r="E5" s="27">
        <v>0</v>
      </c>
      <c r="F5" t="s">
        <v>191</v>
      </c>
    </row>
    <row r="6" spans="2:14" x14ac:dyDescent="0.25">
      <c r="B6" s="27">
        <v>3</v>
      </c>
      <c r="C6" s="27">
        <v>0</v>
      </c>
      <c r="D6" s="39">
        <v>1</v>
      </c>
      <c r="E6" s="39">
        <v>1</v>
      </c>
      <c r="F6" s="38" t="s">
        <v>181</v>
      </c>
      <c r="G6" t="s">
        <v>161</v>
      </c>
      <c r="J6" t="s">
        <v>192</v>
      </c>
    </row>
    <row r="7" spans="2:14" x14ac:dyDescent="0.25">
      <c r="B7" s="27">
        <v>4</v>
      </c>
      <c r="C7" s="27">
        <v>1</v>
      </c>
      <c r="D7" s="27">
        <v>0</v>
      </c>
      <c r="E7" s="27">
        <v>0</v>
      </c>
      <c r="F7" t="s">
        <v>483</v>
      </c>
      <c r="G7" t="s">
        <v>183</v>
      </c>
      <c r="H7" t="s">
        <v>186</v>
      </c>
    </row>
    <row r="8" spans="2:14" x14ac:dyDescent="0.25">
      <c r="B8" s="27">
        <v>5</v>
      </c>
      <c r="C8" s="27">
        <v>1</v>
      </c>
      <c r="D8" s="27">
        <v>0</v>
      </c>
      <c r="E8" s="27">
        <v>1</v>
      </c>
      <c r="F8" t="s">
        <v>484</v>
      </c>
      <c r="G8" t="s">
        <v>183</v>
      </c>
      <c r="H8" t="s">
        <v>186</v>
      </c>
    </row>
    <row r="9" spans="2:14" x14ac:dyDescent="0.25">
      <c r="B9" s="27">
        <v>6</v>
      </c>
      <c r="C9" s="27">
        <v>1</v>
      </c>
      <c r="D9" s="27">
        <v>1</v>
      </c>
      <c r="E9" s="27">
        <v>0</v>
      </c>
      <c r="F9" t="s">
        <v>485</v>
      </c>
      <c r="G9" t="s">
        <v>183</v>
      </c>
      <c r="H9" t="s">
        <v>186</v>
      </c>
      <c r="I9" t="s">
        <v>189</v>
      </c>
    </row>
    <row r="10" spans="2:14" x14ac:dyDescent="0.25">
      <c r="B10" s="27" t="s">
        <v>179</v>
      </c>
      <c r="C10" s="27">
        <v>1</v>
      </c>
      <c r="D10" s="39">
        <v>1</v>
      </c>
      <c r="E10" s="39">
        <v>1</v>
      </c>
      <c r="F10" s="38" t="s">
        <v>182</v>
      </c>
      <c r="G10" t="s">
        <v>161</v>
      </c>
      <c r="J10" t="s">
        <v>192</v>
      </c>
    </row>
    <row r="15" spans="2:14" x14ac:dyDescent="0.25">
      <c r="F15" s="1" t="s">
        <v>193</v>
      </c>
    </row>
    <row r="16" spans="2:14" x14ac:dyDescent="0.25">
      <c r="F16" t="s">
        <v>194</v>
      </c>
      <c r="J16" t="s">
        <v>470</v>
      </c>
      <c r="N16" t="s">
        <v>487</v>
      </c>
    </row>
    <row r="17" spans="6:10" x14ac:dyDescent="0.25">
      <c r="F17" t="s">
        <v>195</v>
      </c>
      <c r="J17" t="s">
        <v>468</v>
      </c>
    </row>
    <row r="18" spans="6:10" x14ac:dyDescent="0.25">
      <c r="F18" t="s">
        <v>196</v>
      </c>
      <c r="J18" t="s">
        <v>469</v>
      </c>
    </row>
    <row r="21" spans="6:10" x14ac:dyDescent="0.25">
      <c r="F21" t="s">
        <v>201</v>
      </c>
    </row>
    <row r="23" spans="6:10" x14ac:dyDescent="0.25">
      <c r="F23" t="s">
        <v>471</v>
      </c>
      <c r="G23" t="s">
        <v>472</v>
      </c>
    </row>
    <row r="24" spans="6:10" x14ac:dyDescent="0.25">
      <c r="F24" t="s">
        <v>473</v>
      </c>
      <c r="G24" t="s">
        <v>474</v>
      </c>
    </row>
    <row r="25" spans="6:10" x14ac:dyDescent="0.25">
      <c r="F25" t="s">
        <v>475</v>
      </c>
      <c r="G25" t="s">
        <v>476</v>
      </c>
    </row>
    <row r="26" spans="6:10" x14ac:dyDescent="0.25">
      <c r="F26" s="35" t="s">
        <v>477</v>
      </c>
    </row>
    <row r="28" spans="6:10" x14ac:dyDescent="0.25">
      <c r="F28" t="s">
        <v>478</v>
      </c>
    </row>
    <row r="29" spans="6:10" x14ac:dyDescent="0.25">
      <c r="F29" t="s">
        <v>479</v>
      </c>
    </row>
    <row r="36" spans="6:6" x14ac:dyDescent="0.25">
      <c r="F36" t="s">
        <v>480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9"/>
  <sheetViews>
    <sheetView workbookViewId="0">
      <selection activeCell="H42" sqref="H42"/>
    </sheetView>
  </sheetViews>
  <sheetFormatPr baseColWidth="10" defaultRowHeight="15" x14ac:dyDescent="0.25"/>
  <cols>
    <col min="2" max="2" width="13.42578125" hidden="1" customWidth="1"/>
    <col min="3" max="3" width="23.28515625" customWidth="1"/>
    <col min="4" max="5" width="34" customWidth="1"/>
    <col min="6" max="7" width="11.42578125" customWidth="1"/>
    <col min="8" max="10" width="19.42578125" customWidth="1"/>
    <col min="11" max="11" width="38.7109375" customWidth="1"/>
  </cols>
  <sheetData>
    <row r="1" spans="2:11" x14ac:dyDescent="0.25">
      <c r="B1" t="s">
        <v>19</v>
      </c>
      <c r="C1" t="s">
        <v>18</v>
      </c>
      <c r="D1" t="s">
        <v>3</v>
      </c>
      <c r="E1" t="s">
        <v>17</v>
      </c>
      <c r="F1" t="s">
        <v>4</v>
      </c>
      <c r="G1" t="s">
        <v>66</v>
      </c>
      <c r="H1" t="s">
        <v>13</v>
      </c>
      <c r="I1" t="s">
        <v>34</v>
      </c>
      <c r="J1" t="s">
        <v>35</v>
      </c>
      <c r="K1" t="s">
        <v>5</v>
      </c>
    </row>
    <row r="3" spans="2:11" hidden="1" x14ac:dyDescent="0.25">
      <c r="C3" t="s">
        <v>20</v>
      </c>
    </row>
    <row r="4" spans="2:11" hidden="1" x14ac:dyDescent="0.25">
      <c r="D4" t="s">
        <v>14</v>
      </c>
      <c r="F4" t="s">
        <v>63</v>
      </c>
      <c r="H4" t="s">
        <v>16</v>
      </c>
    </row>
    <row r="5" spans="2:11" hidden="1" x14ac:dyDescent="0.25">
      <c r="B5" t="s">
        <v>0</v>
      </c>
      <c r="D5" t="s">
        <v>11</v>
      </c>
      <c r="F5" t="s">
        <v>64</v>
      </c>
      <c r="H5" t="s">
        <v>15</v>
      </c>
      <c r="J5" t="s">
        <v>27</v>
      </c>
    </row>
    <row r="6" spans="2:11" hidden="1" x14ac:dyDescent="0.25"/>
    <row r="7" spans="2:11" hidden="1" x14ac:dyDescent="0.25">
      <c r="B7" t="s">
        <v>0</v>
      </c>
      <c r="D7" t="s">
        <v>12</v>
      </c>
    </row>
    <row r="8" spans="2:11" hidden="1" x14ac:dyDescent="0.25"/>
    <row r="9" spans="2:11" hidden="1" x14ac:dyDescent="0.25">
      <c r="B9" t="s">
        <v>0</v>
      </c>
      <c r="D9" s="2" t="s">
        <v>9</v>
      </c>
      <c r="F9" t="s">
        <v>64</v>
      </c>
      <c r="H9" t="s">
        <v>16</v>
      </c>
      <c r="I9" t="s">
        <v>27</v>
      </c>
      <c r="K9" t="s">
        <v>10</v>
      </c>
    </row>
    <row r="10" spans="2:11" hidden="1" x14ac:dyDescent="0.25">
      <c r="D10" s="2" t="s">
        <v>40</v>
      </c>
      <c r="E10" t="s">
        <v>31</v>
      </c>
      <c r="I10" t="s">
        <v>27</v>
      </c>
    </row>
    <row r="11" spans="2:11" hidden="1" x14ac:dyDescent="0.25">
      <c r="D11" s="2"/>
    </row>
    <row r="12" spans="2:11" hidden="1" x14ac:dyDescent="0.25">
      <c r="D12" s="2" t="s">
        <v>41</v>
      </c>
    </row>
    <row r="13" spans="2:11" hidden="1" x14ac:dyDescent="0.25"/>
    <row r="14" spans="2:11" hidden="1" x14ac:dyDescent="0.25">
      <c r="C14" t="s">
        <v>21</v>
      </c>
    </row>
    <row r="15" spans="2:11" hidden="1" x14ac:dyDescent="0.25">
      <c r="D15" t="s">
        <v>14</v>
      </c>
      <c r="F15" t="s">
        <v>63</v>
      </c>
      <c r="H15" t="s">
        <v>16</v>
      </c>
    </row>
    <row r="16" spans="2:11" hidden="1" x14ac:dyDescent="0.25">
      <c r="B16" t="s">
        <v>0</v>
      </c>
      <c r="D16" t="s">
        <v>11</v>
      </c>
      <c r="F16" t="s">
        <v>64</v>
      </c>
      <c r="H16" t="s">
        <v>15</v>
      </c>
      <c r="J16" t="s">
        <v>27</v>
      </c>
    </row>
    <row r="17" spans="2:11" hidden="1" x14ac:dyDescent="0.25">
      <c r="B17" t="s">
        <v>0</v>
      </c>
      <c r="D17" t="s">
        <v>25</v>
      </c>
      <c r="F17" t="s">
        <v>63</v>
      </c>
      <c r="H17" t="s">
        <v>16</v>
      </c>
      <c r="J17" t="s">
        <v>24</v>
      </c>
      <c r="K17" t="s">
        <v>8</v>
      </c>
    </row>
    <row r="18" spans="2:11" hidden="1" x14ac:dyDescent="0.25"/>
    <row r="19" spans="2:11" hidden="1" x14ac:dyDescent="0.25">
      <c r="D19" s="2" t="s">
        <v>6</v>
      </c>
      <c r="F19" t="s">
        <v>64</v>
      </c>
      <c r="H19" t="s">
        <v>16</v>
      </c>
      <c r="I19" t="s">
        <v>27</v>
      </c>
      <c r="K19" t="s">
        <v>7</v>
      </c>
    </row>
    <row r="20" spans="2:11" hidden="1" x14ac:dyDescent="0.25">
      <c r="D20" s="2" t="s">
        <v>26</v>
      </c>
      <c r="I20" t="s">
        <v>27</v>
      </c>
    </row>
    <row r="21" spans="2:11" hidden="1" x14ac:dyDescent="0.25">
      <c r="D21" s="2" t="s">
        <v>29</v>
      </c>
      <c r="E21" t="s">
        <v>30</v>
      </c>
      <c r="I21" t="s">
        <v>27</v>
      </c>
    </row>
    <row r="22" spans="2:11" hidden="1" x14ac:dyDescent="0.25"/>
    <row r="23" spans="2:11" hidden="1" x14ac:dyDescent="0.25"/>
    <row r="24" spans="2:11" hidden="1" x14ac:dyDescent="0.25">
      <c r="C24" t="s">
        <v>22</v>
      </c>
    </row>
    <row r="25" spans="2:11" hidden="1" x14ac:dyDescent="0.25">
      <c r="D25" t="s">
        <v>14</v>
      </c>
      <c r="F25" t="s">
        <v>63</v>
      </c>
      <c r="H25" t="s">
        <v>16</v>
      </c>
    </row>
    <row r="26" spans="2:11" hidden="1" x14ac:dyDescent="0.25">
      <c r="B26" t="s">
        <v>0</v>
      </c>
      <c r="D26" t="s">
        <v>11</v>
      </c>
      <c r="F26" t="s">
        <v>64</v>
      </c>
      <c r="H26" t="s">
        <v>15</v>
      </c>
      <c r="J26" t="s">
        <v>27</v>
      </c>
    </row>
    <row r="27" spans="2:11" hidden="1" x14ac:dyDescent="0.25">
      <c r="B27" t="s">
        <v>0</v>
      </c>
      <c r="D27" t="s">
        <v>25</v>
      </c>
      <c r="F27" t="s">
        <v>63</v>
      </c>
      <c r="H27" t="s">
        <v>16</v>
      </c>
      <c r="J27" t="s">
        <v>24</v>
      </c>
      <c r="K27" t="s">
        <v>39</v>
      </c>
    </row>
    <row r="28" spans="2:11" hidden="1" x14ac:dyDescent="0.25">
      <c r="B28" t="s">
        <v>0</v>
      </c>
      <c r="D28" t="s">
        <v>32</v>
      </c>
      <c r="E28" t="s">
        <v>33</v>
      </c>
    </row>
    <row r="29" spans="2:11" hidden="1" x14ac:dyDescent="0.25">
      <c r="D29" t="s">
        <v>37</v>
      </c>
      <c r="J29" t="s">
        <v>38</v>
      </c>
      <c r="K29" t="s">
        <v>8</v>
      </c>
    </row>
    <row r="30" spans="2:11" hidden="1" x14ac:dyDescent="0.25">
      <c r="D30" t="s">
        <v>36</v>
      </c>
      <c r="J30" t="s">
        <v>38</v>
      </c>
    </row>
    <row r="31" spans="2:11" hidden="1" x14ac:dyDescent="0.25">
      <c r="B31" t="s">
        <v>0</v>
      </c>
      <c r="D31" s="2" t="s">
        <v>9</v>
      </c>
      <c r="F31" t="s">
        <v>64</v>
      </c>
      <c r="H31" t="s">
        <v>16</v>
      </c>
      <c r="I31" t="s">
        <v>27</v>
      </c>
      <c r="K31" t="s">
        <v>10</v>
      </c>
    </row>
    <row r="32" spans="2:11" hidden="1" x14ac:dyDescent="0.25">
      <c r="D32" s="2" t="s">
        <v>6</v>
      </c>
      <c r="F32" t="s">
        <v>64</v>
      </c>
      <c r="H32" t="s">
        <v>16</v>
      </c>
      <c r="I32" t="s">
        <v>27</v>
      </c>
    </row>
    <row r="33" spans="2:11" hidden="1" x14ac:dyDescent="0.25">
      <c r="D33" s="2" t="s">
        <v>28</v>
      </c>
      <c r="I33" t="s">
        <v>27</v>
      </c>
    </row>
    <row r="34" spans="2:11" hidden="1" x14ac:dyDescent="0.25"/>
    <row r="35" spans="2:11" hidden="1" x14ac:dyDescent="0.25"/>
    <row r="36" spans="2:11" hidden="1" x14ac:dyDescent="0.25"/>
    <row r="37" spans="2:11" x14ac:dyDescent="0.25">
      <c r="C37" s="1" t="s">
        <v>54</v>
      </c>
    </row>
    <row r="38" spans="2:11" x14ac:dyDescent="0.25">
      <c r="C38" t="s">
        <v>47</v>
      </c>
      <c r="D38" s="3" t="s">
        <v>14</v>
      </c>
      <c r="F38" t="s">
        <v>63</v>
      </c>
      <c r="G38" t="s">
        <v>67</v>
      </c>
      <c r="H38" t="s">
        <v>65</v>
      </c>
      <c r="K38" t="s">
        <v>68</v>
      </c>
    </row>
    <row r="39" spans="2:11" x14ac:dyDescent="0.25">
      <c r="B39" t="s">
        <v>0</v>
      </c>
      <c r="D39" t="s">
        <v>46</v>
      </c>
      <c r="F39" t="s">
        <v>63</v>
      </c>
      <c r="H39" t="s">
        <v>16</v>
      </c>
      <c r="J39" t="s">
        <v>24</v>
      </c>
    </row>
    <row r="40" spans="2:11" x14ac:dyDescent="0.25">
      <c r="B40" t="s">
        <v>0</v>
      </c>
      <c r="D40" t="s">
        <v>45</v>
      </c>
      <c r="F40" t="s">
        <v>63</v>
      </c>
      <c r="H40" t="s">
        <v>16</v>
      </c>
      <c r="J40" t="s">
        <v>24</v>
      </c>
    </row>
    <row r="42" spans="2:11" x14ac:dyDescent="0.25">
      <c r="B42" t="s">
        <v>0</v>
      </c>
      <c r="C42" t="s">
        <v>55</v>
      </c>
      <c r="D42" t="s">
        <v>11</v>
      </c>
      <c r="F42" t="s">
        <v>64</v>
      </c>
      <c r="H42" t="s">
        <v>15</v>
      </c>
      <c r="J42" t="s">
        <v>27</v>
      </c>
    </row>
    <row r="43" spans="2:11" x14ac:dyDescent="0.25">
      <c r="B43" t="s">
        <v>0</v>
      </c>
      <c r="D43" s="2" t="s">
        <v>58</v>
      </c>
      <c r="F43" t="s">
        <v>64</v>
      </c>
      <c r="H43" t="s">
        <v>16</v>
      </c>
      <c r="I43" t="s">
        <v>27</v>
      </c>
      <c r="K43" t="s">
        <v>61</v>
      </c>
    </row>
    <row r="44" spans="2:11" x14ac:dyDescent="0.25">
      <c r="D44" s="3" t="s">
        <v>52</v>
      </c>
      <c r="E44" t="s">
        <v>59</v>
      </c>
      <c r="I44" t="s">
        <v>27</v>
      </c>
      <c r="K44" t="s">
        <v>62</v>
      </c>
    </row>
    <row r="45" spans="2:11" x14ac:dyDescent="0.25">
      <c r="D45" s="2"/>
    </row>
    <row r="46" spans="2:11" x14ac:dyDescent="0.25">
      <c r="C46" t="s">
        <v>56</v>
      </c>
      <c r="D46" s="2" t="s">
        <v>57</v>
      </c>
      <c r="F46" t="s">
        <v>64</v>
      </c>
      <c r="H46" t="s">
        <v>16</v>
      </c>
      <c r="I46" t="s">
        <v>27</v>
      </c>
      <c r="K46" t="s">
        <v>44</v>
      </c>
    </row>
    <row r="47" spans="2:11" x14ac:dyDescent="0.25">
      <c r="D47" s="2" t="s">
        <v>26</v>
      </c>
      <c r="I47" t="s">
        <v>27</v>
      </c>
    </row>
    <row r="48" spans="2:11" x14ac:dyDescent="0.25">
      <c r="D48" s="2" t="s">
        <v>43</v>
      </c>
      <c r="E48" t="s">
        <v>60</v>
      </c>
      <c r="I48" t="s">
        <v>27</v>
      </c>
      <c r="K48" t="s">
        <v>53</v>
      </c>
    </row>
    <row r="50" spans="2:11" x14ac:dyDescent="0.25">
      <c r="B50" t="s">
        <v>0</v>
      </c>
      <c r="C50" t="s">
        <v>48</v>
      </c>
      <c r="D50" t="s">
        <v>32</v>
      </c>
      <c r="E50" t="s">
        <v>33</v>
      </c>
    </row>
    <row r="51" spans="2:11" x14ac:dyDescent="0.25">
      <c r="D51" t="s">
        <v>37</v>
      </c>
      <c r="J51" t="s">
        <v>38</v>
      </c>
      <c r="K51" t="s">
        <v>8</v>
      </c>
    </row>
    <row r="52" spans="2:11" x14ac:dyDescent="0.25">
      <c r="D52" t="s">
        <v>36</v>
      </c>
      <c r="G52" t="s">
        <v>69</v>
      </c>
      <c r="J52" t="s">
        <v>38</v>
      </c>
      <c r="K52" t="s">
        <v>7</v>
      </c>
    </row>
    <row r="53" spans="2:11" x14ac:dyDescent="0.25">
      <c r="D53" s="2" t="s">
        <v>50</v>
      </c>
      <c r="I53" t="s">
        <v>27</v>
      </c>
      <c r="K53" t="s">
        <v>51</v>
      </c>
    </row>
    <row r="54" spans="2:11" x14ac:dyDescent="0.25">
      <c r="D54" s="2"/>
    </row>
    <row r="55" spans="2:11" x14ac:dyDescent="0.25">
      <c r="D55" s="2"/>
    </row>
    <row r="56" spans="2:11" x14ac:dyDescent="0.25">
      <c r="C56" t="s">
        <v>49</v>
      </c>
      <c r="D56" t="s">
        <v>42</v>
      </c>
    </row>
    <row r="59" spans="2:11" x14ac:dyDescent="0.25">
      <c r="C59" t="s">
        <v>23</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76"/>
  <sheetViews>
    <sheetView topLeftCell="C1" workbookViewId="0">
      <pane xSplit="3" ySplit="5" topLeftCell="F36" activePane="bottomRight" state="frozen"/>
      <selection activeCell="C1" sqref="C1"/>
      <selection pane="topRight" activeCell="F1" sqref="F1"/>
      <selection pane="bottomLeft" activeCell="C5" sqref="C5"/>
      <selection pane="bottomRight" activeCell="K14" sqref="K14:K21"/>
    </sheetView>
  </sheetViews>
  <sheetFormatPr baseColWidth="10" defaultRowHeight="15" x14ac:dyDescent="0.25"/>
  <cols>
    <col min="4" max="4" width="5.7109375" customWidth="1"/>
    <col min="5" max="5" width="7.28515625" customWidth="1"/>
    <col min="6" max="12" width="17.140625" customWidth="1"/>
    <col min="13" max="13" width="17.7109375" customWidth="1"/>
  </cols>
  <sheetData>
    <row r="2" spans="4:16" x14ac:dyDescent="0.25">
      <c r="D2" s="99" t="s">
        <v>524</v>
      </c>
      <c r="E2" s="99"/>
      <c r="F2" s="99" t="s">
        <v>488</v>
      </c>
      <c r="G2" s="99"/>
      <c r="H2" s="41" t="s">
        <v>489</v>
      </c>
      <c r="I2" s="41" t="s">
        <v>130</v>
      </c>
      <c r="J2" s="41" t="s">
        <v>490</v>
      </c>
      <c r="K2" s="41" t="s">
        <v>169</v>
      </c>
      <c r="L2" s="41" t="s">
        <v>641</v>
      </c>
      <c r="M2" s="45" t="s">
        <v>498</v>
      </c>
      <c r="N2" s="45" t="s">
        <v>500</v>
      </c>
      <c r="O2" s="45" t="s">
        <v>523</v>
      </c>
    </row>
    <row r="3" spans="4:16" x14ac:dyDescent="0.25">
      <c r="D3" s="99" t="s">
        <v>525</v>
      </c>
      <c r="E3" s="99"/>
      <c r="F3" s="53" t="s">
        <v>595</v>
      </c>
      <c r="G3" s="44" t="s">
        <v>596</v>
      </c>
      <c r="H3" s="40" t="s">
        <v>597</v>
      </c>
      <c r="I3" s="40">
        <v>2</v>
      </c>
      <c r="J3" s="40">
        <v>3</v>
      </c>
      <c r="K3" s="40">
        <v>4</v>
      </c>
      <c r="L3" s="40">
        <v>5</v>
      </c>
      <c r="M3" s="52">
        <v>6</v>
      </c>
      <c r="N3" s="52">
        <v>7</v>
      </c>
      <c r="O3" s="52"/>
    </row>
    <row r="4" spans="4:16" s="49" customFormat="1" x14ac:dyDescent="0.25">
      <c r="D4" s="15" t="s">
        <v>86</v>
      </c>
      <c r="E4" s="15" t="s">
        <v>71</v>
      </c>
      <c r="F4" s="41" t="s">
        <v>491</v>
      </c>
      <c r="G4" s="41" t="s">
        <v>492</v>
      </c>
      <c r="H4" s="41" t="s">
        <v>491</v>
      </c>
      <c r="I4" s="41" t="s">
        <v>491</v>
      </c>
      <c r="J4" s="41" t="s">
        <v>491</v>
      </c>
      <c r="K4" s="41" t="s">
        <v>491</v>
      </c>
      <c r="L4" s="41" t="s">
        <v>491</v>
      </c>
      <c r="M4" s="48"/>
      <c r="N4" s="48"/>
    </row>
    <row r="5" spans="4:16" s="49" customFormat="1" ht="6" customHeight="1" x14ac:dyDescent="0.25">
      <c r="D5" s="46"/>
      <c r="E5" s="46"/>
      <c r="F5" s="47"/>
      <c r="G5" s="47"/>
      <c r="H5" s="47"/>
      <c r="I5" s="47"/>
      <c r="J5" s="47"/>
      <c r="K5" s="47"/>
      <c r="L5" s="47"/>
      <c r="M5" s="48"/>
      <c r="N5" s="48"/>
    </row>
    <row r="6" spans="4:16" ht="15" customHeight="1" x14ac:dyDescent="0.25">
      <c r="D6" s="123">
        <v>0</v>
      </c>
      <c r="E6" s="13">
        <v>7</v>
      </c>
      <c r="F6" s="116" t="s">
        <v>502</v>
      </c>
      <c r="G6" s="116" t="s">
        <v>503</v>
      </c>
      <c r="H6" s="116" t="s">
        <v>508</v>
      </c>
      <c r="I6" s="116" t="s">
        <v>502</v>
      </c>
      <c r="J6" s="116" t="s">
        <v>502</v>
      </c>
      <c r="K6" s="116" t="s">
        <v>502</v>
      </c>
      <c r="L6" s="116" t="s">
        <v>502</v>
      </c>
    </row>
    <row r="7" spans="4:16" x14ac:dyDescent="0.25">
      <c r="D7" s="123"/>
      <c r="E7" s="13">
        <v>6</v>
      </c>
      <c r="F7" s="116"/>
      <c r="G7" s="116"/>
      <c r="H7" s="116"/>
      <c r="I7" s="116"/>
      <c r="J7" s="116"/>
      <c r="K7" s="116"/>
      <c r="L7" s="116"/>
      <c r="M7" t="s">
        <v>529</v>
      </c>
      <c r="N7" t="s">
        <v>501</v>
      </c>
    </row>
    <row r="8" spans="4:16" x14ac:dyDescent="0.25">
      <c r="D8" s="123"/>
      <c r="E8" s="13">
        <v>5</v>
      </c>
      <c r="F8" s="116"/>
      <c r="G8" s="116"/>
      <c r="H8" s="116"/>
      <c r="I8" s="116"/>
      <c r="J8" s="116"/>
      <c r="K8" s="116"/>
      <c r="L8" s="116"/>
    </row>
    <row r="9" spans="4:16" x14ac:dyDescent="0.25">
      <c r="D9" s="123"/>
      <c r="E9" s="13">
        <v>4</v>
      </c>
      <c r="F9" s="116"/>
      <c r="G9" s="116"/>
      <c r="H9" s="116"/>
      <c r="I9" s="116"/>
      <c r="J9" s="116"/>
      <c r="K9" s="116"/>
      <c r="L9" s="116"/>
    </row>
    <row r="10" spans="4:16" x14ac:dyDescent="0.25">
      <c r="D10" s="123"/>
      <c r="E10" s="13">
        <v>3</v>
      </c>
      <c r="F10" s="116"/>
      <c r="G10" s="116"/>
      <c r="H10" s="116"/>
      <c r="I10" s="116"/>
      <c r="J10" s="116"/>
      <c r="K10" s="116"/>
      <c r="L10" s="116"/>
    </row>
    <row r="11" spans="4:16" x14ac:dyDescent="0.25">
      <c r="D11" s="123"/>
      <c r="E11" s="13">
        <v>2</v>
      </c>
      <c r="F11" s="116"/>
      <c r="G11" s="116"/>
      <c r="H11" s="116"/>
      <c r="I11" s="116"/>
      <c r="J11" s="116"/>
      <c r="K11" s="116"/>
      <c r="L11" s="116"/>
      <c r="P11" t="s">
        <v>566</v>
      </c>
    </row>
    <row r="12" spans="4:16" x14ac:dyDescent="0.25">
      <c r="D12" s="123"/>
      <c r="E12" s="13">
        <v>1</v>
      </c>
      <c r="F12" s="116"/>
      <c r="G12" s="116"/>
      <c r="H12" s="116"/>
      <c r="I12" s="116"/>
      <c r="J12" s="116"/>
      <c r="K12" s="116"/>
      <c r="L12" s="116"/>
    </row>
    <row r="13" spans="4:16" x14ac:dyDescent="0.25">
      <c r="D13" s="123"/>
      <c r="E13" s="13">
        <v>0</v>
      </c>
      <c r="F13" s="116"/>
      <c r="G13" s="116"/>
      <c r="H13" s="116"/>
      <c r="I13" s="116"/>
      <c r="J13" s="116"/>
      <c r="K13" s="116"/>
      <c r="L13" s="116"/>
    </row>
    <row r="14" spans="4:16" x14ac:dyDescent="0.25">
      <c r="D14" s="117">
        <v>1</v>
      </c>
      <c r="E14" s="14">
        <v>7</v>
      </c>
      <c r="F14" s="111" t="s">
        <v>579</v>
      </c>
      <c r="G14" s="128" t="s">
        <v>510</v>
      </c>
      <c r="H14" s="111" t="s">
        <v>579</v>
      </c>
      <c r="I14" s="111" t="s">
        <v>579</v>
      </c>
      <c r="J14" s="111" t="s">
        <v>579</v>
      </c>
      <c r="K14" s="111" t="s">
        <v>579</v>
      </c>
      <c r="L14" s="111" t="s">
        <v>579</v>
      </c>
    </row>
    <row r="15" spans="4:16" x14ac:dyDescent="0.25">
      <c r="D15" s="118"/>
      <c r="E15" s="14">
        <v>6</v>
      </c>
      <c r="F15" s="112"/>
      <c r="G15" s="129"/>
      <c r="H15" s="112"/>
      <c r="I15" s="112"/>
      <c r="J15" s="112"/>
      <c r="K15" s="112"/>
      <c r="L15" s="112"/>
    </row>
    <row r="16" spans="4:16" x14ac:dyDescent="0.25">
      <c r="D16" s="118"/>
      <c r="E16" s="14">
        <v>5</v>
      </c>
      <c r="F16" s="112"/>
      <c r="G16" s="129"/>
      <c r="H16" s="112"/>
      <c r="I16" s="112"/>
      <c r="J16" s="112"/>
      <c r="K16" s="112"/>
      <c r="L16" s="112"/>
    </row>
    <row r="17" spans="4:12" x14ac:dyDescent="0.25">
      <c r="D17" s="118"/>
      <c r="E17" s="14">
        <v>4</v>
      </c>
      <c r="F17" s="112"/>
      <c r="G17" s="129"/>
      <c r="H17" s="112"/>
      <c r="I17" s="112"/>
      <c r="J17" s="112"/>
      <c r="K17" s="112"/>
      <c r="L17" s="112"/>
    </row>
    <row r="18" spans="4:12" x14ac:dyDescent="0.25">
      <c r="D18" s="118"/>
      <c r="E18" s="14">
        <v>3</v>
      </c>
      <c r="F18" s="112"/>
      <c r="G18" s="129"/>
      <c r="H18" s="112"/>
      <c r="I18" s="112"/>
      <c r="J18" s="112"/>
      <c r="K18" s="112"/>
      <c r="L18" s="112"/>
    </row>
    <row r="19" spans="4:12" x14ac:dyDescent="0.25">
      <c r="D19" s="118"/>
      <c r="E19" s="14">
        <v>2</v>
      </c>
      <c r="F19" s="112"/>
      <c r="G19" s="129"/>
      <c r="H19" s="112"/>
      <c r="I19" s="112"/>
      <c r="J19" s="112"/>
      <c r="K19" s="112"/>
      <c r="L19" s="112"/>
    </row>
    <row r="20" spans="4:12" x14ac:dyDescent="0.25">
      <c r="D20" s="118"/>
      <c r="E20" s="14">
        <v>1</v>
      </c>
      <c r="F20" s="112"/>
      <c r="G20" s="129"/>
      <c r="H20" s="112"/>
      <c r="I20" s="112"/>
      <c r="J20" s="112"/>
      <c r="K20" s="112"/>
      <c r="L20" s="112"/>
    </row>
    <row r="21" spans="4:12" x14ac:dyDescent="0.25">
      <c r="D21" s="119"/>
      <c r="E21" s="14">
        <v>0</v>
      </c>
      <c r="F21" s="112"/>
      <c r="G21" s="130"/>
      <c r="H21" s="112"/>
      <c r="I21" s="112"/>
      <c r="J21" s="112"/>
      <c r="K21" s="112"/>
      <c r="L21" s="112"/>
    </row>
    <row r="22" spans="4:12" ht="15" customHeight="1" x14ac:dyDescent="0.25">
      <c r="D22" s="117">
        <v>2</v>
      </c>
      <c r="E22" s="13">
        <v>7</v>
      </c>
      <c r="F22" s="111" t="s">
        <v>580</v>
      </c>
      <c r="G22" s="43"/>
      <c r="H22" s="111" t="s">
        <v>580</v>
      </c>
      <c r="I22" s="111" t="s">
        <v>580</v>
      </c>
      <c r="J22" s="111" t="s">
        <v>580</v>
      </c>
      <c r="K22" s="111" t="s">
        <v>580</v>
      </c>
      <c r="L22" s="111" t="s">
        <v>580</v>
      </c>
    </row>
    <row r="23" spans="4:12" x14ac:dyDescent="0.25">
      <c r="D23" s="118"/>
      <c r="E23" s="13">
        <v>6</v>
      </c>
      <c r="F23" s="112"/>
      <c r="G23" s="42"/>
      <c r="H23" s="112"/>
      <c r="I23" s="112"/>
      <c r="J23" s="112"/>
      <c r="K23" s="112"/>
      <c r="L23" s="112"/>
    </row>
    <row r="24" spans="4:12" x14ac:dyDescent="0.25">
      <c r="D24" s="118"/>
      <c r="E24" s="13">
        <v>5</v>
      </c>
      <c r="F24" s="112"/>
      <c r="G24" s="120" t="s">
        <v>509</v>
      </c>
      <c r="H24" s="112"/>
      <c r="I24" s="112"/>
      <c r="J24" s="112"/>
      <c r="K24" s="112"/>
      <c r="L24" s="112"/>
    </row>
    <row r="25" spans="4:12" x14ac:dyDescent="0.25">
      <c r="D25" s="118"/>
      <c r="E25" s="13">
        <v>4</v>
      </c>
      <c r="F25" s="112"/>
      <c r="G25" s="121"/>
      <c r="H25" s="112"/>
      <c r="I25" s="112"/>
      <c r="J25" s="112"/>
      <c r="K25" s="112"/>
      <c r="L25" s="112"/>
    </row>
    <row r="26" spans="4:12" x14ac:dyDescent="0.25">
      <c r="D26" s="118"/>
      <c r="E26" s="13">
        <v>3</v>
      </c>
      <c r="F26" s="112"/>
      <c r="G26" s="121"/>
      <c r="H26" s="112"/>
      <c r="I26" s="112"/>
      <c r="J26" s="112"/>
      <c r="K26" s="112"/>
      <c r="L26" s="112"/>
    </row>
    <row r="27" spans="4:12" x14ac:dyDescent="0.25">
      <c r="D27" s="118"/>
      <c r="E27" s="13">
        <v>2</v>
      </c>
      <c r="F27" s="112"/>
      <c r="G27" s="121"/>
      <c r="H27" s="112"/>
      <c r="I27" s="112"/>
      <c r="J27" s="112"/>
      <c r="K27" s="112"/>
      <c r="L27" s="112"/>
    </row>
    <row r="28" spans="4:12" x14ac:dyDescent="0.25">
      <c r="D28" s="118"/>
      <c r="E28" s="13">
        <v>1</v>
      </c>
      <c r="F28" s="112"/>
      <c r="G28" s="121"/>
      <c r="H28" s="112"/>
      <c r="I28" s="112"/>
      <c r="J28" s="112"/>
      <c r="K28" s="112"/>
      <c r="L28" s="112"/>
    </row>
    <row r="29" spans="4:12" x14ac:dyDescent="0.25">
      <c r="D29" s="119"/>
      <c r="E29" s="13">
        <v>0</v>
      </c>
      <c r="F29" s="112"/>
      <c r="G29" s="122"/>
      <c r="H29" s="112"/>
      <c r="I29" s="112"/>
      <c r="J29" s="112"/>
      <c r="K29" s="112"/>
      <c r="L29" s="112"/>
    </row>
    <row r="30" spans="4:12" x14ac:dyDescent="0.25">
      <c r="D30" s="117">
        <v>3</v>
      </c>
      <c r="E30" s="14">
        <v>7</v>
      </c>
      <c r="F30" s="7"/>
      <c r="G30" s="120" t="s">
        <v>504</v>
      </c>
      <c r="H30" s="7" t="s">
        <v>493</v>
      </c>
      <c r="I30" s="120" t="s">
        <v>497</v>
      </c>
      <c r="J30" s="127" t="s">
        <v>495</v>
      </c>
      <c r="K30" s="7"/>
      <c r="L30" s="7"/>
    </row>
    <row r="31" spans="4:12" x14ac:dyDescent="0.25">
      <c r="D31" s="118"/>
      <c r="E31" s="14">
        <v>6</v>
      </c>
      <c r="F31" s="7"/>
      <c r="G31" s="121"/>
      <c r="H31" s="7"/>
      <c r="I31" s="121"/>
      <c r="J31" s="127"/>
      <c r="K31" s="7"/>
      <c r="L31" s="7"/>
    </row>
    <row r="32" spans="4:12" x14ac:dyDescent="0.25">
      <c r="D32" s="118"/>
      <c r="E32" s="14">
        <v>5</v>
      </c>
      <c r="F32" s="7"/>
      <c r="G32" s="121"/>
      <c r="H32" s="120" t="s">
        <v>509</v>
      </c>
      <c r="I32" s="121"/>
      <c r="J32" s="127"/>
      <c r="K32" s="7"/>
      <c r="L32" s="7"/>
    </row>
    <row r="33" spans="4:12" x14ac:dyDescent="0.25">
      <c r="D33" s="118"/>
      <c r="E33" s="14">
        <v>4</v>
      </c>
      <c r="F33" s="7"/>
      <c r="G33" s="121"/>
      <c r="H33" s="121"/>
      <c r="I33" s="121"/>
      <c r="J33" s="127"/>
      <c r="K33" s="7"/>
      <c r="L33" s="7"/>
    </row>
    <row r="34" spans="4:12" x14ac:dyDescent="0.25">
      <c r="D34" s="118"/>
      <c r="E34" s="14">
        <v>3</v>
      </c>
      <c r="F34" s="7"/>
      <c r="G34" s="121"/>
      <c r="H34" s="121"/>
      <c r="I34" s="121"/>
      <c r="J34" s="127"/>
      <c r="K34" s="7"/>
      <c r="L34" s="7"/>
    </row>
    <row r="35" spans="4:12" x14ac:dyDescent="0.25">
      <c r="D35" s="118"/>
      <c r="E35" s="14">
        <v>2</v>
      </c>
      <c r="F35" s="7"/>
      <c r="G35" s="121"/>
      <c r="H35" s="121"/>
      <c r="I35" s="121"/>
      <c r="J35" s="127"/>
      <c r="K35" s="7"/>
      <c r="L35" s="7"/>
    </row>
    <row r="36" spans="4:12" x14ac:dyDescent="0.25">
      <c r="D36" s="118"/>
      <c r="E36" s="14">
        <v>1</v>
      </c>
      <c r="F36" s="7"/>
      <c r="G36" s="121"/>
      <c r="H36" s="121"/>
      <c r="I36" s="121"/>
      <c r="J36" s="127"/>
      <c r="K36" s="7"/>
      <c r="L36" s="7"/>
    </row>
    <row r="37" spans="4:12" x14ac:dyDescent="0.25">
      <c r="D37" s="119"/>
      <c r="E37" s="14">
        <v>0</v>
      </c>
      <c r="F37" s="7"/>
      <c r="G37" s="122"/>
      <c r="H37" s="122"/>
      <c r="I37" s="122"/>
      <c r="J37" s="127"/>
      <c r="K37" s="7"/>
      <c r="L37" s="7"/>
    </row>
    <row r="38" spans="4:12" x14ac:dyDescent="0.25">
      <c r="D38" s="117">
        <v>4</v>
      </c>
      <c r="E38" s="13">
        <v>7</v>
      </c>
      <c r="F38" s="7"/>
      <c r="G38" s="120" t="s">
        <v>505</v>
      </c>
      <c r="H38" s="120" t="s">
        <v>504</v>
      </c>
      <c r="I38" s="7"/>
      <c r="J38" s="127"/>
      <c r="K38" s="7"/>
      <c r="L38" s="7"/>
    </row>
    <row r="39" spans="4:12" x14ac:dyDescent="0.25">
      <c r="D39" s="118"/>
      <c r="E39" s="13">
        <v>6</v>
      </c>
      <c r="F39" s="7"/>
      <c r="G39" s="121"/>
      <c r="H39" s="121"/>
      <c r="I39" s="7"/>
      <c r="J39" s="127"/>
      <c r="K39" s="7"/>
      <c r="L39" s="7"/>
    </row>
    <row r="40" spans="4:12" x14ac:dyDescent="0.25">
      <c r="D40" s="118"/>
      <c r="E40" s="13">
        <v>5</v>
      </c>
      <c r="F40" s="7"/>
      <c r="G40" s="121"/>
      <c r="H40" s="121"/>
      <c r="I40" s="7"/>
      <c r="J40" s="127"/>
      <c r="K40" s="7"/>
      <c r="L40" s="7"/>
    </row>
    <row r="41" spans="4:12" x14ac:dyDescent="0.25">
      <c r="D41" s="118"/>
      <c r="E41" s="13">
        <v>4</v>
      </c>
      <c r="F41" s="7"/>
      <c r="G41" s="121"/>
      <c r="H41" s="121"/>
      <c r="I41" s="7"/>
      <c r="J41" s="127"/>
      <c r="K41" s="7"/>
      <c r="L41" s="7"/>
    </row>
    <row r="42" spans="4:12" x14ac:dyDescent="0.25">
      <c r="D42" s="118"/>
      <c r="E42" s="13">
        <v>3</v>
      </c>
      <c r="F42" s="7"/>
      <c r="G42" s="121"/>
      <c r="H42" s="121"/>
      <c r="I42" s="7"/>
      <c r="J42" s="127"/>
      <c r="K42" s="7"/>
      <c r="L42" s="7"/>
    </row>
    <row r="43" spans="4:12" x14ac:dyDescent="0.25">
      <c r="D43" s="118"/>
      <c r="E43" s="13">
        <v>2</v>
      </c>
      <c r="F43" s="7"/>
      <c r="G43" s="121"/>
      <c r="H43" s="121"/>
      <c r="I43" s="7"/>
      <c r="J43" s="127"/>
      <c r="K43" s="7"/>
      <c r="L43" s="7"/>
    </row>
    <row r="44" spans="4:12" x14ac:dyDescent="0.25">
      <c r="D44" s="118"/>
      <c r="E44" s="13">
        <v>1</v>
      </c>
      <c r="F44" s="7"/>
      <c r="G44" s="121"/>
      <c r="H44" s="121"/>
      <c r="I44" s="7"/>
      <c r="J44" s="127"/>
      <c r="K44" s="7"/>
      <c r="L44" s="7"/>
    </row>
    <row r="45" spans="4:12" x14ac:dyDescent="0.25">
      <c r="D45" s="119"/>
      <c r="E45" s="13">
        <v>0</v>
      </c>
      <c r="F45" s="7"/>
      <c r="G45" s="122"/>
      <c r="H45" s="122"/>
      <c r="I45" s="7"/>
      <c r="J45" s="127"/>
      <c r="K45" s="7"/>
      <c r="L45" s="7"/>
    </row>
    <row r="46" spans="4:12" x14ac:dyDescent="0.25">
      <c r="D46" s="117">
        <v>5</v>
      </c>
      <c r="E46" s="14">
        <v>7</v>
      </c>
      <c r="F46" s="7"/>
      <c r="G46" s="120" t="s">
        <v>506</v>
      </c>
      <c r="H46" s="120" t="s">
        <v>505</v>
      </c>
      <c r="I46" s="7"/>
      <c r="J46" s="124" t="s">
        <v>494</v>
      </c>
      <c r="K46" s="7"/>
      <c r="L46" s="7"/>
    </row>
    <row r="47" spans="4:12" x14ac:dyDescent="0.25">
      <c r="D47" s="118"/>
      <c r="E47" s="14">
        <v>6</v>
      </c>
      <c r="F47" s="7"/>
      <c r="G47" s="121"/>
      <c r="H47" s="121"/>
      <c r="I47" s="7"/>
      <c r="J47" s="125"/>
      <c r="K47" s="7"/>
      <c r="L47" s="7"/>
    </row>
    <row r="48" spans="4:12" x14ac:dyDescent="0.25">
      <c r="D48" s="118"/>
      <c r="E48" s="14">
        <v>5</v>
      </c>
      <c r="F48" s="7"/>
      <c r="G48" s="121"/>
      <c r="H48" s="121"/>
      <c r="I48" s="7"/>
      <c r="J48" s="125"/>
      <c r="K48" s="7"/>
      <c r="L48" s="7"/>
    </row>
    <row r="49" spans="4:12" x14ac:dyDescent="0.25">
      <c r="D49" s="118"/>
      <c r="E49" s="14">
        <v>4</v>
      </c>
      <c r="F49" s="7"/>
      <c r="G49" s="121"/>
      <c r="H49" s="121"/>
      <c r="I49" s="7"/>
      <c r="J49" s="125"/>
      <c r="K49" s="7"/>
      <c r="L49" s="7"/>
    </row>
    <row r="50" spans="4:12" x14ac:dyDescent="0.25">
      <c r="D50" s="118"/>
      <c r="E50" s="14">
        <v>3</v>
      </c>
      <c r="F50" s="7"/>
      <c r="G50" s="121"/>
      <c r="H50" s="121"/>
      <c r="I50" s="7"/>
      <c r="J50" s="125"/>
      <c r="K50" s="7"/>
      <c r="L50" s="7"/>
    </row>
    <row r="51" spans="4:12" x14ac:dyDescent="0.25">
      <c r="D51" s="118"/>
      <c r="E51" s="14">
        <v>2</v>
      </c>
      <c r="F51" s="7"/>
      <c r="G51" s="121"/>
      <c r="H51" s="121"/>
      <c r="I51" s="7"/>
      <c r="J51" s="125"/>
      <c r="K51" s="7"/>
      <c r="L51" s="7"/>
    </row>
    <row r="52" spans="4:12" x14ac:dyDescent="0.25">
      <c r="D52" s="118"/>
      <c r="E52" s="14">
        <v>1</v>
      </c>
      <c r="F52" s="7"/>
      <c r="G52" s="121"/>
      <c r="H52" s="121"/>
      <c r="I52" s="7"/>
      <c r="J52" s="125"/>
      <c r="K52" s="7"/>
      <c r="L52" s="7"/>
    </row>
    <row r="53" spans="4:12" x14ac:dyDescent="0.25">
      <c r="D53" s="119"/>
      <c r="E53" s="14">
        <v>0</v>
      </c>
      <c r="F53" s="7"/>
      <c r="G53" s="122"/>
      <c r="H53" s="122"/>
      <c r="I53" s="7"/>
      <c r="J53" s="126"/>
      <c r="K53" s="7"/>
      <c r="L53" s="7"/>
    </row>
    <row r="54" spans="4:12" x14ac:dyDescent="0.25">
      <c r="D54" s="117">
        <v>6</v>
      </c>
      <c r="E54" s="13">
        <v>7</v>
      </c>
      <c r="F54" s="7"/>
      <c r="G54" s="120" t="s">
        <v>507</v>
      </c>
      <c r="H54" s="120" t="s">
        <v>506</v>
      </c>
      <c r="I54" s="7"/>
      <c r="J54" s="7" t="s">
        <v>496</v>
      </c>
      <c r="K54" s="7"/>
      <c r="L54" s="7"/>
    </row>
    <row r="55" spans="4:12" x14ac:dyDescent="0.25">
      <c r="D55" s="118"/>
      <c r="E55" s="13">
        <v>6</v>
      </c>
      <c r="F55" s="7"/>
      <c r="G55" s="121"/>
      <c r="H55" s="121"/>
      <c r="I55" s="7"/>
      <c r="J55" s="7"/>
      <c r="K55" s="7"/>
      <c r="L55" s="7"/>
    </row>
    <row r="56" spans="4:12" x14ac:dyDescent="0.25">
      <c r="D56" s="118"/>
      <c r="E56" s="13">
        <v>5</v>
      </c>
      <c r="F56" s="7"/>
      <c r="G56" s="121"/>
      <c r="H56" s="121"/>
      <c r="I56" s="7"/>
      <c r="J56" s="7"/>
      <c r="K56" s="7"/>
      <c r="L56" s="7"/>
    </row>
    <row r="57" spans="4:12" x14ac:dyDescent="0.25">
      <c r="D57" s="118"/>
      <c r="E57" s="13">
        <v>4</v>
      </c>
      <c r="F57" s="7"/>
      <c r="G57" s="121"/>
      <c r="H57" s="121"/>
      <c r="I57" s="7"/>
      <c r="J57" s="7"/>
      <c r="K57" s="7"/>
      <c r="L57" s="7"/>
    </row>
    <row r="58" spans="4:12" x14ac:dyDescent="0.25">
      <c r="D58" s="118"/>
      <c r="E58" s="13">
        <v>3</v>
      </c>
      <c r="F58" s="7"/>
      <c r="G58" s="121"/>
      <c r="H58" s="121"/>
      <c r="I58" s="7"/>
      <c r="J58" s="7"/>
      <c r="K58" s="7"/>
      <c r="L58" s="7"/>
    </row>
    <row r="59" spans="4:12" x14ac:dyDescent="0.25">
      <c r="D59" s="118"/>
      <c r="E59" s="13">
        <v>2</v>
      </c>
      <c r="F59" s="7"/>
      <c r="G59" s="121"/>
      <c r="H59" s="121"/>
      <c r="I59" s="7"/>
      <c r="J59" s="7"/>
      <c r="K59" s="7"/>
      <c r="L59" s="7"/>
    </row>
    <row r="60" spans="4:12" x14ac:dyDescent="0.25">
      <c r="D60" s="118"/>
      <c r="E60" s="13">
        <v>1</v>
      </c>
      <c r="F60" s="7"/>
      <c r="G60" s="121"/>
      <c r="H60" s="121"/>
      <c r="I60" s="7"/>
      <c r="J60" s="7"/>
      <c r="K60" s="7"/>
      <c r="L60" s="7"/>
    </row>
    <row r="61" spans="4:12" x14ac:dyDescent="0.25">
      <c r="D61" s="119"/>
      <c r="E61" s="13">
        <v>0</v>
      </c>
      <c r="F61" s="7"/>
      <c r="G61" s="122"/>
      <c r="H61" s="122"/>
      <c r="I61" s="7"/>
      <c r="J61" s="7"/>
      <c r="K61" s="7"/>
      <c r="L61" s="7"/>
    </row>
    <row r="62" spans="4:12" x14ac:dyDescent="0.25">
      <c r="D62" s="117">
        <v>7</v>
      </c>
      <c r="E62" s="14">
        <v>7</v>
      </c>
      <c r="F62" s="7"/>
      <c r="G62" s="7"/>
      <c r="H62" s="120" t="s">
        <v>507</v>
      </c>
      <c r="I62" s="7"/>
      <c r="J62" s="7"/>
      <c r="K62" s="7"/>
      <c r="L62" s="7"/>
    </row>
    <row r="63" spans="4:12" x14ac:dyDescent="0.25">
      <c r="D63" s="118"/>
      <c r="E63" s="14">
        <v>6</v>
      </c>
      <c r="F63" s="7"/>
      <c r="G63" s="7"/>
      <c r="H63" s="121"/>
      <c r="I63" s="7"/>
      <c r="J63" s="7"/>
      <c r="K63" s="7"/>
      <c r="L63" s="7"/>
    </row>
    <row r="64" spans="4:12" x14ac:dyDescent="0.25">
      <c r="D64" s="118"/>
      <c r="E64" s="14">
        <v>5</v>
      </c>
      <c r="F64" s="7"/>
      <c r="G64" s="7"/>
      <c r="H64" s="121"/>
      <c r="I64" s="7"/>
      <c r="J64" s="7"/>
      <c r="K64" s="7"/>
      <c r="L64" s="7"/>
    </row>
    <row r="65" spans="4:12" x14ac:dyDescent="0.25">
      <c r="D65" s="118"/>
      <c r="E65" s="14">
        <v>4</v>
      </c>
      <c r="F65" s="7"/>
      <c r="G65" s="7"/>
      <c r="H65" s="121"/>
      <c r="I65" s="7"/>
      <c r="J65" s="7"/>
      <c r="K65" s="7"/>
      <c r="L65" s="7"/>
    </row>
    <row r="66" spans="4:12" x14ac:dyDescent="0.25">
      <c r="D66" s="118"/>
      <c r="E66" s="14">
        <v>3</v>
      </c>
      <c r="F66" s="7"/>
      <c r="G66" s="7"/>
      <c r="H66" s="121"/>
      <c r="I66" s="7"/>
      <c r="J66" s="7"/>
      <c r="K66" s="7"/>
      <c r="L66" s="7"/>
    </row>
    <row r="67" spans="4:12" x14ac:dyDescent="0.25">
      <c r="D67" s="118"/>
      <c r="E67" s="14">
        <v>2</v>
      </c>
      <c r="F67" s="7"/>
      <c r="G67" s="7"/>
      <c r="H67" s="121"/>
      <c r="I67" s="7"/>
      <c r="J67" s="7"/>
      <c r="K67" s="7"/>
      <c r="L67" s="7"/>
    </row>
    <row r="68" spans="4:12" x14ac:dyDescent="0.25">
      <c r="D68" s="118"/>
      <c r="E68" s="14">
        <v>1</v>
      </c>
      <c r="F68" s="7"/>
      <c r="G68" s="7"/>
      <c r="H68" s="121"/>
      <c r="I68" s="7"/>
      <c r="J68" s="7"/>
      <c r="K68" s="7"/>
      <c r="L68" s="7"/>
    </row>
    <row r="69" spans="4:12" x14ac:dyDescent="0.25">
      <c r="D69" s="119"/>
      <c r="E69" s="14">
        <v>0</v>
      </c>
      <c r="F69" s="7"/>
      <c r="G69" s="7"/>
      <c r="H69" s="122"/>
      <c r="I69" s="7"/>
      <c r="J69" s="7"/>
      <c r="K69" s="7"/>
      <c r="L69" s="7"/>
    </row>
    <row r="72" spans="4:12" x14ac:dyDescent="0.25">
      <c r="H72" t="s">
        <v>526</v>
      </c>
      <c r="J72" t="s">
        <v>527</v>
      </c>
      <c r="L72" t="s">
        <v>528</v>
      </c>
    </row>
    <row r="74" spans="4:12" x14ac:dyDescent="0.25">
      <c r="H74" t="s">
        <v>537</v>
      </c>
    </row>
    <row r="76" spans="4:12" x14ac:dyDescent="0.25">
      <c r="I76" t="s">
        <v>586</v>
      </c>
    </row>
  </sheetData>
  <mergeCells count="44">
    <mergeCell ref="L14:L21"/>
    <mergeCell ref="L22:L29"/>
    <mergeCell ref="F14:F21"/>
    <mergeCell ref="F22:F29"/>
    <mergeCell ref="H14:H21"/>
    <mergeCell ref="H22:H29"/>
    <mergeCell ref="I14:I21"/>
    <mergeCell ref="J14:J21"/>
    <mergeCell ref="J22:J29"/>
    <mergeCell ref="K14:K21"/>
    <mergeCell ref="K22:K29"/>
    <mergeCell ref="H46:H53"/>
    <mergeCell ref="H54:H61"/>
    <mergeCell ref="H62:H69"/>
    <mergeCell ref="H32:H37"/>
    <mergeCell ref="G38:G45"/>
    <mergeCell ref="G46:G53"/>
    <mergeCell ref="G54:G61"/>
    <mergeCell ref="J30:J45"/>
    <mergeCell ref="I30:I37"/>
    <mergeCell ref="G6:G13"/>
    <mergeCell ref="H6:H13"/>
    <mergeCell ref="I22:I29"/>
    <mergeCell ref="I6:I13"/>
    <mergeCell ref="J6:J13"/>
    <mergeCell ref="H38:H45"/>
    <mergeCell ref="G14:G21"/>
    <mergeCell ref="G24:G29"/>
    <mergeCell ref="K6:K13"/>
    <mergeCell ref="L6:L13"/>
    <mergeCell ref="D62:D69"/>
    <mergeCell ref="D2:E2"/>
    <mergeCell ref="D3:E3"/>
    <mergeCell ref="F2:G2"/>
    <mergeCell ref="G30:G37"/>
    <mergeCell ref="D14:D21"/>
    <mergeCell ref="D22:D29"/>
    <mergeCell ref="D30:D37"/>
    <mergeCell ref="D38:D45"/>
    <mergeCell ref="D46:D53"/>
    <mergeCell ref="D54:D61"/>
    <mergeCell ref="D6:D13"/>
    <mergeCell ref="F6:F13"/>
    <mergeCell ref="J46:J53"/>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34"/>
  <sheetViews>
    <sheetView workbookViewId="0">
      <selection activeCell="D12" sqref="D12"/>
    </sheetView>
  </sheetViews>
  <sheetFormatPr baseColWidth="10" defaultRowHeight="15" x14ac:dyDescent="0.25"/>
  <cols>
    <col min="2" max="2" width="25.85546875" customWidth="1"/>
    <col min="4" max="11" width="12.85546875" customWidth="1"/>
  </cols>
  <sheetData>
    <row r="4" spans="2:11" s="1" customFormat="1" x14ac:dyDescent="0.25">
      <c r="B4" s="94" t="s">
        <v>180</v>
      </c>
      <c r="C4" s="94" t="s">
        <v>711</v>
      </c>
      <c r="D4" s="95" t="s">
        <v>717</v>
      </c>
      <c r="E4" s="95" t="s">
        <v>716</v>
      </c>
      <c r="F4" s="95" t="s">
        <v>715</v>
      </c>
      <c r="G4" s="95" t="s">
        <v>719</v>
      </c>
      <c r="H4" s="95" t="s">
        <v>720</v>
      </c>
      <c r="I4" s="95" t="s">
        <v>721</v>
      </c>
      <c r="J4" s="95" t="s">
        <v>722</v>
      </c>
      <c r="K4" s="95" t="s">
        <v>723</v>
      </c>
    </row>
    <row r="6" spans="2:11" x14ac:dyDescent="0.25">
      <c r="B6" s="49" t="s">
        <v>488</v>
      </c>
      <c r="C6" s="49" t="s">
        <v>709</v>
      </c>
      <c r="D6" s="96" t="s">
        <v>595</v>
      </c>
      <c r="E6" s="98" t="s">
        <v>3</v>
      </c>
      <c r="F6" s="93"/>
      <c r="G6" s="93"/>
      <c r="H6" s="7"/>
      <c r="I6" s="7"/>
      <c r="J6" s="7"/>
      <c r="K6" s="7"/>
    </row>
    <row r="7" spans="2:11" x14ac:dyDescent="0.25">
      <c r="B7" s="49" t="s">
        <v>488</v>
      </c>
      <c r="C7" s="49" t="s">
        <v>710</v>
      </c>
      <c r="D7" s="96" t="s">
        <v>596</v>
      </c>
      <c r="E7" s="97" t="s">
        <v>718</v>
      </c>
      <c r="F7" s="98" t="s">
        <v>3</v>
      </c>
      <c r="G7" s="93"/>
      <c r="H7" s="7"/>
      <c r="I7" s="7"/>
      <c r="J7" s="7"/>
      <c r="K7" s="7"/>
    </row>
    <row r="8" spans="2:11" x14ac:dyDescent="0.25">
      <c r="B8" s="49" t="s">
        <v>489</v>
      </c>
      <c r="C8" s="49" t="s">
        <v>709</v>
      </c>
      <c r="D8" s="96" t="s">
        <v>597</v>
      </c>
      <c r="E8" s="98" t="s">
        <v>3</v>
      </c>
      <c r="F8" s="93"/>
      <c r="G8" s="93"/>
      <c r="H8" s="7"/>
      <c r="I8" s="7"/>
      <c r="J8" s="7"/>
      <c r="K8" s="7"/>
    </row>
    <row r="9" spans="2:11" x14ac:dyDescent="0.25">
      <c r="B9" s="49" t="s">
        <v>489</v>
      </c>
      <c r="C9" s="49" t="s">
        <v>710</v>
      </c>
      <c r="D9" s="96" t="s">
        <v>712</v>
      </c>
      <c r="E9" s="97" t="s">
        <v>718</v>
      </c>
      <c r="F9" s="98" t="s">
        <v>3</v>
      </c>
      <c r="G9" s="93"/>
      <c r="H9" s="7"/>
      <c r="I9" s="7"/>
      <c r="J9" s="7"/>
      <c r="K9" s="7"/>
    </row>
    <row r="10" spans="2:11" x14ac:dyDescent="0.25">
      <c r="B10" s="49" t="s">
        <v>733</v>
      </c>
      <c r="C10" s="49" t="s">
        <v>709</v>
      </c>
      <c r="D10" s="96" t="s">
        <v>713</v>
      </c>
      <c r="E10" s="98" t="s">
        <v>3</v>
      </c>
      <c r="F10" s="93"/>
      <c r="G10" s="93"/>
      <c r="H10" s="7"/>
      <c r="I10" s="7"/>
      <c r="J10" s="7"/>
      <c r="K10" s="7"/>
    </row>
    <row r="11" spans="2:11" x14ac:dyDescent="0.25">
      <c r="B11" s="49" t="s">
        <v>733</v>
      </c>
      <c r="C11" s="49" t="s">
        <v>710</v>
      </c>
      <c r="D11" s="96" t="s">
        <v>714</v>
      </c>
      <c r="E11" s="97" t="s">
        <v>718</v>
      </c>
      <c r="F11" s="98" t="s">
        <v>3</v>
      </c>
      <c r="G11" s="93"/>
      <c r="H11" s="7"/>
      <c r="I11" s="7"/>
      <c r="J11" s="7"/>
      <c r="K11" s="7"/>
    </row>
    <row r="12" spans="2:11" x14ac:dyDescent="0.25">
      <c r="B12" s="49" t="s">
        <v>726</v>
      </c>
      <c r="C12" s="49" t="s">
        <v>709</v>
      </c>
      <c r="D12" s="96"/>
      <c r="E12" s="98" t="s">
        <v>3</v>
      </c>
      <c r="F12" s="93"/>
      <c r="G12" s="93"/>
      <c r="H12" s="7"/>
      <c r="I12" s="7"/>
      <c r="J12" s="7"/>
      <c r="K12" s="7"/>
    </row>
    <row r="13" spans="2:11" x14ac:dyDescent="0.25">
      <c r="B13" s="49" t="s">
        <v>726</v>
      </c>
      <c r="C13" s="49" t="s">
        <v>710</v>
      </c>
      <c r="D13" s="96"/>
      <c r="E13" s="97" t="s">
        <v>718</v>
      </c>
      <c r="F13" s="98" t="s">
        <v>3</v>
      </c>
      <c r="G13" s="93"/>
      <c r="H13" s="7"/>
      <c r="I13" s="7"/>
      <c r="J13" s="7"/>
      <c r="K13" s="7"/>
    </row>
    <row r="14" spans="2:11" x14ac:dyDescent="0.25">
      <c r="B14" s="49" t="s">
        <v>727</v>
      </c>
      <c r="C14" s="49" t="s">
        <v>709</v>
      </c>
      <c r="D14" s="96"/>
      <c r="E14" s="98" t="s">
        <v>3</v>
      </c>
      <c r="F14" s="93"/>
      <c r="G14" s="93"/>
      <c r="H14" s="7"/>
      <c r="I14" s="7"/>
      <c r="J14" s="7"/>
      <c r="K14" s="7"/>
    </row>
    <row r="15" spans="2:11" x14ac:dyDescent="0.25">
      <c r="B15" s="49" t="s">
        <v>727</v>
      </c>
      <c r="C15" s="49" t="s">
        <v>710</v>
      </c>
      <c r="D15" s="96"/>
      <c r="E15" s="97" t="s">
        <v>718</v>
      </c>
      <c r="F15" s="98" t="s">
        <v>3</v>
      </c>
      <c r="G15" s="93"/>
      <c r="H15" s="7"/>
      <c r="I15" s="7"/>
      <c r="J15" s="7"/>
      <c r="K15" s="7"/>
    </row>
    <row r="17" spans="2:11" x14ac:dyDescent="0.25">
      <c r="B17" s="49" t="s">
        <v>725</v>
      </c>
      <c r="C17" s="49" t="s">
        <v>709</v>
      </c>
      <c r="D17" s="96"/>
      <c r="E17" s="131" t="s">
        <v>87</v>
      </c>
      <c r="F17" s="131"/>
      <c r="G17" s="97" t="s">
        <v>732</v>
      </c>
      <c r="H17" s="98" t="s">
        <v>3</v>
      </c>
      <c r="I17" s="7"/>
      <c r="J17" s="7"/>
      <c r="K17" s="7"/>
    </row>
    <row r="18" spans="2:11" x14ac:dyDescent="0.25">
      <c r="B18" s="49" t="s">
        <v>725</v>
      </c>
      <c r="C18" s="49" t="s">
        <v>710</v>
      </c>
      <c r="D18" s="96"/>
      <c r="E18" s="97" t="s">
        <v>718</v>
      </c>
      <c r="F18" s="93"/>
      <c r="G18" s="93"/>
      <c r="H18" s="7"/>
      <c r="I18" s="7"/>
      <c r="J18" s="7"/>
      <c r="K18" s="7"/>
    </row>
    <row r="19" spans="2:11" x14ac:dyDescent="0.25">
      <c r="B19" s="49" t="s">
        <v>724</v>
      </c>
      <c r="C19" s="49" t="s">
        <v>709</v>
      </c>
      <c r="D19" s="96"/>
      <c r="E19" s="97" t="s">
        <v>732</v>
      </c>
      <c r="F19" s="98" t="s">
        <v>729</v>
      </c>
      <c r="G19" s="98" t="s">
        <v>3</v>
      </c>
      <c r="H19" s="7"/>
      <c r="I19" s="7"/>
      <c r="J19" s="7"/>
      <c r="K19" s="7"/>
    </row>
    <row r="20" spans="2:11" x14ac:dyDescent="0.25">
      <c r="B20" s="49" t="s">
        <v>724</v>
      </c>
      <c r="C20" s="49" t="s">
        <v>710</v>
      </c>
      <c r="D20" s="96"/>
      <c r="E20" s="97" t="s">
        <v>718</v>
      </c>
      <c r="F20" s="93"/>
      <c r="G20" s="93"/>
      <c r="H20" s="7"/>
      <c r="I20" s="7"/>
      <c r="J20" s="7"/>
      <c r="K20" s="7"/>
    </row>
    <row r="21" spans="2:11" x14ac:dyDescent="0.25">
      <c r="B21" s="49" t="s">
        <v>490</v>
      </c>
      <c r="C21" s="49" t="s">
        <v>709</v>
      </c>
      <c r="D21" s="96"/>
      <c r="E21" s="97" t="s">
        <v>732</v>
      </c>
      <c r="F21" s="98" t="s">
        <v>731</v>
      </c>
      <c r="G21" s="98" t="s">
        <v>730</v>
      </c>
      <c r="H21" s="7"/>
      <c r="I21" s="7"/>
      <c r="J21" s="7"/>
      <c r="K21" s="7"/>
    </row>
    <row r="22" spans="2:11" x14ac:dyDescent="0.25">
      <c r="B22" s="49" t="s">
        <v>490</v>
      </c>
      <c r="C22" s="49" t="s">
        <v>710</v>
      </c>
      <c r="D22" s="96"/>
      <c r="E22" s="97" t="s">
        <v>718</v>
      </c>
      <c r="F22" s="93"/>
      <c r="G22" s="93"/>
      <c r="H22" s="7"/>
      <c r="I22" s="7"/>
      <c r="J22" s="7"/>
      <c r="K22" s="7"/>
    </row>
    <row r="27" spans="2:11" x14ac:dyDescent="0.25">
      <c r="B27" t="s">
        <v>630</v>
      </c>
    </row>
    <row r="28" spans="2:11" x14ac:dyDescent="0.25">
      <c r="B28" t="s">
        <v>633</v>
      </c>
    </row>
    <row r="29" spans="2:11" x14ac:dyDescent="0.25">
      <c r="B29" t="s">
        <v>500</v>
      </c>
    </row>
    <row r="30" spans="2:11" x14ac:dyDescent="0.25">
      <c r="B30" t="s">
        <v>634</v>
      </c>
    </row>
    <row r="31" spans="2:11" x14ac:dyDescent="0.25">
      <c r="B31" t="s">
        <v>635</v>
      </c>
    </row>
    <row r="32" spans="2:11" x14ac:dyDescent="0.25">
      <c r="B32" t="s">
        <v>636</v>
      </c>
    </row>
    <row r="33" spans="2:2" x14ac:dyDescent="0.25">
      <c r="B33" t="s">
        <v>637</v>
      </c>
    </row>
    <row r="34" spans="2:2" x14ac:dyDescent="0.25">
      <c r="B34" t="s">
        <v>728</v>
      </c>
    </row>
  </sheetData>
  <mergeCells count="1">
    <mergeCell ref="E17:F17"/>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G55"/>
  <sheetViews>
    <sheetView workbookViewId="0">
      <selection activeCell="AN51" sqref="AN51"/>
    </sheetView>
  </sheetViews>
  <sheetFormatPr baseColWidth="10" defaultRowHeight="15" x14ac:dyDescent="0.25"/>
  <cols>
    <col min="2" max="2" width="5.7109375" customWidth="1"/>
    <col min="3" max="34" width="3.140625" customWidth="1"/>
    <col min="35" max="35" width="3.42578125" customWidth="1"/>
    <col min="36" max="59" width="3.140625" customWidth="1"/>
  </cols>
  <sheetData>
    <row r="2" spans="2:59" x14ac:dyDescent="0.25">
      <c r="C2" s="72"/>
      <c r="D2" s="72"/>
      <c r="E2" s="72"/>
      <c r="F2" s="153" t="s">
        <v>664</v>
      </c>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row>
    <row r="3" spans="2:59" x14ac:dyDescent="0.25">
      <c r="B3" s="27"/>
      <c r="C3" s="155" t="s">
        <v>86</v>
      </c>
      <c r="D3" s="155"/>
      <c r="E3" s="156"/>
      <c r="F3" s="153" t="s">
        <v>658</v>
      </c>
      <c r="G3" s="153"/>
      <c r="H3" s="153"/>
      <c r="I3" s="153"/>
      <c r="J3" s="153"/>
      <c r="K3" s="153" t="s">
        <v>657</v>
      </c>
      <c r="L3" s="153"/>
      <c r="M3" s="153"/>
      <c r="N3" s="153"/>
      <c r="O3" s="153"/>
      <c r="P3" s="153"/>
      <c r="Q3" s="153"/>
      <c r="R3" s="153"/>
      <c r="S3" s="153" t="s">
        <v>656</v>
      </c>
      <c r="T3" s="153"/>
      <c r="U3" s="153"/>
      <c r="V3" s="153"/>
      <c r="W3" s="153"/>
      <c r="X3" s="153"/>
      <c r="Y3" s="153"/>
      <c r="Z3" s="153"/>
      <c r="AA3" s="153" t="s">
        <v>655</v>
      </c>
      <c r="AB3" s="153"/>
      <c r="AC3" s="153"/>
      <c r="AD3" s="153"/>
      <c r="AE3" s="153"/>
      <c r="AF3" s="153"/>
      <c r="AG3" s="153"/>
      <c r="AH3" s="153"/>
    </row>
    <row r="4" spans="2:59" x14ac:dyDescent="0.25">
      <c r="B4" s="48"/>
      <c r="C4" s="157" t="s">
        <v>71</v>
      </c>
      <c r="D4" s="157"/>
      <c r="E4" s="156"/>
      <c r="F4" s="73">
        <v>28</v>
      </c>
      <c r="G4" s="73">
        <v>27</v>
      </c>
      <c r="H4" s="73">
        <v>26</v>
      </c>
      <c r="I4" s="73">
        <v>25</v>
      </c>
      <c r="J4" s="73">
        <v>24</v>
      </c>
      <c r="K4" s="73">
        <v>23</v>
      </c>
      <c r="L4" s="73">
        <v>22</v>
      </c>
      <c r="M4" s="73">
        <v>21</v>
      </c>
      <c r="N4" s="73">
        <v>20</v>
      </c>
      <c r="O4" s="73">
        <v>19</v>
      </c>
      <c r="P4" s="73">
        <v>18</v>
      </c>
      <c r="Q4" s="73">
        <v>17</v>
      </c>
      <c r="R4" s="73">
        <v>16</v>
      </c>
      <c r="S4" s="73">
        <v>15</v>
      </c>
      <c r="T4" s="73">
        <v>14</v>
      </c>
      <c r="U4" s="73">
        <v>13</v>
      </c>
      <c r="V4" s="73">
        <v>12</v>
      </c>
      <c r="W4" s="73">
        <v>11</v>
      </c>
      <c r="X4" s="73">
        <v>10</v>
      </c>
      <c r="Y4" s="73">
        <v>9</v>
      </c>
      <c r="Z4" s="73">
        <v>8</v>
      </c>
      <c r="AA4" s="73">
        <v>7</v>
      </c>
      <c r="AB4" s="73">
        <v>6</v>
      </c>
      <c r="AC4" s="73">
        <v>5</v>
      </c>
      <c r="AD4" s="73">
        <v>4</v>
      </c>
      <c r="AE4" s="73">
        <v>3</v>
      </c>
      <c r="AF4" s="73">
        <v>2</v>
      </c>
      <c r="AG4" s="73">
        <v>1</v>
      </c>
      <c r="AH4" s="73">
        <v>0</v>
      </c>
    </row>
    <row r="5" spans="2:59" s="29" customFormat="1" ht="15" customHeight="1" x14ac:dyDescent="0.25">
      <c r="C5" s="74"/>
      <c r="D5" s="74"/>
      <c r="E5" s="74"/>
      <c r="F5" s="159" t="s">
        <v>34</v>
      </c>
      <c r="G5" s="159"/>
      <c r="H5" s="159"/>
      <c r="I5" s="66">
        <v>1</v>
      </c>
      <c r="J5" s="66">
        <v>0</v>
      </c>
      <c r="K5" s="143" t="s">
        <v>654</v>
      </c>
      <c r="L5" s="143"/>
      <c r="M5" s="143"/>
      <c r="N5" s="143"/>
      <c r="O5" s="143"/>
      <c r="P5" s="143"/>
      <c r="Q5" s="143"/>
      <c r="R5" s="143"/>
      <c r="S5" s="158" t="s">
        <v>673</v>
      </c>
      <c r="T5" s="159"/>
      <c r="U5" s="159"/>
      <c r="V5" s="159"/>
      <c r="W5" s="159"/>
      <c r="X5" s="159"/>
      <c r="Y5" s="159"/>
      <c r="Z5" s="159"/>
      <c r="AA5" s="158" t="s">
        <v>72</v>
      </c>
      <c r="AB5" s="159"/>
      <c r="AC5" s="159"/>
      <c r="AD5" s="159"/>
      <c r="AE5" s="159"/>
      <c r="AF5" s="159"/>
      <c r="AG5" s="159"/>
      <c r="AH5" s="159"/>
      <c r="AJ5"/>
      <c r="AK5"/>
      <c r="AL5"/>
      <c r="AM5"/>
      <c r="AN5"/>
      <c r="AO5"/>
      <c r="AP5"/>
      <c r="AQ5"/>
      <c r="AR5"/>
      <c r="AS5"/>
      <c r="AT5"/>
      <c r="AU5"/>
      <c r="AV5"/>
      <c r="AW5"/>
      <c r="AX5"/>
      <c r="AY5"/>
      <c r="AZ5"/>
      <c r="BA5"/>
      <c r="BB5"/>
      <c r="BC5"/>
      <c r="BD5"/>
      <c r="BE5"/>
      <c r="BF5"/>
      <c r="BG5"/>
    </row>
    <row r="6" spans="2:59" s="29" customFormat="1" x14ac:dyDescent="0.25">
      <c r="C6" s="74"/>
      <c r="D6" s="74"/>
      <c r="E6" s="74"/>
      <c r="F6" s="74"/>
      <c r="G6" s="74"/>
      <c r="H6" s="74"/>
      <c r="I6" s="75"/>
      <c r="J6" s="75"/>
      <c r="K6" s="74"/>
      <c r="L6" s="74"/>
      <c r="M6" s="74"/>
      <c r="N6" s="74"/>
      <c r="O6" s="74"/>
      <c r="P6" s="74"/>
      <c r="Q6" s="74"/>
      <c r="R6" s="74"/>
      <c r="S6" s="74"/>
      <c r="T6" s="74"/>
      <c r="U6" s="74"/>
      <c r="V6" s="74"/>
      <c r="W6" s="74"/>
      <c r="X6" s="74"/>
      <c r="Y6" s="74"/>
      <c r="Z6" s="74"/>
      <c r="AA6" s="74"/>
      <c r="AB6" s="74"/>
      <c r="AC6" s="74"/>
      <c r="AD6" s="74"/>
      <c r="AE6" s="74"/>
      <c r="AF6" s="74"/>
      <c r="AG6" s="74"/>
      <c r="AH6" s="74"/>
    </row>
    <row r="7" spans="2:59" s="29" customFormat="1" x14ac:dyDescent="0.25">
      <c r="C7" s="123" t="s">
        <v>663</v>
      </c>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row>
    <row r="8" spans="2:59" s="29" customFormat="1" x14ac:dyDescent="0.25">
      <c r="C8" s="139" t="s">
        <v>659</v>
      </c>
      <c r="D8" s="139"/>
      <c r="E8" s="139"/>
      <c r="F8" s="139"/>
      <c r="G8" s="139"/>
      <c r="H8" s="139"/>
      <c r="I8" s="139"/>
      <c r="J8" s="139"/>
      <c r="K8" s="139" t="s">
        <v>660</v>
      </c>
      <c r="L8" s="139"/>
      <c r="M8" s="139"/>
      <c r="N8" s="139"/>
      <c r="O8" s="139"/>
      <c r="P8" s="139"/>
      <c r="Q8" s="139"/>
      <c r="R8" s="139"/>
      <c r="S8" s="139" t="s">
        <v>661</v>
      </c>
      <c r="T8" s="139"/>
      <c r="U8" s="139"/>
      <c r="V8" s="139"/>
      <c r="W8" s="139"/>
      <c r="X8" s="139"/>
      <c r="Y8" s="139"/>
      <c r="Z8" s="139"/>
      <c r="AA8" s="139" t="s">
        <v>661</v>
      </c>
      <c r="AB8" s="139"/>
      <c r="AC8" s="139"/>
      <c r="AD8" s="139"/>
      <c r="AE8" s="139"/>
      <c r="AF8" s="139"/>
      <c r="AG8" s="139"/>
      <c r="AH8" s="139"/>
    </row>
    <row r="9" spans="2:59" s="29" customFormat="1" x14ac:dyDescent="0.25">
      <c r="C9" s="40">
        <v>7</v>
      </c>
      <c r="D9" s="40">
        <v>6</v>
      </c>
      <c r="E9" s="40">
        <v>5</v>
      </c>
      <c r="F9" s="40">
        <v>4</v>
      </c>
      <c r="G9" s="40">
        <v>3</v>
      </c>
      <c r="H9" s="40">
        <v>2</v>
      </c>
      <c r="I9" s="40">
        <v>1</v>
      </c>
      <c r="J9" s="40">
        <v>0</v>
      </c>
      <c r="K9" s="40"/>
      <c r="L9" s="40"/>
      <c r="M9" s="40"/>
      <c r="N9" s="40"/>
      <c r="O9" s="40"/>
      <c r="P9" s="40"/>
      <c r="Q9" s="40"/>
      <c r="R9" s="40"/>
      <c r="S9" s="71">
        <v>7</v>
      </c>
      <c r="T9" s="71">
        <v>6</v>
      </c>
      <c r="U9" s="71">
        <v>5</v>
      </c>
      <c r="V9" s="71">
        <v>4</v>
      </c>
      <c r="W9" s="71">
        <v>3</v>
      </c>
      <c r="X9" s="71">
        <v>2</v>
      </c>
      <c r="Y9" s="71">
        <v>1</v>
      </c>
      <c r="Z9" s="71">
        <v>0</v>
      </c>
      <c r="AA9" s="71">
        <v>7</v>
      </c>
      <c r="AB9" s="71">
        <v>6</v>
      </c>
      <c r="AC9" s="71">
        <v>5</v>
      </c>
      <c r="AD9" s="71">
        <v>4</v>
      </c>
      <c r="AE9" s="71">
        <v>3</v>
      </c>
      <c r="AF9" s="71">
        <v>2</v>
      </c>
      <c r="AG9" s="71">
        <v>1</v>
      </c>
      <c r="AH9" s="71">
        <v>0</v>
      </c>
    </row>
    <row r="10" spans="2:59" s="29" customFormat="1" ht="31.5" customHeight="1" x14ac:dyDescent="0.25">
      <c r="C10" s="138" t="s">
        <v>503</v>
      </c>
      <c r="D10" s="138"/>
      <c r="E10" s="138"/>
      <c r="F10" s="138"/>
      <c r="G10" s="138"/>
      <c r="H10" s="138"/>
      <c r="I10" s="138"/>
      <c r="J10" s="138"/>
      <c r="K10" s="154" t="s">
        <v>662</v>
      </c>
      <c r="L10" s="138"/>
      <c r="M10" s="138"/>
      <c r="N10" s="138"/>
      <c r="O10" s="138"/>
      <c r="P10" s="138"/>
      <c r="Q10" s="138"/>
      <c r="R10" s="138"/>
      <c r="S10" s="142" t="s">
        <v>665</v>
      </c>
      <c r="T10" s="143"/>
      <c r="U10" s="143"/>
      <c r="V10" s="143"/>
      <c r="W10" s="143"/>
      <c r="X10" s="143"/>
      <c r="Y10" s="143"/>
      <c r="Z10" s="143"/>
      <c r="AA10" s="142" t="s">
        <v>665</v>
      </c>
      <c r="AB10" s="143"/>
      <c r="AC10" s="143"/>
      <c r="AD10" s="143"/>
      <c r="AE10" s="143"/>
      <c r="AF10" s="143"/>
      <c r="AG10" s="143"/>
      <c r="AH10" s="143"/>
    </row>
    <row r="11" spans="2:59" s="29" customFormat="1" x14ac:dyDescent="0.25">
      <c r="I11" s="67"/>
      <c r="J11" s="67"/>
    </row>
    <row r="12" spans="2:59" x14ac:dyDescent="0.25">
      <c r="C12" s="72"/>
      <c r="D12" s="72"/>
      <c r="E12" s="72"/>
      <c r="F12" s="153" t="s">
        <v>664</v>
      </c>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row>
    <row r="13" spans="2:59" x14ac:dyDescent="0.25">
      <c r="B13" s="27"/>
      <c r="C13" s="155" t="s">
        <v>86</v>
      </c>
      <c r="D13" s="155"/>
      <c r="E13" s="156"/>
      <c r="F13" s="153" t="s">
        <v>658</v>
      </c>
      <c r="G13" s="153"/>
      <c r="H13" s="153"/>
      <c r="I13" s="153"/>
      <c r="J13" s="153"/>
      <c r="K13" s="153" t="s">
        <v>657</v>
      </c>
      <c r="L13" s="153"/>
      <c r="M13" s="153"/>
      <c r="N13" s="153"/>
      <c r="O13" s="153"/>
      <c r="P13" s="153"/>
      <c r="Q13" s="153"/>
      <c r="R13" s="153"/>
      <c r="S13" s="153" t="s">
        <v>656</v>
      </c>
      <c r="T13" s="153"/>
      <c r="U13" s="153"/>
      <c r="V13" s="153"/>
      <c r="W13" s="153"/>
      <c r="X13" s="153"/>
      <c r="Y13" s="153"/>
      <c r="Z13" s="153"/>
      <c r="AA13" s="153" t="s">
        <v>655</v>
      </c>
      <c r="AB13" s="153"/>
      <c r="AC13" s="153"/>
      <c r="AD13" s="153"/>
      <c r="AE13" s="153"/>
      <c r="AF13" s="153"/>
      <c r="AG13" s="153"/>
      <c r="AH13" s="153"/>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row>
    <row r="14" spans="2:59" x14ac:dyDescent="0.25">
      <c r="B14" s="48"/>
      <c r="C14" s="157" t="s">
        <v>71</v>
      </c>
      <c r="D14" s="157"/>
      <c r="E14" s="156"/>
      <c r="F14" s="77">
        <v>28</v>
      </c>
      <c r="G14" s="77">
        <v>27</v>
      </c>
      <c r="H14" s="77">
        <v>26</v>
      </c>
      <c r="I14" s="77">
        <v>25</v>
      </c>
      <c r="J14" s="77">
        <v>24</v>
      </c>
      <c r="K14" s="77">
        <v>23</v>
      </c>
      <c r="L14" s="77">
        <v>22</v>
      </c>
      <c r="M14" s="77">
        <v>21</v>
      </c>
      <c r="N14" s="77">
        <v>20</v>
      </c>
      <c r="O14" s="77">
        <v>19</v>
      </c>
      <c r="P14" s="77">
        <v>18</v>
      </c>
      <c r="Q14" s="77">
        <v>17</v>
      </c>
      <c r="R14" s="77">
        <v>16</v>
      </c>
      <c r="S14" s="77">
        <v>15</v>
      </c>
      <c r="T14" s="77">
        <v>14</v>
      </c>
      <c r="U14" s="77">
        <v>13</v>
      </c>
      <c r="V14" s="77">
        <v>12</v>
      </c>
      <c r="W14" s="77">
        <v>11</v>
      </c>
      <c r="X14" s="77">
        <v>10</v>
      </c>
      <c r="Y14" s="77">
        <v>9</v>
      </c>
      <c r="Z14" s="77">
        <v>8</v>
      </c>
      <c r="AA14" s="77">
        <v>7</v>
      </c>
      <c r="AB14" s="77">
        <v>6</v>
      </c>
      <c r="AC14" s="77">
        <v>5</v>
      </c>
      <c r="AD14" s="77">
        <v>4</v>
      </c>
      <c r="AE14" s="77">
        <v>3</v>
      </c>
      <c r="AF14" s="77">
        <v>2</v>
      </c>
      <c r="AG14" s="77">
        <v>1</v>
      </c>
      <c r="AH14" s="77">
        <v>0</v>
      </c>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2:59" s="29" customFormat="1" x14ac:dyDescent="0.25">
      <c r="C15" s="74"/>
      <c r="D15" s="74"/>
      <c r="E15" s="74"/>
      <c r="F15" s="159" t="s">
        <v>34</v>
      </c>
      <c r="G15" s="159"/>
      <c r="H15" s="159"/>
      <c r="I15" s="66">
        <v>1</v>
      </c>
      <c r="J15" s="66">
        <v>1</v>
      </c>
      <c r="K15" s="160" t="s">
        <v>672</v>
      </c>
      <c r="L15" s="161"/>
      <c r="M15" s="161"/>
      <c r="N15" s="161"/>
      <c r="O15" s="161"/>
      <c r="P15" s="161"/>
      <c r="Q15" s="161"/>
      <c r="R15" s="162"/>
      <c r="S15" s="160" t="s">
        <v>671</v>
      </c>
      <c r="T15" s="161"/>
      <c r="U15" s="161"/>
      <c r="V15" s="161"/>
      <c r="W15" s="161"/>
      <c r="X15" s="161"/>
      <c r="Y15" s="161"/>
      <c r="Z15" s="162"/>
      <c r="AA15" s="158" t="s">
        <v>72</v>
      </c>
      <c r="AB15" s="159"/>
      <c r="AC15" s="159"/>
      <c r="AD15" s="159"/>
      <c r="AE15" s="159"/>
      <c r="AF15" s="159"/>
      <c r="AG15" s="159"/>
      <c r="AH15" s="159"/>
    </row>
    <row r="16" spans="2:59" x14ac:dyDescent="0.25">
      <c r="C16" s="2"/>
      <c r="D16" s="2"/>
      <c r="E16" s="2"/>
      <c r="F16" s="27"/>
      <c r="G16" s="27"/>
      <c r="H16" s="27"/>
      <c r="K16" s="27"/>
      <c r="L16" s="27"/>
      <c r="M16" s="27"/>
      <c r="N16" s="27"/>
      <c r="O16" s="27"/>
      <c r="P16" s="27"/>
      <c r="Q16" s="27"/>
      <c r="R16" s="27"/>
      <c r="S16" s="70"/>
      <c r="T16" s="27"/>
      <c r="U16" s="27"/>
      <c r="V16" s="27"/>
      <c r="W16" s="27"/>
      <c r="X16" s="27"/>
      <c r="Y16" s="27"/>
      <c r="Z16" s="27"/>
      <c r="AA16" s="27"/>
      <c r="AB16" s="27"/>
      <c r="AC16" s="27"/>
      <c r="AD16" s="27"/>
      <c r="AE16" s="27"/>
      <c r="AF16" s="27"/>
      <c r="AG16" s="27"/>
      <c r="AH16" s="27"/>
    </row>
    <row r="17" spans="3:34" x14ac:dyDescent="0.25">
      <c r="C17" s="2" t="s">
        <v>677</v>
      </c>
      <c r="D17" s="2"/>
      <c r="E17" s="2"/>
      <c r="F17" s="27"/>
      <c r="G17" s="27"/>
      <c r="H17" s="27"/>
      <c r="K17" s="27"/>
      <c r="L17" s="27"/>
      <c r="M17" s="27"/>
      <c r="N17" s="27"/>
      <c r="O17" s="27"/>
      <c r="P17" s="27"/>
      <c r="Q17" s="27"/>
      <c r="R17" s="27"/>
      <c r="S17" s="70"/>
      <c r="T17" s="27"/>
      <c r="U17" s="27"/>
      <c r="V17" s="27"/>
      <c r="W17" s="27"/>
      <c r="X17" s="27"/>
      <c r="Y17" s="27"/>
      <c r="Z17" s="27"/>
      <c r="AA17" s="27"/>
      <c r="AB17" s="27"/>
      <c r="AC17" s="27"/>
      <c r="AD17" s="27"/>
      <c r="AE17" s="27"/>
      <c r="AF17" s="27"/>
      <c r="AG17" s="27"/>
      <c r="AH17" s="27"/>
    </row>
    <row r="18" spans="3:34" x14ac:dyDescent="0.25">
      <c r="C18" s="2"/>
      <c r="D18" s="2"/>
      <c r="E18" s="2"/>
      <c r="F18" s="27"/>
      <c r="G18" s="27"/>
      <c r="H18" s="27"/>
      <c r="K18" s="27"/>
      <c r="L18" s="27"/>
      <c r="M18" s="27"/>
      <c r="N18" s="27"/>
      <c r="O18" s="27"/>
      <c r="P18" s="27"/>
      <c r="Q18" s="27"/>
      <c r="R18" s="27"/>
      <c r="S18" s="70"/>
      <c r="T18" s="27"/>
      <c r="U18" s="27"/>
      <c r="V18" s="27"/>
      <c r="W18" s="27"/>
      <c r="X18" s="27"/>
      <c r="Y18" s="27"/>
      <c r="Z18" s="27"/>
      <c r="AA18" s="27"/>
      <c r="AB18" s="27"/>
      <c r="AC18" s="27"/>
      <c r="AD18" s="27"/>
      <c r="AE18" s="27"/>
      <c r="AF18" s="27"/>
      <c r="AG18" s="27"/>
      <c r="AH18" s="27"/>
    </row>
    <row r="19" spans="3:34" x14ac:dyDescent="0.25">
      <c r="C19" s="123" t="s">
        <v>685</v>
      </c>
      <c r="D19" s="123"/>
      <c r="E19" s="123"/>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row>
    <row r="20" spans="3:34" x14ac:dyDescent="0.25">
      <c r="C20" s="139" t="s">
        <v>659</v>
      </c>
      <c r="D20" s="139"/>
      <c r="E20" s="139"/>
      <c r="F20" s="139"/>
      <c r="G20" s="139"/>
      <c r="H20" s="139"/>
      <c r="I20" s="139"/>
      <c r="J20" s="139"/>
      <c r="K20" s="139" t="s">
        <v>660</v>
      </c>
      <c r="L20" s="139"/>
      <c r="M20" s="139"/>
      <c r="N20" s="139"/>
      <c r="O20" s="139"/>
      <c r="P20" s="139"/>
      <c r="Q20" s="139"/>
      <c r="R20" s="139"/>
      <c r="S20" s="139" t="s">
        <v>624</v>
      </c>
      <c r="T20" s="139"/>
      <c r="U20" s="139"/>
      <c r="V20" s="139"/>
      <c r="W20" s="139"/>
      <c r="X20" s="139"/>
      <c r="Y20" s="139"/>
      <c r="Z20" s="139"/>
      <c r="AA20" s="139" t="s">
        <v>693</v>
      </c>
      <c r="AB20" s="139"/>
      <c r="AC20" s="139"/>
      <c r="AD20" s="139"/>
      <c r="AE20" s="139"/>
      <c r="AF20" s="139"/>
      <c r="AG20" s="139"/>
      <c r="AH20" s="139"/>
    </row>
    <row r="21" spans="3:34" x14ac:dyDescent="0.25">
      <c r="C21" s="78">
        <v>7</v>
      </c>
      <c r="D21" s="78">
        <v>6</v>
      </c>
      <c r="E21" s="78">
        <v>5</v>
      </c>
      <c r="F21" s="78">
        <v>4</v>
      </c>
      <c r="G21" s="78">
        <v>3</v>
      </c>
      <c r="H21" s="78">
        <v>2</v>
      </c>
      <c r="I21" s="78">
        <v>1</v>
      </c>
      <c r="J21" s="78">
        <v>0</v>
      </c>
      <c r="K21" s="71">
        <v>7</v>
      </c>
      <c r="L21" s="71">
        <v>6</v>
      </c>
      <c r="M21" s="71">
        <v>5</v>
      </c>
      <c r="N21" s="71">
        <v>4</v>
      </c>
      <c r="O21" s="71">
        <v>3</v>
      </c>
      <c r="P21" s="71">
        <v>2</v>
      </c>
      <c r="Q21" s="71">
        <v>1</v>
      </c>
      <c r="R21" s="71">
        <v>0</v>
      </c>
      <c r="S21" s="71">
        <v>7</v>
      </c>
      <c r="T21" s="71">
        <v>6</v>
      </c>
      <c r="U21" s="71">
        <v>5</v>
      </c>
      <c r="V21" s="71">
        <v>4</v>
      </c>
      <c r="W21" s="71">
        <v>3</v>
      </c>
      <c r="X21" s="71">
        <v>2</v>
      </c>
      <c r="Y21" s="71">
        <v>1</v>
      </c>
      <c r="Z21" s="71">
        <v>0</v>
      </c>
      <c r="AA21" s="71">
        <v>7</v>
      </c>
      <c r="AB21" s="71">
        <v>6</v>
      </c>
      <c r="AC21" s="71">
        <v>5</v>
      </c>
      <c r="AD21" s="71">
        <v>4</v>
      </c>
      <c r="AE21" s="71">
        <v>3</v>
      </c>
      <c r="AF21" s="71">
        <v>2</v>
      </c>
      <c r="AG21" s="71">
        <v>1</v>
      </c>
      <c r="AH21" s="71">
        <v>0</v>
      </c>
    </row>
    <row r="22" spans="3:34" ht="15" customHeight="1" x14ac:dyDescent="0.25">
      <c r="C22" s="83"/>
      <c r="D22" s="82"/>
      <c r="E22" s="140" t="s">
        <v>13</v>
      </c>
      <c r="F22" s="140"/>
      <c r="G22" s="140"/>
      <c r="H22" s="140"/>
      <c r="I22" s="140"/>
      <c r="J22" s="140"/>
      <c r="K22" s="142" t="s">
        <v>686</v>
      </c>
      <c r="L22" s="142"/>
      <c r="M22" s="142"/>
      <c r="N22" s="142"/>
      <c r="O22" s="142"/>
      <c r="P22" s="142"/>
      <c r="Q22" s="142"/>
      <c r="R22" s="142"/>
      <c r="S22" s="142" t="s">
        <v>686</v>
      </c>
      <c r="T22" s="142"/>
      <c r="U22" s="142"/>
      <c r="V22" s="142"/>
      <c r="W22" s="142"/>
      <c r="X22" s="142"/>
      <c r="Y22" s="142"/>
      <c r="Z22" s="142"/>
      <c r="AA22" s="142" t="s">
        <v>686</v>
      </c>
      <c r="AB22" s="142"/>
      <c r="AC22" s="142"/>
      <c r="AD22" s="142"/>
      <c r="AE22" s="142"/>
      <c r="AF22" s="142"/>
      <c r="AG22" s="142"/>
      <c r="AH22" s="142"/>
    </row>
    <row r="23" spans="3:34" x14ac:dyDescent="0.25">
      <c r="C23" s="84"/>
      <c r="D23" s="144" t="s">
        <v>674</v>
      </c>
      <c r="E23" s="144"/>
      <c r="F23" s="144"/>
      <c r="G23" s="144"/>
      <c r="H23" s="144"/>
      <c r="I23" s="144"/>
      <c r="J23" s="15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row>
    <row r="24" spans="3:34" x14ac:dyDescent="0.25">
      <c r="C24" s="137" t="s">
        <v>689</v>
      </c>
      <c r="D24" s="138"/>
      <c r="E24" s="138"/>
      <c r="F24" s="138"/>
      <c r="G24" s="138"/>
      <c r="H24" s="138"/>
      <c r="I24" s="138"/>
      <c r="J24" s="138"/>
      <c r="K24" s="90"/>
      <c r="L24" s="90"/>
      <c r="M24" s="90"/>
      <c r="N24" s="90"/>
      <c r="O24" s="90"/>
      <c r="P24" s="90"/>
      <c r="Q24" s="90"/>
      <c r="R24" s="90"/>
      <c r="S24" s="90"/>
      <c r="T24" s="90"/>
      <c r="U24" s="90"/>
      <c r="V24" s="90"/>
      <c r="W24" s="90"/>
      <c r="X24" s="90"/>
      <c r="Y24" s="90"/>
      <c r="Z24" s="90"/>
      <c r="AA24" s="90"/>
      <c r="AB24" s="90"/>
      <c r="AC24" s="90"/>
      <c r="AD24" s="90"/>
      <c r="AE24" s="90"/>
      <c r="AF24" s="90"/>
      <c r="AG24" s="90"/>
      <c r="AH24" s="90"/>
    </row>
    <row r="26" spans="3:34" x14ac:dyDescent="0.25">
      <c r="C26" t="s">
        <v>676</v>
      </c>
    </row>
    <row r="28" spans="3:34" x14ac:dyDescent="0.25">
      <c r="C28" s="123" t="s">
        <v>663</v>
      </c>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row>
    <row r="29" spans="3:34" x14ac:dyDescent="0.25">
      <c r="C29" s="139" t="s">
        <v>659</v>
      </c>
      <c r="D29" s="139"/>
      <c r="E29" s="139"/>
      <c r="F29" s="139"/>
      <c r="G29" s="139"/>
      <c r="H29" s="139"/>
      <c r="I29" s="139"/>
      <c r="J29" s="139"/>
      <c r="K29" s="139" t="s">
        <v>660</v>
      </c>
      <c r="L29" s="139"/>
      <c r="M29" s="139"/>
      <c r="N29" s="139"/>
      <c r="O29" s="139"/>
      <c r="P29" s="139"/>
      <c r="Q29" s="139"/>
      <c r="R29" s="139"/>
      <c r="S29" s="139" t="s">
        <v>624</v>
      </c>
      <c r="T29" s="139"/>
      <c r="U29" s="139"/>
      <c r="V29" s="139"/>
      <c r="W29" s="139"/>
      <c r="X29" s="139"/>
      <c r="Y29" s="139"/>
      <c r="Z29" s="139"/>
      <c r="AA29" s="139" t="s">
        <v>684</v>
      </c>
      <c r="AB29" s="139"/>
      <c r="AC29" s="139"/>
      <c r="AD29" s="139"/>
      <c r="AE29" s="139"/>
      <c r="AF29" s="139"/>
      <c r="AG29" s="139"/>
      <c r="AH29" s="139"/>
    </row>
    <row r="30" spans="3:34" x14ac:dyDescent="0.25">
      <c r="C30" s="78">
        <v>7</v>
      </c>
      <c r="D30" s="78">
        <v>6</v>
      </c>
      <c r="E30" s="78">
        <v>5</v>
      </c>
      <c r="F30" s="78">
        <v>4</v>
      </c>
      <c r="G30" s="78">
        <v>3</v>
      </c>
      <c r="H30" s="78">
        <v>2</v>
      </c>
      <c r="I30" s="78">
        <v>1</v>
      </c>
      <c r="J30" s="78">
        <v>0</v>
      </c>
      <c r="K30" s="71">
        <v>7</v>
      </c>
      <c r="L30" s="71">
        <v>6</v>
      </c>
      <c r="M30" s="71">
        <v>5</v>
      </c>
      <c r="N30" s="71">
        <v>4</v>
      </c>
      <c r="O30" s="71">
        <v>3</v>
      </c>
      <c r="P30" s="71">
        <v>2</v>
      </c>
      <c r="Q30" s="71">
        <v>1</v>
      </c>
      <c r="R30" s="71">
        <v>0</v>
      </c>
      <c r="S30" s="71">
        <v>7</v>
      </c>
      <c r="T30" s="71">
        <v>6</v>
      </c>
      <c r="U30" s="71">
        <v>5</v>
      </c>
      <c r="V30" s="71">
        <v>4</v>
      </c>
      <c r="W30" s="71">
        <v>3</v>
      </c>
      <c r="X30" s="71">
        <v>2</v>
      </c>
      <c r="Y30" s="71">
        <v>1</v>
      </c>
      <c r="Z30" s="71">
        <v>0</v>
      </c>
      <c r="AA30" s="71">
        <v>7</v>
      </c>
      <c r="AB30" s="71">
        <v>6</v>
      </c>
      <c r="AC30" s="71">
        <v>5</v>
      </c>
      <c r="AD30" s="71">
        <v>4</v>
      </c>
      <c r="AE30" s="71">
        <v>3</v>
      </c>
      <c r="AF30" s="71">
        <v>2</v>
      </c>
      <c r="AG30" s="71">
        <v>1</v>
      </c>
      <c r="AH30" s="71">
        <v>0</v>
      </c>
    </row>
    <row r="31" spans="3:34" ht="15" customHeight="1" x14ac:dyDescent="0.25">
      <c r="C31" s="83"/>
      <c r="D31" s="83"/>
      <c r="E31" s="87"/>
      <c r="F31" s="88"/>
      <c r="G31" s="132" t="s">
        <v>691</v>
      </c>
      <c r="H31" s="132"/>
      <c r="I31" s="132"/>
      <c r="J31" s="133"/>
      <c r="K31" s="85"/>
      <c r="L31" s="82"/>
      <c r="M31" s="140" t="s">
        <v>13</v>
      </c>
      <c r="N31" s="140"/>
      <c r="O31" s="140"/>
      <c r="P31" s="140"/>
      <c r="Q31" s="140"/>
      <c r="R31" s="141"/>
      <c r="S31" s="142" t="s">
        <v>686</v>
      </c>
      <c r="T31" s="142"/>
      <c r="U31" s="142"/>
      <c r="V31" s="142"/>
      <c r="W31" s="142"/>
      <c r="X31" s="142"/>
      <c r="Y31" s="142"/>
      <c r="Z31" s="142"/>
      <c r="AA31" s="142" t="s">
        <v>686</v>
      </c>
      <c r="AB31" s="142"/>
      <c r="AC31" s="142"/>
      <c r="AD31" s="142"/>
      <c r="AE31" s="142"/>
      <c r="AF31" s="142"/>
      <c r="AG31" s="142"/>
      <c r="AH31" s="142"/>
    </row>
    <row r="32" spans="3:34" x14ac:dyDescent="0.25">
      <c r="C32" s="84"/>
      <c r="D32" s="89"/>
      <c r="E32" s="134" t="s">
        <v>692</v>
      </c>
      <c r="F32" s="134"/>
      <c r="G32" s="132"/>
      <c r="H32" s="132"/>
      <c r="I32" s="132"/>
      <c r="J32" s="133"/>
      <c r="K32" s="86"/>
      <c r="L32" s="144" t="s">
        <v>674</v>
      </c>
      <c r="M32" s="144"/>
      <c r="N32" s="144"/>
      <c r="O32" s="144"/>
      <c r="P32" s="144"/>
      <c r="Q32" s="144"/>
      <c r="R32" s="144"/>
      <c r="S32" s="142"/>
      <c r="T32" s="142"/>
      <c r="U32" s="142"/>
      <c r="V32" s="142"/>
      <c r="W32" s="142"/>
      <c r="X32" s="142"/>
      <c r="Y32" s="142"/>
      <c r="Z32" s="142"/>
      <c r="AA32" s="142"/>
      <c r="AB32" s="142"/>
      <c r="AC32" s="142"/>
      <c r="AD32" s="142"/>
      <c r="AE32" s="142"/>
      <c r="AF32" s="142"/>
      <c r="AG32" s="142"/>
      <c r="AH32" s="142"/>
    </row>
    <row r="33" spans="3:34" x14ac:dyDescent="0.25">
      <c r="C33" s="84"/>
      <c r="D33" s="135" t="s">
        <v>688</v>
      </c>
      <c r="E33" s="135"/>
      <c r="F33" s="135"/>
      <c r="G33" s="135"/>
      <c r="H33" s="135"/>
      <c r="I33" s="135"/>
      <c r="J33" s="136"/>
      <c r="K33" s="149" t="s">
        <v>675</v>
      </c>
      <c r="L33" s="150"/>
      <c r="M33" s="150"/>
      <c r="N33" s="150"/>
      <c r="O33" s="150"/>
      <c r="P33" s="150"/>
      <c r="Q33" s="150"/>
      <c r="R33" s="151"/>
      <c r="S33" s="90"/>
      <c r="T33" s="90"/>
      <c r="U33" s="90"/>
      <c r="V33" s="90"/>
      <c r="W33" s="90"/>
      <c r="X33" s="90"/>
      <c r="Y33" s="90"/>
      <c r="Z33" s="90"/>
      <c r="AA33" s="90"/>
      <c r="AB33" s="90"/>
      <c r="AC33" s="90"/>
      <c r="AD33" s="90"/>
      <c r="AE33" s="90"/>
      <c r="AF33" s="90"/>
      <c r="AG33" s="90"/>
      <c r="AH33" s="90"/>
    </row>
    <row r="34" spans="3:34" x14ac:dyDescent="0.25">
      <c r="C34" s="137" t="s">
        <v>687</v>
      </c>
      <c r="D34" s="138"/>
      <c r="E34" s="138"/>
      <c r="F34" s="138"/>
      <c r="G34" s="138"/>
      <c r="H34" s="138"/>
      <c r="I34" s="138"/>
      <c r="J34" s="138"/>
      <c r="K34" s="91"/>
      <c r="L34" s="92"/>
      <c r="M34" s="92"/>
      <c r="N34" s="92"/>
      <c r="O34" s="92"/>
      <c r="P34" s="92"/>
      <c r="Q34" s="92"/>
      <c r="R34" s="92"/>
      <c r="S34" s="90"/>
      <c r="T34" s="90"/>
      <c r="U34" s="90"/>
      <c r="V34" s="90"/>
      <c r="W34" s="90"/>
      <c r="X34" s="90"/>
      <c r="Y34" s="90"/>
      <c r="Z34" s="90"/>
      <c r="AA34" s="90"/>
      <c r="AB34" s="90"/>
      <c r="AC34" s="90"/>
      <c r="AD34" s="90"/>
      <c r="AE34" s="90"/>
      <c r="AF34" s="90"/>
      <c r="AG34" s="90"/>
      <c r="AH34" s="90"/>
    </row>
    <row r="37" spans="3:34" x14ac:dyDescent="0.25">
      <c r="C37" t="s">
        <v>683</v>
      </c>
    </row>
    <row r="39" spans="3:34" x14ac:dyDescent="0.25">
      <c r="C39" s="123" t="s">
        <v>682</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row>
    <row r="40" spans="3:34" x14ac:dyDescent="0.25">
      <c r="C40" s="139" t="s">
        <v>659</v>
      </c>
      <c r="D40" s="139"/>
      <c r="E40" s="139"/>
      <c r="F40" s="139"/>
      <c r="G40" s="139"/>
      <c r="H40" s="139"/>
      <c r="I40" s="139"/>
      <c r="J40" s="139"/>
      <c r="K40" s="139" t="s">
        <v>660</v>
      </c>
      <c r="L40" s="139"/>
      <c r="M40" s="139"/>
      <c r="N40" s="139"/>
      <c r="O40" s="139"/>
      <c r="P40" s="139"/>
      <c r="Q40" s="139"/>
      <c r="R40" s="139"/>
      <c r="S40" s="139" t="s">
        <v>624</v>
      </c>
      <c r="T40" s="139"/>
      <c r="U40" s="139"/>
      <c r="V40" s="139"/>
      <c r="W40" s="139"/>
      <c r="X40" s="139"/>
      <c r="Y40" s="139"/>
      <c r="Z40" s="139"/>
      <c r="AA40" s="139" t="s">
        <v>693</v>
      </c>
      <c r="AB40" s="139"/>
      <c r="AC40" s="139"/>
      <c r="AD40" s="139"/>
      <c r="AE40" s="139"/>
      <c r="AF40" s="139"/>
      <c r="AG40" s="139"/>
      <c r="AH40" s="139"/>
    </row>
    <row r="41" spans="3:34" x14ac:dyDescent="0.25">
      <c r="C41" s="78">
        <v>7</v>
      </c>
      <c r="D41" s="78">
        <v>6</v>
      </c>
      <c r="E41" s="78">
        <v>5</v>
      </c>
      <c r="F41" s="78">
        <v>4</v>
      </c>
      <c r="G41" s="78">
        <v>3</v>
      </c>
      <c r="H41" s="78">
        <v>2</v>
      </c>
      <c r="I41" s="78">
        <v>1</v>
      </c>
      <c r="J41" s="78">
        <v>0</v>
      </c>
      <c r="K41" s="71">
        <v>7</v>
      </c>
      <c r="L41" s="71">
        <v>6</v>
      </c>
      <c r="M41" s="71">
        <v>5</v>
      </c>
      <c r="N41" s="71">
        <v>4</v>
      </c>
      <c r="O41" s="71">
        <v>3</v>
      </c>
      <c r="P41" s="71">
        <v>2</v>
      </c>
      <c r="Q41" s="71">
        <v>1</v>
      </c>
      <c r="R41" s="71">
        <v>0</v>
      </c>
      <c r="S41" s="71">
        <v>7</v>
      </c>
      <c r="T41" s="71">
        <v>6</v>
      </c>
      <c r="U41" s="71">
        <v>5</v>
      </c>
      <c r="V41" s="71">
        <v>4</v>
      </c>
      <c r="W41" s="71">
        <v>3</v>
      </c>
      <c r="X41" s="71">
        <v>2</v>
      </c>
      <c r="Y41" s="71">
        <v>1</v>
      </c>
      <c r="Z41" s="71">
        <v>0</v>
      </c>
      <c r="AA41" s="71">
        <v>7</v>
      </c>
      <c r="AB41" s="71">
        <v>6</v>
      </c>
      <c r="AC41" s="71">
        <v>5</v>
      </c>
      <c r="AD41" s="71">
        <v>4</v>
      </c>
      <c r="AE41" s="71">
        <v>3</v>
      </c>
      <c r="AF41" s="71">
        <v>2</v>
      </c>
      <c r="AG41" s="71">
        <v>1</v>
      </c>
      <c r="AH41" s="71">
        <v>0</v>
      </c>
    </row>
    <row r="42" spans="3:34" ht="15" customHeight="1" x14ac:dyDescent="0.25">
      <c r="C42" s="83"/>
      <c r="D42" s="83"/>
      <c r="E42" s="87"/>
      <c r="F42" s="88"/>
      <c r="G42" s="132" t="s">
        <v>691</v>
      </c>
      <c r="H42" s="132"/>
      <c r="I42" s="132"/>
      <c r="J42" s="133"/>
      <c r="K42" s="142" t="s">
        <v>686</v>
      </c>
      <c r="L42" s="142"/>
      <c r="M42" s="142"/>
      <c r="N42" s="142"/>
      <c r="O42" s="142"/>
      <c r="P42" s="142"/>
      <c r="Q42" s="142"/>
      <c r="R42" s="142"/>
      <c r="S42" s="142" t="s">
        <v>686</v>
      </c>
      <c r="T42" s="142"/>
      <c r="U42" s="142"/>
      <c r="V42" s="142"/>
      <c r="W42" s="142"/>
      <c r="X42" s="142"/>
      <c r="Y42" s="142"/>
      <c r="Z42" s="142"/>
      <c r="AA42" s="142" t="s">
        <v>686</v>
      </c>
      <c r="AB42" s="142"/>
      <c r="AC42" s="142"/>
      <c r="AD42" s="142"/>
      <c r="AE42" s="142"/>
      <c r="AF42" s="142"/>
      <c r="AG42" s="142"/>
      <c r="AH42" s="142"/>
    </row>
    <row r="43" spans="3:34" x14ac:dyDescent="0.25">
      <c r="C43" s="84"/>
      <c r="D43" s="89"/>
      <c r="E43" s="134" t="s">
        <v>692</v>
      </c>
      <c r="F43" s="134"/>
      <c r="G43" s="132"/>
      <c r="H43" s="132"/>
      <c r="I43" s="132"/>
      <c r="J43" s="133"/>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row>
    <row r="44" spans="3:34" x14ac:dyDescent="0.25">
      <c r="C44" s="84"/>
      <c r="D44" s="147" t="s">
        <v>690</v>
      </c>
      <c r="E44" s="134"/>
      <c r="F44" s="134"/>
      <c r="G44" s="134"/>
      <c r="H44" s="134"/>
      <c r="I44" s="134"/>
      <c r="J44" s="148"/>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3:34" x14ac:dyDescent="0.25">
      <c r="C45" s="137" t="s">
        <v>687</v>
      </c>
      <c r="D45" s="138"/>
      <c r="E45" s="138"/>
      <c r="F45" s="138"/>
      <c r="G45" s="138"/>
      <c r="H45" s="138"/>
      <c r="I45" s="138"/>
      <c r="J45" s="138"/>
      <c r="K45" s="72"/>
      <c r="L45" s="72"/>
      <c r="M45" s="72"/>
      <c r="N45" s="72"/>
      <c r="O45" s="72"/>
      <c r="P45" s="72"/>
      <c r="Q45" s="72"/>
      <c r="R45" s="72"/>
      <c r="S45" s="72"/>
      <c r="T45" s="72"/>
      <c r="U45" s="72"/>
      <c r="V45" s="72"/>
      <c r="W45" s="72"/>
      <c r="X45" s="72"/>
      <c r="Y45" s="72"/>
      <c r="Z45" s="72"/>
      <c r="AA45" s="72"/>
      <c r="AB45" s="72"/>
      <c r="AC45" s="72"/>
      <c r="AD45" s="72"/>
      <c r="AE45" s="72"/>
      <c r="AF45" s="72"/>
      <c r="AG45" s="72"/>
      <c r="AH45" s="72"/>
    </row>
    <row r="47" spans="3:34" x14ac:dyDescent="0.25">
      <c r="C47" t="s">
        <v>678</v>
      </c>
    </row>
    <row r="49" spans="3:34" x14ac:dyDescent="0.25">
      <c r="C49" s="123" t="s">
        <v>663</v>
      </c>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row>
    <row r="50" spans="3:34" x14ac:dyDescent="0.25">
      <c r="C50" s="139" t="s">
        <v>659</v>
      </c>
      <c r="D50" s="139"/>
      <c r="E50" s="139"/>
      <c r="F50" s="139"/>
      <c r="G50" s="139"/>
      <c r="H50" s="139"/>
      <c r="I50" s="139"/>
      <c r="J50" s="139"/>
      <c r="K50" s="139" t="s">
        <v>660</v>
      </c>
      <c r="L50" s="139"/>
      <c r="M50" s="139"/>
      <c r="N50" s="139"/>
      <c r="O50" s="139"/>
      <c r="P50" s="139"/>
      <c r="Q50" s="139"/>
      <c r="R50" s="139"/>
      <c r="S50" s="139" t="s">
        <v>624</v>
      </c>
      <c r="T50" s="139"/>
      <c r="U50" s="139"/>
      <c r="V50" s="139"/>
      <c r="W50" s="139"/>
      <c r="X50" s="139"/>
      <c r="Y50" s="139"/>
      <c r="Z50" s="139"/>
      <c r="AA50" s="139" t="s">
        <v>661</v>
      </c>
      <c r="AB50" s="139"/>
      <c r="AC50" s="139"/>
      <c r="AD50" s="139"/>
      <c r="AE50" s="139"/>
      <c r="AF50" s="139"/>
      <c r="AG50" s="139"/>
      <c r="AH50" s="139"/>
    </row>
    <row r="51" spans="3:34" x14ac:dyDescent="0.25">
      <c r="C51" s="78">
        <v>7</v>
      </c>
      <c r="D51" s="78">
        <v>6</v>
      </c>
      <c r="E51" s="78">
        <v>5</v>
      </c>
      <c r="F51" s="78">
        <v>4</v>
      </c>
      <c r="G51" s="78">
        <v>3</v>
      </c>
      <c r="H51" s="78">
        <v>2</v>
      </c>
      <c r="I51" s="78">
        <v>1</v>
      </c>
      <c r="J51" s="78">
        <v>0</v>
      </c>
      <c r="K51" s="71">
        <v>7</v>
      </c>
      <c r="L51" s="71">
        <v>6</v>
      </c>
      <c r="M51" s="71">
        <v>5</v>
      </c>
      <c r="N51" s="71">
        <v>4</v>
      </c>
      <c r="O51" s="71">
        <v>3</v>
      </c>
      <c r="P51" s="71">
        <v>2</v>
      </c>
      <c r="Q51" s="71">
        <v>1</v>
      </c>
      <c r="R51" s="71">
        <v>0</v>
      </c>
      <c r="S51" s="71">
        <v>7</v>
      </c>
      <c r="T51" s="71">
        <v>6</v>
      </c>
      <c r="U51" s="71">
        <v>5</v>
      </c>
      <c r="V51" s="71">
        <v>4</v>
      </c>
      <c r="W51" s="71">
        <v>3</v>
      </c>
      <c r="X51" s="71">
        <v>2</v>
      </c>
      <c r="Y51" s="71">
        <v>1</v>
      </c>
      <c r="Z51" s="71">
        <v>0</v>
      </c>
      <c r="AA51" s="71">
        <v>7</v>
      </c>
      <c r="AB51" s="71">
        <v>6</v>
      </c>
      <c r="AC51" s="71">
        <v>5</v>
      </c>
      <c r="AD51" s="71">
        <v>4</v>
      </c>
      <c r="AE51" s="71">
        <v>3</v>
      </c>
      <c r="AF51" s="71">
        <v>2</v>
      </c>
      <c r="AG51" s="71">
        <v>1</v>
      </c>
      <c r="AH51" s="71">
        <v>0</v>
      </c>
    </row>
    <row r="52" spans="3:34" ht="15" customHeight="1" x14ac:dyDescent="0.25">
      <c r="C52" s="83"/>
      <c r="D52" s="83"/>
      <c r="E52" s="87"/>
      <c r="F52" s="88"/>
      <c r="G52" s="132" t="s">
        <v>680</v>
      </c>
      <c r="H52" s="132"/>
      <c r="I52" s="132"/>
      <c r="J52" s="133"/>
      <c r="K52" s="85"/>
      <c r="L52" s="82"/>
      <c r="M52" s="140" t="s">
        <v>13</v>
      </c>
      <c r="N52" s="140"/>
      <c r="O52" s="140"/>
      <c r="P52" s="140"/>
      <c r="Q52" s="140"/>
      <c r="R52" s="141"/>
      <c r="S52" s="142" t="s">
        <v>665</v>
      </c>
      <c r="T52" s="143"/>
      <c r="U52" s="143"/>
      <c r="V52" s="143"/>
      <c r="W52" s="143"/>
      <c r="X52" s="143"/>
      <c r="Y52" s="143"/>
      <c r="Z52" s="143"/>
      <c r="AA52" s="142" t="s">
        <v>665</v>
      </c>
      <c r="AB52" s="143"/>
      <c r="AC52" s="143"/>
      <c r="AD52" s="143"/>
      <c r="AE52" s="143"/>
      <c r="AF52" s="143"/>
      <c r="AG52" s="143"/>
      <c r="AH52" s="143"/>
    </row>
    <row r="53" spans="3:34" x14ac:dyDescent="0.25">
      <c r="C53" s="84"/>
      <c r="D53" s="89"/>
      <c r="E53" s="134" t="s">
        <v>681</v>
      </c>
      <c r="F53" s="134"/>
      <c r="G53" s="132"/>
      <c r="H53" s="132"/>
      <c r="I53" s="132"/>
      <c r="J53" s="133"/>
      <c r="K53" s="86"/>
      <c r="L53" s="144" t="s">
        <v>674</v>
      </c>
      <c r="M53" s="144"/>
      <c r="N53" s="144"/>
      <c r="O53" s="144"/>
      <c r="P53" s="144"/>
      <c r="Q53" s="144"/>
      <c r="R53" s="144"/>
    </row>
    <row r="54" spans="3:34" x14ac:dyDescent="0.25">
      <c r="C54" s="84"/>
      <c r="D54" s="135" t="s">
        <v>678</v>
      </c>
      <c r="E54" s="135"/>
      <c r="F54" s="135"/>
      <c r="G54" s="135"/>
      <c r="H54" s="135"/>
      <c r="I54" s="135"/>
      <c r="J54" s="136"/>
      <c r="K54" s="145" t="s">
        <v>675</v>
      </c>
      <c r="L54" s="146"/>
      <c r="M54" s="146"/>
      <c r="N54" s="146"/>
      <c r="O54" s="146"/>
      <c r="P54" s="146"/>
      <c r="Q54" s="146"/>
      <c r="R54" s="146"/>
    </row>
    <row r="55" spans="3:34" x14ac:dyDescent="0.25">
      <c r="C55" s="137" t="s">
        <v>679</v>
      </c>
      <c r="D55" s="138"/>
      <c r="E55" s="138"/>
      <c r="F55" s="138"/>
      <c r="G55" s="138"/>
      <c r="H55" s="138"/>
      <c r="I55" s="138"/>
      <c r="J55" s="138"/>
    </row>
  </sheetData>
  <mergeCells count="82">
    <mergeCell ref="F12:AH12"/>
    <mergeCell ref="AA15:AH15"/>
    <mergeCell ref="F15:H15"/>
    <mergeCell ref="F5:H5"/>
    <mergeCell ref="C10:J10"/>
    <mergeCell ref="C13:E13"/>
    <mergeCell ref="F13:J13"/>
    <mergeCell ref="K13:R13"/>
    <mergeCell ref="S13:Z13"/>
    <mergeCell ref="AA13:AH13"/>
    <mergeCell ref="K15:R15"/>
    <mergeCell ref="S15:Z15"/>
    <mergeCell ref="C14:E14"/>
    <mergeCell ref="C3:E3"/>
    <mergeCell ref="C4:E4"/>
    <mergeCell ref="C7:AH7"/>
    <mergeCell ref="C8:J8"/>
    <mergeCell ref="K8:R8"/>
    <mergeCell ref="S8:Z8"/>
    <mergeCell ref="K3:R3"/>
    <mergeCell ref="F3:J3"/>
    <mergeCell ref="K5:R5"/>
    <mergeCell ref="S5:Z5"/>
    <mergeCell ref="AA5:AH5"/>
    <mergeCell ref="AA3:AH3"/>
    <mergeCell ref="S3:Z3"/>
    <mergeCell ref="F2:AH2"/>
    <mergeCell ref="K10:R10"/>
    <mergeCell ref="S10:Z10"/>
    <mergeCell ref="AA8:AH8"/>
    <mergeCell ref="AA10:AH10"/>
    <mergeCell ref="C19:AH19"/>
    <mergeCell ref="C20:J20"/>
    <mergeCell ref="K20:R20"/>
    <mergeCell ref="S20:Z20"/>
    <mergeCell ref="AA20:AH20"/>
    <mergeCell ref="C24:J24"/>
    <mergeCell ref="C28:AH28"/>
    <mergeCell ref="C29:J29"/>
    <mergeCell ref="K29:R29"/>
    <mergeCell ref="S29:Z29"/>
    <mergeCell ref="AA29:AH29"/>
    <mergeCell ref="E22:J22"/>
    <mergeCell ref="K22:R23"/>
    <mergeCell ref="S22:Z23"/>
    <mergeCell ref="AA22:AH23"/>
    <mergeCell ref="D23:J23"/>
    <mergeCell ref="S42:Z43"/>
    <mergeCell ref="AA42:AH43"/>
    <mergeCell ref="E43:J43"/>
    <mergeCell ref="G31:J31"/>
    <mergeCell ref="M31:R31"/>
    <mergeCell ref="C45:J45"/>
    <mergeCell ref="D44:J44"/>
    <mergeCell ref="L32:R32"/>
    <mergeCell ref="C39:AH39"/>
    <mergeCell ref="C40:J40"/>
    <mergeCell ref="K40:R40"/>
    <mergeCell ref="S40:Z40"/>
    <mergeCell ref="AA40:AH40"/>
    <mergeCell ref="C34:J34"/>
    <mergeCell ref="D33:J33"/>
    <mergeCell ref="E32:J32"/>
    <mergeCell ref="K33:R33"/>
    <mergeCell ref="G42:J42"/>
    <mergeCell ref="S31:Z32"/>
    <mergeCell ref="AA31:AH32"/>
    <mergeCell ref="K42:R43"/>
    <mergeCell ref="G52:J52"/>
    <mergeCell ref="E53:J53"/>
    <mergeCell ref="D54:J54"/>
    <mergeCell ref="C55:J55"/>
    <mergeCell ref="C49:AH49"/>
    <mergeCell ref="C50:J50"/>
    <mergeCell ref="K50:R50"/>
    <mergeCell ref="S50:Z50"/>
    <mergeCell ref="AA50:AH50"/>
    <mergeCell ref="M52:R52"/>
    <mergeCell ref="S52:Z52"/>
    <mergeCell ref="AA52:AH52"/>
    <mergeCell ref="L53:R53"/>
    <mergeCell ref="K54:R54"/>
  </mergeCells>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
  <sheetViews>
    <sheetView workbookViewId="0">
      <selection activeCell="F15" sqref="F15"/>
    </sheetView>
  </sheetViews>
  <sheetFormatPr baseColWidth="10" defaultRowHeight="15" x14ac:dyDescent="0.25"/>
  <cols>
    <col min="2" max="8" width="11.42578125" customWidth="1"/>
  </cols>
  <sheetData>
    <row r="2" spans="2:8" ht="30" x14ac:dyDescent="0.25">
      <c r="B2" s="163" t="s">
        <v>643</v>
      </c>
      <c r="C2" s="163"/>
      <c r="D2" s="163"/>
      <c r="E2" s="69" t="s">
        <v>644</v>
      </c>
      <c r="F2" s="164" t="s">
        <v>651</v>
      </c>
      <c r="G2" s="165"/>
      <c r="H2" s="166"/>
    </row>
    <row r="3" spans="2:8" s="67" customFormat="1" ht="30" x14ac:dyDescent="0.25">
      <c r="B3" s="63" t="s">
        <v>650</v>
      </c>
      <c r="C3" s="63" t="s">
        <v>645</v>
      </c>
      <c r="D3" s="63" t="s">
        <v>646</v>
      </c>
      <c r="E3" s="63" t="s">
        <v>649</v>
      </c>
      <c r="F3" s="68" t="s">
        <v>647</v>
      </c>
      <c r="G3" s="68" t="s">
        <v>624</v>
      </c>
      <c r="H3" s="68" t="s">
        <v>648</v>
      </c>
    </row>
  </sheetData>
  <mergeCells count="2">
    <mergeCell ref="B2:D2"/>
    <mergeCell ref="F2:H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Protocols</vt:lpstr>
      <vt:lpstr>OSI</vt:lpstr>
      <vt:lpstr>CAN-ID</vt:lpstr>
      <vt:lpstr>Priorities</vt:lpstr>
      <vt:lpstr>Control Data</vt:lpstr>
      <vt:lpstr>Service Frame (old)</vt:lpstr>
      <vt:lpstr>Service Frame</vt:lpstr>
      <vt:lpstr>CAN_3-4</vt:lpstr>
      <vt:lpstr>Layer_3-7</vt:lpstr>
      <vt:lpstr>Service Frame Overview</vt:lpstr>
      <vt:lpstr>Publication Frame</vt:lpstr>
      <vt:lpstr>CBOR</vt:lpstr>
      <vt:lpstr>Data types</vt:lpstr>
      <vt:lpstr>Bus load</vt:lpstr>
      <vt:lpstr>UESP</vt:lpstr>
      <vt:lpstr>Endianness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2018-02-23T14:44:42Z</dcterms:modified>
</cp:coreProperties>
</file>