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0000_{D343F265-FC50-4C51-B2CC-AAE76C7A9FD8}" xr6:coauthVersionLast="31" xr6:coauthVersionMax="31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definedNames>
    <definedName name="_xlnm._FilterDatabase" localSheetId="0" hidden="1">Sheet1!$A$1:$I$28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8" i="1" l="1"/>
  <c r="G24" i="1" l="1"/>
  <c r="G25" i="1"/>
  <c r="G26" i="1"/>
  <c r="G22" i="1"/>
  <c r="G27" i="1"/>
  <c r="G3" i="1" l="1"/>
  <c r="G4" i="1"/>
  <c r="G5" i="1"/>
  <c r="G6" i="1"/>
  <c r="G7" i="1"/>
  <c r="G8" i="1"/>
  <c r="G9" i="1"/>
  <c r="G10" i="1"/>
  <c r="G11" i="1"/>
  <c r="G12" i="1"/>
  <c r="G14" i="1"/>
  <c r="G15" i="1"/>
  <c r="G16" i="1"/>
  <c r="G17" i="1"/>
  <c r="G18" i="1"/>
  <c r="G19" i="1"/>
  <c r="G20" i="1"/>
  <c r="G21" i="1"/>
  <c r="G2" i="1"/>
  <c r="G28" i="1" l="1"/>
  <c r="H48" i="1" s="1"/>
  <c r="H28" i="1" l="1"/>
  <c r="H5" i="1"/>
  <c r="H10" i="1"/>
  <c r="H4" i="1"/>
  <c r="H6" i="1"/>
  <c r="H24" i="1"/>
  <c r="H18" i="1"/>
  <c r="H25" i="1"/>
  <c r="H7" i="1"/>
  <c r="H27" i="1"/>
  <c r="H3" i="1"/>
  <c r="H9" i="1"/>
  <c r="H19" i="1"/>
  <c r="H14" i="1"/>
  <c r="H2" i="1"/>
  <c r="H22" i="1"/>
  <c r="H16" i="1"/>
  <c r="H26" i="1"/>
  <c r="H15" i="1"/>
  <c r="H20" i="1"/>
  <c r="H11" i="1"/>
  <c r="H8" i="1"/>
  <c r="H21" i="1"/>
  <c r="H12" i="1"/>
  <c r="H17" i="1"/>
</calcChain>
</file>

<file path=xl/sharedStrings.xml><?xml version="1.0" encoding="utf-8"?>
<sst xmlns="http://schemas.openxmlformats.org/spreadsheetml/2006/main" count="127" uniqueCount="109">
  <si>
    <t>Part Number</t>
  </si>
  <si>
    <t>100 Unit Cost</t>
  </si>
  <si>
    <t>Description</t>
  </si>
  <si>
    <t>Quantity</t>
  </si>
  <si>
    <t>Extended Cost</t>
  </si>
  <si>
    <t>Microcontroller</t>
  </si>
  <si>
    <t>Microchip</t>
  </si>
  <si>
    <t>Manufacturer</t>
  </si>
  <si>
    <t>Texas Instruments</t>
  </si>
  <si>
    <t>Temp/Humidity</t>
  </si>
  <si>
    <t>HDC2010YPAR</t>
  </si>
  <si>
    <t>PIC32MX795F512L-80I/PT</t>
  </si>
  <si>
    <t>LIS3DHTR</t>
  </si>
  <si>
    <t>STMicroelectronics</t>
  </si>
  <si>
    <t>Per Unit Cost</t>
  </si>
  <si>
    <t>Accelerometer</t>
  </si>
  <si>
    <t>CAM-M8C</t>
  </si>
  <si>
    <t>GPS</t>
  </si>
  <si>
    <t>U-Blox</t>
  </si>
  <si>
    <t>TC1014-5.0VCT713</t>
  </si>
  <si>
    <t>5V Reg</t>
  </si>
  <si>
    <t>Diodes Inc</t>
  </si>
  <si>
    <t>AZ1117EH-3.3TRG1</t>
  </si>
  <si>
    <t>3V Reg</t>
  </si>
  <si>
    <t>4.3" LCD</t>
  </si>
  <si>
    <t>Newhaven Display</t>
  </si>
  <si>
    <t>REG71055DDCR</t>
  </si>
  <si>
    <t>5.5V Charge Pump</t>
  </si>
  <si>
    <t>S4B-PH-K-S(LF)(SN)</t>
  </si>
  <si>
    <t>Connector Male</t>
  </si>
  <si>
    <t>Connector Female</t>
  </si>
  <si>
    <t>JST Sales</t>
  </si>
  <si>
    <t>PHR-4</t>
  </si>
  <si>
    <t>Winbond Electronics</t>
  </si>
  <si>
    <t>1Gb NAND</t>
  </si>
  <si>
    <t>W25N01GVZEIG TR</t>
  </si>
  <si>
    <t>SS-52100-001</t>
  </si>
  <si>
    <t>USB A Female</t>
  </si>
  <si>
    <t>Stewart Connector</t>
  </si>
  <si>
    <t>Programming headers</t>
  </si>
  <si>
    <t>LCD Connector</t>
  </si>
  <si>
    <t>Touch Connector</t>
  </si>
  <si>
    <t>Molex</t>
  </si>
  <si>
    <t>52271-0679</t>
  </si>
  <si>
    <t>54104-4033</t>
  </si>
  <si>
    <t>Resistors</t>
  </si>
  <si>
    <t>Capacitors</t>
  </si>
  <si>
    <t>Buffer</t>
  </si>
  <si>
    <t>MC74HC125ADR2G</t>
  </si>
  <si>
    <t>ON Semiconductor</t>
  </si>
  <si>
    <t>DRV8872DDAR</t>
  </si>
  <si>
    <t>Motor Controller</t>
  </si>
  <si>
    <t>Ferrite</t>
  </si>
  <si>
    <t>AD7799BRUZ-REEL</t>
  </si>
  <si>
    <t>ADC</t>
  </si>
  <si>
    <t>Analog Devices</t>
  </si>
  <si>
    <t>X</t>
  </si>
  <si>
    <t>LEDs</t>
  </si>
  <si>
    <t>Buttons</t>
  </si>
  <si>
    <t>To Add:</t>
  </si>
  <si>
    <t>Extras:</t>
  </si>
  <si>
    <t>8Mb SRAM Async</t>
  </si>
  <si>
    <t>IS66WV51216EBLL-70TLI</t>
  </si>
  <si>
    <t>ISSI</t>
  </si>
  <si>
    <t>Oscillator</t>
  </si>
  <si>
    <t>FAN5333BSX</t>
  </si>
  <si>
    <t>FT813Q-T</t>
  </si>
  <si>
    <t>FT811Q-T</t>
  </si>
  <si>
    <t>% Cost</t>
  </si>
  <si>
    <t>MCU Oscillator</t>
  </si>
  <si>
    <t>FC7BQCCMC8.0-T1</t>
  </si>
  <si>
    <t>Fox Electronics</t>
  </si>
  <si>
    <t>0.1uF, 1uF, 10uF</t>
  </si>
  <si>
    <t>10k, 2.2k, 100, 0</t>
  </si>
  <si>
    <t>?</t>
  </si>
  <si>
    <t>Revision Date</t>
  </si>
  <si>
    <t>BOM Cost</t>
  </si>
  <si>
    <t>Changes</t>
  </si>
  <si>
    <t>Initial BOM</t>
  </si>
  <si>
    <t>Power On LED</t>
  </si>
  <si>
    <t>Cost of Original PCB, not including:</t>
  </si>
  <si>
    <t>Mechanical</t>
  </si>
  <si>
    <t>Barcode</t>
  </si>
  <si>
    <t>Was $510</t>
  </si>
  <si>
    <t>This includes a battery, I believe</t>
  </si>
  <si>
    <t>`</t>
  </si>
  <si>
    <t>NHD-4.3-480272EF-ASXV#-T</t>
  </si>
  <si>
    <t>PIC32MX430F064L-I/PT</t>
  </si>
  <si>
    <t>Cheaper MCU</t>
  </si>
  <si>
    <t>Notes</t>
  </si>
  <si>
    <t>SI7006-A20-IM</t>
  </si>
  <si>
    <t>Silicon Labs</t>
  </si>
  <si>
    <t>Lowest DK&amp;MS</t>
  </si>
  <si>
    <t>ABO,cut up to $3.24, depeding on RAM, Program Mem, SPI/I2C count</t>
  </si>
  <si>
    <t>ABO, cut up to $2.15, with MAX-M8C</t>
  </si>
  <si>
    <t>54104-4031</t>
  </si>
  <si>
    <t>LCD(-17.63), Temp(-0.28), Tconn(-0.72),TLCD(+0.17)</t>
  </si>
  <si>
    <t>Verified, for specs, Lowest DK&amp;MS</t>
  </si>
  <si>
    <t>Called for in TFT LCD Datasheet</t>
  </si>
  <si>
    <t>$275 for pcb</t>
  </si>
  <si>
    <t>BU21026MUV-E2</t>
  </si>
  <si>
    <t>Res. Touch Driver</t>
  </si>
  <si>
    <t>Rohm</t>
  </si>
  <si>
    <t>MIC23050-SYML-TR</t>
  </si>
  <si>
    <t>3.3V Buck</t>
  </si>
  <si>
    <t>Backlight Supply</t>
  </si>
  <si>
    <t>USB A Micro Female</t>
  </si>
  <si>
    <t>ADC Ferrite</t>
  </si>
  <si>
    <t>Buck Inductor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</si>
</sst>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.0%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0"/>
      <color rgb="FF333333"/>
      <name val="Arial"/>
      <family val="2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4" fillId="2" borderId="1" applyNumberFormat="0" applyAlignment="0" applyProtection="0"/>
  </cellStyleXfs>
  <cellXfs count="28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Fill="1" applyBorder="1" applyAlignment="1">
      <alignment horizontal="center"/>
    </xf>
    <xf numFmtId="0" fontId="2" fillId="0" borderId="0" xfId="1" applyFill="1" applyBorder="1" applyAlignment="1">
      <alignment horizontal="right"/>
    </xf>
    <xf numFmtId="0" fontId="2" fillId="0" borderId="0" xfId="1" applyFill="1" applyBorder="1" applyAlignment="1">
      <alignment horizontal="right" vertical="center" wrapText="1"/>
    </xf>
    <xf numFmtId="0" fontId="2" fillId="0" borderId="0" xfId="1" applyAlignment="1">
      <alignment horizontal="right"/>
    </xf>
    <xf numFmtId="44" fontId="0" fillId="0" borderId="0" xfId="2" applyFont="1" applyAlignment="1">
      <alignment horizontal="center"/>
    </xf>
    <xf numFmtId="44" fontId="1" fillId="0" borderId="0" xfId="2" applyFont="1" applyFill="1" applyAlignment="1">
      <alignment horizontal="center"/>
    </xf>
    <xf numFmtId="44" fontId="0" fillId="0" borderId="0" xfId="2" applyFont="1"/>
    <xf numFmtId="44" fontId="1" fillId="0" borderId="0" xfId="2" applyFont="1" applyAlignment="1">
      <alignment horizontal="center"/>
    </xf>
    <xf numFmtId="9" fontId="0" fillId="0" borderId="0" xfId="3" applyFont="1"/>
    <xf numFmtId="0" fontId="2" fillId="0" borderId="0" xfId="1" applyAlignment="1">
      <alignment horizontal="right" vertical="center" wrapText="1"/>
    </xf>
    <xf numFmtId="0" fontId="5" fillId="0" borderId="0" xfId="0" applyFont="1" applyAlignment="1">
      <alignment horizontal="center"/>
    </xf>
    <xf numFmtId="44" fontId="0" fillId="0" borderId="0" xfId="0" applyNumberFormat="1"/>
    <xf numFmtId="9" fontId="1" fillId="0" borderId="0" xfId="3" applyFont="1" applyAlignment="1">
      <alignment horizontal="center"/>
    </xf>
    <xf numFmtId="164" fontId="0" fillId="0" borderId="0" xfId="3" applyNumberFormat="1" applyFont="1"/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14" fontId="0" fillId="0" borderId="0" xfId="0" applyNumberFormat="1"/>
    <xf numFmtId="44" fontId="3" fillId="0" borderId="0" xfId="2" applyFont="1" applyAlignment="1">
      <alignment horizontal="center"/>
    </xf>
    <xf numFmtId="44" fontId="3" fillId="0" borderId="0" xfId="2" applyFont="1"/>
    <xf numFmtId="0" fontId="0" fillId="0" borderId="0" xfId="0" applyFont="1" applyAlignment="1">
      <alignment horizontal="center"/>
    </xf>
    <xf numFmtId="44" fontId="0" fillId="0" borderId="0" xfId="2" applyFont="1" applyBorder="1"/>
    <xf numFmtId="44" fontId="4" fillId="2" borderId="1" xfId="4" applyNumberFormat="1" applyBorder="1"/>
    <xf numFmtId="0" fontId="2" fillId="0" borderId="0" xfId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Alignment="1">
      <alignment horizontal="right"/>
    </xf>
  </cellXfs>
  <cellStyles count="5">
    <cellStyle name="Currency" xfId="2" builtinId="4"/>
    <cellStyle name="Hyperlink" xfId="1" builtinId="8"/>
    <cellStyle name="Normal" xfId="0" builtinId="0"/>
    <cellStyle name="Output" xfId="4" builtinId="21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product-detail/en/winbond-electronics/W25N01GVZEIG-TR/W25N01GVZEIGCT-ND/7393545" TargetMode="External"/><Relationship Id="rId13" Type="http://schemas.openxmlformats.org/officeDocument/2006/relationships/hyperlink" Target="https://www.digikey.com/product-detail/en/issi-integrated-silicon-solution-inc/IS66WV51216EBLL-55TLI/706-1427-5-ND/5320130" TargetMode="External"/><Relationship Id="rId18" Type="http://schemas.openxmlformats.org/officeDocument/2006/relationships/hyperlink" Target="https://www.digikey.com/product-detail/en/molex-llc/0541044031/WM3431CT-ND/2405801" TargetMode="External"/><Relationship Id="rId26" Type="http://schemas.openxmlformats.org/officeDocument/2006/relationships/hyperlink" Target="https://www.digikey.com/product-detail/en/diodes-incorporated/AZ1117EH-3.3TRG1/AZ1117EH-3.3TRG1DICT-ND/5001336" TargetMode="External"/><Relationship Id="rId3" Type="http://schemas.openxmlformats.org/officeDocument/2006/relationships/hyperlink" Target="https://www.digikey.com/product-detail/en/u-blox-america-inc/CAM-M8C-0/672-1014-1-ND/6150677" TargetMode="External"/><Relationship Id="rId21" Type="http://schemas.openxmlformats.org/officeDocument/2006/relationships/hyperlink" Target="https://www.digikey.com/products/en?keywords=NHD-4.3-480272EF-ASXV%23-T" TargetMode="External"/><Relationship Id="rId7" Type="http://schemas.openxmlformats.org/officeDocument/2006/relationships/hyperlink" Target="https://www.digikey.com/product-detail/en/jst-sales-america-inc/PHR-4/455-1164-ND/608606" TargetMode="External"/><Relationship Id="rId12" Type="http://schemas.openxmlformats.org/officeDocument/2006/relationships/hyperlink" Target="https://www.digikey.com/product-detail/en/analog-devices-inc/AD7799BRUZ-REEL/AD7799BRUZ-REELCT-ND/4135565" TargetMode="External"/><Relationship Id="rId17" Type="http://schemas.openxmlformats.org/officeDocument/2006/relationships/hyperlink" Target="https://www.digikey.com/product-detail/en/fox-electronics/FC7BQCCMC8.0-T1/631-1029-1-ND/1024734" TargetMode="External"/><Relationship Id="rId25" Type="http://schemas.openxmlformats.org/officeDocument/2006/relationships/hyperlink" Target="https://www.digikey.com/product-detail/en/rohm-semiconductor/BU21026MUV-E2/BU21026MUV-E2CT-ND/7612517" TargetMode="External"/><Relationship Id="rId2" Type="http://schemas.openxmlformats.org/officeDocument/2006/relationships/hyperlink" Target="https://www.digikey.com/product-detail/en/stmicroelectronics/LIS3DHTR/497-10613-1-ND/2334355" TargetMode="External"/><Relationship Id="rId16" Type="http://schemas.openxmlformats.org/officeDocument/2006/relationships/hyperlink" Target="https://www.mouser.com/ProductDetail/Bridgetek/FT811Q-T?qs=sGAEpiMZZMvw41ESBAosLIpGkj%252bvGBzspBg2TIyr9K4%3d" TargetMode="External"/><Relationship Id="rId20" Type="http://schemas.openxmlformats.org/officeDocument/2006/relationships/hyperlink" Target="https://www.digikey.com/product-detail/en/molex-llc/0522710679/WM7955CT-ND/1960704" TargetMode="External"/><Relationship Id="rId1" Type="http://schemas.openxmlformats.org/officeDocument/2006/relationships/hyperlink" Target="https://www.digikey.com/product-detail/en/microchip-technology/PIC32MX795F512L-80I-PT/PIC32MX795F512L-80I-PT-ND/2184451" TargetMode="External"/><Relationship Id="rId6" Type="http://schemas.openxmlformats.org/officeDocument/2006/relationships/hyperlink" Target="https://www.digikey.com/product-detail/en/jst-sales-america-inc/S4B-PH-K-S-LF-SN/455-1721-ND/926628" TargetMode="External"/><Relationship Id="rId11" Type="http://schemas.openxmlformats.org/officeDocument/2006/relationships/hyperlink" Target="https://www.digikey.com/product-detail/en/texas-instruments/DRV8872DDAR/296-42661-1-ND/5455926" TargetMode="External"/><Relationship Id="rId24" Type="http://schemas.openxmlformats.org/officeDocument/2006/relationships/hyperlink" Target="https://www.mouser.com/ProductDetail/Silicon-Labs/SI7006-A20-IM?qs=sGAEpiMZZMu5vlrqIFXt5U7uOzJHvhGqZVkcuxGyL9s9rdlN1VzzPA%3d%3d" TargetMode="External"/><Relationship Id="rId5" Type="http://schemas.openxmlformats.org/officeDocument/2006/relationships/hyperlink" Target="https://www.digikey.com/product-detail/en/texas-instruments/REG71055DDCR/296-49862-1-ND/9462739" TargetMode="External"/><Relationship Id="rId15" Type="http://schemas.openxmlformats.org/officeDocument/2006/relationships/hyperlink" Target="https://www.mouser.com/ProductDetail/Bridgetek/FT813Q-T?qs=sGAEpiMZZMvw41ESBAosLPj9P4R0zUG%2fc3n8p7mVPk8%3d" TargetMode="External"/><Relationship Id="rId23" Type="http://schemas.openxmlformats.org/officeDocument/2006/relationships/hyperlink" Target="https://www.digikey.com/product-detail/en/texas-instruments/HDC2010YPAR/296-47774-6-ND/8133296" TargetMode="External"/><Relationship Id="rId28" Type="http://schemas.openxmlformats.org/officeDocument/2006/relationships/printerSettings" Target="../printerSettings/printerSettings1.bin"/><Relationship Id="rId10" Type="http://schemas.openxmlformats.org/officeDocument/2006/relationships/hyperlink" Target="https://www.digikey.com/product-detail/en/on-semiconductor/MC74HC125ADR2G/MC74HC125ADR2GOSCT-ND/1139715" TargetMode="External"/><Relationship Id="rId19" Type="http://schemas.openxmlformats.org/officeDocument/2006/relationships/hyperlink" Target="https://www.digikey.com/product-detail/en/molex-llc/0541044033/WM11091CT-ND/5171225" TargetMode="External"/><Relationship Id="rId4" Type="http://schemas.openxmlformats.org/officeDocument/2006/relationships/hyperlink" Target="https://www.digikey.com/product-detail/en/microchip-technology/TC1014-5.0VCT713/TC10145.0VCT713CT-ND/669504" TargetMode="External"/><Relationship Id="rId9" Type="http://schemas.openxmlformats.org/officeDocument/2006/relationships/hyperlink" Target="https://www.digikey.com/product-detail/en/stewart-connector/SS-52100-001/380-1412-ND/7902377" TargetMode="External"/><Relationship Id="rId14" Type="http://schemas.openxmlformats.org/officeDocument/2006/relationships/hyperlink" Target="https://www.digikey.com/product-detail/en/on-semiconductor/FAN5333BSX/FAN5333BSXCT-ND/3042778" TargetMode="External"/><Relationship Id="rId22" Type="http://schemas.openxmlformats.org/officeDocument/2006/relationships/hyperlink" Target="https://www.digikey.com/product-detail/en/microchip-technology/PIC32MX430F064L-I-PT/PIC32MX430F064L-I-PT-ND/3879880" TargetMode="External"/><Relationship Id="rId27" Type="http://schemas.openxmlformats.org/officeDocument/2006/relationships/hyperlink" Target="https://www.digikey.com/product-detail/en/microchip-technology/MIC23050-SYML-TR/576-3351-1-ND/198090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8"/>
  <sheetViews>
    <sheetView tabSelected="1" zoomScale="92" zoomScaleNormal="70" workbookViewId="0">
      <selection activeCell="I29" sqref="I29"/>
    </sheetView>
  </sheetViews>
  <sheetFormatPr defaultRowHeight="15" x14ac:dyDescent="0.25"/>
  <cols>
    <col min="1" max="1" width="27.5703125" style="2" bestFit="1" customWidth="1"/>
    <col min="2" max="2" width="18.85546875" style="2" bestFit="1" customWidth="1"/>
    <col min="3" max="3" width="19.42578125" style="2" bestFit="1" customWidth="1"/>
    <col min="4" max="4" width="14.140625" style="7" bestFit="1" customWidth="1"/>
    <col min="5" max="5" width="14.140625" style="9" bestFit="1" customWidth="1"/>
    <col min="6" max="6" width="8.7109375" style="2" bestFit="1" customWidth="1"/>
    <col min="7" max="7" width="15.28515625" style="9" bestFit="1" customWidth="1"/>
    <col min="8" max="8" width="10.85546875" style="11" customWidth="1"/>
    <col min="9" max="9" width="59.28515625" style="2" customWidth="1"/>
    <col min="10" max="10" width="12.140625" customWidth="1"/>
    <col min="11" max="11" width="13.28515625" bestFit="1" customWidth="1"/>
    <col min="12" max="12" width="9.7109375" bestFit="1" customWidth="1"/>
    <col min="13" max="13" width="44.7109375" customWidth="1"/>
  </cols>
  <sheetData>
    <row r="1" spans="1:13" x14ac:dyDescent="0.25">
      <c r="A1" s="3" t="s">
        <v>0</v>
      </c>
      <c r="B1" s="1" t="s">
        <v>2</v>
      </c>
      <c r="C1" s="1" t="s">
        <v>7</v>
      </c>
      <c r="D1" s="8" t="s">
        <v>14</v>
      </c>
      <c r="E1" s="10" t="s">
        <v>1</v>
      </c>
      <c r="F1" s="1" t="s">
        <v>3</v>
      </c>
      <c r="G1" s="10" t="s">
        <v>4</v>
      </c>
      <c r="H1" s="15" t="s">
        <v>68</v>
      </c>
      <c r="I1" s="1" t="s">
        <v>89</v>
      </c>
      <c r="J1" s="1"/>
      <c r="K1" s="1" t="s">
        <v>75</v>
      </c>
      <c r="L1" s="1" t="s">
        <v>76</v>
      </c>
      <c r="M1" s="1" t="s">
        <v>77</v>
      </c>
    </row>
    <row r="2" spans="1:13" x14ac:dyDescent="0.25">
      <c r="A2" s="4" t="s">
        <v>11</v>
      </c>
      <c r="B2" s="2" t="s">
        <v>5</v>
      </c>
      <c r="C2" s="2" t="s">
        <v>6</v>
      </c>
      <c r="D2" s="9">
        <v>9.69</v>
      </c>
      <c r="E2" s="9">
        <v>8.0442999999999998</v>
      </c>
      <c r="F2" s="2">
        <v>1</v>
      </c>
      <c r="G2" s="9">
        <f t="shared" ref="G2:G27" si="0">F2*E2</f>
        <v>8.0442999999999998</v>
      </c>
      <c r="H2" s="16">
        <f>G2/$G$28</f>
        <v>8.9882154186168906E-2</v>
      </c>
      <c r="I2" s="2" t="s">
        <v>93</v>
      </c>
      <c r="J2" s="14"/>
      <c r="K2" s="19">
        <v>43413</v>
      </c>
      <c r="L2" s="9">
        <v>98.69</v>
      </c>
      <c r="M2" t="s">
        <v>78</v>
      </c>
    </row>
    <row r="3" spans="1:13" x14ac:dyDescent="0.25">
      <c r="A3" s="5" t="s">
        <v>90</v>
      </c>
      <c r="B3" s="2" t="s">
        <v>9</v>
      </c>
      <c r="C3" s="2" t="s">
        <v>91</v>
      </c>
      <c r="D3" s="9">
        <v>1.66</v>
      </c>
      <c r="E3" s="9">
        <v>1.54</v>
      </c>
      <c r="F3" s="2">
        <v>1</v>
      </c>
      <c r="G3" s="9">
        <f t="shared" si="0"/>
        <v>1.54</v>
      </c>
      <c r="H3" s="16">
        <f>G3/$G$28</f>
        <v>1.720703074807008E-2</v>
      </c>
      <c r="I3" s="2" t="s">
        <v>92</v>
      </c>
      <c r="J3" s="14"/>
      <c r="K3" s="19">
        <v>43383</v>
      </c>
      <c r="L3" s="9">
        <v>80.599999999999994</v>
      </c>
      <c r="M3" t="s">
        <v>96</v>
      </c>
    </row>
    <row r="4" spans="1:13" x14ac:dyDescent="0.25">
      <c r="A4" s="5" t="s">
        <v>12</v>
      </c>
      <c r="B4" s="2" t="s">
        <v>15</v>
      </c>
      <c r="C4" s="2" t="s">
        <v>13</v>
      </c>
      <c r="D4" s="9">
        <v>0.79</v>
      </c>
      <c r="E4" s="9">
        <v>0.70920000000000005</v>
      </c>
      <c r="F4" s="2">
        <v>1</v>
      </c>
      <c r="G4" s="9">
        <f t="shared" si="0"/>
        <v>0.70920000000000005</v>
      </c>
      <c r="H4" s="16">
        <f>G4/$G$28</f>
        <v>7.9241728613839608E-3</v>
      </c>
      <c r="I4" s="2" t="s">
        <v>92</v>
      </c>
      <c r="J4" s="14"/>
    </row>
    <row r="5" spans="1:13" x14ac:dyDescent="0.25">
      <c r="A5" s="6" t="s">
        <v>16</v>
      </c>
      <c r="B5" s="2" t="s">
        <v>17</v>
      </c>
      <c r="C5" s="2" t="s">
        <v>18</v>
      </c>
      <c r="D5" s="9">
        <v>31.43</v>
      </c>
      <c r="E5" s="9">
        <v>12</v>
      </c>
      <c r="F5" s="2">
        <v>1</v>
      </c>
      <c r="G5" s="9">
        <f t="shared" si="0"/>
        <v>12</v>
      </c>
      <c r="H5" s="16">
        <f>G5/$G$28</f>
        <v>0.13408075907587075</v>
      </c>
      <c r="I5" s="2" t="s">
        <v>94</v>
      </c>
      <c r="J5" s="14"/>
    </row>
    <row r="6" spans="1:13" x14ac:dyDescent="0.25">
      <c r="A6" s="4" t="s">
        <v>19</v>
      </c>
      <c r="B6" s="2" t="s">
        <v>20</v>
      </c>
      <c r="C6" s="2" t="s">
        <v>6</v>
      </c>
      <c r="D6" s="9">
        <v>0.34</v>
      </c>
      <c r="E6" s="9">
        <v>0.25750000000000001</v>
      </c>
      <c r="F6" s="2">
        <v>1</v>
      </c>
      <c r="G6" s="9">
        <f t="shared" si="0"/>
        <v>0.25750000000000001</v>
      </c>
      <c r="H6" s="16">
        <f>G6/$G$28</f>
        <v>2.877149621836393E-3</v>
      </c>
      <c r="J6" s="14"/>
    </row>
    <row r="7" spans="1:13" x14ac:dyDescent="0.25">
      <c r="A7" s="6" t="s">
        <v>103</v>
      </c>
      <c r="B7" s="2" t="s">
        <v>104</v>
      </c>
      <c r="C7" s="2" t="s">
        <v>6</v>
      </c>
      <c r="D7" s="9">
        <v>0.46</v>
      </c>
      <c r="E7" s="9">
        <v>0.35439999999999999</v>
      </c>
      <c r="F7" s="2">
        <v>1</v>
      </c>
      <c r="G7" s="9">
        <f t="shared" si="0"/>
        <v>0.35439999999999999</v>
      </c>
      <c r="H7" s="16">
        <f>G7/$G$28</f>
        <v>3.9598517513740493E-3</v>
      </c>
      <c r="J7" s="14"/>
    </row>
    <row r="8" spans="1:13" x14ac:dyDescent="0.25">
      <c r="A8" s="12" t="s">
        <v>86</v>
      </c>
      <c r="B8" s="2" t="s">
        <v>24</v>
      </c>
      <c r="C8" s="2" t="s">
        <v>25</v>
      </c>
      <c r="D8" s="9">
        <v>43</v>
      </c>
      <c r="E8" s="9">
        <v>33.970199999999998</v>
      </c>
      <c r="F8" s="2">
        <v>1</v>
      </c>
      <c r="G8" s="9">
        <f t="shared" si="0"/>
        <v>33.970199999999998</v>
      </c>
      <c r="H8" s="16">
        <f>G8/$G$28</f>
        <v>0.37956251682992864</v>
      </c>
      <c r="I8" s="2" t="s">
        <v>56</v>
      </c>
      <c r="J8" s="14"/>
    </row>
    <row r="9" spans="1:13" x14ac:dyDescent="0.25">
      <c r="A9" s="6" t="s">
        <v>26</v>
      </c>
      <c r="B9" s="26" t="s">
        <v>27</v>
      </c>
      <c r="C9" s="2" t="s">
        <v>8</v>
      </c>
      <c r="D9" s="9">
        <v>1.28</v>
      </c>
      <c r="E9" s="9">
        <v>0.58401000000000003</v>
      </c>
      <c r="F9" s="2">
        <v>1</v>
      </c>
      <c r="G9" s="9">
        <f t="shared" si="0"/>
        <v>0.58401000000000003</v>
      </c>
      <c r="H9" s="16">
        <f>G9/$G$28</f>
        <v>6.5253753423249392E-3</v>
      </c>
      <c r="J9" s="14"/>
    </row>
    <row r="10" spans="1:13" x14ac:dyDescent="0.25">
      <c r="A10" s="6" t="s">
        <v>28</v>
      </c>
      <c r="B10" s="2" t="s">
        <v>29</v>
      </c>
      <c r="C10" s="2" t="s">
        <v>31</v>
      </c>
      <c r="D10" s="9">
        <v>0.22</v>
      </c>
      <c r="E10" s="9">
        <v>0.14399999999999999</v>
      </c>
      <c r="F10" s="2">
        <v>4</v>
      </c>
      <c r="G10" s="9">
        <f t="shared" si="0"/>
        <v>0.57599999999999996</v>
      </c>
      <c r="H10" s="16">
        <f>G10/$G$28</f>
        <v>6.4358764356417944E-3</v>
      </c>
      <c r="J10" s="14"/>
    </row>
    <row r="11" spans="1:13" x14ac:dyDescent="0.25">
      <c r="A11" s="6" t="s">
        <v>32</v>
      </c>
      <c r="B11" s="2" t="s">
        <v>30</v>
      </c>
      <c r="C11" s="2" t="s">
        <v>31</v>
      </c>
      <c r="D11" s="9">
        <v>0.1</v>
      </c>
      <c r="E11" s="9">
        <v>6.0199999999999997E-2</v>
      </c>
      <c r="F11" s="2">
        <v>4</v>
      </c>
      <c r="G11" s="9">
        <f t="shared" si="0"/>
        <v>0.24079999999999999</v>
      </c>
      <c r="H11" s="16">
        <f>G11/$G$28</f>
        <v>2.6905538987891391E-3</v>
      </c>
      <c r="J11" s="14"/>
    </row>
    <row r="12" spans="1:13" x14ac:dyDescent="0.25">
      <c r="A12" s="6" t="s">
        <v>35</v>
      </c>
      <c r="B12" s="2" t="s">
        <v>34</v>
      </c>
      <c r="C12" s="2" t="s">
        <v>33</v>
      </c>
      <c r="D12" s="9">
        <v>3.58</v>
      </c>
      <c r="E12" s="9">
        <v>2.8256999999999999</v>
      </c>
      <c r="F12" s="2">
        <v>1</v>
      </c>
      <c r="G12" s="9">
        <f t="shared" si="0"/>
        <v>2.8256999999999999</v>
      </c>
      <c r="H12" s="16">
        <f>G12/$G$28</f>
        <v>3.1572666743390661E-2</v>
      </c>
      <c r="J12" s="14"/>
    </row>
    <row r="13" spans="1:13" x14ac:dyDescent="0.25">
      <c r="A13" s="6"/>
      <c r="B13" s="2" t="s">
        <v>106</v>
      </c>
      <c r="D13" s="9"/>
      <c r="H13" s="16"/>
      <c r="J13" s="14"/>
    </row>
    <row r="14" spans="1:13" x14ac:dyDescent="0.25">
      <c r="A14" s="6" t="s">
        <v>36</v>
      </c>
      <c r="B14" s="2" t="s">
        <v>37</v>
      </c>
      <c r="C14" s="2" t="s">
        <v>38</v>
      </c>
      <c r="D14" s="9">
        <v>0.42</v>
      </c>
      <c r="E14" s="9">
        <v>0.29899999999999999</v>
      </c>
      <c r="F14" s="2">
        <v>2</v>
      </c>
      <c r="G14" s="9">
        <f t="shared" si="0"/>
        <v>0.59799999999999998</v>
      </c>
      <c r="H14" s="16">
        <f>G14/$G$28</f>
        <v>6.6816911606142251E-3</v>
      </c>
      <c r="I14" s="2" t="s">
        <v>56</v>
      </c>
      <c r="J14" s="14"/>
    </row>
    <row r="15" spans="1:13" x14ac:dyDescent="0.25">
      <c r="A15" s="6" t="s">
        <v>95</v>
      </c>
      <c r="B15" s="2" t="s">
        <v>40</v>
      </c>
      <c r="C15" s="2" t="s">
        <v>42</v>
      </c>
      <c r="D15" s="9">
        <v>2.6</v>
      </c>
      <c r="E15" s="9">
        <v>2.2387000000000001</v>
      </c>
      <c r="F15" s="2">
        <v>1</v>
      </c>
      <c r="G15" s="9">
        <f t="shared" si="0"/>
        <v>2.2387000000000001</v>
      </c>
      <c r="H15" s="16">
        <f>G15/$G$28</f>
        <v>2.5013882945262654E-2</v>
      </c>
      <c r="I15" s="2" t="s">
        <v>98</v>
      </c>
      <c r="J15" s="14"/>
    </row>
    <row r="16" spans="1:13" x14ac:dyDescent="0.25">
      <c r="A16" s="6" t="s">
        <v>48</v>
      </c>
      <c r="B16" s="2" t="s">
        <v>47</v>
      </c>
      <c r="C16" s="2" t="s">
        <v>49</v>
      </c>
      <c r="D16" s="9">
        <v>0.4</v>
      </c>
      <c r="E16" s="9">
        <v>0.16750000000000001</v>
      </c>
      <c r="F16" s="2">
        <v>2</v>
      </c>
      <c r="G16" s="9">
        <f t="shared" si="0"/>
        <v>0.33500000000000002</v>
      </c>
      <c r="H16" s="16">
        <f>G16/$G$28</f>
        <v>3.7430878575347251E-3</v>
      </c>
      <c r="J16" s="14"/>
    </row>
    <row r="17" spans="1:10" x14ac:dyDescent="0.25">
      <c r="A17" s="6" t="s">
        <v>50</v>
      </c>
      <c r="B17" s="2" t="s">
        <v>51</v>
      </c>
      <c r="C17" s="2" t="s">
        <v>8</v>
      </c>
      <c r="D17" s="9">
        <v>1.94</v>
      </c>
      <c r="E17" s="9">
        <v>1.3996999999999999</v>
      </c>
      <c r="F17" s="2">
        <v>1</v>
      </c>
      <c r="G17" s="9">
        <f t="shared" si="0"/>
        <v>1.3996999999999999</v>
      </c>
      <c r="H17" s="16">
        <f>G17/$G$28</f>
        <v>1.5639403206541357E-2</v>
      </c>
      <c r="J17" s="14"/>
    </row>
    <row r="18" spans="1:10" x14ac:dyDescent="0.25">
      <c r="A18" s="6" t="s">
        <v>53</v>
      </c>
      <c r="B18" s="2" t="s">
        <v>54</v>
      </c>
      <c r="C18" s="2" t="s">
        <v>55</v>
      </c>
      <c r="D18" s="9">
        <v>11.4</v>
      </c>
      <c r="E18" s="9">
        <v>8.5252999999999997</v>
      </c>
      <c r="F18" s="2">
        <v>1</v>
      </c>
      <c r="G18" s="9">
        <f t="shared" si="0"/>
        <v>8.5252999999999997</v>
      </c>
      <c r="H18" s="16">
        <f>G18/$G$28</f>
        <v>9.5256557945793394E-2</v>
      </c>
      <c r="I18" s="2" t="s">
        <v>97</v>
      </c>
      <c r="J18" s="14"/>
    </row>
    <row r="19" spans="1:10" x14ac:dyDescent="0.25">
      <c r="A19" s="6" t="s">
        <v>65</v>
      </c>
      <c r="B19" s="2" t="s">
        <v>105</v>
      </c>
      <c r="C19" s="2" t="s">
        <v>49</v>
      </c>
      <c r="D19" s="9">
        <v>0.99</v>
      </c>
      <c r="E19" s="9">
        <v>0.68700000000000006</v>
      </c>
      <c r="F19" s="2">
        <v>1</v>
      </c>
      <c r="G19" s="9">
        <f t="shared" si="0"/>
        <v>0.68700000000000006</v>
      </c>
      <c r="H19" s="16">
        <f>G19/$G$28</f>
        <v>7.6761234570935999E-3</v>
      </c>
      <c r="I19" s="2" t="s">
        <v>56</v>
      </c>
      <c r="J19" s="14"/>
    </row>
    <row r="20" spans="1:10" x14ac:dyDescent="0.25">
      <c r="A20" s="12" t="s">
        <v>62</v>
      </c>
      <c r="B20" s="13" t="s">
        <v>61</v>
      </c>
      <c r="C20" s="2" t="s">
        <v>63</v>
      </c>
      <c r="D20" s="9">
        <v>3.2</v>
      </c>
      <c r="E20" s="9">
        <v>2.5325899999999999</v>
      </c>
      <c r="F20" s="2">
        <v>1</v>
      </c>
      <c r="G20" s="9">
        <f t="shared" si="0"/>
        <v>2.5325899999999999</v>
      </c>
      <c r="H20" s="16">
        <f>G20/$G$28</f>
        <v>2.8297632468996622E-2</v>
      </c>
      <c r="I20" s="2" t="s">
        <v>56</v>
      </c>
      <c r="J20" s="14"/>
    </row>
    <row r="21" spans="1:10" x14ac:dyDescent="0.25">
      <c r="A21" s="6" t="s">
        <v>70</v>
      </c>
      <c r="B21" s="2" t="s">
        <v>69</v>
      </c>
      <c r="C21" s="2" t="s">
        <v>71</v>
      </c>
      <c r="D21" s="9">
        <v>1.34</v>
      </c>
      <c r="E21" s="9">
        <v>1.0048999999999999</v>
      </c>
      <c r="F21" s="2">
        <v>1</v>
      </c>
      <c r="G21" s="9">
        <f t="shared" si="0"/>
        <v>1.0048999999999999</v>
      </c>
      <c r="H21" s="16">
        <f>G21/$G$28</f>
        <v>1.1228146232945208E-2</v>
      </c>
      <c r="I21" s="2" t="s">
        <v>56</v>
      </c>
      <c r="J21" s="14"/>
    </row>
    <row r="22" spans="1:10" x14ac:dyDescent="0.25">
      <c r="A22" s="6" t="s">
        <v>100</v>
      </c>
      <c r="B22" s="2" t="s">
        <v>101</v>
      </c>
      <c r="C22" s="2" t="s">
        <v>102</v>
      </c>
      <c r="D22" s="7">
        <v>1.54</v>
      </c>
      <c r="E22" s="9">
        <v>1.075</v>
      </c>
      <c r="F22" s="2">
        <v>1</v>
      </c>
      <c r="G22" s="9">
        <f t="shared" si="0"/>
        <v>1.075</v>
      </c>
      <c r="H22" s="16">
        <f>G22/$G$28</f>
        <v>1.2011401333880086E-2</v>
      </c>
    </row>
    <row r="23" spans="1:10" x14ac:dyDescent="0.25">
      <c r="A23" s="27" t="s">
        <v>108</v>
      </c>
      <c r="H23" s="16"/>
    </row>
    <row r="24" spans="1:10" x14ac:dyDescent="0.25">
      <c r="A24" s="18" t="s">
        <v>107</v>
      </c>
      <c r="B24" s="17" t="s">
        <v>74</v>
      </c>
      <c r="C24" s="17"/>
      <c r="D24" s="20"/>
      <c r="E24" s="21">
        <v>2</v>
      </c>
      <c r="F24" s="22">
        <v>1</v>
      </c>
      <c r="G24" s="9">
        <f>F24*E24</f>
        <v>2</v>
      </c>
      <c r="H24" s="16">
        <f>G24/$G$28</f>
        <v>2.2346793179311788E-2</v>
      </c>
    </row>
    <row r="25" spans="1:10" x14ac:dyDescent="0.25">
      <c r="A25" s="18" t="s">
        <v>46</v>
      </c>
      <c r="B25" s="17" t="s">
        <v>72</v>
      </c>
      <c r="C25" s="17"/>
      <c r="D25" s="21">
        <v>0.1</v>
      </c>
      <c r="E25" s="21">
        <v>0.1</v>
      </c>
      <c r="F25" s="22">
        <v>40</v>
      </c>
      <c r="G25" s="9">
        <f>F25*E25</f>
        <v>4</v>
      </c>
      <c r="H25" s="16">
        <f>G25/$G$28</f>
        <v>4.4693586358623576E-2</v>
      </c>
    </row>
    <row r="26" spans="1:10" x14ac:dyDescent="0.25">
      <c r="A26" s="18" t="s">
        <v>45</v>
      </c>
      <c r="B26" s="17" t="s">
        <v>73</v>
      </c>
      <c r="C26" s="17"/>
      <c r="D26" s="21">
        <v>0.1</v>
      </c>
      <c r="E26" s="21">
        <v>0.1</v>
      </c>
      <c r="F26" s="22">
        <v>40</v>
      </c>
      <c r="G26" s="9">
        <f>F26*E26</f>
        <v>4</v>
      </c>
      <c r="H26" s="16">
        <f>G26/$G$28</f>
        <v>4.4693586358623576E-2</v>
      </c>
    </row>
    <row r="27" spans="1:10" x14ac:dyDescent="0.25">
      <c r="G27" s="23">
        <f t="shared" si="0"/>
        <v>0</v>
      </c>
      <c r="H27" s="16">
        <f>G27/$G$28</f>
        <v>0</v>
      </c>
    </row>
    <row r="28" spans="1:10" x14ac:dyDescent="0.25">
      <c r="G28" s="24">
        <f>SUM(G2:G27)</f>
        <v>89.498299999999986</v>
      </c>
      <c r="H28" s="11">
        <f>G28/$G$28</f>
        <v>1</v>
      </c>
    </row>
    <row r="33" spans="1:10" x14ac:dyDescent="0.25">
      <c r="J33" s="14"/>
    </row>
    <row r="35" spans="1:10" x14ac:dyDescent="0.25">
      <c r="B35" s="2" t="s">
        <v>59</v>
      </c>
      <c r="C35" s="2" t="s">
        <v>60</v>
      </c>
      <c r="D35" t="s">
        <v>85</v>
      </c>
      <c r="E35" s="9" t="s">
        <v>80</v>
      </c>
      <c r="H35" s="11" t="s">
        <v>99</v>
      </c>
    </row>
    <row r="36" spans="1:10" x14ac:dyDescent="0.25">
      <c r="B36" s="2" t="s">
        <v>64</v>
      </c>
      <c r="C36" s="2" t="s">
        <v>39</v>
      </c>
      <c r="E36" s="9" t="s">
        <v>81</v>
      </c>
      <c r="H36" s="11">
        <v>525</v>
      </c>
    </row>
    <row r="37" spans="1:10" x14ac:dyDescent="0.25">
      <c r="B37" s="2" t="s">
        <v>45</v>
      </c>
      <c r="C37" s="2" t="s">
        <v>57</v>
      </c>
      <c r="E37" s="9" t="s">
        <v>82</v>
      </c>
    </row>
    <row r="38" spans="1:10" x14ac:dyDescent="0.25">
      <c r="B38" s="2" t="s">
        <v>46</v>
      </c>
      <c r="C38" s="2" t="s">
        <v>58</v>
      </c>
      <c r="D38"/>
      <c r="E38" s="9" t="s">
        <v>83</v>
      </c>
    </row>
    <row r="39" spans="1:10" x14ac:dyDescent="0.25">
      <c r="B39" s="2" t="s">
        <v>52</v>
      </c>
      <c r="D39"/>
      <c r="E39" s="9" t="s">
        <v>84</v>
      </c>
    </row>
    <row r="40" spans="1:10" x14ac:dyDescent="0.25">
      <c r="B40" s="2" t="s">
        <v>79</v>
      </c>
    </row>
    <row r="42" spans="1:10" x14ac:dyDescent="0.25">
      <c r="A42" s="6" t="s">
        <v>44</v>
      </c>
      <c r="B42" s="2" t="s">
        <v>40</v>
      </c>
      <c r="C42" s="2" t="s">
        <v>42</v>
      </c>
      <c r="D42" s="9">
        <v>2.59</v>
      </c>
      <c r="E42" s="9">
        <v>2.0739000000000001</v>
      </c>
    </row>
    <row r="43" spans="1:10" x14ac:dyDescent="0.25">
      <c r="A43" s="6" t="s">
        <v>43</v>
      </c>
      <c r="B43" s="2" t="s">
        <v>41</v>
      </c>
      <c r="C43" s="2" t="s">
        <v>42</v>
      </c>
      <c r="D43" s="9">
        <v>0.95</v>
      </c>
      <c r="E43" s="9">
        <v>0.71830000000000005</v>
      </c>
    </row>
    <row r="44" spans="1:10" x14ac:dyDescent="0.25">
      <c r="A44" s="12" t="s">
        <v>66</v>
      </c>
    </row>
    <row r="45" spans="1:10" x14ac:dyDescent="0.25">
      <c r="A45" s="6" t="s">
        <v>67</v>
      </c>
    </row>
    <row r="46" spans="1:10" x14ac:dyDescent="0.25">
      <c r="A46" s="25" t="s">
        <v>87</v>
      </c>
      <c r="B46" s="2" t="s">
        <v>88</v>
      </c>
      <c r="C46" s="2" t="s">
        <v>6</v>
      </c>
      <c r="D46" s="7">
        <v>5.78</v>
      </c>
      <c r="E46" s="9">
        <v>4.7998000000000003</v>
      </c>
    </row>
    <row r="47" spans="1:10" x14ac:dyDescent="0.25">
      <c r="A47" s="5" t="s">
        <v>10</v>
      </c>
      <c r="B47" s="2" t="s">
        <v>9</v>
      </c>
      <c r="C47" s="2" t="s">
        <v>8</v>
      </c>
      <c r="D47" s="9">
        <v>3.35</v>
      </c>
      <c r="E47" s="9">
        <v>1.8204</v>
      </c>
    </row>
    <row r="48" spans="1:10" x14ac:dyDescent="0.25">
      <c r="A48" s="6" t="s">
        <v>22</v>
      </c>
      <c r="B48" s="2" t="s">
        <v>23</v>
      </c>
      <c r="C48" s="2" t="s">
        <v>21</v>
      </c>
      <c r="D48" s="9">
        <v>0.44</v>
      </c>
      <c r="E48" s="9">
        <v>0.1895</v>
      </c>
      <c r="F48" s="2">
        <v>1</v>
      </c>
      <c r="G48" s="9">
        <f t="shared" ref="G48" si="1">F48*E48</f>
        <v>0.1895</v>
      </c>
      <c r="H48" s="16">
        <f t="shared" ref="H48" si="2">G48/$G$28</f>
        <v>2.1173586537397921E-3</v>
      </c>
    </row>
  </sheetData>
  <conditionalFormatting sqref="H2:H27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{E5B5708F-AF4E-472B-86D4-E608850ED8C2}</x14:id>
        </ext>
      </extLst>
    </cfRule>
  </conditionalFormatting>
  <conditionalFormatting sqref="H48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{EBDEEC8F-BD23-4E2E-99BF-810A8861A417}</x14:id>
        </ext>
      </extLst>
    </cfRule>
  </conditionalFormatting>
  <hyperlinks>
    <hyperlink ref="A2" r:id="rId1" display="https://www.digikey.com/product-detail/en/microchip-technology/PIC32MX795F512L-80I-PT/PIC32MX795F512L-80I-PT-ND/2184451" xr:uid="{96F50DC8-1156-44BD-A100-CECEF0DBA608}"/>
    <hyperlink ref="A4" r:id="rId2" display="https://www.digikey.com/product-detail/en/stmicroelectronics/LIS3DHTR/497-10613-1-ND/2334355" xr:uid="{75FD6DE8-E3E6-488A-80DA-A82A7415BE34}"/>
    <hyperlink ref="A5" r:id="rId3" display="CAM-M8" xr:uid="{AAA52117-BA88-47F2-8CEE-882690036EF1}"/>
    <hyperlink ref="A6" r:id="rId4" xr:uid="{B7E4E087-B402-4FDC-949C-298F88573ED0}"/>
    <hyperlink ref="A9" r:id="rId5" xr:uid="{BCB74108-468A-49FE-9C12-37C2BA4FC058}"/>
    <hyperlink ref="A10" r:id="rId6" xr:uid="{B696A207-AA14-4226-B01D-E4F633E3359E}"/>
    <hyperlink ref="A11" r:id="rId7" xr:uid="{FC9BFBD5-64DF-4FA5-B956-10395A26F4F7}"/>
    <hyperlink ref="A12" r:id="rId8" xr:uid="{00FD8348-3D5C-4D08-B5A1-80F726E66E33}"/>
    <hyperlink ref="A14" r:id="rId9" xr:uid="{02DE768A-CE3C-49EC-826B-64FEAEB9621E}"/>
    <hyperlink ref="A16" r:id="rId10" display="https://www.digikey.com/product-detail/en/on-semiconductor/MC74HC125ADR2G/MC74HC125ADR2GOSCT-ND/1139715" xr:uid="{0D700448-0E72-4B55-90FA-B368E0B62C39}"/>
    <hyperlink ref="A17" r:id="rId11" display="https://www.digikey.com/product-detail/en/texas-instruments/DRV8872DDAR/296-42661-1-ND/5455926" xr:uid="{6114D03B-D4DA-4FBF-9B1C-C3B7AD098BA9}"/>
    <hyperlink ref="A18" r:id="rId12" display="https://www.digikey.com/product-detail/en/analog-devices-inc/AD7799BRUZ-REEL/AD7799BRUZ-REELCT-ND/4135565" xr:uid="{4B1FE711-B41B-4C95-9AFF-964E590FAEA9}"/>
    <hyperlink ref="A20" r:id="rId13" xr:uid="{C8A12CB4-8BD6-400D-8778-CB90C34529A8}"/>
    <hyperlink ref="A19" r:id="rId14" xr:uid="{DA75B542-D86D-4B8B-A010-0E90403DB631}"/>
    <hyperlink ref="A44" r:id="rId15" xr:uid="{5678B9E6-DE86-401B-BDAE-7D9F6469FDE3}"/>
    <hyperlink ref="A45" r:id="rId16" xr:uid="{7E8CB0A3-F47D-4B54-B720-D9CD7DF2F8EE}"/>
    <hyperlink ref="A21" r:id="rId17" xr:uid="{A6E4D973-AE6B-4A9A-BF80-8FCB22FBD30E}"/>
    <hyperlink ref="A15" r:id="rId18" xr:uid="{7F96FA14-D697-422E-905A-991475B71057}"/>
    <hyperlink ref="A42" r:id="rId19" xr:uid="{653FFE94-4D7F-4394-B0B2-10332AAC8742}"/>
    <hyperlink ref="A43" r:id="rId20" display="https://www.digikey.com/product-detail/en/molex-llc/0522710679/WM7955CT-ND/1960704" xr:uid="{C446B2E0-C0B0-47BA-BB19-2A932AEA1D87}"/>
    <hyperlink ref="A8" r:id="rId21" xr:uid="{9849B45B-0C58-488D-BA9E-5D0A918112A3}"/>
    <hyperlink ref="A46" r:id="rId22" xr:uid="{7A52F621-53DC-4944-A105-9D5D48BD709B}"/>
    <hyperlink ref="A47" r:id="rId23" display="https://www.digikey.com/product-detail/en/texas-instruments/HDC2010YPAR/296-47774-6-ND/8133296" xr:uid="{A59B6D7E-18A9-46DD-B79B-3216C251B120}"/>
    <hyperlink ref="A3" r:id="rId24" xr:uid="{0D2ADA9B-1007-4C76-91DB-7B12AE9573EA}"/>
    <hyperlink ref="A22" r:id="rId25" xr:uid="{1403372D-5EBE-4749-8D7B-B82E7BCD587C}"/>
    <hyperlink ref="A48" r:id="rId26" xr:uid="{5D40EBFA-38D8-4D85-A69A-77A340615339}"/>
    <hyperlink ref="A7" r:id="rId27" xr:uid="{97352714-91EF-4428-A3E4-A04998CB3C31}"/>
  </hyperlinks>
  <pageMargins left="0.7" right="0.7" top="0.75" bottom="0.75" header="0.3" footer="0.3"/>
  <pageSetup orientation="portrait" r:id="rId28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5B5708F-AF4E-472B-86D4-E608850ED8C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H2:H27</xm:sqref>
        </x14:conditionalFormatting>
        <x14:conditionalFormatting xmlns:xm="http://schemas.microsoft.com/office/excel/2006/main">
          <x14:cfRule type="dataBar" id="{EBDEEC8F-BD23-4E2E-99BF-810A8861A41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H48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2018-11-12T07:44:58Z</dcterms:modified>
</cp:coreProperties>
</file>