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1BA29C5-9E13-4A16-9CCF-891BCF0D252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46" i="1" l="1"/>
  <c r="G12" i="1"/>
  <c r="G22" i="1"/>
  <c r="G27" i="1"/>
  <c r="G23" i="1" l="1"/>
  <c r="G24" i="1"/>
  <c r="G21" i="1"/>
  <c r="G3" i="1" l="1"/>
  <c r="G4" i="1"/>
  <c r="G5" i="1"/>
  <c r="G6" i="1"/>
  <c r="G7" i="1"/>
  <c r="G8" i="1"/>
  <c r="G9" i="1"/>
  <c r="G47" i="1"/>
  <c r="G48" i="1"/>
  <c r="G11" i="1"/>
  <c r="G13" i="1"/>
  <c r="G14" i="1"/>
  <c r="G15" i="1"/>
  <c r="G16" i="1"/>
  <c r="G17" i="1"/>
  <c r="G18" i="1"/>
  <c r="G19" i="1"/>
  <c r="G20" i="1"/>
  <c r="G2" i="1"/>
  <c r="G26" i="1" l="1"/>
  <c r="H10" i="1" s="1"/>
  <c r="H22" i="1" l="1"/>
  <c r="H46" i="1"/>
  <c r="G29" i="1"/>
  <c r="H26" i="1"/>
  <c r="H5" i="1"/>
  <c r="H4" i="1"/>
  <c r="H6" i="1"/>
  <c r="H17" i="1"/>
  <c r="H23" i="1"/>
  <c r="H7" i="1"/>
  <c r="H3" i="1"/>
  <c r="H9" i="1"/>
  <c r="H18" i="1"/>
  <c r="H13" i="1"/>
  <c r="H2" i="1"/>
  <c r="H21" i="1"/>
  <c r="H15" i="1"/>
  <c r="H24" i="1"/>
  <c r="H14" i="1"/>
  <c r="H19" i="1"/>
  <c r="H8" i="1"/>
  <c r="H20" i="1"/>
  <c r="H11" i="1"/>
  <c r="H16" i="1"/>
</calcChain>
</file>

<file path=xl/sharedStrings.xml><?xml version="1.0" encoding="utf-8"?>
<sst xmlns="http://schemas.openxmlformats.org/spreadsheetml/2006/main" count="142" uniqueCount="123">
  <si>
    <t>Part Number</t>
  </si>
  <si>
    <t>100 Unit Cost</t>
  </si>
  <si>
    <t>Description</t>
  </si>
  <si>
    <t>Quantity</t>
  </si>
  <si>
    <t>Extended Cost</t>
  </si>
  <si>
    <t>Microcontroller</t>
  </si>
  <si>
    <t>Microchip</t>
  </si>
  <si>
    <t>Manufacturer</t>
  </si>
  <si>
    <t>Texas Instruments</t>
  </si>
  <si>
    <t>Temp/Humidity</t>
  </si>
  <si>
    <t>HDC2010YPAR</t>
  </si>
  <si>
    <t>PIC32MX795F512L-80I/PT</t>
  </si>
  <si>
    <t>LIS3DHTR</t>
  </si>
  <si>
    <t>STMicroelectronics</t>
  </si>
  <si>
    <t>Per Unit Cost</t>
  </si>
  <si>
    <t>Accelerometer</t>
  </si>
  <si>
    <t>CAM-M8C</t>
  </si>
  <si>
    <t>GPS</t>
  </si>
  <si>
    <t>U-Blox</t>
  </si>
  <si>
    <t>TC1014-5.0VCT713</t>
  </si>
  <si>
    <t>5V Reg</t>
  </si>
  <si>
    <t>Diodes Inc</t>
  </si>
  <si>
    <t>AZ1117EH-3.3TRG1</t>
  </si>
  <si>
    <t>3V Reg</t>
  </si>
  <si>
    <t>4.3" LCD</t>
  </si>
  <si>
    <t>Newhaven Display</t>
  </si>
  <si>
    <t>REG71055DDCR</t>
  </si>
  <si>
    <t>5.5V Charge Pump</t>
  </si>
  <si>
    <t>S4B-PH-K-S(LF)(SN)</t>
  </si>
  <si>
    <t>Connector Male</t>
  </si>
  <si>
    <t>Connector Female</t>
  </si>
  <si>
    <t>JST Sales</t>
  </si>
  <si>
    <t>PHR-4</t>
  </si>
  <si>
    <t>Winbond Electronics</t>
  </si>
  <si>
    <t>1Gb NAND</t>
  </si>
  <si>
    <t>W25N01GVZEIG TR</t>
  </si>
  <si>
    <t>USB A Female</t>
  </si>
  <si>
    <t>Programming headers</t>
  </si>
  <si>
    <t>LCD Connector</t>
  </si>
  <si>
    <t>Touch Connector</t>
  </si>
  <si>
    <t>Molex</t>
  </si>
  <si>
    <t>52271-0679</t>
  </si>
  <si>
    <t>54104-4033</t>
  </si>
  <si>
    <t>Resistors</t>
  </si>
  <si>
    <t>Capacitors</t>
  </si>
  <si>
    <t>Buffer</t>
  </si>
  <si>
    <t>MC74HC125ADR2G</t>
  </si>
  <si>
    <t>ON Semiconductor</t>
  </si>
  <si>
    <t>DRV8872DDAR</t>
  </si>
  <si>
    <t>Motor Controller</t>
  </si>
  <si>
    <t>Ferrite</t>
  </si>
  <si>
    <t>AD7799BRUZ-REEL</t>
  </si>
  <si>
    <t>ADC</t>
  </si>
  <si>
    <t>Analog Devices</t>
  </si>
  <si>
    <t>X</t>
  </si>
  <si>
    <t>LEDs</t>
  </si>
  <si>
    <t>Buttons</t>
  </si>
  <si>
    <t>To Add:</t>
  </si>
  <si>
    <t>Extras:</t>
  </si>
  <si>
    <t>8Mb SRAM Async</t>
  </si>
  <si>
    <t>IS66WV51216EBLL-70TLI</t>
  </si>
  <si>
    <t>ISSI</t>
  </si>
  <si>
    <t>Oscillator</t>
  </si>
  <si>
    <t>FAN5333BSX</t>
  </si>
  <si>
    <t>FT813Q-T</t>
  </si>
  <si>
    <t>FT811Q-T</t>
  </si>
  <si>
    <t>% Cost</t>
  </si>
  <si>
    <t>MCU Oscillator</t>
  </si>
  <si>
    <t>Fox Electronics</t>
  </si>
  <si>
    <t>0.1uF, 1uF, 10uF</t>
  </si>
  <si>
    <t>10k, 2.2k, 100, 0</t>
  </si>
  <si>
    <t>?</t>
  </si>
  <si>
    <t>Revision Date</t>
  </si>
  <si>
    <t>BOM Cost</t>
  </si>
  <si>
    <t>Changes</t>
  </si>
  <si>
    <t>Initial BOM</t>
  </si>
  <si>
    <t>Power On LED</t>
  </si>
  <si>
    <t>Cost of Original PCB, not including:</t>
  </si>
  <si>
    <t>Mechanical</t>
  </si>
  <si>
    <t>Barcode</t>
  </si>
  <si>
    <t>Was $510</t>
  </si>
  <si>
    <t>This includes a battery, I believe</t>
  </si>
  <si>
    <t>`</t>
  </si>
  <si>
    <t>NHD-4.3-480272EF-ASXV#-T</t>
  </si>
  <si>
    <t>PIC32MX430F064L-I/PT</t>
  </si>
  <si>
    <t>Cheaper MCU</t>
  </si>
  <si>
    <t>Notes</t>
  </si>
  <si>
    <t>SI7006-A20-IM</t>
  </si>
  <si>
    <t>Silicon Labs</t>
  </si>
  <si>
    <t>Lowest DK&amp;MS</t>
  </si>
  <si>
    <t>ABO,cut up to $3.24, depeding on RAM, Program Mem, SPI/I2C count</t>
  </si>
  <si>
    <t>ABO, cut up to $2.15, with MAX-M8C</t>
  </si>
  <si>
    <t>54104-4031</t>
  </si>
  <si>
    <t>LCD(-17.63), Temp(-0.28), Tconn(-0.72),TLCD(+0.17)</t>
  </si>
  <si>
    <t>Verified, for specs, Lowest DK&amp;MS</t>
  </si>
  <si>
    <t>Called for in TFT LCD Datasheet</t>
  </si>
  <si>
    <t>$275 for pcb</t>
  </si>
  <si>
    <t>BU21026MUV-E2</t>
  </si>
  <si>
    <t>Res. Touch Driver</t>
  </si>
  <si>
    <t>Rohm</t>
  </si>
  <si>
    <t>MIC23050-SYML-TR</t>
  </si>
  <si>
    <t>3.3V Buck</t>
  </si>
  <si>
    <t>Backlight Supply</t>
  </si>
  <si>
    <t>Buck Inductor</t>
  </si>
  <si>
    <t>PCB Man &amp; Asbly</t>
  </si>
  <si>
    <t>Unit Project Total</t>
  </si>
  <si>
    <t>Case Manuf. Est</t>
  </si>
  <si>
    <t>BOM Sub Total</t>
  </si>
  <si>
    <t>USB B Micro Female</t>
  </si>
  <si>
    <t>Not including Peripherals: Barcode Scanner, Battery, Force Sensor</t>
  </si>
  <si>
    <t>ABLS-8.000MHZ-B4-T</t>
  </si>
  <si>
    <t>mA</t>
  </si>
  <si>
    <t>AU-Y1006</t>
  </si>
  <si>
    <t>Assmann WSW</t>
  </si>
  <si>
    <t>10118192-0002LF</t>
  </si>
  <si>
    <t>OSTTE040104</t>
  </si>
  <si>
    <t>On Shore</t>
  </si>
  <si>
    <t>500 unit cost</t>
  </si>
  <si>
    <t>Amphenol</t>
  </si>
  <si>
    <t>LQM21PN1R0MC0D</t>
  </si>
  <si>
    <t>Called for in Buck data sheet</t>
  </si>
  <si>
    <t>Murata</t>
  </si>
  <si>
    <t>Terminal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</si>
</sst>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6" fillId="2" borderId="2" applyNumberFormat="0" applyAlignment="0" applyProtection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44" fontId="0" fillId="0" borderId="0" xfId="2" applyFont="1" applyAlignment="1">
      <alignment horizontal="center"/>
    </xf>
    <xf numFmtId="44" fontId="1" fillId="0" borderId="0" xfId="2" applyFont="1" applyFill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9" fontId="0" fillId="0" borderId="0" xfId="3" applyFont="1"/>
    <xf numFmtId="0" fontId="2" fillId="0" borderId="0" xfId="1" applyAlignment="1">
      <alignment horizontal="right" vertical="center" wrapText="1"/>
    </xf>
    <xf numFmtId="9" fontId="1" fillId="0" borderId="0" xfId="3" applyFont="1" applyAlignment="1">
      <alignment horizontal="center"/>
    </xf>
    <xf numFmtId="164" fontId="0" fillId="0" borderId="0" xfId="3" applyNumberFormat="1" applyFont="1"/>
    <xf numFmtId="14" fontId="0" fillId="0" borderId="0" xfId="0" applyNumberFormat="1"/>
    <xf numFmtId="44" fontId="3" fillId="0" borderId="0" xfId="2" applyFont="1"/>
    <xf numFmtId="0" fontId="0" fillId="0" borderId="0" xfId="0" applyFont="1" applyAlignment="1">
      <alignment horizontal="center"/>
    </xf>
    <xf numFmtId="44" fontId="0" fillId="0" borderId="0" xfId="2" applyFont="1" applyBorder="1"/>
    <xf numFmtId="0" fontId="2" fillId="0" borderId="0" xfId="1" applyAlignment="1">
      <alignment horizontal="center"/>
    </xf>
    <xf numFmtId="0" fontId="5" fillId="0" borderId="0" xfId="0" applyFont="1" applyAlignment="1">
      <alignment horizontal="center"/>
    </xf>
    <xf numFmtId="44" fontId="4" fillId="2" borderId="1" xfId="4" applyNumberFormat="1"/>
    <xf numFmtId="0" fontId="0" fillId="0" borderId="0" xfId="0" applyFont="1" applyAlignment="1">
      <alignment horizontal="right"/>
    </xf>
    <xf numFmtId="44" fontId="6" fillId="2" borderId="2" xfId="5" applyNumberFormat="1"/>
    <xf numFmtId="0" fontId="7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3" fontId="0" fillId="0" borderId="0" xfId="6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0" fontId="2" fillId="0" borderId="0" xfId="1" applyAlignment="1">
      <alignment horizontal="right" vertical="center" wrapText="1"/>
    </xf>
    <xf numFmtId="43" fontId="0" fillId="0" borderId="0" xfId="6" applyFont="1"/>
  </cellXfs>
  <cellStyles count="7">
    <cellStyle name="Calculation" xfId="5" builtinId="22"/>
    <cellStyle name="Comma" xfId="6" builtinId="3"/>
    <cellStyle name="Currency" xfId="2" builtinId="4"/>
    <cellStyle name="Hyperlink" xfId="1" builtinId="8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icrochip-technology/PIC32MX795F512L-80I-PT/PIC32MX795F512L-80I-PT-ND/2184451" TargetMode="External"/><Relationship Id="rId13" Type="http://schemas.openxmlformats.org/officeDocument/2006/relationships/hyperlink" Target="https://www.digikey.com/product-detail/en/jst-sales-america-inc/S4B-PH-K-S-LF-SN/455-1721-ND/926628" TargetMode="External"/><Relationship Id="rId18" Type="http://schemas.openxmlformats.org/officeDocument/2006/relationships/hyperlink" Target="https://www.digikey.com/product-detail/en/analog-devices-inc/AD7799BRUZ-REEL/AD7799BRUZ-REELCT-ND/4135565" TargetMode="External"/><Relationship Id="rId26" Type="http://schemas.openxmlformats.org/officeDocument/2006/relationships/hyperlink" Target="https://www.digikey.com/product-detail/en/abracon-llc/ABLS-8.000MHZ-B4-T/535-10212-1-ND/2184247" TargetMode="External"/><Relationship Id="rId3" Type="http://schemas.openxmlformats.org/officeDocument/2006/relationships/hyperlink" Target="https://www.digikey.com/product-detail/en/molex-llc/0541044033/WM11091CT-ND/5171225" TargetMode="External"/><Relationship Id="rId21" Type="http://schemas.openxmlformats.org/officeDocument/2006/relationships/hyperlink" Target="https://www.digikey.com/product-detail/en/molex-llc/0541044031/WM3431CT-ND/2405801" TargetMode="External"/><Relationship Id="rId7" Type="http://schemas.openxmlformats.org/officeDocument/2006/relationships/hyperlink" Target="https://www.digikey.com/product-detail/en/diodes-incorporated/AZ1117EH-3.3TRG1/AZ1117EH-3.3TRG1DICT-ND/5001336" TargetMode="External"/><Relationship Id="rId12" Type="http://schemas.openxmlformats.org/officeDocument/2006/relationships/hyperlink" Target="https://www.digikey.com/product-detail/en/texas-instruments/REG71055DDCR/296-49862-1-ND/9462739" TargetMode="External"/><Relationship Id="rId17" Type="http://schemas.openxmlformats.org/officeDocument/2006/relationships/hyperlink" Target="https://www.digikey.com/product-detail/en/texas-instruments/DRV8872DDAR/296-42661-1-ND/5455926" TargetMode="External"/><Relationship Id="rId25" Type="http://schemas.openxmlformats.org/officeDocument/2006/relationships/hyperlink" Target="https://www.digikey.com/product-detail/en/microchip-technology/MIC23050-SYML-TR/576-3351-1-ND/1980906" TargetMode="External"/><Relationship Id="rId2" Type="http://schemas.openxmlformats.org/officeDocument/2006/relationships/hyperlink" Target="https://www.mouser.com/ProductDetail/Bridgetek/FT811Q-T?qs=sGAEpiMZZMvw41ESBAosLIpGkj%252bvGBzspBg2TIyr9K4%3d" TargetMode="External"/><Relationship Id="rId16" Type="http://schemas.openxmlformats.org/officeDocument/2006/relationships/hyperlink" Target="https://www.digikey.com/product-detail/en/on-semiconductor/MC74HC125ADR2G/MC74HC125ADR2GOSCT-ND/1139715" TargetMode="External"/><Relationship Id="rId20" Type="http://schemas.openxmlformats.org/officeDocument/2006/relationships/hyperlink" Target="https://www.digikey.com/product-detail/en/on-semiconductor/FAN5333BSX/FAN5333BSXCT-ND/3042778" TargetMode="External"/><Relationship Id="rId29" Type="http://schemas.openxmlformats.org/officeDocument/2006/relationships/hyperlink" Target="https://www.digikey.com/product-detail/en/on-shore-technology-inc/OSTTE040104/ED2742-ND/2351818" TargetMode="External"/><Relationship Id="rId1" Type="http://schemas.openxmlformats.org/officeDocument/2006/relationships/hyperlink" Target="https://www.mouser.com/ProductDetail/Bridgetek/FT813Q-T?qs=sGAEpiMZZMvw41ESBAosLPj9P4R0zUG%2fc3n8p7mVPk8%3d" TargetMode="External"/><Relationship Id="rId6" Type="http://schemas.openxmlformats.org/officeDocument/2006/relationships/hyperlink" Target="https://www.digikey.com/product-detail/en/texas-instruments/HDC2010YPAR/296-47774-6-ND/8133296" TargetMode="External"/><Relationship Id="rId11" Type="http://schemas.openxmlformats.org/officeDocument/2006/relationships/hyperlink" Target="https://www.digikey.com/product-detail/en/microchip-technology/TC1014-5.0VCT713/TC10145.0VCT713CT-ND/669504" TargetMode="External"/><Relationship Id="rId24" Type="http://schemas.openxmlformats.org/officeDocument/2006/relationships/hyperlink" Target="https://www.digikey.com/product-detail/en/rohm-semiconductor/BU21026MUV-E2/BU21026MUV-E2CT-ND/7612517" TargetMode="External"/><Relationship Id="rId5" Type="http://schemas.openxmlformats.org/officeDocument/2006/relationships/hyperlink" Target="https://www.digikey.com/product-detail/en/microchip-technology/PIC32MX430F064L-I-PT/PIC32MX430F064L-I-PT-ND/3879880" TargetMode="External"/><Relationship Id="rId15" Type="http://schemas.openxmlformats.org/officeDocument/2006/relationships/hyperlink" Target="https://www.digikey.com/product-detail/en/winbond-electronics/W25N01GVZEIG-TR/W25N01GVZEIGCT-ND/7393545" TargetMode="External"/><Relationship Id="rId23" Type="http://schemas.openxmlformats.org/officeDocument/2006/relationships/hyperlink" Target="https://www.mouser.com/ProductDetail/Silicon-Labs/SI7006-A20-IM?qs=sGAEpiMZZMu5vlrqIFXt5U7uOzJHvhGqZVkcuxGyL9s9rdlN1VzzPA%3d%3d" TargetMode="External"/><Relationship Id="rId28" Type="http://schemas.openxmlformats.org/officeDocument/2006/relationships/hyperlink" Target="https://www.digikey.com/products/en?keywords=609-5379-1-ND" TargetMode="External"/><Relationship Id="rId10" Type="http://schemas.openxmlformats.org/officeDocument/2006/relationships/hyperlink" Target="https://www.digikey.com/product-detail/en/u-blox-america-inc/CAM-M8C-0/672-1014-1-ND/6150677" TargetMode="External"/><Relationship Id="rId19" Type="http://schemas.openxmlformats.org/officeDocument/2006/relationships/hyperlink" Target="https://www.digikey.com/product-detail/en/issi-integrated-silicon-solution-inc/IS66WV51216EBLL-55TLI/706-1427-5-ND/5320130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molex-llc/0522710679/WM7955CT-ND/1960704" TargetMode="External"/><Relationship Id="rId9" Type="http://schemas.openxmlformats.org/officeDocument/2006/relationships/hyperlink" Target="https://www.digikey.com/product-detail/en/stmicroelectronics/LIS3DHTR/497-10613-1-ND/2334355" TargetMode="External"/><Relationship Id="rId14" Type="http://schemas.openxmlformats.org/officeDocument/2006/relationships/hyperlink" Target="https://www.digikey.com/product-detail/en/jst-sales-america-inc/PHR-4/455-1164-ND/608606" TargetMode="External"/><Relationship Id="rId22" Type="http://schemas.openxmlformats.org/officeDocument/2006/relationships/hyperlink" Target="https://www.digikey.com/products/en?keywords=NHD-4.3-480272EF-ASXV%23-T" TargetMode="External"/><Relationship Id="rId27" Type="http://schemas.openxmlformats.org/officeDocument/2006/relationships/hyperlink" Target="https://www.digikey.com/products/en?keywords=AE11182-ND" TargetMode="External"/><Relationship Id="rId30" Type="http://schemas.openxmlformats.org/officeDocument/2006/relationships/hyperlink" Target="https://www.digikey.com/product-detail/en/murata-electronics-north-america/LQM21PN1R0MC0D/490-4992-1-ND/1788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Normal="70" workbookViewId="0">
      <selection activeCell="C26" sqref="C26"/>
    </sheetView>
  </sheetViews>
  <sheetFormatPr defaultRowHeight="15" x14ac:dyDescent="0.25"/>
  <cols>
    <col min="1" max="1" width="25.7109375" style="2" bestFit="1" customWidth="1"/>
    <col min="2" max="2" width="18.85546875" style="2" bestFit="1" customWidth="1"/>
    <col min="3" max="3" width="19.42578125" style="2" bestFit="1" customWidth="1"/>
    <col min="4" max="4" width="14.140625" style="6" bestFit="1" customWidth="1"/>
    <col min="5" max="5" width="14.140625" style="8" bestFit="1" customWidth="1"/>
    <col min="6" max="6" width="16.42578125" style="2" bestFit="1" customWidth="1"/>
    <col min="7" max="7" width="15.28515625" style="8" bestFit="1" customWidth="1"/>
    <col min="8" max="8" width="10.85546875" style="10" customWidth="1"/>
    <col min="9" max="9" width="62.85546875" style="2" bestFit="1" customWidth="1"/>
    <col min="10" max="10" width="12.140625" style="27" customWidth="1"/>
    <col min="11" max="11" width="13.28515625" bestFit="1" customWidth="1"/>
    <col min="12" max="12" width="9.7109375" bestFit="1" customWidth="1"/>
    <col min="13" max="13" width="44.7109375" customWidth="1"/>
  </cols>
  <sheetData>
    <row r="1" spans="1:13" x14ac:dyDescent="0.25">
      <c r="A1" s="3" t="s">
        <v>0</v>
      </c>
      <c r="B1" s="1" t="s">
        <v>2</v>
      </c>
      <c r="C1" s="1" t="s">
        <v>7</v>
      </c>
      <c r="D1" s="7" t="s">
        <v>14</v>
      </c>
      <c r="E1" s="9" t="s">
        <v>1</v>
      </c>
      <c r="F1" s="1" t="s">
        <v>3</v>
      </c>
      <c r="G1" s="9" t="s">
        <v>4</v>
      </c>
      <c r="H1" s="12" t="s">
        <v>66</v>
      </c>
      <c r="I1" s="1" t="s">
        <v>86</v>
      </c>
      <c r="J1" s="26" t="s">
        <v>111</v>
      </c>
      <c r="K1" s="1" t="s">
        <v>72</v>
      </c>
      <c r="L1" s="1" t="s">
        <v>73</v>
      </c>
      <c r="M1" s="1" t="s">
        <v>74</v>
      </c>
    </row>
    <row r="2" spans="1:13" x14ac:dyDescent="0.25">
      <c r="A2" s="28" t="s">
        <v>11</v>
      </c>
      <c r="B2" s="2" t="s">
        <v>5</v>
      </c>
      <c r="C2" s="2" t="s">
        <v>6</v>
      </c>
      <c r="D2" s="8">
        <v>9.69</v>
      </c>
      <c r="E2" s="8">
        <v>8.0442999999999998</v>
      </c>
      <c r="F2" s="2">
        <v>1</v>
      </c>
      <c r="G2" s="8">
        <f t="shared" ref="G2:G24" si="0">F2*E2</f>
        <v>8.0442999999999998</v>
      </c>
      <c r="H2" s="13">
        <f t="shared" ref="H2:H11" si="1">G2/$G$26</f>
        <v>8.9986460026202947E-2</v>
      </c>
      <c r="I2" s="2" t="s">
        <v>90</v>
      </c>
      <c r="J2" s="25"/>
      <c r="K2" s="14">
        <v>43413</v>
      </c>
      <c r="L2" s="8">
        <v>98.69</v>
      </c>
      <c r="M2" t="s">
        <v>75</v>
      </c>
    </row>
    <row r="3" spans="1:13" x14ac:dyDescent="0.25">
      <c r="A3" s="29" t="s">
        <v>87</v>
      </c>
      <c r="B3" s="2" t="s">
        <v>9</v>
      </c>
      <c r="C3" s="2" t="s">
        <v>88</v>
      </c>
      <c r="D3" s="8">
        <v>1.66</v>
      </c>
      <c r="E3" s="8">
        <v>1.54</v>
      </c>
      <c r="F3" s="2">
        <v>1</v>
      </c>
      <c r="G3" s="8">
        <f t="shared" si="0"/>
        <v>1.54</v>
      </c>
      <c r="H3" s="13">
        <f t="shared" si="1"/>
        <v>1.7226999047816785E-2</v>
      </c>
      <c r="I3" s="2" t="s">
        <v>89</v>
      </c>
      <c r="J3" s="25"/>
      <c r="K3" s="14">
        <v>43383</v>
      </c>
      <c r="L3" s="8">
        <v>80.599999999999994</v>
      </c>
      <c r="M3" t="s">
        <v>93</v>
      </c>
    </row>
    <row r="4" spans="1:13" x14ac:dyDescent="0.25">
      <c r="A4" s="29" t="s">
        <v>12</v>
      </c>
      <c r="B4" s="2" t="s">
        <v>15</v>
      </c>
      <c r="C4" s="2" t="s">
        <v>13</v>
      </c>
      <c r="D4" s="8">
        <v>0.79</v>
      </c>
      <c r="E4" s="8">
        <v>0.70920000000000005</v>
      </c>
      <c r="F4" s="2">
        <v>1</v>
      </c>
      <c r="G4" s="8">
        <f t="shared" si="0"/>
        <v>0.70920000000000005</v>
      </c>
      <c r="H4" s="13">
        <f t="shared" si="1"/>
        <v>7.9333686524101707E-3</v>
      </c>
      <c r="I4" s="2" t="s">
        <v>89</v>
      </c>
      <c r="J4" s="25"/>
    </row>
    <row r="5" spans="1:13" x14ac:dyDescent="0.25">
      <c r="A5" s="30" t="s">
        <v>16</v>
      </c>
      <c r="B5" s="2" t="s">
        <v>17</v>
      </c>
      <c r="C5" s="2" t="s">
        <v>18</v>
      </c>
      <c r="D5" s="8">
        <v>31.43</v>
      </c>
      <c r="E5" s="8">
        <v>12</v>
      </c>
      <c r="F5" s="2">
        <v>1</v>
      </c>
      <c r="G5" s="8">
        <f t="shared" si="0"/>
        <v>12</v>
      </c>
      <c r="H5" s="13">
        <f t="shared" si="1"/>
        <v>0.13423635621675414</v>
      </c>
      <c r="I5" s="2" t="s">
        <v>91</v>
      </c>
      <c r="J5" s="32"/>
    </row>
    <row r="6" spans="1:13" x14ac:dyDescent="0.25">
      <c r="A6" s="28" t="s">
        <v>19</v>
      </c>
      <c r="B6" s="2" t="s">
        <v>20</v>
      </c>
      <c r="C6" s="2" t="s">
        <v>6</v>
      </c>
      <c r="D6" s="8">
        <v>0.34</v>
      </c>
      <c r="E6" s="8">
        <v>0.25750000000000001</v>
      </c>
      <c r="F6" s="2">
        <v>1</v>
      </c>
      <c r="G6" s="8">
        <f t="shared" si="0"/>
        <v>0.25750000000000001</v>
      </c>
      <c r="H6" s="13">
        <f t="shared" si="1"/>
        <v>2.8804884771511828E-3</v>
      </c>
      <c r="J6" s="25"/>
    </row>
    <row r="7" spans="1:13" x14ac:dyDescent="0.25">
      <c r="A7" s="30" t="s">
        <v>100</v>
      </c>
      <c r="B7" s="2" t="s">
        <v>101</v>
      </c>
      <c r="C7" s="2" t="s">
        <v>6</v>
      </c>
      <c r="D7" s="8">
        <v>0.46</v>
      </c>
      <c r="E7" s="8">
        <v>0.35439999999999999</v>
      </c>
      <c r="F7" s="2">
        <v>1</v>
      </c>
      <c r="G7" s="8">
        <f t="shared" si="0"/>
        <v>0.35439999999999999</v>
      </c>
      <c r="H7" s="13">
        <f t="shared" si="1"/>
        <v>3.9644470536014725E-3</v>
      </c>
      <c r="J7" s="25"/>
    </row>
    <row r="8" spans="1:13" x14ac:dyDescent="0.25">
      <c r="A8" s="31" t="s">
        <v>83</v>
      </c>
      <c r="B8" s="2" t="s">
        <v>24</v>
      </c>
      <c r="C8" s="2" t="s">
        <v>25</v>
      </c>
      <c r="D8" s="8">
        <v>43</v>
      </c>
      <c r="E8" s="8">
        <v>33.970199999999998</v>
      </c>
      <c r="F8" s="2">
        <v>1</v>
      </c>
      <c r="G8" s="8">
        <f t="shared" si="0"/>
        <v>33.970199999999998</v>
      </c>
      <c r="H8" s="13">
        <f t="shared" si="1"/>
        <v>0.3800029889961985</v>
      </c>
      <c r="I8" s="2" t="s">
        <v>54</v>
      </c>
      <c r="J8" s="25"/>
    </row>
    <row r="9" spans="1:13" x14ac:dyDescent="0.25">
      <c r="A9" s="30" t="s">
        <v>26</v>
      </c>
      <c r="B9" s="19" t="s">
        <v>27</v>
      </c>
      <c r="C9" s="2" t="s">
        <v>8</v>
      </c>
      <c r="D9" s="8">
        <v>1.28</v>
      </c>
      <c r="E9" s="8">
        <v>0.58401000000000003</v>
      </c>
      <c r="F9" s="2">
        <v>1</v>
      </c>
      <c r="G9" s="8">
        <f t="shared" si="0"/>
        <v>0.58401000000000003</v>
      </c>
      <c r="H9" s="13">
        <f t="shared" si="1"/>
        <v>6.5329478661788828E-3</v>
      </c>
      <c r="J9" s="25"/>
    </row>
    <row r="10" spans="1:13" x14ac:dyDescent="0.25">
      <c r="A10" s="30" t="s">
        <v>115</v>
      </c>
      <c r="B10" s="2" t="s">
        <v>122</v>
      </c>
      <c r="C10" s="2" t="s">
        <v>116</v>
      </c>
      <c r="D10" s="6">
        <v>1.07</v>
      </c>
      <c r="E10" s="8">
        <v>0.4264</v>
      </c>
      <c r="F10" s="2">
        <v>5</v>
      </c>
      <c r="G10" s="8">
        <f t="shared" si="0"/>
        <v>2.1320000000000001</v>
      </c>
      <c r="H10" s="13">
        <f t="shared" si="1"/>
        <v>2.3849325954509989E-2</v>
      </c>
      <c r="I10" s="2" t="s">
        <v>117</v>
      </c>
      <c r="J10" s="25"/>
    </row>
    <row r="11" spans="1:13" x14ac:dyDescent="0.25">
      <c r="A11" s="30" t="s">
        <v>35</v>
      </c>
      <c r="B11" s="16" t="s">
        <v>34</v>
      </c>
      <c r="C11" s="2" t="s">
        <v>33</v>
      </c>
      <c r="D11" s="8">
        <v>3.58</v>
      </c>
      <c r="E11" s="8">
        <v>2.8256999999999999</v>
      </c>
      <c r="F11" s="2">
        <v>1</v>
      </c>
      <c r="G11" s="8">
        <f t="shared" si="0"/>
        <v>2.8256999999999999</v>
      </c>
      <c r="H11" s="13">
        <f t="shared" si="1"/>
        <v>3.1609305980140182E-2</v>
      </c>
      <c r="J11" s="25"/>
    </row>
    <row r="12" spans="1:13" x14ac:dyDescent="0.25">
      <c r="A12" s="30" t="s">
        <v>114</v>
      </c>
      <c r="B12" s="16" t="s">
        <v>108</v>
      </c>
      <c r="C12" s="2" t="s">
        <v>118</v>
      </c>
      <c r="D12" s="8">
        <v>0.47</v>
      </c>
      <c r="E12" s="8">
        <v>0.31950000000000001</v>
      </c>
      <c r="F12" s="2">
        <v>1</v>
      </c>
      <c r="G12" s="8">
        <f t="shared" si="0"/>
        <v>0.31950000000000001</v>
      </c>
      <c r="H12" s="13"/>
      <c r="J12" s="25"/>
    </row>
    <row r="13" spans="1:13" x14ac:dyDescent="0.25">
      <c r="A13" s="30" t="s">
        <v>112</v>
      </c>
      <c r="B13" s="16" t="s">
        <v>36</v>
      </c>
      <c r="C13" s="2" t="s">
        <v>113</v>
      </c>
      <c r="D13" s="8">
        <v>0.77</v>
      </c>
      <c r="E13" s="8">
        <v>0.60955999999999999</v>
      </c>
      <c r="F13" s="2">
        <v>1</v>
      </c>
      <c r="G13" s="8">
        <f t="shared" si="0"/>
        <v>0.60955999999999999</v>
      </c>
      <c r="H13" s="13">
        <f t="shared" ref="H13:H24" si="2">G13/$G$26</f>
        <v>6.8187594412903885E-3</v>
      </c>
      <c r="I13" s="2" t="s">
        <v>54</v>
      </c>
      <c r="J13" s="25"/>
    </row>
    <row r="14" spans="1:13" x14ac:dyDescent="0.25">
      <c r="A14" s="30" t="s">
        <v>92</v>
      </c>
      <c r="B14" s="16" t="s">
        <v>38</v>
      </c>
      <c r="C14" s="2" t="s">
        <v>40</v>
      </c>
      <c r="D14" s="8">
        <v>2.6</v>
      </c>
      <c r="E14" s="8">
        <v>2.2387000000000001</v>
      </c>
      <c r="F14" s="2">
        <v>1</v>
      </c>
      <c r="G14" s="8">
        <f t="shared" si="0"/>
        <v>2.2387000000000001</v>
      </c>
      <c r="H14" s="13">
        <f t="shared" si="2"/>
        <v>2.5042910888537294E-2</v>
      </c>
      <c r="I14" s="2" t="s">
        <v>95</v>
      </c>
      <c r="J14" s="25"/>
    </row>
    <row r="15" spans="1:13" x14ac:dyDescent="0.25">
      <c r="A15" s="30" t="s">
        <v>46</v>
      </c>
      <c r="B15" s="16" t="s">
        <v>45</v>
      </c>
      <c r="C15" s="2" t="s">
        <v>47</v>
      </c>
      <c r="D15" s="8">
        <v>0.4</v>
      </c>
      <c r="E15" s="8">
        <v>0.16750000000000001</v>
      </c>
      <c r="F15" s="2">
        <v>2</v>
      </c>
      <c r="G15" s="8">
        <f t="shared" si="0"/>
        <v>0.33500000000000002</v>
      </c>
      <c r="H15" s="13">
        <f t="shared" si="2"/>
        <v>3.7474316110510538E-3</v>
      </c>
      <c r="J15" s="25"/>
    </row>
    <row r="16" spans="1:13" x14ac:dyDescent="0.25">
      <c r="A16" s="30" t="s">
        <v>48</v>
      </c>
      <c r="B16" s="16" t="s">
        <v>49</v>
      </c>
      <c r="C16" s="2" t="s">
        <v>8</v>
      </c>
      <c r="D16" s="8">
        <v>1.94</v>
      </c>
      <c r="E16" s="8">
        <v>1.3996999999999999</v>
      </c>
      <c r="F16" s="2">
        <v>1</v>
      </c>
      <c r="G16" s="8">
        <f t="shared" si="0"/>
        <v>1.3996999999999999</v>
      </c>
      <c r="H16" s="13">
        <f t="shared" si="2"/>
        <v>1.5657552316382564E-2</v>
      </c>
      <c r="J16" s="25"/>
    </row>
    <row r="17" spans="1:10" x14ac:dyDescent="0.25">
      <c r="A17" s="30" t="s">
        <v>51</v>
      </c>
      <c r="B17" s="16" t="s">
        <v>52</v>
      </c>
      <c r="C17" s="2" t="s">
        <v>53</v>
      </c>
      <c r="D17" s="8">
        <v>11.4</v>
      </c>
      <c r="E17" s="8">
        <v>8.5252999999999997</v>
      </c>
      <c r="F17" s="2">
        <v>1</v>
      </c>
      <c r="G17" s="8">
        <f t="shared" si="0"/>
        <v>8.5252999999999997</v>
      </c>
      <c r="H17" s="13">
        <f t="shared" si="2"/>
        <v>9.5367100637891181E-2</v>
      </c>
      <c r="I17" s="2" t="s">
        <v>94</v>
      </c>
      <c r="J17" s="25"/>
    </row>
    <row r="18" spans="1:10" x14ac:dyDescent="0.25">
      <c r="A18" s="30" t="s">
        <v>63</v>
      </c>
      <c r="B18" s="16" t="s">
        <v>102</v>
      </c>
      <c r="C18" s="2" t="s">
        <v>47</v>
      </c>
      <c r="D18" s="8">
        <v>0.99</v>
      </c>
      <c r="E18" s="8">
        <v>0.68700000000000006</v>
      </c>
      <c r="F18" s="2">
        <v>1</v>
      </c>
      <c r="G18" s="8">
        <f t="shared" si="0"/>
        <v>0.68700000000000006</v>
      </c>
      <c r="H18" s="13">
        <f t="shared" si="2"/>
        <v>7.685031393409176E-3</v>
      </c>
      <c r="I18" s="2" t="s">
        <v>54</v>
      </c>
      <c r="J18" s="25"/>
    </row>
    <row r="19" spans="1:10" x14ac:dyDescent="0.25">
      <c r="A19" s="31" t="s">
        <v>60</v>
      </c>
      <c r="B19" s="23" t="s">
        <v>59</v>
      </c>
      <c r="C19" s="2" t="s">
        <v>61</v>
      </c>
      <c r="D19" s="8">
        <v>3.2</v>
      </c>
      <c r="E19" s="8">
        <v>2.5325899999999999</v>
      </c>
      <c r="F19" s="2">
        <v>1</v>
      </c>
      <c r="G19" s="8">
        <f t="shared" si="0"/>
        <v>2.5325899999999999</v>
      </c>
      <c r="H19" s="13">
        <f t="shared" si="2"/>
        <v>2.8330471115915783E-2</v>
      </c>
      <c r="I19" s="2" t="s">
        <v>54</v>
      </c>
      <c r="J19" s="25"/>
    </row>
    <row r="20" spans="1:10" x14ac:dyDescent="0.25">
      <c r="A20" s="30" t="s">
        <v>110</v>
      </c>
      <c r="B20" s="16" t="s">
        <v>67</v>
      </c>
      <c r="C20" s="2" t="s">
        <v>68</v>
      </c>
      <c r="D20" s="8">
        <v>1.34</v>
      </c>
      <c r="E20" s="8">
        <v>1.0048999999999999</v>
      </c>
      <c r="F20" s="2">
        <v>1</v>
      </c>
      <c r="G20" s="8">
        <f t="shared" si="0"/>
        <v>1.0048999999999999</v>
      </c>
      <c r="H20" s="13">
        <f t="shared" si="2"/>
        <v>1.1241176196851353E-2</v>
      </c>
      <c r="I20" s="2" t="s">
        <v>54</v>
      </c>
      <c r="J20" s="25"/>
    </row>
    <row r="21" spans="1:10" x14ac:dyDescent="0.25">
      <c r="A21" s="30" t="s">
        <v>97</v>
      </c>
      <c r="B21" s="2" t="s">
        <v>98</v>
      </c>
      <c r="C21" s="2" t="s">
        <v>99</v>
      </c>
      <c r="D21" s="6">
        <v>1.54</v>
      </c>
      <c r="E21" s="8">
        <v>1.075</v>
      </c>
      <c r="F21" s="2">
        <v>1</v>
      </c>
      <c r="G21" s="8">
        <f t="shared" si="0"/>
        <v>1.075</v>
      </c>
      <c r="H21" s="13">
        <f t="shared" si="2"/>
        <v>1.202534024441756E-2</v>
      </c>
      <c r="J21" s="25"/>
    </row>
    <row r="22" spans="1:10" x14ac:dyDescent="0.25">
      <c r="A22" s="30" t="s">
        <v>119</v>
      </c>
      <c r="B22" s="16" t="s">
        <v>103</v>
      </c>
      <c r="C22" s="16" t="s">
        <v>121</v>
      </c>
      <c r="D22" s="8">
        <v>0.25</v>
      </c>
      <c r="E22" s="8">
        <v>0.25</v>
      </c>
      <c r="F22" s="2">
        <v>1</v>
      </c>
      <c r="G22" s="8">
        <f t="shared" si="0"/>
        <v>0.25</v>
      </c>
      <c r="H22" s="13">
        <f t="shared" si="2"/>
        <v>2.7965907545157115E-3</v>
      </c>
      <c r="I22" s="2" t="s">
        <v>120</v>
      </c>
      <c r="J22" s="25"/>
    </row>
    <row r="23" spans="1:10" x14ac:dyDescent="0.25">
      <c r="A23" s="21" t="s">
        <v>44</v>
      </c>
      <c r="B23" s="16" t="s">
        <v>69</v>
      </c>
      <c r="C23" s="16" t="s">
        <v>71</v>
      </c>
      <c r="D23" s="15">
        <v>0.1</v>
      </c>
      <c r="E23" s="15">
        <v>0.1</v>
      </c>
      <c r="F23" s="16">
        <v>40</v>
      </c>
      <c r="G23" s="8">
        <f t="shared" si="0"/>
        <v>4</v>
      </c>
      <c r="H23" s="13">
        <f t="shared" si="2"/>
        <v>4.4745452072251383E-2</v>
      </c>
      <c r="J23" s="25"/>
    </row>
    <row r="24" spans="1:10" x14ac:dyDescent="0.25">
      <c r="A24" s="21" t="s">
        <v>43</v>
      </c>
      <c r="B24" s="16" t="s">
        <v>70</v>
      </c>
      <c r="C24" s="16" t="s">
        <v>71</v>
      </c>
      <c r="D24" s="15">
        <v>0.1</v>
      </c>
      <c r="E24" s="15">
        <v>0.1</v>
      </c>
      <c r="F24" s="16">
        <v>40</v>
      </c>
      <c r="G24" s="8">
        <f t="shared" si="0"/>
        <v>4</v>
      </c>
      <c r="H24" s="13">
        <f t="shared" si="2"/>
        <v>4.4745452072251383E-2</v>
      </c>
      <c r="J24" s="25"/>
    </row>
    <row r="25" spans="1:10" x14ac:dyDescent="0.25">
      <c r="G25" s="17"/>
      <c r="H25" s="13"/>
    </row>
    <row r="26" spans="1:10" x14ac:dyDescent="0.25">
      <c r="F26" s="2" t="s">
        <v>107</v>
      </c>
      <c r="G26" s="20">
        <f>SUM(G2:G25)</f>
        <v>89.394559999999984</v>
      </c>
      <c r="H26" s="10">
        <f>G26/$G$26</f>
        <v>1</v>
      </c>
    </row>
    <row r="27" spans="1:10" x14ac:dyDescent="0.25">
      <c r="F27" s="2" t="s">
        <v>104</v>
      </c>
      <c r="G27" s="20">
        <f>525/100</f>
        <v>5.25</v>
      </c>
    </row>
    <row r="28" spans="1:10" x14ac:dyDescent="0.25">
      <c r="F28" s="2" t="s">
        <v>106</v>
      </c>
      <c r="G28" s="20">
        <v>5</v>
      </c>
    </row>
    <row r="29" spans="1:10" x14ac:dyDescent="0.25">
      <c r="F29" s="2" t="s">
        <v>105</v>
      </c>
      <c r="G29" s="22">
        <f>G26+G27+G28</f>
        <v>99.644559999999984</v>
      </c>
      <c r="I29" s="2" t="s">
        <v>109</v>
      </c>
    </row>
    <row r="31" spans="1:10" x14ac:dyDescent="0.25">
      <c r="J31" s="24"/>
    </row>
    <row r="33" spans="1:8" x14ac:dyDescent="0.25">
      <c r="B33" s="2" t="s">
        <v>57</v>
      </c>
      <c r="C33" s="2" t="s">
        <v>58</v>
      </c>
      <c r="D33" t="s">
        <v>82</v>
      </c>
      <c r="E33" s="8" t="s">
        <v>77</v>
      </c>
      <c r="H33" s="10" t="s">
        <v>96</v>
      </c>
    </row>
    <row r="34" spans="1:8" x14ac:dyDescent="0.25">
      <c r="B34" s="2" t="s">
        <v>62</v>
      </c>
      <c r="C34" s="2" t="s">
        <v>37</v>
      </c>
      <c r="E34" s="8" t="s">
        <v>78</v>
      </c>
      <c r="H34" s="10">
        <v>525</v>
      </c>
    </row>
    <row r="35" spans="1:8" x14ac:dyDescent="0.25">
      <c r="B35" s="2" t="s">
        <v>43</v>
      </c>
      <c r="C35" s="2" t="s">
        <v>55</v>
      </c>
      <c r="E35" s="8" t="s">
        <v>79</v>
      </c>
    </row>
    <row r="36" spans="1:8" x14ac:dyDescent="0.25">
      <c r="B36" s="2" t="s">
        <v>44</v>
      </c>
      <c r="C36" s="2" t="s">
        <v>56</v>
      </c>
      <c r="D36"/>
      <c r="E36" s="8" t="s">
        <v>80</v>
      </c>
    </row>
    <row r="37" spans="1:8" x14ac:dyDescent="0.25">
      <c r="B37" s="2" t="s">
        <v>50</v>
      </c>
      <c r="D37"/>
      <c r="E37" s="8" t="s">
        <v>81</v>
      </c>
    </row>
    <row r="38" spans="1:8" x14ac:dyDescent="0.25">
      <c r="B38" s="2" t="s">
        <v>76</v>
      </c>
    </row>
    <row r="40" spans="1:8" x14ac:dyDescent="0.25">
      <c r="A40" s="5" t="s">
        <v>42</v>
      </c>
      <c r="B40" s="2" t="s">
        <v>38</v>
      </c>
      <c r="C40" s="2" t="s">
        <v>40</v>
      </c>
      <c r="D40" s="8">
        <v>2.59</v>
      </c>
      <c r="E40" s="8">
        <v>2.0739000000000001</v>
      </c>
    </row>
    <row r="41" spans="1:8" x14ac:dyDescent="0.25">
      <c r="A41" s="5" t="s">
        <v>41</v>
      </c>
      <c r="B41" s="2" t="s">
        <v>39</v>
      </c>
      <c r="C41" s="2" t="s">
        <v>40</v>
      </c>
      <c r="D41" s="8">
        <v>0.95</v>
      </c>
      <c r="E41" s="8">
        <v>0.71830000000000005</v>
      </c>
    </row>
    <row r="42" spans="1:8" x14ac:dyDescent="0.25">
      <c r="A42" s="11" t="s">
        <v>64</v>
      </c>
    </row>
    <row r="43" spans="1:8" x14ac:dyDescent="0.25">
      <c r="A43" s="5" t="s">
        <v>65</v>
      </c>
    </row>
    <row r="44" spans="1:8" x14ac:dyDescent="0.25">
      <c r="A44" s="18" t="s">
        <v>84</v>
      </c>
      <c r="B44" s="2" t="s">
        <v>85</v>
      </c>
      <c r="C44" s="2" t="s">
        <v>6</v>
      </c>
      <c r="D44" s="6">
        <v>5.78</v>
      </c>
      <c r="E44" s="8">
        <v>4.7998000000000003</v>
      </c>
    </row>
    <row r="45" spans="1:8" x14ac:dyDescent="0.25">
      <c r="A45" s="4" t="s">
        <v>10</v>
      </c>
      <c r="B45" s="2" t="s">
        <v>9</v>
      </c>
      <c r="C45" s="2" t="s">
        <v>8</v>
      </c>
      <c r="D45" s="8">
        <v>3.35</v>
      </c>
      <c r="E45" s="8">
        <v>1.8204</v>
      </c>
    </row>
    <row r="46" spans="1:8" x14ac:dyDescent="0.25">
      <c r="A46" s="5" t="s">
        <v>22</v>
      </c>
      <c r="B46" s="2" t="s">
        <v>23</v>
      </c>
      <c r="C46" s="2" t="s">
        <v>21</v>
      </c>
      <c r="D46" s="8">
        <v>0.44</v>
      </c>
      <c r="E46" s="8">
        <v>0.1895</v>
      </c>
      <c r="F46" s="2">
        <v>1</v>
      </c>
      <c r="G46" s="8">
        <f>F46*E46</f>
        <v>0.1895</v>
      </c>
      <c r="H46" s="13">
        <f>G46/$G$26</f>
        <v>2.1198157919229093E-3</v>
      </c>
    </row>
    <row r="47" spans="1:8" x14ac:dyDescent="0.25">
      <c r="A47" s="30" t="s">
        <v>28</v>
      </c>
      <c r="B47" s="2" t="s">
        <v>29</v>
      </c>
      <c r="C47" s="2" t="s">
        <v>31</v>
      </c>
      <c r="D47" s="8">
        <v>0.22</v>
      </c>
      <c r="E47" s="8">
        <v>0.14399999999999999</v>
      </c>
      <c r="F47" s="2">
        <v>5</v>
      </c>
      <c r="G47" s="8">
        <f>F47*E47</f>
        <v>0.72</v>
      </c>
    </row>
    <row r="48" spans="1:8" x14ac:dyDescent="0.25">
      <c r="A48" s="30" t="s">
        <v>32</v>
      </c>
      <c r="B48" s="2" t="s">
        <v>30</v>
      </c>
      <c r="C48" s="2" t="s">
        <v>31</v>
      </c>
      <c r="D48" s="8">
        <v>0.1</v>
      </c>
      <c r="E48" s="8">
        <v>6.0199999999999997E-2</v>
      </c>
      <c r="F48" s="2">
        <v>4</v>
      </c>
      <c r="G48" s="8">
        <f>F48*E48</f>
        <v>0.24079999999999999</v>
      </c>
    </row>
  </sheetData>
  <conditionalFormatting sqref="H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{EBDEEC8F-BD23-4E2E-99BF-810A8861A417}</x14:id>
        </ext>
      </extLst>
    </cfRule>
  </conditionalFormatting>
  <conditionalFormatting sqref="H2:H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{E5B5708F-AF4E-472B-86D4-E608850ED8C2}</x14:id>
        </ext>
      </extLst>
    </cfRule>
  </conditionalFormatting>
  <hyperlinks>
    <hyperlink ref="A42" r:id="rId1" xr:uid="{5678B9E6-DE86-401B-BDAE-7D9F6469FDE3}"/>
    <hyperlink ref="A43" r:id="rId2" xr:uid="{7E8CB0A3-F47D-4B54-B720-D9CD7DF2F8EE}"/>
    <hyperlink ref="A40" r:id="rId3" xr:uid="{653FFE94-4D7F-4394-B0B2-10332AAC8742}"/>
    <hyperlink ref="A41" r:id="rId4" display="https://www.digikey.com/product-detail/en/molex-llc/0522710679/WM7955CT-ND/1960704" xr:uid="{C446B2E0-C0B0-47BA-BB19-2A932AEA1D87}"/>
    <hyperlink ref="A44" r:id="rId5" xr:uid="{7A52F621-53DC-4944-A105-9D5D48BD709B}"/>
    <hyperlink ref="A45" r:id="rId6" display="https://www.digikey.com/product-detail/en/texas-instruments/HDC2010YPAR/296-47774-6-ND/8133296" xr:uid="{A59B6D7E-18A9-46DD-B79B-3216C251B120}"/>
    <hyperlink ref="A46" r:id="rId7" xr:uid="{5D40EBFA-38D8-4D85-A69A-77A340615339}"/>
    <hyperlink ref="A2" r:id="rId8" display="https://www.digikey.com/product-detail/en/microchip-technology/PIC32MX795F512L-80I-PT/PIC32MX795F512L-80I-PT-ND/2184451" xr:uid="{96F50DC8-1156-44BD-A100-CECEF0DBA608}"/>
    <hyperlink ref="A4" r:id="rId9" display="https://www.digikey.com/product-detail/en/stmicroelectronics/LIS3DHTR/497-10613-1-ND/2334355" xr:uid="{75FD6DE8-E3E6-488A-80DA-A82A7415BE34}"/>
    <hyperlink ref="A5" r:id="rId10" display="CAM-M8" xr:uid="{AAA52117-BA88-47F2-8CEE-882690036EF1}"/>
    <hyperlink ref="A6" r:id="rId11" xr:uid="{B7E4E087-B402-4FDC-949C-298F88573ED0}"/>
    <hyperlink ref="A9" r:id="rId12" xr:uid="{BCB74108-468A-49FE-9C12-37C2BA4FC058}"/>
    <hyperlink ref="A47" r:id="rId13" xr:uid="{B696A207-AA14-4226-B01D-E4F633E3359E}"/>
    <hyperlink ref="A48" r:id="rId14" xr:uid="{FC9BFBD5-64DF-4FA5-B956-10395A26F4F7}"/>
    <hyperlink ref="A11" r:id="rId15" xr:uid="{00FD8348-3D5C-4D08-B5A1-80F726E66E33}"/>
    <hyperlink ref="A15" r:id="rId16" display="https://www.digikey.com/product-detail/en/on-semiconductor/MC74HC125ADR2G/MC74HC125ADR2GOSCT-ND/1139715" xr:uid="{0D700448-0E72-4B55-90FA-B368E0B62C39}"/>
    <hyperlink ref="A16" r:id="rId17" display="https://www.digikey.com/product-detail/en/texas-instruments/DRV8872DDAR/296-42661-1-ND/5455926" xr:uid="{6114D03B-D4DA-4FBF-9B1C-C3B7AD098BA9}"/>
    <hyperlink ref="A17" r:id="rId18" display="https://www.digikey.com/product-detail/en/analog-devices-inc/AD7799BRUZ-REEL/AD7799BRUZ-REELCT-ND/4135565" xr:uid="{4B1FE711-B41B-4C95-9AFF-964E590FAEA9}"/>
    <hyperlink ref="A19" r:id="rId19" xr:uid="{C8A12CB4-8BD6-400D-8778-CB90C34529A8}"/>
    <hyperlink ref="A18" r:id="rId20" xr:uid="{DA75B542-D86D-4B8B-A010-0E90403DB631}"/>
    <hyperlink ref="A14" r:id="rId21" xr:uid="{7F96FA14-D697-422E-905A-991475B71057}"/>
    <hyperlink ref="A8" r:id="rId22" xr:uid="{9849B45B-0C58-488D-BA9E-5D0A918112A3}"/>
    <hyperlink ref="A3" r:id="rId23" xr:uid="{0D2ADA9B-1007-4C76-91DB-7B12AE9573EA}"/>
    <hyperlink ref="A21" r:id="rId24" xr:uid="{1403372D-5EBE-4749-8D7B-B82E7BCD587C}"/>
    <hyperlink ref="A7" r:id="rId25" xr:uid="{97352714-91EF-4428-A3E4-A04998CB3C31}"/>
    <hyperlink ref="A20" r:id="rId26" xr:uid="{DB300913-E56B-4B4B-8B6B-45D99AE75B3D}"/>
    <hyperlink ref="A13" r:id="rId27" xr:uid="{2B494103-7B58-418F-8039-3EE2EE0764D5}"/>
    <hyperlink ref="A12" r:id="rId28" xr:uid="{FC62576B-0341-4AB6-A60F-37AA4F9AC5C1}"/>
    <hyperlink ref="A10" r:id="rId29" xr:uid="{474F737D-ACD2-4647-9706-527F0B2556E0}"/>
    <hyperlink ref="A22" r:id="rId30" xr:uid="{143742D2-F4BE-4740-B25E-8DB03D19A806}"/>
  </hyperlinks>
  <pageMargins left="0.7" right="0.7" top="0.75" bottom="0.75" header="0.3" footer="0.3"/>
  <pageSetup orientation="portrait" r:id="rId3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EEC8F-BD23-4E2E-99BF-810A8861A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E5B5708F-AF4E-472B-86D4-E608850ED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1804-3093-4E79-8ABA-2728B7104058}">
  <dimension ref="A1"/>
  <sheetViews>
    <sheetView workbookViewId="0">
      <selection sqref="A1: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2018-11-14T07:29:26Z</dcterms:modified>
</cp:coreProperties>
</file>