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3DF27164-0875-427B-9E38-2D9A082690D9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Sheet4" sheetId="4" r:id="rId2"/>
  </sheets>
  <definedNames>
    <definedName name="_xlnm._FilterDatabase" localSheetId="0" hidden="1">Sheet1!$A$1:$J$26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16" i="1"/>
  <c r="G10" i="1" l="1"/>
  <c r="G46" i="1" l="1"/>
  <c r="G12" i="1"/>
  <c r="G22" i="1"/>
  <c r="G27" i="1"/>
  <c r="G23" i="1" l="1"/>
  <c r="G24" i="1"/>
  <c r="G21" i="1"/>
  <c r="G3" i="1" l="1"/>
  <c r="G5" i="1"/>
  <c r="G25" i="1" s="1"/>
  <c r="G26" i="1" s="1"/>
  <c r="G6" i="1"/>
  <c r="G7" i="1"/>
  <c r="G8" i="1"/>
  <c r="G9" i="1"/>
  <c r="G47" i="1"/>
  <c r="G48" i="1"/>
  <c r="G11" i="1"/>
  <c r="G13" i="1"/>
  <c r="G14" i="1"/>
  <c r="G15" i="1"/>
  <c r="G17" i="1"/>
  <c r="G18" i="1"/>
  <c r="G19" i="1"/>
  <c r="G20" i="1"/>
  <c r="G2" i="1"/>
  <c r="H10" i="1" l="1"/>
  <c r="H22" i="1"/>
  <c r="H46" i="1"/>
  <c r="G29" i="1"/>
  <c r="H5" i="1"/>
  <c r="H4" i="1"/>
  <c r="H6" i="1"/>
  <c r="H17" i="1"/>
  <c r="H23" i="1"/>
  <c r="H7" i="1"/>
  <c r="H3" i="1"/>
  <c r="H9" i="1"/>
  <c r="H18" i="1"/>
  <c r="H13" i="1"/>
  <c r="H2" i="1"/>
  <c r="H21" i="1"/>
  <c r="H15" i="1"/>
  <c r="H24" i="1"/>
  <c r="H14" i="1"/>
  <c r="H19" i="1"/>
  <c r="H8" i="1"/>
  <c r="H20" i="1"/>
  <c r="H11" i="1"/>
  <c r="H16" i="1"/>
</calcChain>
</file>

<file path=xl/sharedStrings.xml><?xml version="1.0" encoding="utf-8"?>
<sst xmlns="http://schemas.openxmlformats.org/spreadsheetml/2006/main" count="212" uniqueCount="174">
  <si>
    <t>Part Number</t>
  </si>
  <si>
    <t>100 Unit Cost</t>
  </si>
  <si>
    <t>Description</t>
  </si>
  <si>
    <t>Quantity</t>
  </si>
  <si>
    <t>Extended Cost</t>
  </si>
  <si>
    <t>Microcontroller</t>
  </si>
  <si>
    <t>Microchip</t>
  </si>
  <si>
    <t>Manufacturer</t>
  </si>
  <si>
    <t>Texas Instruments</t>
  </si>
  <si>
    <t>Temp/Humidity</t>
  </si>
  <si>
    <t>HDC2010YPAR</t>
  </si>
  <si>
    <t>LIS3DHTR</t>
  </si>
  <si>
    <t>STMicroelectronics</t>
  </si>
  <si>
    <t>Accelerometer</t>
  </si>
  <si>
    <t>TC1014-5.0VCT713</t>
  </si>
  <si>
    <t>5V Reg</t>
  </si>
  <si>
    <t>Diodes Inc</t>
  </si>
  <si>
    <t>AZ1117EH-3.3TRG1</t>
  </si>
  <si>
    <t>3V Reg</t>
  </si>
  <si>
    <t>4.3" LCD</t>
  </si>
  <si>
    <t>Newhaven Display</t>
  </si>
  <si>
    <t>REG71055DDCR</t>
  </si>
  <si>
    <t>5.5V Charge Pump</t>
  </si>
  <si>
    <t>S4B-PH-K-S(LF)(SN)</t>
  </si>
  <si>
    <t>Connector Male</t>
  </si>
  <si>
    <t>Connector Female</t>
  </si>
  <si>
    <t>JST Sales</t>
  </si>
  <si>
    <t>PHR-4</t>
  </si>
  <si>
    <t>Winbond Electronics</t>
  </si>
  <si>
    <t>1Gb NAND</t>
  </si>
  <si>
    <t>W25N01GVZEIG TR</t>
  </si>
  <si>
    <t>USB A Female</t>
  </si>
  <si>
    <t>Programming headers</t>
  </si>
  <si>
    <t>LCD Connector</t>
  </si>
  <si>
    <t>Touch Connector</t>
  </si>
  <si>
    <t>Molex</t>
  </si>
  <si>
    <t>52271-0679</t>
  </si>
  <si>
    <t>54104-4033</t>
  </si>
  <si>
    <t>Resistors</t>
  </si>
  <si>
    <t>Capacitors</t>
  </si>
  <si>
    <t>Buffer</t>
  </si>
  <si>
    <t>ON Semiconductor</t>
  </si>
  <si>
    <t>DRV8872DDAR</t>
  </si>
  <si>
    <t>Motor Controller</t>
  </si>
  <si>
    <t>Ferrite</t>
  </si>
  <si>
    <t>AD7799BRUZ-REEL</t>
  </si>
  <si>
    <t>Analog Devices</t>
  </si>
  <si>
    <t>X</t>
  </si>
  <si>
    <t>LEDs</t>
  </si>
  <si>
    <t>Buttons</t>
  </si>
  <si>
    <t>To Add:</t>
  </si>
  <si>
    <t>Extras:</t>
  </si>
  <si>
    <t>8Mb SRAM Async</t>
  </si>
  <si>
    <t>IS66WV51216EBLL-70TLI</t>
  </si>
  <si>
    <t>ISSI</t>
  </si>
  <si>
    <t>Oscillator</t>
  </si>
  <si>
    <t>FAN5333BSX</t>
  </si>
  <si>
    <t>FT813Q-T</t>
  </si>
  <si>
    <t>FT811Q-T</t>
  </si>
  <si>
    <t>% Cost</t>
  </si>
  <si>
    <t>MCU Oscillator</t>
  </si>
  <si>
    <t>0.1uF, 1uF, 10uF</t>
  </si>
  <si>
    <t>10k, 2.2k, 100, 0</t>
  </si>
  <si>
    <t>Revision Date</t>
  </si>
  <si>
    <t>BOM Cost</t>
  </si>
  <si>
    <t>Changes</t>
  </si>
  <si>
    <t>Initial BOM</t>
  </si>
  <si>
    <t>Power On LED</t>
  </si>
  <si>
    <t>Cost of Original PCB, not including:</t>
  </si>
  <si>
    <t>Mechanical</t>
  </si>
  <si>
    <t>Barcode</t>
  </si>
  <si>
    <t>Was $510</t>
  </si>
  <si>
    <t>This includes a battery, I believe</t>
  </si>
  <si>
    <t>`</t>
  </si>
  <si>
    <t>NHD-4.3-480272EF-ASXV#-T</t>
  </si>
  <si>
    <t>PIC32MX430F064L-I/PT</t>
  </si>
  <si>
    <t>Cheaper MCU</t>
  </si>
  <si>
    <t>Notes</t>
  </si>
  <si>
    <t>SI7006-A20-IM</t>
  </si>
  <si>
    <t>Silicon Labs</t>
  </si>
  <si>
    <t>Lowest DK&amp;MS</t>
  </si>
  <si>
    <t>ABO,cut up to $3.24, depeding on RAM, Program Mem, SPI/I2C count</t>
  </si>
  <si>
    <t>ABO, cut up to $2.15, with MAX-M8C</t>
  </si>
  <si>
    <t>54104-4031</t>
  </si>
  <si>
    <t>LCD(-17.63), Temp(-0.28), Tconn(-0.72),TLCD(+0.17)</t>
  </si>
  <si>
    <t>Verified, for specs, Lowest DK&amp;MS</t>
  </si>
  <si>
    <t>Called for in TFT LCD Datasheet</t>
  </si>
  <si>
    <t>$275 for pcb</t>
  </si>
  <si>
    <t>BU21026MUV-E2</t>
  </si>
  <si>
    <t>Res. Touch Driver</t>
  </si>
  <si>
    <t>Rohm</t>
  </si>
  <si>
    <t>MIC23050-SYML-TR</t>
  </si>
  <si>
    <t>3.3V Buck</t>
  </si>
  <si>
    <t>Backlight Supply</t>
  </si>
  <si>
    <t>Buck Inductor</t>
  </si>
  <si>
    <t>PCB Man &amp; Asbly</t>
  </si>
  <si>
    <t>Unit Project Total</t>
  </si>
  <si>
    <t>Case Manuf. Est</t>
  </si>
  <si>
    <t>BOM Sub Total</t>
  </si>
  <si>
    <t>USB B Micro Female</t>
  </si>
  <si>
    <t>Not including Peripherals: Barcode Scanner, Battery, Force Sensor</t>
  </si>
  <si>
    <t>ABLS-8.000MHZ-B4-T</t>
  </si>
  <si>
    <t>mA</t>
  </si>
  <si>
    <t>AU-Y1006</t>
  </si>
  <si>
    <t>Assmann WSW</t>
  </si>
  <si>
    <t>10118192-0002LF</t>
  </si>
  <si>
    <t>Amphenol</t>
  </si>
  <si>
    <t>LQM21PN1R0MC0D</t>
  </si>
  <si>
    <t>Called for in Buck data sheet</t>
  </si>
  <si>
    <t>Murata</t>
  </si>
  <si>
    <t>Terminal Blocks</t>
  </si>
  <si>
    <t>Abracon</t>
  </si>
  <si>
    <t>1 Unit Cost</t>
  </si>
  <si>
    <t>39357-0015</t>
  </si>
  <si>
    <t>GNSS Reciever</t>
  </si>
  <si>
    <t>Delta-Sigma ADC</t>
  </si>
  <si>
    <t>Total</t>
  </si>
  <si>
    <t>NEW PCK?</t>
  </si>
  <si>
    <t>N</t>
  </si>
  <si>
    <t>Y</t>
  </si>
  <si>
    <t>74LVC125ABQ</t>
  </si>
  <si>
    <t>Nexperia</t>
  </si>
  <si>
    <t>PIC32MX795F512L-80I/BG</t>
  </si>
  <si>
    <t>MAX2771ETI+</t>
  </si>
  <si>
    <t>Maxim</t>
  </si>
  <si>
    <t>1uH</t>
  </si>
  <si>
    <t>10uH</t>
  </si>
  <si>
    <t>0.1uF</t>
  </si>
  <si>
    <t>1uF</t>
  </si>
  <si>
    <t>10uF</t>
  </si>
  <si>
    <t>Location</t>
  </si>
  <si>
    <t>Boardwide decoupling</t>
  </si>
  <si>
    <t>100uF &gt;25V</t>
  </si>
  <si>
    <t>Motor and ADC Bulk</t>
  </si>
  <si>
    <t>MF-CAP-6.3MM-100uF</t>
  </si>
  <si>
    <t>MF-IND-1210-10uH</t>
  </si>
  <si>
    <t>MCU Filter, Backlight supply</t>
  </si>
  <si>
    <t>27pF</t>
  </si>
  <si>
    <t>MF-CAP-0402-27pF</t>
  </si>
  <si>
    <t>MF-CAP-0603-1uF</t>
  </si>
  <si>
    <t>MF-CAP-0603-0.1uF</t>
  </si>
  <si>
    <t>GRM0335C1H100JA01D</t>
  </si>
  <si>
    <t>MF-LED-0805-GREEN</t>
  </si>
  <si>
    <t>Green LED</t>
  </si>
  <si>
    <t>LED current limit</t>
  </si>
  <si>
    <t>MF-RES-0603-60.4</t>
  </si>
  <si>
    <t>60 ohm</t>
  </si>
  <si>
    <t>10 ohm</t>
  </si>
  <si>
    <t>100 ohm</t>
  </si>
  <si>
    <t>2.2k ohm</t>
  </si>
  <si>
    <t>10k ohm</t>
  </si>
  <si>
    <t>MF-RES-0402-10</t>
  </si>
  <si>
    <t>MF-RES-0402-100</t>
  </si>
  <si>
    <t>MF-RES-0402-2K</t>
  </si>
  <si>
    <t>MF-RES-0402-10K</t>
  </si>
  <si>
    <t>0 ohm</t>
  </si>
  <si>
    <t>MF-RES-0603-0</t>
  </si>
  <si>
    <t>22 ohm</t>
  </si>
  <si>
    <t>MF-RES-0402-22</t>
  </si>
  <si>
    <t>C1608C0G1H561J080AA</t>
  </si>
  <si>
    <t>560pF</t>
  </si>
  <si>
    <t>Buck Converter</t>
  </si>
  <si>
    <t>Switch</t>
  </si>
  <si>
    <t>MF-SW-TACT-6MM</t>
  </si>
  <si>
    <t>MF-RES-0402-220</t>
  </si>
  <si>
    <t>220 ohm</t>
  </si>
  <si>
    <t>Motor reverse diode</t>
  </si>
  <si>
    <t>Screen schottky Diode</t>
  </si>
  <si>
    <t>SBRD10200TR</t>
  </si>
  <si>
    <t>MF-DIO-SMA-B140</t>
  </si>
  <si>
    <t>MF-CAP-0805-0.1uF</t>
  </si>
  <si>
    <t>LCD Driver Anode Rail</t>
  </si>
  <si>
    <t>3SMAJ5935B-TP</t>
  </si>
  <si>
    <t>Screen zener diode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</si>
</sst>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2" borderId="1" applyNumberFormat="0" applyAlignment="0" applyProtection="0"/>
    <xf numFmtId="0" fontId="6" fillId="2" borderId="2" applyNumberFormat="0" applyAlignment="0" applyProtection="0"/>
    <xf numFmtId="43" fontId="3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1" applyFill="1" applyBorder="1" applyAlignment="1">
      <alignment horizontal="right" vertical="center" wrapText="1"/>
    </xf>
    <xf numFmtId="0" fontId="2" fillId="0" borderId="0" xfId="1" applyAlignment="1">
      <alignment horizontal="right"/>
    </xf>
    <xf numFmtId="44" fontId="0" fillId="0" borderId="0" xfId="2" applyFont="1" applyAlignment="1">
      <alignment horizontal="center"/>
    </xf>
    <xf numFmtId="44" fontId="1" fillId="0" borderId="0" xfId="2" applyFont="1" applyFill="1" applyAlignment="1">
      <alignment horizontal="center"/>
    </xf>
    <xf numFmtId="44" fontId="0" fillId="0" borderId="0" xfId="2" applyFont="1"/>
    <xf numFmtId="44" fontId="1" fillId="0" borderId="0" xfId="2" applyFont="1" applyAlignment="1">
      <alignment horizontal="center"/>
    </xf>
    <xf numFmtId="9" fontId="0" fillId="0" borderId="0" xfId="3" applyFont="1"/>
    <xf numFmtId="0" fontId="2" fillId="0" borderId="0" xfId="1" applyAlignment="1">
      <alignment horizontal="right" vertical="center" wrapText="1"/>
    </xf>
    <xf numFmtId="9" fontId="1" fillId="0" borderId="0" xfId="3" applyFont="1" applyAlignment="1">
      <alignment horizontal="center"/>
    </xf>
    <xf numFmtId="164" fontId="0" fillId="0" borderId="0" xfId="3" applyNumberFormat="1" applyFont="1"/>
    <xf numFmtId="14" fontId="0" fillId="0" borderId="0" xfId="0" applyNumberFormat="1"/>
    <xf numFmtId="44" fontId="3" fillId="0" borderId="0" xfId="2" applyFont="1"/>
    <xf numFmtId="0" fontId="0" fillId="0" borderId="0" xfId="0" applyFont="1" applyAlignment="1">
      <alignment horizontal="center"/>
    </xf>
    <xf numFmtId="0" fontId="2" fillId="0" borderId="0" xfId="1" applyAlignment="1">
      <alignment horizontal="center"/>
    </xf>
    <xf numFmtId="0" fontId="5" fillId="0" borderId="0" xfId="0" applyFont="1" applyAlignment="1">
      <alignment horizontal="center"/>
    </xf>
    <xf numFmtId="44" fontId="4" fillId="2" borderId="1" xfId="4" applyNumberFormat="1"/>
    <xf numFmtId="0" fontId="0" fillId="0" borderId="0" xfId="0" applyFont="1" applyAlignment="1">
      <alignment horizontal="right"/>
    </xf>
    <xf numFmtId="44" fontId="6" fillId="2" borderId="2" xfId="5" applyNumberFormat="1"/>
    <xf numFmtId="0" fontId="7" fillId="0" borderId="0" xfId="0" applyFont="1" applyAlignment="1">
      <alignment horizontal="center"/>
    </xf>
    <xf numFmtId="44" fontId="0" fillId="0" borderId="0" xfId="0" applyNumberFormat="1" applyAlignment="1">
      <alignment horizontal="center"/>
    </xf>
    <xf numFmtId="43" fontId="0" fillId="0" borderId="0" xfId="6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 applyFill="1" applyBorder="1" applyAlignment="1">
      <alignment horizontal="right"/>
    </xf>
    <xf numFmtId="0" fontId="2" fillId="0" borderId="0" xfId="1" applyFill="1" applyBorder="1" applyAlignment="1">
      <alignment horizontal="right" vertical="center" wrapText="1"/>
    </xf>
    <xf numFmtId="0" fontId="2" fillId="0" borderId="0" xfId="1" applyAlignment="1">
      <alignment horizontal="right"/>
    </xf>
    <xf numFmtId="0" fontId="2" fillId="0" borderId="0" xfId="1" applyAlignment="1">
      <alignment horizontal="right" vertical="center" wrapText="1"/>
    </xf>
    <xf numFmtId="43" fontId="0" fillId="0" borderId="0" xfId="6" applyFont="1"/>
    <xf numFmtId="164" fontId="4" fillId="2" borderId="1" xfId="4" applyNumberFormat="1"/>
    <xf numFmtId="164" fontId="0" fillId="0" borderId="0" xfId="3" applyNumberFormat="1" applyFont="1" applyAlignment="1">
      <alignment horizontal="center"/>
    </xf>
    <xf numFmtId="164" fontId="4" fillId="2" borderId="1" xfId="4" applyNumberFormat="1" applyAlignment="1">
      <alignment horizontal="center"/>
    </xf>
    <xf numFmtId="9" fontId="0" fillId="0" borderId="0" xfId="3" applyFont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/>
    <xf numFmtId="0" fontId="0" fillId="0" borderId="6" xfId="0" applyBorder="1" applyAlignment="1">
      <alignment horizontal="center" vertical="center"/>
    </xf>
    <xf numFmtId="0" fontId="0" fillId="0" borderId="6" xfId="0" applyBorder="1"/>
    <xf numFmtId="0" fontId="2" fillId="0" borderId="0" xfId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4" fillId="2" borderId="3" xfId="4" applyBorder="1" applyAlignment="1">
      <alignment horizontal="center"/>
    </xf>
    <xf numFmtId="0" fontId="4" fillId="2" borderId="4" xfId="4" applyBorder="1" applyAlignment="1">
      <alignment horizontal="center"/>
    </xf>
    <xf numFmtId="0" fontId="4" fillId="2" borderId="5" xfId="4" applyBorder="1" applyAlignment="1">
      <alignment horizontal="center"/>
    </xf>
  </cellXfs>
  <cellStyles count="7">
    <cellStyle name="Calculation" xfId="5" builtinId="22"/>
    <cellStyle name="Comma" xfId="6" builtinId="3"/>
    <cellStyle name="Currency" xfId="2" builtinId="4"/>
    <cellStyle name="Hyperlink" xfId="1" builtinId="8"/>
    <cellStyle name="Normal" xfId="0" builtinId="0"/>
    <cellStyle name="Output" xfId="4" builtinId="21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stmicroelectronics/LIS3DHTR/497-10613-1-ND/2334355" TargetMode="External"/><Relationship Id="rId13" Type="http://schemas.openxmlformats.org/officeDocument/2006/relationships/hyperlink" Target="https://www.digikey.com/product-detail/en/winbond-electronics/W25N01GVZEIG-TR/W25N01GVZEIGCT-ND/7393545" TargetMode="External"/><Relationship Id="rId18" Type="http://schemas.openxmlformats.org/officeDocument/2006/relationships/hyperlink" Target="https://www.digikey.com/product-detail/en/molex-llc/0541044031/WM3431CT-ND/2405801" TargetMode="External"/><Relationship Id="rId26" Type="http://schemas.openxmlformats.org/officeDocument/2006/relationships/hyperlink" Target="https://www.digikey.com/product-detail/en/murata-electronics-north-america/LQM21PN1R0MC0D/490-4992-1-ND/1788290" TargetMode="External"/><Relationship Id="rId3" Type="http://schemas.openxmlformats.org/officeDocument/2006/relationships/hyperlink" Target="https://www.digikey.com/product-detail/en/molex-llc/0541044033/WM11091CT-ND/5171225" TargetMode="External"/><Relationship Id="rId21" Type="http://schemas.openxmlformats.org/officeDocument/2006/relationships/hyperlink" Target="https://www.digikey.com/product-detail/en/rohm-semiconductor/BU21026MUV-E2/BU21026MUV-E2CT-ND/7612517" TargetMode="External"/><Relationship Id="rId7" Type="http://schemas.openxmlformats.org/officeDocument/2006/relationships/hyperlink" Target="https://www.digikey.com/product-detail/en/diodes-incorporated/AZ1117EH-3.3TRG1/AZ1117EH-3.3TRG1DICT-ND/5001336" TargetMode="External"/><Relationship Id="rId12" Type="http://schemas.openxmlformats.org/officeDocument/2006/relationships/hyperlink" Target="https://www.digikey.com/product-detail/en/jst-sales-america-inc/PHR-4/455-1164-ND/608606" TargetMode="External"/><Relationship Id="rId17" Type="http://schemas.openxmlformats.org/officeDocument/2006/relationships/hyperlink" Target="https://www.digikey.com/product-detail/en/on-semiconductor/FAN5333BSX/FAN5333BSXCT-ND/3042778" TargetMode="External"/><Relationship Id="rId25" Type="http://schemas.openxmlformats.org/officeDocument/2006/relationships/hyperlink" Target="https://www.digikey.com/products/en?keywords=609-5379-1-ND" TargetMode="External"/><Relationship Id="rId2" Type="http://schemas.openxmlformats.org/officeDocument/2006/relationships/hyperlink" Target="https://www.mouser.com/ProductDetail/Bridgetek/FT811Q-T?qs=sGAEpiMZZMvw41ESBAosLIpGkj%252bvGBzspBg2TIyr9K4%3d" TargetMode="External"/><Relationship Id="rId16" Type="http://schemas.openxmlformats.org/officeDocument/2006/relationships/hyperlink" Target="https://www.digikey.com/product-detail/en/issi-integrated-silicon-solution-inc/IS66WV51216EBLL-55TLI/706-1427-5-ND/5320130" TargetMode="External"/><Relationship Id="rId20" Type="http://schemas.openxmlformats.org/officeDocument/2006/relationships/hyperlink" Target="https://www.mouser.com/ProductDetail/Silicon-Labs/SI7006-A20-IM?qs=sGAEpiMZZMu5vlrqIFXt5U7uOzJHvhGqZVkcuxGyL9s9rdlN1VzzPA%3d%3d" TargetMode="External"/><Relationship Id="rId29" Type="http://schemas.openxmlformats.org/officeDocument/2006/relationships/hyperlink" Target="https://www.digikey.com/product-detail/en/microchip-technology/PIC32MX795F512L-80I-BG/PIC32MX795F512L-80I-BG-ND/2184449" TargetMode="External"/><Relationship Id="rId1" Type="http://schemas.openxmlformats.org/officeDocument/2006/relationships/hyperlink" Target="https://www.mouser.com/ProductDetail/Bridgetek/FT813Q-T?qs=sGAEpiMZZMvw41ESBAosLPj9P4R0zUG%2fc3n8p7mVPk8%3d" TargetMode="External"/><Relationship Id="rId6" Type="http://schemas.openxmlformats.org/officeDocument/2006/relationships/hyperlink" Target="https://www.digikey.com/product-detail/en/texas-instruments/HDC2010YPAR/296-47774-6-ND/8133296" TargetMode="External"/><Relationship Id="rId11" Type="http://schemas.openxmlformats.org/officeDocument/2006/relationships/hyperlink" Target="https://www.digikey.com/product-detail/en/jst-sales-america-inc/S4B-PH-K-S-LF-SN/455-1721-ND/926628" TargetMode="External"/><Relationship Id="rId24" Type="http://schemas.openxmlformats.org/officeDocument/2006/relationships/hyperlink" Target="https://www.digikey.com/products/en?keywords=AE11182-ND" TargetMode="External"/><Relationship Id="rId5" Type="http://schemas.openxmlformats.org/officeDocument/2006/relationships/hyperlink" Target="https://www.digikey.com/product-detail/en/microchip-technology/PIC32MX430F064L-I-PT/PIC32MX430F064L-I-PT-ND/3879880" TargetMode="External"/><Relationship Id="rId15" Type="http://schemas.openxmlformats.org/officeDocument/2006/relationships/hyperlink" Target="https://www.digikey.com/product-detail/en/analog-devices-inc/AD7799BRUZ-REEL/AD7799BRUZ-REELCT-ND/4135565" TargetMode="External"/><Relationship Id="rId23" Type="http://schemas.openxmlformats.org/officeDocument/2006/relationships/hyperlink" Target="https://www.digikey.com/product-detail/en/abracon-llc/ABLS-8.000MHZ-B4-T/535-10212-1-ND/2184247" TargetMode="External"/><Relationship Id="rId28" Type="http://schemas.openxmlformats.org/officeDocument/2006/relationships/hyperlink" Target="https://www.digikey.com/product-detail/en/nexperia-usa-inc/74LVC125ABQ115/1727-3481-1-ND/1023407" TargetMode="External"/><Relationship Id="rId10" Type="http://schemas.openxmlformats.org/officeDocument/2006/relationships/hyperlink" Target="https://www.digikey.com/product-detail/en/texas-instruments/REG71055DDCR/296-49862-1-ND/9462739" TargetMode="External"/><Relationship Id="rId19" Type="http://schemas.openxmlformats.org/officeDocument/2006/relationships/hyperlink" Target="https://www.digikey.com/products/en?keywords=NHD-4.3-480272EF-ASXV%23-T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com/product-detail/en/molex-llc/0522710679/WM7955CT-ND/1960704" TargetMode="External"/><Relationship Id="rId9" Type="http://schemas.openxmlformats.org/officeDocument/2006/relationships/hyperlink" Target="https://www.digikey.com/product-detail/en/microchip-technology/TC1014-5.0VCT713/TC10145.0VCT713CT-ND/669504" TargetMode="External"/><Relationship Id="rId14" Type="http://schemas.openxmlformats.org/officeDocument/2006/relationships/hyperlink" Target="https://www.digikey.com/product-detail/en/texas-instruments/DRV8872DDAR/296-42661-1-ND/5455926" TargetMode="External"/><Relationship Id="rId22" Type="http://schemas.openxmlformats.org/officeDocument/2006/relationships/hyperlink" Target="https://www.digikey.com/product-detail/en/microchip-technology/MIC23050-SYML-TR/576-3351-1-ND/1980906" TargetMode="External"/><Relationship Id="rId27" Type="http://schemas.openxmlformats.org/officeDocument/2006/relationships/hyperlink" Target="https://www.digikey.com/product-detail/en/molex-connector-corporation/39357-0015/WM7871-ND/1280722" TargetMode="External"/><Relationship Id="rId30" Type="http://schemas.openxmlformats.org/officeDocument/2006/relationships/hyperlink" Target="https://www.digikey.com/products/en/rf-if-and-rfid/rf-receivers/870?k=MAX277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factory.macrofab.com/part/MF-LED-0805-GREEN" TargetMode="External"/><Relationship Id="rId13" Type="http://schemas.openxmlformats.org/officeDocument/2006/relationships/hyperlink" Target="https://factory.macrofab.com/part/MF-RES-0402-10K" TargetMode="External"/><Relationship Id="rId18" Type="http://schemas.openxmlformats.org/officeDocument/2006/relationships/hyperlink" Target="https://factory.macrofab.com/part/MF-RES-0402-220" TargetMode="External"/><Relationship Id="rId3" Type="http://schemas.openxmlformats.org/officeDocument/2006/relationships/hyperlink" Target="https://www.digikey.com/product-detail/en/murata-electronics-north-america/LQM21PN1R0MC0D/490-4992-1-ND/1788290" TargetMode="External"/><Relationship Id="rId21" Type="http://schemas.openxmlformats.org/officeDocument/2006/relationships/hyperlink" Target="https://factory.macrofab.com/part/MF-CAP-0805-0.1uF" TargetMode="External"/><Relationship Id="rId7" Type="http://schemas.openxmlformats.org/officeDocument/2006/relationships/hyperlink" Target="https://www.digikey.com/product-detail/en/murata-electronics-north-america/GRM0335C1H100JA01D/490-6112-1-ND/3845312" TargetMode="External"/><Relationship Id="rId12" Type="http://schemas.openxmlformats.org/officeDocument/2006/relationships/hyperlink" Target="https://factory.macrofab.com/part/MF-RES-0402-2K" TargetMode="External"/><Relationship Id="rId17" Type="http://schemas.openxmlformats.org/officeDocument/2006/relationships/hyperlink" Target="https://factory.macrofab.com/part/MF-SW-TACT-6MM" TargetMode="External"/><Relationship Id="rId2" Type="http://schemas.openxmlformats.org/officeDocument/2006/relationships/hyperlink" Target="https://factory.macrofab.com/part/MF-IND-1210-10uH" TargetMode="External"/><Relationship Id="rId16" Type="http://schemas.openxmlformats.org/officeDocument/2006/relationships/hyperlink" Target="https://www.digikey.com/product-detail/en/tdk-corporation/C1608C0G1H561J080AA/445-1290-1-ND/567663" TargetMode="External"/><Relationship Id="rId20" Type="http://schemas.openxmlformats.org/officeDocument/2006/relationships/hyperlink" Target="https://factory.macrofab.com/part/MF-DIO-SMA-B140" TargetMode="External"/><Relationship Id="rId1" Type="http://schemas.openxmlformats.org/officeDocument/2006/relationships/hyperlink" Target="https://factory.macrofab.com/part/MF-CAP-6.3MM-100uF" TargetMode="External"/><Relationship Id="rId6" Type="http://schemas.openxmlformats.org/officeDocument/2006/relationships/hyperlink" Target="https://factory.macrofab.com/part/MF-CAP-0603-0.1uF" TargetMode="External"/><Relationship Id="rId11" Type="http://schemas.openxmlformats.org/officeDocument/2006/relationships/hyperlink" Target="https://factory.macrofab.com/part/MF-RES-0402-100" TargetMode="External"/><Relationship Id="rId5" Type="http://schemas.openxmlformats.org/officeDocument/2006/relationships/hyperlink" Target="https://factory.macrofab.com/part/MF-CAP-0603-1uF" TargetMode="External"/><Relationship Id="rId15" Type="http://schemas.openxmlformats.org/officeDocument/2006/relationships/hyperlink" Target="https://factory.macrofab.com/part/MF-RES-0402-22" TargetMode="External"/><Relationship Id="rId23" Type="http://schemas.openxmlformats.org/officeDocument/2006/relationships/printerSettings" Target="../printerSettings/printerSettings2.bin"/><Relationship Id="rId10" Type="http://schemas.openxmlformats.org/officeDocument/2006/relationships/hyperlink" Target="https://factory.macrofab.com/part/MF-RES-0402-10" TargetMode="External"/><Relationship Id="rId19" Type="http://schemas.openxmlformats.org/officeDocument/2006/relationships/hyperlink" Target="https://www.digikey.com/product-detail/en/smc-diode-solutions/SBRD10200TR/1655-1939-1-ND/8625508" TargetMode="External"/><Relationship Id="rId4" Type="http://schemas.openxmlformats.org/officeDocument/2006/relationships/hyperlink" Target="https://factory.macrofab.com/part/MF-CAP-0402-27pF" TargetMode="External"/><Relationship Id="rId9" Type="http://schemas.openxmlformats.org/officeDocument/2006/relationships/hyperlink" Target="https://factory.macrofab.com/part/MF-RES-0603-60.4" TargetMode="External"/><Relationship Id="rId14" Type="http://schemas.openxmlformats.org/officeDocument/2006/relationships/hyperlink" Target="https://factory.macrofab.com/part/MF-RES-0603-0" TargetMode="External"/><Relationship Id="rId22" Type="http://schemas.openxmlformats.org/officeDocument/2006/relationships/hyperlink" Target="3SMAJ5935B-T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"/>
  <sheetViews>
    <sheetView tabSelected="1" zoomScaleNormal="70" workbookViewId="0">
      <selection activeCell="B26" sqref="B26"/>
    </sheetView>
  </sheetViews>
  <sheetFormatPr defaultRowHeight="15" x14ac:dyDescent="0.25"/>
  <cols>
    <col min="1" max="1" width="25.7109375" style="2" bestFit="1" customWidth="1"/>
    <col min="2" max="2" width="18.85546875" style="2" bestFit="1" customWidth="1"/>
    <col min="3" max="3" width="19.42578125" style="2" bestFit="1" customWidth="1"/>
    <col min="4" max="4" width="14.140625" style="6" bestFit="1" customWidth="1"/>
    <col min="5" max="5" width="14.140625" style="8" bestFit="1" customWidth="1"/>
    <col min="6" max="6" width="16.42578125" style="2" bestFit="1" customWidth="1"/>
    <col min="7" max="7" width="15.28515625" style="8" bestFit="1" customWidth="1"/>
    <col min="8" max="8" width="10.85546875" style="10" customWidth="1"/>
    <col min="9" max="9" width="10.85546875" style="35" customWidth="1"/>
    <col min="10" max="10" width="62.85546875" style="2" bestFit="1" customWidth="1"/>
    <col min="11" max="11" width="12.140625" style="26" customWidth="1"/>
    <col min="12" max="12" width="13.28515625" bestFit="1" customWidth="1"/>
    <col min="13" max="13" width="9.7109375" bestFit="1" customWidth="1"/>
    <col min="14" max="14" width="44.7109375" customWidth="1"/>
  </cols>
  <sheetData>
    <row r="1" spans="1:14" x14ac:dyDescent="0.25">
      <c r="A1" s="3" t="s">
        <v>0</v>
      </c>
      <c r="B1" s="1" t="s">
        <v>2</v>
      </c>
      <c r="C1" s="1" t="s">
        <v>7</v>
      </c>
      <c r="D1" s="7" t="s">
        <v>112</v>
      </c>
      <c r="E1" s="9" t="s">
        <v>1</v>
      </c>
      <c r="F1" s="1" t="s">
        <v>3</v>
      </c>
      <c r="G1" s="9" t="s">
        <v>4</v>
      </c>
      <c r="H1" s="12" t="s">
        <v>59</v>
      </c>
      <c r="I1" s="12" t="s">
        <v>117</v>
      </c>
      <c r="J1" s="1" t="s">
        <v>77</v>
      </c>
      <c r="K1" s="25" t="s">
        <v>102</v>
      </c>
      <c r="L1" s="1" t="s">
        <v>63</v>
      </c>
      <c r="M1" s="1" t="s">
        <v>64</v>
      </c>
      <c r="N1" s="1" t="s">
        <v>65</v>
      </c>
    </row>
    <row r="2" spans="1:14" x14ac:dyDescent="0.25">
      <c r="A2" s="27" t="s">
        <v>122</v>
      </c>
      <c r="B2" s="2" t="s">
        <v>5</v>
      </c>
      <c r="C2" s="2" t="s">
        <v>6</v>
      </c>
      <c r="D2" s="8">
        <v>10.08</v>
      </c>
      <c r="E2" s="8">
        <v>8.3739000000000008</v>
      </c>
      <c r="F2" s="2">
        <v>1</v>
      </c>
      <c r="G2" s="8">
        <f t="shared" ref="G2:G24" si="0">F2*E2</f>
        <v>8.3739000000000008</v>
      </c>
      <c r="H2" s="13">
        <f t="shared" ref="H2:H11" si="1">G2/$G$26</f>
        <v>0.10865689443624385</v>
      </c>
      <c r="I2" s="33" t="s">
        <v>119</v>
      </c>
      <c r="J2" s="2" t="s">
        <v>81</v>
      </c>
      <c r="K2" s="24"/>
      <c r="L2" s="14">
        <v>43413</v>
      </c>
      <c r="M2" s="8">
        <v>98.69</v>
      </c>
      <c r="N2" t="s">
        <v>66</v>
      </c>
    </row>
    <row r="3" spans="1:14" x14ac:dyDescent="0.25">
      <c r="A3" s="28" t="s">
        <v>78</v>
      </c>
      <c r="B3" s="2" t="s">
        <v>9</v>
      </c>
      <c r="C3" s="2" t="s">
        <v>79</v>
      </c>
      <c r="D3" s="8">
        <v>1.66</v>
      </c>
      <c r="E3" s="8">
        <v>1.54</v>
      </c>
      <c r="F3" s="2">
        <v>1</v>
      </c>
      <c r="G3" s="8">
        <f t="shared" si="0"/>
        <v>1.54</v>
      </c>
      <c r="H3" s="13">
        <f t="shared" si="1"/>
        <v>1.9982519188408689E-2</v>
      </c>
      <c r="I3" s="33" t="s">
        <v>118</v>
      </c>
      <c r="J3" s="2" t="s">
        <v>80</v>
      </c>
      <c r="K3" s="24"/>
      <c r="L3" s="14">
        <v>43383</v>
      </c>
      <c r="M3" s="8">
        <v>80.599999999999994</v>
      </c>
      <c r="N3" t="s">
        <v>84</v>
      </c>
    </row>
    <row r="4" spans="1:14" x14ac:dyDescent="0.25">
      <c r="A4" s="28" t="s">
        <v>11</v>
      </c>
      <c r="B4" s="2" t="s">
        <v>13</v>
      </c>
      <c r="C4" s="2" t="s">
        <v>12</v>
      </c>
      <c r="D4" s="8">
        <v>0.79</v>
      </c>
      <c r="E4" s="8">
        <v>0.70920000000000005</v>
      </c>
      <c r="F4" s="2">
        <v>1</v>
      </c>
      <c r="G4" s="8">
        <f>F4*E4</f>
        <v>0.70920000000000005</v>
      </c>
      <c r="H4" s="13">
        <f t="shared" si="1"/>
        <v>9.2023393561165203E-3</v>
      </c>
      <c r="I4" s="33" t="s">
        <v>118</v>
      </c>
      <c r="J4" s="2" t="s">
        <v>80</v>
      </c>
      <c r="K4" s="24"/>
    </row>
    <row r="5" spans="1:14" x14ac:dyDescent="0.25">
      <c r="A5" s="29" t="s">
        <v>123</v>
      </c>
      <c r="B5" s="2" t="s">
        <v>114</v>
      </c>
      <c r="C5" s="2" t="s">
        <v>124</v>
      </c>
      <c r="D5" s="8">
        <v>7.36</v>
      </c>
      <c r="E5" s="8">
        <v>5.4720000000000004</v>
      </c>
      <c r="F5" s="2">
        <v>1</v>
      </c>
      <c r="G5" s="8">
        <f t="shared" si="0"/>
        <v>5.4720000000000004</v>
      </c>
      <c r="H5" s="13">
        <f t="shared" si="1"/>
        <v>7.1002821427904123E-2</v>
      </c>
      <c r="I5" s="33" t="s">
        <v>118</v>
      </c>
      <c r="J5" s="2" t="s">
        <v>82</v>
      </c>
      <c r="K5" s="31"/>
    </row>
    <row r="6" spans="1:14" x14ac:dyDescent="0.25">
      <c r="A6" s="27" t="s">
        <v>14</v>
      </c>
      <c r="B6" s="2" t="s">
        <v>15</v>
      </c>
      <c r="C6" s="2" t="s">
        <v>6</v>
      </c>
      <c r="D6" s="8">
        <v>0.34</v>
      </c>
      <c r="E6" s="8">
        <v>0.25750000000000001</v>
      </c>
      <c r="F6" s="2">
        <v>1</v>
      </c>
      <c r="G6" s="8">
        <f t="shared" si="0"/>
        <v>0.25750000000000001</v>
      </c>
      <c r="H6" s="13">
        <f t="shared" si="1"/>
        <v>3.3412329162436603E-3</v>
      </c>
      <c r="I6" s="33"/>
      <c r="K6" s="24"/>
    </row>
    <row r="7" spans="1:14" x14ac:dyDescent="0.25">
      <c r="A7" s="29" t="s">
        <v>91</v>
      </c>
      <c r="B7" s="2" t="s">
        <v>92</v>
      </c>
      <c r="C7" s="2" t="s">
        <v>6</v>
      </c>
      <c r="D7" s="8">
        <v>0.46</v>
      </c>
      <c r="E7" s="8">
        <v>0.35439999999999999</v>
      </c>
      <c r="F7" s="2">
        <v>1</v>
      </c>
      <c r="G7" s="8">
        <f t="shared" si="0"/>
        <v>0.35439999999999999</v>
      </c>
      <c r="H7" s="13">
        <f t="shared" si="1"/>
        <v>4.5985745456961291E-3</v>
      </c>
      <c r="I7" s="33" t="s">
        <v>118</v>
      </c>
      <c r="K7" s="24"/>
    </row>
    <row r="8" spans="1:14" x14ac:dyDescent="0.25">
      <c r="A8" s="30" t="s">
        <v>74</v>
      </c>
      <c r="B8" s="2" t="s">
        <v>19</v>
      </c>
      <c r="C8" s="2" t="s">
        <v>20</v>
      </c>
      <c r="D8" s="8">
        <v>43</v>
      </c>
      <c r="E8" s="8">
        <v>33.970199999999998</v>
      </c>
      <c r="F8" s="2">
        <v>1</v>
      </c>
      <c r="G8" s="8">
        <f t="shared" si="0"/>
        <v>33.970199999999998</v>
      </c>
      <c r="H8" s="13">
        <f t="shared" si="1"/>
        <v>0.4407858268403122</v>
      </c>
      <c r="I8" s="33" t="s">
        <v>118</v>
      </c>
      <c r="J8" s="2" t="s">
        <v>47</v>
      </c>
      <c r="K8" s="24"/>
    </row>
    <row r="9" spans="1:14" x14ac:dyDescent="0.25">
      <c r="A9" s="29" t="s">
        <v>21</v>
      </c>
      <c r="B9" s="18" t="s">
        <v>22</v>
      </c>
      <c r="C9" s="2" t="s">
        <v>8</v>
      </c>
      <c r="D9" s="8">
        <v>1.28</v>
      </c>
      <c r="E9" s="8">
        <v>0.58401000000000003</v>
      </c>
      <c r="F9" s="2">
        <v>1</v>
      </c>
      <c r="G9" s="8">
        <f t="shared" si="0"/>
        <v>0.58401000000000003</v>
      </c>
      <c r="H9" s="13">
        <f t="shared" si="1"/>
        <v>7.5779162540406224E-3</v>
      </c>
      <c r="I9" s="33"/>
      <c r="K9" s="24"/>
    </row>
    <row r="10" spans="1:14" x14ac:dyDescent="0.25">
      <c r="A10" s="29" t="s">
        <v>113</v>
      </c>
      <c r="B10" s="2" t="s">
        <v>110</v>
      </c>
      <c r="C10" s="2" t="s">
        <v>35</v>
      </c>
      <c r="D10" s="6">
        <v>5.71</v>
      </c>
      <c r="E10" s="8">
        <v>3.5459999999999998</v>
      </c>
      <c r="F10" s="2">
        <v>1</v>
      </c>
      <c r="G10" s="8">
        <f t="shared" si="0"/>
        <v>3.5459999999999998</v>
      </c>
      <c r="H10" s="13">
        <f t="shared" si="1"/>
        <v>4.6011696780582596E-2</v>
      </c>
      <c r="I10" s="33"/>
      <c r="K10" s="24"/>
    </row>
    <row r="11" spans="1:14" x14ac:dyDescent="0.25">
      <c r="A11" s="29" t="s">
        <v>30</v>
      </c>
      <c r="B11" s="16" t="s">
        <v>29</v>
      </c>
      <c r="C11" s="2" t="s">
        <v>28</v>
      </c>
      <c r="D11" s="8">
        <v>3.58</v>
      </c>
      <c r="E11" s="8">
        <v>2.8256999999999999</v>
      </c>
      <c r="F11" s="2">
        <v>1</v>
      </c>
      <c r="G11" s="8">
        <f t="shared" si="0"/>
        <v>2.8256999999999999</v>
      </c>
      <c r="H11" s="13">
        <f t="shared" si="1"/>
        <v>3.666532757836781E-2</v>
      </c>
      <c r="I11" s="33" t="s">
        <v>118</v>
      </c>
      <c r="K11" s="24"/>
    </row>
    <row r="12" spans="1:14" x14ac:dyDescent="0.25">
      <c r="A12" s="29" t="s">
        <v>105</v>
      </c>
      <c r="B12" s="16" t="s">
        <v>99</v>
      </c>
      <c r="C12" s="2" t="s">
        <v>106</v>
      </c>
      <c r="D12" s="8">
        <v>0.47</v>
      </c>
      <c r="E12" s="8">
        <v>0.31950000000000001</v>
      </c>
      <c r="F12" s="2">
        <v>1</v>
      </c>
      <c r="G12" s="8">
        <f t="shared" si="0"/>
        <v>0.31950000000000001</v>
      </c>
      <c r="H12" s="13"/>
      <c r="I12" s="33" t="s">
        <v>118</v>
      </c>
      <c r="K12" s="24"/>
    </row>
    <row r="13" spans="1:14" x14ac:dyDescent="0.25">
      <c r="A13" s="29" t="s">
        <v>103</v>
      </c>
      <c r="B13" s="16" t="s">
        <v>31</v>
      </c>
      <c r="C13" s="2" t="s">
        <v>104</v>
      </c>
      <c r="D13" s="8">
        <v>0.77</v>
      </c>
      <c r="E13" s="8">
        <v>0.60955999999999999</v>
      </c>
      <c r="F13" s="2">
        <v>1</v>
      </c>
      <c r="G13" s="8">
        <f t="shared" si="0"/>
        <v>0.60955999999999999</v>
      </c>
      <c r="H13" s="13">
        <f t="shared" ref="H13:H24" si="2">G13/$G$26</f>
        <v>7.9094444133028571E-3</v>
      </c>
      <c r="I13" s="33" t="s">
        <v>118</v>
      </c>
      <c r="J13" s="2" t="s">
        <v>47</v>
      </c>
      <c r="K13" s="24"/>
    </row>
    <row r="14" spans="1:14" x14ac:dyDescent="0.25">
      <c r="A14" s="29" t="s">
        <v>83</v>
      </c>
      <c r="B14" s="16" t="s">
        <v>33</v>
      </c>
      <c r="C14" s="2" t="s">
        <v>35</v>
      </c>
      <c r="D14" s="8">
        <v>2.6</v>
      </c>
      <c r="E14" s="8">
        <v>2.2387000000000001</v>
      </c>
      <c r="F14" s="2">
        <v>1</v>
      </c>
      <c r="G14" s="8">
        <f t="shared" si="0"/>
        <v>2.2387000000000001</v>
      </c>
      <c r="H14" s="13">
        <f t="shared" si="2"/>
        <v>2.904861409551333E-2</v>
      </c>
      <c r="I14" s="33" t="s">
        <v>118</v>
      </c>
      <c r="J14" s="2" t="s">
        <v>86</v>
      </c>
      <c r="K14" s="24"/>
    </row>
    <row r="15" spans="1:14" x14ac:dyDescent="0.25">
      <c r="A15" s="29" t="s">
        <v>120</v>
      </c>
      <c r="B15" s="16" t="s">
        <v>40</v>
      </c>
      <c r="C15" s="2" t="s">
        <v>121</v>
      </c>
      <c r="D15" s="8">
        <v>0.38</v>
      </c>
      <c r="E15" s="8">
        <v>0.20699999999999999</v>
      </c>
      <c r="F15" s="2">
        <v>2</v>
      </c>
      <c r="G15" s="8">
        <f t="shared" si="0"/>
        <v>0.41399999999999998</v>
      </c>
      <c r="H15" s="13">
        <f t="shared" si="2"/>
        <v>5.3719239896111663E-3</v>
      </c>
      <c r="I15" s="33" t="s">
        <v>118</v>
      </c>
      <c r="K15" s="24"/>
    </row>
    <row r="16" spans="1:14" x14ac:dyDescent="0.25">
      <c r="A16" s="29" t="s">
        <v>42</v>
      </c>
      <c r="B16" s="16" t="s">
        <v>43</v>
      </c>
      <c r="C16" s="2" t="s">
        <v>8</v>
      </c>
      <c r="D16" s="8">
        <v>1.94</v>
      </c>
      <c r="E16" s="8">
        <v>1.3996999999999999</v>
      </c>
      <c r="F16" s="2">
        <v>1</v>
      </c>
      <c r="G16" s="8">
        <f>F16*E16</f>
        <v>1.3996999999999999</v>
      </c>
      <c r="H16" s="13">
        <f t="shared" si="2"/>
        <v>1.8162033836373791E-2</v>
      </c>
      <c r="I16" s="33" t="s">
        <v>119</v>
      </c>
      <c r="K16" s="24"/>
    </row>
    <row r="17" spans="1:11" x14ac:dyDescent="0.25">
      <c r="A17" s="29" t="s">
        <v>45</v>
      </c>
      <c r="B17" s="16" t="s">
        <v>115</v>
      </c>
      <c r="C17" s="2" t="s">
        <v>46</v>
      </c>
      <c r="D17" s="8">
        <v>11.4</v>
      </c>
      <c r="E17" s="8">
        <v>8.5252999999999997</v>
      </c>
      <c r="F17" s="2">
        <v>1</v>
      </c>
      <c r="G17" s="8">
        <f t="shared" si="0"/>
        <v>8.5252999999999997</v>
      </c>
      <c r="H17" s="13">
        <f t="shared" si="2"/>
        <v>0.110621409634377</v>
      </c>
      <c r="I17" s="33" t="s">
        <v>118</v>
      </c>
      <c r="J17" s="2" t="s">
        <v>85</v>
      </c>
      <c r="K17" s="24"/>
    </row>
    <row r="18" spans="1:11" x14ac:dyDescent="0.25">
      <c r="A18" s="29" t="s">
        <v>56</v>
      </c>
      <c r="B18" s="16" t="s">
        <v>93</v>
      </c>
      <c r="C18" s="2" t="s">
        <v>41</v>
      </c>
      <c r="D18" s="8">
        <v>0.99</v>
      </c>
      <c r="E18" s="8">
        <v>0.68700000000000006</v>
      </c>
      <c r="F18" s="2">
        <v>1</v>
      </c>
      <c r="G18" s="8">
        <f t="shared" si="0"/>
        <v>0.68700000000000006</v>
      </c>
      <c r="H18" s="13">
        <f t="shared" si="2"/>
        <v>8.9142796639199804E-3</v>
      </c>
      <c r="I18" s="33"/>
      <c r="J18" s="2" t="s">
        <v>47</v>
      </c>
      <c r="K18" s="24"/>
    </row>
    <row r="19" spans="1:11" x14ac:dyDescent="0.25">
      <c r="A19" s="30" t="s">
        <v>53</v>
      </c>
      <c r="B19" s="22" t="s">
        <v>52</v>
      </c>
      <c r="C19" s="2" t="s">
        <v>54</v>
      </c>
      <c r="D19" s="8">
        <v>3.2</v>
      </c>
      <c r="E19" s="8">
        <v>2.5325899999999999</v>
      </c>
      <c r="F19" s="2">
        <v>1</v>
      </c>
      <c r="G19" s="8">
        <f t="shared" si="0"/>
        <v>2.5325899999999999</v>
      </c>
      <c r="H19" s="13">
        <f t="shared" si="2"/>
        <v>3.2862031345046727E-2</v>
      </c>
      <c r="I19" s="33"/>
      <c r="J19" s="2" t="s">
        <v>47</v>
      </c>
      <c r="K19" s="24"/>
    </row>
    <row r="20" spans="1:11" x14ac:dyDescent="0.25">
      <c r="A20" s="29" t="s">
        <v>101</v>
      </c>
      <c r="B20" s="16" t="s">
        <v>60</v>
      </c>
      <c r="C20" s="2" t="s">
        <v>111</v>
      </c>
      <c r="D20" s="8">
        <v>0.27</v>
      </c>
      <c r="E20" s="8">
        <v>0.18310000000000001</v>
      </c>
      <c r="F20" s="2">
        <v>1</v>
      </c>
      <c r="G20" s="8">
        <f t="shared" si="0"/>
        <v>0.18310000000000001</v>
      </c>
      <c r="H20" s="13">
        <f t="shared" si="2"/>
        <v>2.3758436775309292E-3</v>
      </c>
      <c r="I20" s="33"/>
      <c r="J20" s="2" t="s">
        <v>47</v>
      </c>
      <c r="K20" s="24"/>
    </row>
    <row r="21" spans="1:11" x14ac:dyDescent="0.25">
      <c r="A21" s="29" t="s">
        <v>88</v>
      </c>
      <c r="B21" s="2" t="s">
        <v>89</v>
      </c>
      <c r="C21" s="2" t="s">
        <v>90</v>
      </c>
      <c r="D21" s="6">
        <v>1.54</v>
      </c>
      <c r="E21" s="8">
        <v>1.075</v>
      </c>
      <c r="F21" s="2">
        <v>1</v>
      </c>
      <c r="G21" s="8">
        <f t="shared" si="0"/>
        <v>1.075</v>
      </c>
      <c r="H21" s="13">
        <f t="shared" si="2"/>
        <v>1.3948836446454116E-2</v>
      </c>
      <c r="I21" s="33"/>
      <c r="K21" s="24"/>
    </row>
    <row r="22" spans="1:11" x14ac:dyDescent="0.25">
      <c r="A22" s="29" t="s">
        <v>107</v>
      </c>
      <c r="B22" s="16" t="s">
        <v>94</v>
      </c>
      <c r="C22" s="16" t="s">
        <v>109</v>
      </c>
      <c r="D22" s="8">
        <v>0.25</v>
      </c>
      <c r="E22" s="8">
        <v>0.25</v>
      </c>
      <c r="F22" s="2">
        <v>1</v>
      </c>
      <c r="G22" s="8">
        <f t="shared" si="0"/>
        <v>0.25</v>
      </c>
      <c r="H22" s="13">
        <f t="shared" si="2"/>
        <v>3.2439154526637481E-3</v>
      </c>
      <c r="I22" s="33"/>
      <c r="J22" s="2" t="s">
        <v>108</v>
      </c>
      <c r="K22" s="24"/>
    </row>
    <row r="23" spans="1:11" x14ac:dyDescent="0.25">
      <c r="A23" s="20" t="s">
        <v>39</v>
      </c>
      <c r="B23" s="16" t="s">
        <v>61</v>
      </c>
      <c r="C23" s="16" t="s">
        <v>109</v>
      </c>
      <c r="D23" s="15">
        <v>0.1</v>
      </c>
      <c r="E23" s="15">
        <v>4.0000000000000001E-3</v>
      </c>
      <c r="F23" s="16">
        <v>200</v>
      </c>
      <c r="G23" s="8">
        <f t="shared" si="0"/>
        <v>0.8</v>
      </c>
      <c r="H23" s="13">
        <f t="shared" si="2"/>
        <v>1.0380529448523993E-2</v>
      </c>
      <c r="I23" s="33"/>
      <c r="K23" s="24"/>
    </row>
    <row r="24" spans="1:11" x14ac:dyDescent="0.25">
      <c r="A24" s="20" t="s">
        <v>38</v>
      </c>
      <c r="B24" s="16" t="s">
        <v>62</v>
      </c>
      <c r="C24" s="16" t="s">
        <v>109</v>
      </c>
      <c r="D24" s="15">
        <v>0.1</v>
      </c>
      <c r="E24" s="15">
        <v>4.0000000000000001E-3</v>
      </c>
      <c r="F24" s="16">
        <v>100</v>
      </c>
      <c r="G24" s="8">
        <f t="shared" si="0"/>
        <v>0.4</v>
      </c>
      <c r="H24" s="13">
        <f t="shared" si="2"/>
        <v>5.1902647242619967E-3</v>
      </c>
      <c r="I24" s="33"/>
      <c r="K24" s="24"/>
    </row>
    <row r="25" spans="1:11" x14ac:dyDescent="0.25">
      <c r="A25" s="45" t="s">
        <v>116</v>
      </c>
      <c r="B25" s="46"/>
      <c r="C25" s="46"/>
      <c r="D25" s="46"/>
      <c r="E25" s="46"/>
      <c r="F25" s="47"/>
      <c r="G25" s="19">
        <f>SUM(G2:G24)</f>
        <v>77.067359999999994</v>
      </c>
      <c r="H25" s="32"/>
      <c r="I25" s="34"/>
    </row>
    <row r="26" spans="1:11" x14ac:dyDescent="0.25">
      <c r="F26" s="2" t="s">
        <v>98</v>
      </c>
      <c r="G26" s="19">
        <f>G25</f>
        <v>77.067359999999994</v>
      </c>
    </row>
    <row r="27" spans="1:11" x14ac:dyDescent="0.25">
      <c r="F27" s="2" t="s">
        <v>95</v>
      </c>
      <c r="G27" s="19">
        <f>525/100</f>
        <v>5.25</v>
      </c>
    </row>
    <row r="28" spans="1:11" x14ac:dyDescent="0.25">
      <c r="F28" s="2" t="s">
        <v>97</v>
      </c>
      <c r="G28" s="19">
        <v>5</v>
      </c>
    </row>
    <row r="29" spans="1:11" x14ac:dyDescent="0.25">
      <c r="F29" s="2" t="s">
        <v>96</v>
      </c>
      <c r="G29" s="21">
        <f>G26+G27+G28</f>
        <v>87.317359999999994</v>
      </c>
      <c r="J29" s="2" t="s">
        <v>100</v>
      </c>
    </row>
    <row r="31" spans="1:11" x14ac:dyDescent="0.25">
      <c r="K31" s="23"/>
    </row>
    <row r="33" spans="1:9" x14ac:dyDescent="0.25">
      <c r="B33" s="2" t="s">
        <v>50</v>
      </c>
      <c r="C33" s="2" t="s">
        <v>51</v>
      </c>
      <c r="D33" t="s">
        <v>73</v>
      </c>
      <c r="E33" s="8" t="s">
        <v>68</v>
      </c>
      <c r="H33" s="10" t="s">
        <v>87</v>
      </c>
    </row>
    <row r="34" spans="1:9" x14ac:dyDescent="0.25">
      <c r="B34" s="2" t="s">
        <v>55</v>
      </c>
      <c r="C34" s="2" t="s">
        <v>32</v>
      </c>
      <c r="E34" s="8" t="s">
        <v>69</v>
      </c>
      <c r="H34" s="10">
        <v>525</v>
      </c>
    </row>
    <row r="35" spans="1:9" x14ac:dyDescent="0.25">
      <c r="B35" s="2" t="s">
        <v>38</v>
      </c>
      <c r="C35" s="2" t="s">
        <v>48</v>
      </c>
      <c r="E35" s="8" t="s">
        <v>70</v>
      </c>
    </row>
    <row r="36" spans="1:9" x14ac:dyDescent="0.25">
      <c r="B36" s="2" t="s">
        <v>39</v>
      </c>
      <c r="C36" s="2" t="s">
        <v>49</v>
      </c>
      <c r="D36"/>
      <c r="E36" s="8" t="s">
        <v>71</v>
      </c>
    </row>
    <row r="37" spans="1:9" x14ac:dyDescent="0.25">
      <c r="B37" s="2" t="s">
        <v>44</v>
      </c>
      <c r="D37"/>
      <c r="E37" s="8" t="s">
        <v>72</v>
      </c>
    </row>
    <row r="38" spans="1:9" x14ac:dyDescent="0.25">
      <c r="B38" s="2" t="s">
        <v>67</v>
      </c>
    </row>
    <row r="40" spans="1:9" x14ac:dyDescent="0.25">
      <c r="A40" s="5" t="s">
        <v>37</v>
      </c>
      <c r="B40" s="2" t="s">
        <v>33</v>
      </c>
      <c r="C40" s="2" t="s">
        <v>35</v>
      </c>
      <c r="D40" s="8">
        <v>2.59</v>
      </c>
      <c r="E40" s="8">
        <v>2.0739000000000001</v>
      </c>
    </row>
    <row r="41" spans="1:9" x14ac:dyDescent="0.25">
      <c r="A41" s="5" t="s">
        <v>36</v>
      </c>
      <c r="B41" s="2" t="s">
        <v>34</v>
      </c>
      <c r="C41" s="2" t="s">
        <v>35</v>
      </c>
      <c r="D41" s="8">
        <v>0.95</v>
      </c>
      <c r="E41" s="8">
        <v>0.71830000000000005</v>
      </c>
    </row>
    <row r="42" spans="1:9" x14ac:dyDescent="0.25">
      <c r="A42" s="11" t="s">
        <v>57</v>
      </c>
    </row>
    <row r="43" spans="1:9" x14ac:dyDescent="0.25">
      <c r="A43" s="5" t="s">
        <v>58</v>
      </c>
    </row>
    <row r="44" spans="1:9" x14ac:dyDescent="0.25">
      <c r="A44" s="17" t="s">
        <v>75</v>
      </c>
      <c r="B44" s="2" t="s">
        <v>76</v>
      </c>
      <c r="C44" s="2" t="s">
        <v>6</v>
      </c>
      <c r="D44" s="6">
        <v>5.78</v>
      </c>
      <c r="E44" s="8">
        <v>4.7998000000000003</v>
      </c>
    </row>
    <row r="45" spans="1:9" x14ac:dyDescent="0.25">
      <c r="A45" s="4" t="s">
        <v>10</v>
      </c>
      <c r="B45" s="2" t="s">
        <v>9</v>
      </c>
      <c r="C45" s="2" t="s">
        <v>8</v>
      </c>
      <c r="D45" s="8">
        <v>3.35</v>
      </c>
      <c r="E45" s="8">
        <v>1.8204</v>
      </c>
    </row>
    <row r="46" spans="1:9" x14ac:dyDescent="0.25">
      <c r="A46" s="5" t="s">
        <v>17</v>
      </c>
      <c r="B46" s="2" t="s">
        <v>18</v>
      </c>
      <c r="C46" s="2" t="s">
        <v>16</v>
      </c>
      <c r="D46" s="8">
        <v>0.44</v>
      </c>
      <c r="E46" s="8">
        <v>0.1895</v>
      </c>
      <c r="F46" s="2">
        <v>1</v>
      </c>
      <c r="G46" s="8">
        <f>F46*E46</f>
        <v>0.1895</v>
      </c>
      <c r="H46" s="13">
        <f>G46/$G$26</f>
        <v>2.458887913119121E-3</v>
      </c>
      <c r="I46" s="33"/>
    </row>
    <row r="47" spans="1:9" x14ac:dyDescent="0.25">
      <c r="A47" s="29" t="s">
        <v>23</v>
      </c>
      <c r="B47" s="2" t="s">
        <v>24</v>
      </c>
      <c r="C47" s="2" t="s">
        <v>26</v>
      </c>
      <c r="D47" s="8">
        <v>0.22</v>
      </c>
      <c r="E47" s="8">
        <v>0.14399999999999999</v>
      </c>
      <c r="F47" s="2">
        <v>5</v>
      </c>
      <c r="G47" s="8">
        <f>F47*E47</f>
        <v>0.72</v>
      </c>
    </row>
    <row r="48" spans="1:9" x14ac:dyDescent="0.25">
      <c r="A48" s="29" t="s">
        <v>27</v>
      </c>
      <c r="B48" s="2" t="s">
        <v>25</v>
      </c>
      <c r="C48" s="2" t="s">
        <v>26</v>
      </c>
      <c r="D48" s="8">
        <v>0.1</v>
      </c>
      <c r="E48" s="8">
        <v>6.0199999999999997E-2</v>
      </c>
      <c r="F48" s="2">
        <v>4</v>
      </c>
      <c r="G48" s="8">
        <f>F48*E48</f>
        <v>0.24079999999999999</v>
      </c>
    </row>
  </sheetData>
  <mergeCells count="1">
    <mergeCell ref="A25:F25"/>
  </mergeCells>
  <conditionalFormatting sqref="H46:I4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{EBDEEC8F-BD23-4E2E-99BF-810A8861A417}</x14:id>
        </ext>
      </extLst>
    </cfRule>
  </conditionalFormatting>
  <conditionalFormatting sqref="H2:I25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{E5B5708F-AF4E-472B-86D4-E608850ED8C2}</x14:id>
        </ext>
      </extLst>
    </cfRule>
  </conditionalFormatting>
  <hyperlinks>
    <hyperlink ref="A42" r:id="rId1" xr:uid="{5678B9E6-DE86-401B-BDAE-7D9F6469FDE3}"/>
    <hyperlink ref="A43" r:id="rId2" xr:uid="{7E8CB0A3-F47D-4B54-B720-D9CD7DF2F8EE}"/>
    <hyperlink ref="A40" r:id="rId3" xr:uid="{653FFE94-4D7F-4394-B0B2-10332AAC8742}"/>
    <hyperlink ref="A41" r:id="rId4" display="https://www.digikey.com/product-detail/en/molex-llc/0522710679/WM7955CT-ND/1960704" xr:uid="{C446B2E0-C0B0-47BA-BB19-2A932AEA1D87}"/>
    <hyperlink ref="A44" r:id="rId5" xr:uid="{7A52F621-53DC-4944-A105-9D5D48BD709B}"/>
    <hyperlink ref="A45" r:id="rId6" display="https://www.digikey.com/product-detail/en/texas-instruments/HDC2010YPAR/296-47774-6-ND/8133296" xr:uid="{A59B6D7E-18A9-46DD-B79B-3216C251B120}"/>
    <hyperlink ref="A46" r:id="rId7" xr:uid="{5D40EBFA-38D8-4D85-A69A-77A340615339}"/>
    <hyperlink ref="A4" r:id="rId8" display="https://www.digikey.com/product-detail/en/stmicroelectronics/LIS3DHTR/497-10613-1-ND/2334355" xr:uid="{75FD6DE8-E3E6-488A-80DA-A82A7415BE34}"/>
    <hyperlink ref="A6" r:id="rId9" xr:uid="{B7E4E087-B402-4FDC-949C-298F88573ED0}"/>
    <hyperlink ref="A9" r:id="rId10" xr:uid="{BCB74108-468A-49FE-9C12-37C2BA4FC058}"/>
    <hyperlink ref="A47" r:id="rId11" xr:uid="{B696A207-AA14-4226-B01D-E4F633E3359E}"/>
    <hyperlink ref="A48" r:id="rId12" xr:uid="{FC9BFBD5-64DF-4FA5-B956-10395A26F4F7}"/>
    <hyperlink ref="A11" r:id="rId13" xr:uid="{00FD8348-3D5C-4D08-B5A1-80F726E66E33}"/>
    <hyperlink ref="A16" r:id="rId14" display="https://www.digikey.com/product-detail/en/texas-instruments/DRV8872DDAR/296-42661-1-ND/5455926" xr:uid="{6114D03B-D4DA-4FBF-9B1C-C3B7AD098BA9}"/>
    <hyperlink ref="A17" r:id="rId15" display="https://www.digikey.com/product-detail/en/analog-devices-inc/AD7799BRUZ-REEL/AD7799BRUZ-REELCT-ND/4135565" xr:uid="{4B1FE711-B41B-4C95-9AFF-964E590FAEA9}"/>
    <hyperlink ref="A19" r:id="rId16" xr:uid="{C8A12CB4-8BD6-400D-8778-CB90C34529A8}"/>
    <hyperlink ref="A18" r:id="rId17" xr:uid="{DA75B542-D86D-4B8B-A010-0E90403DB631}"/>
    <hyperlink ref="A14" r:id="rId18" xr:uid="{7F96FA14-D697-422E-905A-991475B71057}"/>
    <hyperlink ref="A8" r:id="rId19" xr:uid="{9849B45B-0C58-488D-BA9E-5D0A918112A3}"/>
    <hyperlink ref="A3" r:id="rId20" xr:uid="{0D2ADA9B-1007-4C76-91DB-7B12AE9573EA}"/>
    <hyperlink ref="A21" r:id="rId21" xr:uid="{1403372D-5EBE-4749-8D7B-B82E7BCD587C}"/>
    <hyperlink ref="A7" r:id="rId22" xr:uid="{97352714-91EF-4428-A3E4-A04998CB3C31}"/>
    <hyperlink ref="A20" r:id="rId23" xr:uid="{DB300913-E56B-4B4B-8B6B-45D99AE75B3D}"/>
    <hyperlink ref="A13" r:id="rId24" xr:uid="{2B494103-7B58-418F-8039-3EE2EE0764D5}"/>
    <hyperlink ref="A12" r:id="rId25" xr:uid="{FC62576B-0341-4AB6-A60F-37AA4F9AC5C1}"/>
    <hyperlink ref="A22" r:id="rId26" xr:uid="{143742D2-F4BE-4740-B25E-8DB03D19A806}"/>
    <hyperlink ref="A10" r:id="rId27" xr:uid="{DCAF167F-0EB9-4809-861C-A6BC048ADE48}"/>
    <hyperlink ref="A15" r:id="rId28" xr:uid="{3865BBCF-4D2B-487F-B6E7-CF7AB8CCA0F5}"/>
    <hyperlink ref="A2" r:id="rId29" xr:uid="{02B5AE4F-DA28-4C1B-8D23-D7D5A1AB54B2}"/>
    <hyperlink ref="A5" r:id="rId30" xr:uid="{E8A4A89C-2D9E-4474-A296-E1633BC9D021}"/>
  </hyperlinks>
  <pageMargins left="0.7" right="0.7" top="0.75" bottom="0.75" header="0.3" footer="0.3"/>
  <pageSetup orientation="portrait" r:id="rId3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DEEC8F-BD23-4E2E-99BF-810A8861A4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H46:I46</xm:sqref>
        </x14:conditionalFormatting>
        <x14:conditionalFormatting xmlns:xm="http://schemas.microsoft.com/office/excel/2006/main">
          <x14:cfRule type="dataBar" id="{E5B5708F-AF4E-472B-86D4-E608850ED8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H2:I25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2BDBB-E2E5-4A1F-91BC-824E3760DD54}">
  <dimension ref="A1:C24"/>
  <sheetViews>
    <sheetView workbookViewId="0">
      <selection activeCell="A24" sqref="A24"/>
    </sheetView>
  </sheetViews>
  <sheetFormatPr defaultRowHeight="15" x14ac:dyDescent="0.25"/>
  <cols>
    <col min="1" max="1" width="29" style="38" customWidth="1"/>
    <col min="2" max="2" width="13.140625" style="38" customWidth="1"/>
    <col min="3" max="3" width="27.85546875" style="38" customWidth="1"/>
    <col min="4" max="4" width="12.85546875" customWidth="1"/>
  </cols>
  <sheetData>
    <row r="1" spans="1:3" x14ac:dyDescent="0.25">
      <c r="A1" s="36" t="s">
        <v>0</v>
      </c>
      <c r="B1" s="37" t="s">
        <v>2</v>
      </c>
      <c r="C1" s="37" t="s">
        <v>130</v>
      </c>
    </row>
    <row r="2" spans="1:3" x14ac:dyDescent="0.25">
      <c r="A2" s="17" t="s">
        <v>107</v>
      </c>
      <c r="B2" s="38" t="s">
        <v>125</v>
      </c>
    </row>
    <row r="3" spans="1:3" x14ac:dyDescent="0.25">
      <c r="A3" s="17" t="s">
        <v>135</v>
      </c>
      <c r="B3" s="38" t="s">
        <v>126</v>
      </c>
      <c r="C3" s="38" t="s">
        <v>136</v>
      </c>
    </row>
    <row r="4" spans="1:3" s="41" customFormat="1" x14ac:dyDescent="0.25">
      <c r="A4" s="17" t="s">
        <v>140</v>
      </c>
      <c r="B4" s="40" t="s">
        <v>127</v>
      </c>
      <c r="C4" s="40" t="s">
        <v>131</v>
      </c>
    </row>
    <row r="5" spans="1:3" s="44" customFormat="1" x14ac:dyDescent="0.25">
      <c r="A5" s="39" t="s">
        <v>170</v>
      </c>
      <c r="B5" s="43" t="s">
        <v>127</v>
      </c>
      <c r="C5" s="43" t="s">
        <v>171</v>
      </c>
    </row>
    <row r="6" spans="1:3" x14ac:dyDescent="0.25">
      <c r="A6" s="17" t="s">
        <v>139</v>
      </c>
      <c r="B6" s="38" t="s">
        <v>128</v>
      </c>
      <c r="C6" s="38" t="s">
        <v>131</v>
      </c>
    </row>
    <row r="7" spans="1:3" x14ac:dyDescent="0.25">
      <c r="A7" s="42" t="s">
        <v>141</v>
      </c>
      <c r="B7" s="38" t="s">
        <v>129</v>
      </c>
      <c r="C7" s="38" t="s">
        <v>131</v>
      </c>
    </row>
    <row r="8" spans="1:3" x14ac:dyDescent="0.25">
      <c r="A8" s="17" t="s">
        <v>134</v>
      </c>
      <c r="B8" s="38" t="s">
        <v>132</v>
      </c>
      <c r="C8" s="38" t="s">
        <v>133</v>
      </c>
    </row>
    <row r="9" spans="1:3" x14ac:dyDescent="0.25">
      <c r="A9" s="17" t="s">
        <v>138</v>
      </c>
      <c r="B9" s="38" t="s">
        <v>137</v>
      </c>
      <c r="C9" s="38" t="s">
        <v>55</v>
      </c>
    </row>
    <row r="10" spans="1:3" x14ac:dyDescent="0.25">
      <c r="A10" s="17" t="s">
        <v>159</v>
      </c>
      <c r="B10" s="38" t="s">
        <v>160</v>
      </c>
      <c r="C10" s="38" t="s">
        <v>161</v>
      </c>
    </row>
    <row r="11" spans="1:3" x14ac:dyDescent="0.25">
      <c r="A11" s="17" t="s">
        <v>142</v>
      </c>
      <c r="C11" s="38" t="s">
        <v>143</v>
      </c>
    </row>
    <row r="12" spans="1:3" x14ac:dyDescent="0.25">
      <c r="A12" s="17" t="s">
        <v>145</v>
      </c>
      <c r="B12" s="38" t="s">
        <v>146</v>
      </c>
      <c r="C12" s="38" t="s">
        <v>144</v>
      </c>
    </row>
    <row r="13" spans="1:3" x14ac:dyDescent="0.25">
      <c r="A13" s="17" t="s">
        <v>151</v>
      </c>
      <c r="B13" s="38" t="s">
        <v>147</v>
      </c>
    </row>
    <row r="14" spans="1:3" x14ac:dyDescent="0.25">
      <c r="A14" s="17" t="s">
        <v>152</v>
      </c>
      <c r="B14" s="38" t="s">
        <v>148</v>
      </c>
    </row>
    <row r="15" spans="1:3" x14ac:dyDescent="0.25">
      <c r="A15" s="17" t="s">
        <v>153</v>
      </c>
      <c r="B15" s="38" t="s">
        <v>149</v>
      </c>
    </row>
    <row r="16" spans="1:3" x14ac:dyDescent="0.25">
      <c r="A16" s="17" t="s">
        <v>154</v>
      </c>
      <c r="B16" s="38" t="s">
        <v>150</v>
      </c>
    </row>
    <row r="17" spans="1:3" x14ac:dyDescent="0.25">
      <c r="A17" s="17" t="s">
        <v>156</v>
      </c>
      <c r="B17" s="38" t="s">
        <v>155</v>
      </c>
    </row>
    <row r="18" spans="1:3" x14ac:dyDescent="0.25">
      <c r="A18" s="17" t="s">
        <v>158</v>
      </c>
      <c r="B18" s="38" t="s">
        <v>157</v>
      </c>
    </row>
    <row r="19" spans="1:3" x14ac:dyDescent="0.25">
      <c r="A19" s="17" t="s">
        <v>164</v>
      </c>
      <c r="B19" s="38" t="s">
        <v>165</v>
      </c>
    </row>
    <row r="21" spans="1:3" x14ac:dyDescent="0.25">
      <c r="A21" s="17" t="s">
        <v>163</v>
      </c>
      <c r="C21" s="38" t="s">
        <v>162</v>
      </c>
    </row>
    <row r="22" spans="1:3" x14ac:dyDescent="0.25">
      <c r="A22" s="42" t="s">
        <v>172</v>
      </c>
      <c r="C22" s="38" t="s">
        <v>173</v>
      </c>
    </row>
    <row r="23" spans="1:3" x14ac:dyDescent="0.25">
      <c r="A23" s="17" t="s">
        <v>169</v>
      </c>
      <c r="C23" s="38" t="s">
        <v>167</v>
      </c>
    </row>
    <row r="24" spans="1:3" x14ac:dyDescent="0.25">
      <c r="A24" s="42" t="s">
        <v>168</v>
      </c>
      <c r="C24" s="38" t="s">
        <v>166</v>
      </c>
    </row>
  </sheetData>
  <hyperlinks>
    <hyperlink ref="A8" r:id="rId1" tooltip="Open part details in a new window." display="https://factory.macrofab.com/part/MF-CAP-6.3MM-100uF" xr:uid="{AD0A0613-7EE3-4DFC-BB9B-AB85EE1179A0}"/>
    <hyperlink ref="A3" r:id="rId2" tooltip="Open part details in a new window." display="https://factory.macrofab.com/part/MF-IND-1210-10uH" xr:uid="{EA279B76-C069-48E6-875D-21C36761CFB1}"/>
    <hyperlink ref="A2" r:id="rId3" xr:uid="{EE56DCE3-3FAF-45AF-BE62-D47532FE15DC}"/>
    <hyperlink ref="A9" r:id="rId4" tooltip="Open part details in a new window." display="https://factory.macrofab.com/part/MF-CAP-0402-27pF" xr:uid="{CDD7C369-2780-40A2-8950-7C38324873F5}"/>
    <hyperlink ref="A6" r:id="rId5" tooltip="Open part details in a new window." display="https://factory.macrofab.com/part/MF-CAP-0603-1uF" xr:uid="{0CD3D40E-B416-45C2-A1DD-7FFD6135FF9B}"/>
    <hyperlink ref="A4" r:id="rId6" tooltip="Open part details in a new window." display="https://factory.macrofab.com/part/MF-CAP-0603-0.1uF" xr:uid="{DAEFAB96-80DF-456C-93C0-38F7378F2790}"/>
    <hyperlink ref="A7" r:id="rId7" xr:uid="{41E8E22B-820D-4E1A-B141-1D7654DED6F3}"/>
    <hyperlink ref="A11" r:id="rId8" tooltip="Open part details in a new window." display="https://factory.macrofab.com/part/MF-LED-0805-GREEN" xr:uid="{7DFF6B3D-787F-47A9-A6D3-729E7FCBC3A0}"/>
    <hyperlink ref="A12" r:id="rId9" tooltip="Open part details in a new window." display="https://factory.macrofab.com/part/MF-RES-0603-60.4" xr:uid="{DBB9DB0F-8C02-4381-A7CC-9101709382EE}"/>
    <hyperlink ref="A13" r:id="rId10" tooltip="Open part details in a new window." display="https://factory.macrofab.com/part/MF-RES-0402-10" xr:uid="{2BD5AAE5-D696-4B7F-A0BF-3F32D3A5FBB6}"/>
    <hyperlink ref="A14" r:id="rId11" tooltip="Open part details in a new window." display="https://factory.macrofab.com/part/MF-RES-0402-100" xr:uid="{AB9FD5BC-6FDD-4BDE-BE37-A7B25174F77D}"/>
    <hyperlink ref="A15" r:id="rId12" tooltip="Open part details in a new window." display="https://factory.macrofab.com/part/MF-RES-0402-2K" xr:uid="{704352B8-9840-49D3-AEF2-9C6C28C45000}"/>
    <hyperlink ref="A16" r:id="rId13" tooltip="Open part details in a new window." display="https://factory.macrofab.com/part/MF-RES-0402-10K" xr:uid="{7D8C8875-6DA7-4EFE-99F2-BECC2831B987}"/>
    <hyperlink ref="A17" r:id="rId14" tooltip="Open part details in a new window." display="https://factory.macrofab.com/part/MF-RES-0603-0" xr:uid="{C08C6073-743C-40FD-82E3-3A1BECE5A666}"/>
    <hyperlink ref="A18" r:id="rId15" tooltip="Open part details in a new window." display="https://factory.macrofab.com/part/MF-RES-0402-22" xr:uid="{4C316F1E-6CAA-49E3-8090-9418F20A45F4}"/>
    <hyperlink ref="A10" r:id="rId16" xr:uid="{5FA9567C-3160-4F07-AD08-B51798CCAF4B}"/>
    <hyperlink ref="A21" r:id="rId17" tooltip="Open part details in a new window." display="https://factory.macrofab.com/part/MF-SW-TACT-6MM" xr:uid="{C3AA1A7F-68D3-4682-B6F9-55C1C1369C0D}"/>
    <hyperlink ref="A19" r:id="rId18" tooltip="Open part details in a new window." display="https://factory.macrofab.com/part/MF-RES-0402-220" xr:uid="{E359756A-0415-431F-A1A9-0662DED44B67}"/>
    <hyperlink ref="A24" r:id="rId19" xr:uid="{1E01E320-2845-4BB6-AC28-9EA672CB4CFD}"/>
    <hyperlink ref="A23" r:id="rId20" tooltip="Open part details in a new window." display="https://factory.macrofab.com/part/MF-DIO-SMA-B140" xr:uid="{835424EF-0BAF-42F8-B127-DD19F5270BED}"/>
    <hyperlink ref="A5" r:id="rId21" tooltip="Open part details in a new window." display="https://factory.macrofab.com/part/MF-CAP-0805-0.1uF" xr:uid="{94CB8BA7-D7E0-4A91-A2F6-202B89E8577D}"/>
    <hyperlink ref="A22" r:id="rId22" xr:uid="{EC2B025F-0EEE-4694-8FD7-481DE501171B}"/>
  </hyperlinks>
  <pageMargins left="0.7" right="0.7" top="0.75" bottom="0.75" header="0.3" footer="0.3"/>
  <pageSetup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2018-11-21T10:17:10Z</dcterms:modified>
</cp:coreProperties>
</file>