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812FCB98-2257-984C-B055-3AC3D64098B7}" xr6:coauthVersionLast="47" xr6:coauthVersionMax="47" xr10:uidLastSave="{00000000-0000-0000-0000-000000000000}"/>
  <bookViews>
    <workbookView xWindow="17920" yWindow="1580" windowWidth="31740" windowHeight="17440" activeTab="2" xr2:uid="{D6BE7BD5-07AA-4048-B7F7-9B37E5199ABD}"/>
  </bookViews>
  <sheets>
    <sheet name="Microservices" sheetId="1" r:id="rId1"/>
    <sheet name="agent actions" sheetId="3" r:id="rId2"/>
    <sheet name="results" sheetId="4" r:id="rId3"/>
    <sheet name="Dynam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4" l="1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0" i="4"/>
  <c r="F20" i="4"/>
  <c r="E20" i="4"/>
  <c r="G19" i="4"/>
  <c r="F19" i="4"/>
  <c r="E19" i="4"/>
  <c r="F18" i="4"/>
  <c r="G18" i="4"/>
  <c r="E18" i="4"/>
  <c r="G17" i="4"/>
  <c r="F17" i="4"/>
  <c r="E17" i="4"/>
  <c r="G16" i="4"/>
  <c r="F16" i="4"/>
  <c r="E16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P26" i="4"/>
  <c r="O26" i="4"/>
  <c r="M26" i="4"/>
  <c r="L26" i="4"/>
  <c r="K26" i="4"/>
  <c r="P25" i="4"/>
  <c r="O25" i="4"/>
  <c r="N25" i="4"/>
  <c r="M25" i="4"/>
  <c r="L25" i="4"/>
  <c r="K25" i="4"/>
  <c r="P24" i="4"/>
  <c r="O24" i="4"/>
  <c r="M24" i="4"/>
  <c r="L24" i="4"/>
  <c r="K24" i="4"/>
  <c r="P23" i="4"/>
  <c r="O23" i="4"/>
  <c r="M23" i="4"/>
  <c r="L23" i="4"/>
  <c r="K23" i="4"/>
  <c r="P22" i="4"/>
  <c r="O22" i="4"/>
  <c r="M22" i="4"/>
  <c r="L22" i="4"/>
  <c r="K22" i="4"/>
  <c r="P20" i="4"/>
  <c r="O20" i="4"/>
  <c r="P19" i="4"/>
  <c r="O19" i="4"/>
  <c r="P18" i="4"/>
  <c r="O18" i="4"/>
  <c r="P17" i="4"/>
  <c r="O17" i="4"/>
  <c r="P16" i="4"/>
  <c r="O16" i="4"/>
  <c r="M20" i="4"/>
  <c r="M19" i="4"/>
  <c r="M18" i="4"/>
  <c r="M17" i="4"/>
  <c r="M16" i="4"/>
  <c r="L20" i="4"/>
  <c r="L19" i="4"/>
  <c r="L18" i="4"/>
  <c r="L16" i="4"/>
  <c r="K20" i="4"/>
  <c r="K19" i="4"/>
  <c r="K18" i="4"/>
  <c r="K17" i="4"/>
  <c r="K16" i="4"/>
  <c r="P14" i="4"/>
  <c r="P13" i="4"/>
  <c r="P12" i="4"/>
  <c r="P11" i="4"/>
  <c r="P10" i="4"/>
  <c r="O14" i="4"/>
  <c r="O13" i="4"/>
  <c r="O12" i="4"/>
  <c r="O11" i="4"/>
  <c r="O10" i="4"/>
  <c r="M14" i="4"/>
  <c r="M13" i="4"/>
  <c r="M12" i="4"/>
  <c r="M11" i="4"/>
  <c r="M10" i="4"/>
  <c r="L10" i="4"/>
  <c r="L11" i="4"/>
  <c r="L12" i="4"/>
  <c r="L13" i="4"/>
  <c r="L14" i="4"/>
  <c r="K14" i="4"/>
  <c r="K13" i="4"/>
  <c r="K12" i="4"/>
  <c r="K11" i="4"/>
  <c r="K10" i="4"/>
</calcChain>
</file>

<file path=xl/sharedStrings.xml><?xml version="1.0" encoding="utf-8"?>
<sst xmlns="http://schemas.openxmlformats.org/spreadsheetml/2006/main" count="196" uniqueCount="163">
  <si>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</si>
  <si>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</si>
  <si>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</si>
  <si>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</si>
  <si>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</si>
  <si>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</si>
  <si>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</si>
  <si>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</si>
  <si>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</si>
  <si>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</si>
  <si>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</si>
  <si>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</si>
  <si>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</si>
  <si>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</si>
  <si>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</si>
  <si>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</si>
  <si>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</si>
  <si>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</si>
  <si>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</si>
  <si>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</si>
  <si>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</si>
  <si>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</si>
  <si>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</si>
  <si>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</si>
  <si>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</si>
  <si>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</si>
  <si>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</si>
  <si>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</si>
  <si>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</si>
  <si>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</si>
  <si>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</si>
  <si>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</si>
  <si>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</si>
  <si>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</si>
  <si>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</si>
  <si>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</si>
  <si>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</si>
  <si>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</si>
  <si>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</si>
  <si>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</si>
  <si>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</si>
  <si>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</si>
  <si>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</si>
  <si>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</si>
  <si>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</si>
  <si>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</si>
  <si>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</si>
  <si>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</si>
  <si>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</si>
  <si>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</si>
  <si>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</si>
  <si>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</si>
  <si>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</si>
  <si>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</si>
  <si>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</si>
  <si>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</si>
  <si>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</si>
  <si>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</si>
  <si>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</si>
  <si>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</si>
  <si>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</si>
  <si>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</si>
  <si>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</si>
  <si>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</si>
  <si>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</si>
  <si>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</si>
  <si>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</si>
  <si>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</si>
  <si>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</si>
  <si>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</si>
  <si>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</si>
  <si>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</si>
  <si>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</si>
  <si>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</si>
  <si>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</si>
  <si>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</si>
  <si>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</si>
  <si>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</si>
  <si>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</si>
  <si>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</si>
  <si>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</si>
  <si>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</si>
  <si>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</si>
  <si>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</si>
  <si>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string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</si>
  <si>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</si>
  <si>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</si>
  <si>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</si>
  <si>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</si>
  <si>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</si>
  <si>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</si>
  <si>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</si>
  <si>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Total time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</si>
  <si>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</si>
  <si>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</si>
  <si>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</si>
  <si>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</si>
  <si>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</si>
  <si>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</si>
  <si>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</si>
  <si>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</si>
  <si>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</si>
  <si>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</si>
  <si>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</si>
  <si>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</si>
  <si>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</si>
  <si>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</si>
  <si>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</si>
  <si>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</si>
  <si>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</si>
  <si>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</si>
  <si>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</si>
  <si>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</si>
  <si>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</si>
  <si>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</si>
  <si>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</si>
  <si>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</si>
  <si>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</si>
  <si>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</si>
  <si>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</si>
  <si>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</si>
  <si>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</si>
  <si>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</si>
  <si>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</si>
  <si>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</si>
  <si>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</si>
  <si>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</si>
  <si>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</si>
  <si>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</si>
  <si>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</si>
  <si>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</si>
  <si>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</si>
  <si>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</si>
  <si>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</si>
  <si>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</si>
  <si>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</si>
  <si>
    <t>4433b19eced5d4739439989288f15f0a</t>
  </si>
  <si>
    <t>3.31</t>
  </si>
  <si>
    <t>cf582a7c1445d40e4815756699f00cef</t>
  </si>
  <si>
    <t>3.43</t>
  </si>
  <si>
    <t>24f5181f8b604a0b328a45a8346ed422</t>
  </si>
  <si>
    <t>3.51</t>
  </si>
  <si>
    <t>3d5de56aee170d75e636a491b2a9d4b0</t>
  </si>
  <si>
    <t>4.12</t>
  </si>
  <si>
    <t>9f8442162985c967d47d4a64f1c8be4a</t>
  </si>
  <si>
    <t>4.3</t>
  </si>
  <si>
    <t>555c7732b118ddae6487c0f7335a3811</t>
  </si>
  <si>
    <t>b7be3ebf9b59c78da1e7465bde376bf0</t>
  </si>
  <si>
    <t>5.08</t>
  </si>
  <si>
    <t>7df306ae8e6ad503b66475c5fcae312e</t>
  </si>
  <si>
    <t>4.85</t>
  </si>
  <si>
    <t>51aee5c2f10794e0c00f9a9affc36be2</t>
  </si>
  <si>
    <t>4.69</t>
  </si>
  <si>
    <t>1f5cf3101001ec2958d87157de9ff05e</t>
  </si>
  <si>
    <t>6.47</t>
  </si>
  <si>
    <t>9b5a3a699733e5cf9fc9ce610030ae3e</t>
  </si>
  <si>
    <t>988b82a173043c9fb255ef6836a13da4</t>
  </si>
  <si>
    <t>f7be89afcdc3892b2bd2e65d5ea0edcb</t>
  </si>
  <si>
    <t>5.59</t>
  </si>
  <si>
    <t>938ef240abfc392dc6ce906e84570887</t>
  </si>
  <si>
    <t>5.89</t>
  </si>
  <si>
    <t>61a026f82c5fd6fbcc2a1672aca7aa15</t>
  </si>
  <si>
    <t>4.74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</si>
</sst>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1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d5de56aee170d75e636a491b2a9d4b0%22%7D%5D%7D" TargetMode="External"/><Relationship Id="rId2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8b82a173043c9fb255ef6836a13da4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2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b7be3ebf9b59c78da1e7465bde376bf0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1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f582a7c1445d40e4815756699f00cef%22%7D%5D%7D" TargetMode="External"/><Relationship Id="rId2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b5a3a699733e5cf9fc9ce610030ae3e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433b19eced5d4739439989288f15f0a%22%7D%5D%7D" TargetMode="External"/><Relationship Id="rId2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55c7732b118ddae6487c0f7335a3811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2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1f5cf3101001ec2958d87157de9ff05e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2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1aee5c2f10794e0c00f9a9affc36be2%22%7D%5D%7D" TargetMode="External"/><Relationship Id="rId2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38ef240abfc392dc6ce906e84570887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1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f8442162985c967d47d4a64f1c8be4a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Relationship Id="rId2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df306ae8e6ad503b66475c5fcae312e%22%7D%5D%7D" TargetMode="External"/><Relationship Id="rId2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7be89afcdc3892b2bd2e65d5ea0edcb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7" t="s">
        <v>71</v>
      </c>
      <c r="B2" s="8"/>
      <c r="C2" s="8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8:P42"/>
  <sheetViews>
    <sheetView tabSelected="1" topLeftCell="B1" workbookViewId="0">
      <selection activeCell="I5" sqref="I5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16" customWidth="1"/>
    <col min="11" max="11" width="10.6640625" bestFit="1" customWidth="1"/>
    <col min="13" max="13" width="25.6640625" customWidth="1"/>
    <col min="14" max="14" width="20.33203125" bestFit="1" customWidth="1"/>
    <col min="19" max="19" width="18.6640625" customWidth="1"/>
    <col min="20" max="21" width="19.6640625" customWidth="1"/>
    <col min="22" max="22" width="35" customWidth="1"/>
    <col min="23" max="23" width="35.1640625" bestFit="1" customWidth="1"/>
    <col min="24" max="24" width="36.33203125" bestFit="1" customWidth="1"/>
  </cols>
  <sheetData>
    <row r="8" spans="2:16" x14ac:dyDescent="0.2">
      <c r="B8" s="9" t="s">
        <v>95</v>
      </c>
      <c r="D8" s="16" t="s">
        <v>105</v>
      </c>
      <c r="E8" s="17"/>
      <c r="F8" s="17"/>
      <c r="G8" s="17"/>
      <c r="H8" s="27"/>
      <c r="J8" s="13" t="s">
        <v>108</v>
      </c>
      <c r="K8" s="14"/>
      <c r="L8" s="14"/>
      <c r="M8" s="14"/>
      <c r="N8" s="14"/>
      <c r="O8" s="14"/>
      <c r="P8" s="15"/>
    </row>
    <row r="9" spans="2:16" x14ac:dyDescent="0.2">
      <c r="C9" s="9" t="s">
        <v>83</v>
      </c>
      <c r="D9" s="9" t="s">
        <v>92</v>
      </c>
      <c r="E9" s="9" t="s">
        <v>96</v>
      </c>
      <c r="F9" s="9" t="s">
        <v>97</v>
      </c>
      <c r="G9" s="9" t="s">
        <v>98</v>
      </c>
      <c r="H9" s="9"/>
      <c r="I9" s="9" t="s">
        <v>94</v>
      </c>
      <c r="J9" s="18" t="s">
        <v>92</v>
      </c>
      <c r="K9" s="19" t="s">
        <v>99</v>
      </c>
      <c r="L9" s="19" t="s">
        <v>100</v>
      </c>
      <c r="M9" s="19" t="s">
        <v>101</v>
      </c>
      <c r="N9" s="19" t="s">
        <v>102</v>
      </c>
      <c r="O9" s="19" t="s">
        <v>103</v>
      </c>
      <c r="P9" s="20" t="s">
        <v>104</v>
      </c>
    </row>
    <row r="10" spans="2:16" x14ac:dyDescent="0.2">
      <c r="B10" s="12" t="s">
        <v>136</v>
      </c>
      <c r="C10" s="10">
        <v>10000</v>
      </c>
      <c r="D10" s="10" t="s">
        <v>137</v>
      </c>
      <c r="E10" s="10">
        <f>16032-15917</f>
        <v>115</v>
      </c>
      <c r="F10" s="10">
        <f>16159-16060</f>
        <v>99</v>
      </c>
      <c r="G10">
        <f>16316-16159</f>
        <v>157</v>
      </c>
      <c r="I10" s="12" t="s">
        <v>106</v>
      </c>
      <c r="J10" s="21" t="s">
        <v>107</v>
      </c>
      <c r="K10" s="22">
        <f>322-238</f>
        <v>84</v>
      </c>
      <c r="L10" s="22">
        <f>759-609</f>
        <v>150</v>
      </c>
      <c r="M10" s="22">
        <f>1071-848</f>
        <v>223</v>
      </c>
      <c r="N10" s="22">
        <v>98</v>
      </c>
      <c r="O10" s="22">
        <f>994-870</f>
        <v>124</v>
      </c>
      <c r="P10" s="22">
        <f>1124-994</f>
        <v>130</v>
      </c>
    </row>
    <row r="11" spans="2:16" x14ac:dyDescent="0.2">
      <c r="B11" s="12" t="s">
        <v>138</v>
      </c>
      <c r="C11" s="10">
        <v>10000</v>
      </c>
      <c r="D11" s="10" t="s">
        <v>139</v>
      </c>
      <c r="E11" s="10">
        <f>33806-33710</f>
        <v>96</v>
      </c>
      <c r="F11" s="10">
        <f>33936-33826</f>
        <v>110</v>
      </c>
      <c r="G11">
        <f>34096-33936</f>
        <v>160</v>
      </c>
      <c r="I11" s="12" t="s">
        <v>109</v>
      </c>
      <c r="J11" s="21" t="s">
        <v>110</v>
      </c>
      <c r="K11" s="22">
        <f>322-238</f>
        <v>84</v>
      </c>
      <c r="L11" s="22">
        <f>508-345</f>
        <v>163</v>
      </c>
      <c r="M11" s="22">
        <f>858-605</f>
        <v>253</v>
      </c>
      <c r="N11" s="22">
        <v>96</v>
      </c>
      <c r="O11" s="22">
        <f>388-291</f>
        <v>97</v>
      </c>
      <c r="P11" s="22">
        <f>525-388</f>
        <v>137</v>
      </c>
    </row>
    <row r="12" spans="2:16" x14ac:dyDescent="0.2">
      <c r="B12" s="12" t="s">
        <v>161</v>
      </c>
      <c r="C12" s="10">
        <v>10000</v>
      </c>
      <c r="D12" s="10" t="s">
        <v>137</v>
      </c>
      <c r="E12" s="10">
        <f>34295-34183</f>
        <v>112</v>
      </c>
      <c r="F12" s="10">
        <f>34559-34461</f>
        <v>98</v>
      </c>
      <c r="G12">
        <f>34703-34559</f>
        <v>144</v>
      </c>
      <c r="I12" s="12" t="s">
        <v>111</v>
      </c>
      <c r="J12" s="21" t="s">
        <v>112</v>
      </c>
      <c r="K12" s="22">
        <f>326-226</f>
        <v>100</v>
      </c>
      <c r="L12" s="22">
        <f>501-326</f>
        <v>175</v>
      </c>
      <c r="M12" s="22">
        <f>850-586</f>
        <v>264</v>
      </c>
      <c r="N12" s="22">
        <v>95</v>
      </c>
      <c r="O12" s="22">
        <f>361-273</f>
        <v>88</v>
      </c>
      <c r="P12" s="22">
        <f>478-361</f>
        <v>117</v>
      </c>
    </row>
    <row r="13" spans="2:16" x14ac:dyDescent="0.2">
      <c r="B13" s="12" t="s">
        <v>140</v>
      </c>
      <c r="C13" s="10">
        <v>10000</v>
      </c>
      <c r="D13" s="10" t="s">
        <v>141</v>
      </c>
      <c r="E13" s="10">
        <f>53636-53539</f>
        <v>97</v>
      </c>
      <c r="F13" s="10">
        <f>53768-53660</f>
        <v>108</v>
      </c>
      <c r="G13">
        <f>53967-53768</f>
        <v>199</v>
      </c>
      <c r="I13" s="12" t="s">
        <v>113</v>
      </c>
      <c r="J13" s="21" t="s">
        <v>114</v>
      </c>
      <c r="K13" s="22">
        <f>345-258</f>
        <v>87</v>
      </c>
      <c r="L13" s="22">
        <f>474-322</f>
        <v>152</v>
      </c>
      <c r="M13" s="22">
        <f>831-575</f>
        <v>256</v>
      </c>
      <c r="N13" s="28">
        <v>111</v>
      </c>
      <c r="O13" s="22">
        <f>368-260</f>
        <v>108</v>
      </c>
      <c r="P13" s="22">
        <f>492-368</f>
        <v>124</v>
      </c>
    </row>
    <row r="14" spans="2:16" x14ac:dyDescent="0.2">
      <c r="B14" s="12" t="s">
        <v>142</v>
      </c>
      <c r="C14" s="10">
        <v>10000</v>
      </c>
      <c r="D14" s="10" t="s">
        <v>143</v>
      </c>
      <c r="E14" s="10">
        <f>45372-45259</f>
        <v>113</v>
      </c>
      <c r="F14" s="10">
        <f>45519-45400</f>
        <v>119</v>
      </c>
      <c r="G14">
        <f>45694-45519</f>
        <v>175</v>
      </c>
      <c r="I14" s="12" t="s">
        <v>115</v>
      </c>
      <c r="J14" s="21" t="s">
        <v>116</v>
      </c>
      <c r="K14" s="22">
        <f>609-517</f>
        <v>92</v>
      </c>
      <c r="L14" s="22">
        <f>759-609</f>
        <v>150</v>
      </c>
      <c r="M14" s="22">
        <f>1107-864</f>
        <v>243</v>
      </c>
      <c r="N14" s="28">
        <v>97</v>
      </c>
      <c r="O14" s="22">
        <f>594-493</f>
        <v>101</v>
      </c>
      <c r="P14" s="22">
        <f>720-594</f>
        <v>126</v>
      </c>
    </row>
    <row r="15" spans="2:16" x14ac:dyDescent="0.2">
      <c r="B15" s="10"/>
      <c r="C15" s="10"/>
      <c r="D15" s="10"/>
      <c r="E15" s="10"/>
      <c r="F15" s="10"/>
      <c r="I15" s="10"/>
      <c r="J15" s="21"/>
      <c r="K15" s="22"/>
      <c r="L15" s="22"/>
      <c r="M15" s="22"/>
      <c r="N15" s="22"/>
      <c r="O15" s="22"/>
      <c r="P15" s="23"/>
    </row>
    <row r="16" spans="2:16" x14ac:dyDescent="0.2">
      <c r="B16" s="12" t="s">
        <v>144</v>
      </c>
      <c r="C16" s="10">
        <v>20000</v>
      </c>
      <c r="D16" s="10" t="s">
        <v>145</v>
      </c>
      <c r="E16">
        <f>14915-14729</f>
        <v>186</v>
      </c>
      <c r="F16" s="10">
        <f>15152-14947</f>
        <v>205</v>
      </c>
      <c r="G16">
        <f>15499-15152</f>
        <v>347</v>
      </c>
      <c r="I16" s="12" t="s">
        <v>117</v>
      </c>
      <c r="J16" s="21" t="s">
        <v>118</v>
      </c>
      <c r="K16" s="22">
        <f>656-465</f>
        <v>191</v>
      </c>
      <c r="L16" s="22">
        <f>979-656</f>
        <v>323</v>
      </c>
      <c r="M16" s="22">
        <f>890-120</f>
        <v>770</v>
      </c>
      <c r="N16" s="22">
        <v>273</v>
      </c>
      <c r="O16" s="22">
        <f>18328-18123</f>
        <v>205</v>
      </c>
      <c r="P16" s="23">
        <f>18592-18328</f>
        <v>264</v>
      </c>
    </row>
    <row r="17" spans="2:16" x14ac:dyDescent="0.2">
      <c r="B17" s="12" t="s">
        <v>146</v>
      </c>
      <c r="C17" s="10">
        <v>20000</v>
      </c>
      <c r="D17" s="10" t="s">
        <v>162</v>
      </c>
      <c r="E17">
        <f>26228-26061</f>
        <v>167</v>
      </c>
      <c r="F17" s="10">
        <f>26515-26259</f>
        <v>256</v>
      </c>
      <c r="G17">
        <f>26841-26515</f>
        <v>326</v>
      </c>
      <c r="I17" s="12" t="s">
        <v>119</v>
      </c>
      <c r="J17" s="21" t="s">
        <v>93</v>
      </c>
      <c r="K17" s="22">
        <f>1059-832</f>
        <v>227</v>
      </c>
      <c r="L17" s="22">
        <v>300</v>
      </c>
      <c r="M17" s="22">
        <f>46971-46491</f>
        <v>480</v>
      </c>
      <c r="N17" s="22">
        <v>211</v>
      </c>
      <c r="O17" s="22">
        <f>47931-47750</f>
        <v>181</v>
      </c>
      <c r="P17" s="23">
        <f>48190-47931</f>
        <v>259</v>
      </c>
    </row>
    <row r="18" spans="2:16" x14ac:dyDescent="0.2">
      <c r="B18" s="12" t="s">
        <v>147</v>
      </c>
      <c r="C18" s="10">
        <v>20000</v>
      </c>
      <c r="D18" s="10" t="s">
        <v>148</v>
      </c>
      <c r="E18" s="10">
        <f>42879-42539</f>
        <v>340</v>
      </c>
      <c r="F18" s="10">
        <f>43368-43026</f>
        <v>342</v>
      </c>
      <c r="G18">
        <f>43707-43368</f>
        <v>339</v>
      </c>
      <c r="I18" s="12" t="s">
        <v>120</v>
      </c>
      <c r="J18" s="21" t="s">
        <v>121</v>
      </c>
      <c r="K18" s="22">
        <f>1085-930</f>
        <v>155</v>
      </c>
      <c r="L18" s="22">
        <f>377-86</f>
        <v>291</v>
      </c>
      <c r="M18" s="22">
        <f>14954-14500</f>
        <v>454</v>
      </c>
      <c r="N18" s="22">
        <v>211</v>
      </c>
      <c r="O18" s="22">
        <f>15875-15702</f>
        <v>173</v>
      </c>
      <c r="P18" s="23">
        <f>16114-15875</f>
        <v>239</v>
      </c>
    </row>
    <row r="19" spans="2:16" x14ac:dyDescent="0.2">
      <c r="B19" s="12" t="s">
        <v>149</v>
      </c>
      <c r="C19" s="10">
        <v>20000</v>
      </c>
      <c r="D19" s="10" t="s">
        <v>150</v>
      </c>
      <c r="E19" s="10">
        <f>56432-56251</f>
        <v>181</v>
      </c>
      <c r="F19" s="10">
        <f>56713-56474</f>
        <v>239</v>
      </c>
      <c r="G19">
        <f>57062-56713</f>
        <v>349</v>
      </c>
      <c r="I19" s="12" t="s">
        <v>122</v>
      </c>
      <c r="J19" s="21" t="s">
        <v>123</v>
      </c>
      <c r="K19" s="22">
        <f>299-142</f>
        <v>157</v>
      </c>
      <c r="L19" s="22">
        <f>580-299</f>
        <v>281</v>
      </c>
      <c r="M19" s="28">
        <f>38129-37707</f>
        <v>422</v>
      </c>
      <c r="N19" s="28">
        <v>190</v>
      </c>
      <c r="O19" s="22">
        <f>39069-38879</f>
        <v>190</v>
      </c>
      <c r="P19" s="23">
        <f>39295-39069</f>
        <v>226</v>
      </c>
    </row>
    <row r="20" spans="2:16" x14ac:dyDescent="0.2">
      <c r="B20" s="12" t="s">
        <v>151</v>
      </c>
      <c r="C20" s="10">
        <v>20000</v>
      </c>
      <c r="D20" s="10" t="s">
        <v>152</v>
      </c>
      <c r="E20" s="10">
        <f>15159-14968</f>
        <v>191</v>
      </c>
      <c r="F20" s="10">
        <f>15476-15195</f>
        <v>281</v>
      </c>
      <c r="G20">
        <f>15815-15476</f>
        <v>339</v>
      </c>
      <c r="I20" s="12" t="s">
        <v>124</v>
      </c>
      <c r="J20" s="21" t="s">
        <v>125</v>
      </c>
      <c r="K20" s="22">
        <f>764-599</f>
        <v>165</v>
      </c>
      <c r="L20" s="22">
        <f>1076-764</f>
        <v>312</v>
      </c>
      <c r="M20" s="28">
        <f>56625-56178</f>
        <v>447</v>
      </c>
      <c r="N20" s="28">
        <v>202</v>
      </c>
      <c r="O20" s="22">
        <f>57580-57395</f>
        <v>185</v>
      </c>
      <c r="P20" s="23">
        <f>57812-57580</f>
        <v>232</v>
      </c>
    </row>
    <row r="21" spans="2:16" x14ac:dyDescent="0.2">
      <c r="B21" s="10"/>
      <c r="C21" s="10"/>
      <c r="D21" s="10"/>
      <c r="E21" s="10"/>
      <c r="F21" s="10"/>
      <c r="I21" s="10"/>
      <c r="J21" s="21"/>
      <c r="K21" s="22"/>
      <c r="L21" s="22"/>
      <c r="M21" s="22"/>
      <c r="N21" s="22"/>
      <c r="O21" s="22"/>
      <c r="P21" s="23"/>
    </row>
    <row r="22" spans="2:16" x14ac:dyDescent="0.2">
      <c r="B22" s="12" t="s">
        <v>153</v>
      </c>
      <c r="C22" s="10">
        <v>30000</v>
      </c>
      <c r="D22" s="10" t="s">
        <v>154</v>
      </c>
      <c r="E22" s="10">
        <f>38623-38305</f>
        <v>318</v>
      </c>
      <c r="F22" s="10">
        <f>39444-38768</f>
        <v>676</v>
      </c>
      <c r="G22">
        <f>40151-39444</f>
        <v>707</v>
      </c>
      <c r="I22" s="12" t="s">
        <v>126</v>
      </c>
      <c r="J22" s="21" t="s">
        <v>127</v>
      </c>
      <c r="K22" s="22">
        <f>18421-18174</f>
        <v>247</v>
      </c>
      <c r="L22" s="22">
        <f>18845-18421</f>
        <v>424</v>
      </c>
      <c r="M22" s="22">
        <f>19736-19039</f>
        <v>697</v>
      </c>
      <c r="N22" s="28">
        <v>320</v>
      </c>
      <c r="O22" s="22">
        <f>21336-21024</f>
        <v>312</v>
      </c>
      <c r="P22" s="23">
        <f>21732-21336</f>
        <v>396</v>
      </c>
    </row>
    <row r="23" spans="2:16" x14ac:dyDescent="0.2">
      <c r="B23" s="12" t="s">
        <v>155</v>
      </c>
      <c r="C23" s="10">
        <v>30000</v>
      </c>
      <c r="D23" s="10" t="s">
        <v>125</v>
      </c>
      <c r="E23">
        <f>58544-58291</f>
        <v>253</v>
      </c>
      <c r="F23">
        <f>59243-58585</f>
        <v>658</v>
      </c>
      <c r="G23">
        <f>59743-59243</f>
        <v>500</v>
      </c>
      <c r="I23" s="12" t="s">
        <v>128</v>
      </c>
      <c r="J23" s="21" t="s">
        <v>129</v>
      </c>
      <c r="K23" s="22">
        <f>35955-35585</f>
        <v>370</v>
      </c>
      <c r="L23" s="22">
        <f>36415-35955</f>
        <v>460</v>
      </c>
      <c r="M23" s="22">
        <f>37294-36627</f>
        <v>667</v>
      </c>
      <c r="N23" s="28">
        <v>278</v>
      </c>
      <c r="O23" s="22">
        <f>38700-38434</f>
        <v>266</v>
      </c>
      <c r="P23" s="23">
        <f>39057-38700</f>
        <v>357</v>
      </c>
    </row>
    <row r="24" spans="2:16" x14ac:dyDescent="0.2">
      <c r="B24" s="12" t="s">
        <v>156</v>
      </c>
      <c r="C24" s="10">
        <v>30000</v>
      </c>
      <c r="D24" s="10" t="s">
        <v>125</v>
      </c>
      <c r="E24">
        <f>12829-12579</f>
        <v>250</v>
      </c>
      <c r="F24">
        <f>13386-12888</f>
        <v>498</v>
      </c>
      <c r="G24">
        <f>13972-13386</f>
        <v>586</v>
      </c>
      <c r="I24" s="12" t="s">
        <v>130</v>
      </c>
      <c r="J24" s="21" t="s">
        <v>131</v>
      </c>
      <c r="K24" s="22">
        <f>1067-666</f>
        <v>401</v>
      </c>
      <c r="L24" s="22">
        <f>642-167</f>
        <v>475</v>
      </c>
      <c r="M24" s="22">
        <f>1506-840</f>
        <v>666</v>
      </c>
      <c r="N24" s="22">
        <v>287</v>
      </c>
      <c r="O24" s="22">
        <f>2882-2619</f>
        <v>263</v>
      </c>
      <c r="P24" s="23">
        <f>3233-2882</f>
        <v>351</v>
      </c>
    </row>
    <row r="25" spans="2:16" x14ac:dyDescent="0.2">
      <c r="B25" s="12" t="s">
        <v>157</v>
      </c>
      <c r="C25" s="10">
        <v>30000</v>
      </c>
      <c r="D25" s="10" t="s">
        <v>158</v>
      </c>
      <c r="E25">
        <f>29479-29210</f>
        <v>269</v>
      </c>
      <c r="F25">
        <f>30220-29551</f>
        <v>669</v>
      </c>
      <c r="G25">
        <f>30841-30220</f>
        <v>621</v>
      </c>
      <c r="I25" s="12" t="s">
        <v>132</v>
      </c>
      <c r="J25" s="21" t="s">
        <v>133</v>
      </c>
      <c r="K25" s="22">
        <f>15283-15030</f>
        <v>253</v>
      </c>
      <c r="L25" s="22">
        <f>15751-15283</f>
        <v>468</v>
      </c>
      <c r="M25" s="22">
        <f>16632-15954</f>
        <v>678</v>
      </c>
      <c r="N25" s="22">
        <f>309</f>
        <v>309</v>
      </c>
      <c r="O25" s="22">
        <f>18290-17859</f>
        <v>431</v>
      </c>
      <c r="P25" s="23">
        <f>18681-18290</f>
        <v>391</v>
      </c>
    </row>
    <row r="26" spans="2:16" x14ac:dyDescent="0.2">
      <c r="B26" s="12" t="s">
        <v>159</v>
      </c>
      <c r="C26" s="10">
        <v>30000</v>
      </c>
      <c r="D26" s="10" t="s">
        <v>160</v>
      </c>
      <c r="E26">
        <f>43684-43452</f>
        <v>232</v>
      </c>
      <c r="F26">
        <f>44048-43733</f>
        <v>315</v>
      </c>
      <c r="G26">
        <f>44524-44048</f>
        <v>476</v>
      </c>
      <c r="I26" s="12" t="s">
        <v>134</v>
      </c>
      <c r="J26" s="24" t="s">
        <v>135</v>
      </c>
      <c r="K26" s="25">
        <f>31457-31217</f>
        <v>240</v>
      </c>
      <c r="L26" s="25">
        <f>31943-31457</f>
        <v>486</v>
      </c>
      <c r="M26" s="25">
        <f>32866-32218</f>
        <v>648</v>
      </c>
      <c r="N26" s="25">
        <v>283</v>
      </c>
      <c r="O26" s="25">
        <f>34310-34032</f>
        <v>278</v>
      </c>
      <c r="P26" s="26">
        <f>34674-34310</f>
        <v>364</v>
      </c>
    </row>
    <row r="27" spans="2:16" x14ac:dyDescent="0.2">
      <c r="I27" s="10"/>
    </row>
    <row r="30" spans="2:16" x14ac:dyDescent="0.2">
      <c r="C30" s="9" t="s">
        <v>83</v>
      </c>
      <c r="D30" s="9" t="s">
        <v>86</v>
      </c>
      <c r="E30" s="9" t="s">
        <v>85</v>
      </c>
      <c r="F30" s="9" t="s">
        <v>84</v>
      </c>
      <c r="G30" s="9" t="s">
        <v>87</v>
      </c>
      <c r="H30" s="9" t="s">
        <v>88</v>
      </c>
    </row>
    <row r="31" spans="2:16" x14ac:dyDescent="0.2">
      <c r="C31" s="10">
        <v>10000</v>
      </c>
      <c r="D31" s="11">
        <v>1344899</v>
      </c>
      <c r="E31" s="11">
        <v>1180220</v>
      </c>
      <c r="F31" s="11">
        <v>307</v>
      </c>
      <c r="G31" s="11">
        <v>983455</v>
      </c>
      <c r="H31" s="10" t="s">
        <v>89</v>
      </c>
    </row>
    <row r="32" spans="2:16" x14ac:dyDescent="0.2">
      <c r="C32">
        <v>20000</v>
      </c>
      <c r="D32" s="11">
        <v>2693365</v>
      </c>
      <c r="E32" s="11">
        <v>2364465</v>
      </c>
      <c r="F32" s="11">
        <v>307</v>
      </c>
      <c r="G32" s="11">
        <v>2463677</v>
      </c>
      <c r="H32" s="10" t="s">
        <v>90</v>
      </c>
    </row>
    <row r="33" spans="3:11" x14ac:dyDescent="0.2">
      <c r="C33">
        <v>30000</v>
      </c>
      <c r="D33" s="11">
        <v>4036759</v>
      </c>
      <c r="E33" s="11">
        <v>3542934</v>
      </c>
      <c r="F33" s="11">
        <v>307</v>
      </c>
      <c r="G33" s="11">
        <v>2955314</v>
      </c>
      <c r="H33" s="10" t="s">
        <v>91</v>
      </c>
    </row>
    <row r="34" spans="3:11" x14ac:dyDescent="0.2">
      <c r="D34" s="10"/>
      <c r="E34" s="10"/>
      <c r="F34" s="10"/>
      <c r="G34" s="10"/>
      <c r="H34" s="10"/>
      <c r="J34" s="10"/>
      <c r="K34" s="10"/>
    </row>
    <row r="35" spans="3:11" x14ac:dyDescent="0.2">
      <c r="D35" s="10"/>
      <c r="E35" s="10"/>
      <c r="F35" s="10"/>
      <c r="G35" s="10"/>
      <c r="H35" s="10"/>
      <c r="J35" s="10"/>
      <c r="K35" s="10"/>
    </row>
    <row r="36" spans="3:11" x14ac:dyDescent="0.2">
      <c r="D36" s="10"/>
      <c r="E36" s="10"/>
      <c r="F36" s="10"/>
      <c r="G36" s="10"/>
      <c r="H36" s="10"/>
      <c r="J36" s="10"/>
      <c r="K36" s="10"/>
    </row>
    <row r="39" spans="3:11" x14ac:dyDescent="0.2">
      <c r="D39" s="11"/>
      <c r="E39" s="11"/>
      <c r="F39" s="10"/>
    </row>
    <row r="40" spans="3:11" x14ac:dyDescent="0.2">
      <c r="D40" s="10"/>
      <c r="E40" s="10"/>
      <c r="F40" s="10"/>
    </row>
    <row r="41" spans="3:11" x14ac:dyDescent="0.2">
      <c r="D41" s="10"/>
      <c r="E41" s="10"/>
      <c r="F41" s="10"/>
      <c r="G41" s="10"/>
      <c r="H41" s="10"/>
      <c r="J41" s="10"/>
      <c r="K41" s="10"/>
    </row>
    <row r="42" spans="3:11" x14ac:dyDescent="0.2">
      <c r="D42" s="10"/>
      <c r="E42" s="10"/>
      <c r="F42" s="10"/>
      <c r="G42" s="10"/>
      <c r="H42" s="10"/>
      <c r="J42" s="10"/>
      <c r="K42" s="10"/>
    </row>
  </sheetData>
  <mergeCells count="2">
    <mergeCell ref="J8:P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  <hyperlink ref="B10" r:id="rId16" tooltip="Trace: 4433b19eced5d4739439989288f15f0a" display="http://localhost:30001/grafana/explore?left=%7B%22range%22%3A%7B%22from%22%3A%22now-1h%22%2C%22to%22%3A%22now%22%7D%2C%22datasource%22%3A%22PC9A941E8F2E49454%22%2C%22queries%22%3A%5B%7B%22query%22%3A%224433b19eced5d4739439989288f15f0a%22%7D%5D%7D" xr:uid="{4BB6B610-C03E-A44C-B3D7-893B3A592F02}"/>
    <hyperlink ref="B11" r:id="rId17" tooltip="Trace: cf582a7c1445d40e4815756699f00cef" display="http://localhost:30001/grafana/explore?left=%7B%22range%22%3A%7B%22from%22%3A%22now-1h%22%2C%22to%22%3A%22now%22%7D%2C%22datasource%22%3A%22PC9A941E8F2E49454%22%2C%22queries%22%3A%5B%7B%22query%22%3A%22cf582a7c1445d40e4815756699f00cef%22%7D%5D%7D" xr:uid="{C121BD4B-F158-0A4F-81B1-EC976A27C6AA}"/>
    <hyperlink ref="B14" r:id="rId18" tooltip="Trace: 3d5de56aee170d75e636a491b2a9d4b0" display="http://localhost:30001/grafana/explore?left=%7B%22range%22%3A%7B%22from%22%3A%22now-1h%22%2C%22to%22%3A%22now%22%7D%2C%22datasource%22%3A%22PC9A941E8F2E49454%22%2C%22queries%22%3A%5B%7B%22query%22%3A%223d5de56aee170d75e636a491b2a9d4b0%22%7D%5D%7D" xr:uid="{62BB0104-1323-6E49-B8AE-F7CAC9977B43}"/>
    <hyperlink ref="B16" r:id="rId19" tooltip="Trace: 9f8442162985c967d47d4a64f1c8be4a" display="http://localhost:30001/grafana/explore?left=%7B%22range%22%3A%7B%22from%22%3A%22now-1h%22%2C%22to%22%3A%22now%22%7D%2C%22datasource%22%3A%22PC9A941E8F2E49454%22%2C%22queries%22%3A%5B%7B%22query%22%3A%229f8442162985c967d47d4a64f1c8be4a%22%7D%5D%7D" xr:uid="{DE9FE605-BF7E-4C42-BAE3-20D3FA0A17A8}"/>
    <hyperlink ref="B17" r:id="rId20" tooltip="Trace: 555c7732b118ddae6487c0f7335a3811" display="http://localhost:30001/grafana/explore?left=%7B%22range%22%3A%7B%22from%22%3A%22now-1h%22%2C%22to%22%3A%22now%22%7D%2C%22datasource%22%3A%22PC9A941E8F2E49454%22%2C%22queries%22%3A%5B%7B%22query%22%3A%22555c7732b118ddae6487c0f7335a3811%22%7D%5D%7D" xr:uid="{CC9898BD-9097-B942-9DC2-E8BB60F5CD2C}"/>
    <hyperlink ref="B18" r:id="rId21" tooltip="Trace: b7be3ebf9b59c78da1e7465bde376bf0" display="http://localhost:30001/grafana/explore?left=%7B%22range%22%3A%7B%22from%22%3A%22now-1h%22%2C%22to%22%3A%22now%22%7D%2C%22datasource%22%3A%22PC9A941E8F2E49454%22%2C%22queries%22%3A%5B%7B%22query%22%3A%22b7be3ebf9b59c78da1e7465bde376bf0%22%7D%5D%7D" xr:uid="{4A1D1B8D-CF73-254E-B62B-E0792E891022}"/>
    <hyperlink ref="B19" r:id="rId22" tooltip="Trace: 7df306ae8e6ad503b66475c5fcae312e" display="http://localhost:30001/grafana/explore?left=%7B%22range%22%3A%7B%22from%22%3A%22now-1h%22%2C%22to%22%3A%22now%22%7D%2C%22datasource%22%3A%22PC9A941E8F2E49454%22%2C%22queries%22%3A%5B%7B%22query%22%3A%227df306ae8e6ad503b66475c5fcae312e%22%7D%5D%7D" xr:uid="{9D89EEF3-5195-BB4F-92AB-DB30DA8F95BE}"/>
    <hyperlink ref="B20" r:id="rId23" tooltip="Trace: 51aee5c2f10794e0c00f9a9affc36be2" display="http://localhost:30001/grafana/explore?left=%7B%22range%22%3A%7B%22from%22%3A%22now-1h%22%2C%22to%22%3A%22now%22%7D%2C%22datasource%22%3A%22PC9A941E8F2E49454%22%2C%22queries%22%3A%5B%7B%22query%22%3A%2251aee5c2f10794e0c00f9a9affc36be2%22%7D%5D%7D" xr:uid="{5F19F994-95E3-EB41-A454-56D74C6BFFC5}"/>
    <hyperlink ref="B22" r:id="rId24" tooltip="Trace: 1f5cf3101001ec2958d87157de9ff05e" display="http://localhost:30001/grafana/explore?left=%7B%22range%22%3A%7B%22from%22%3A%22now-1h%22%2C%22to%22%3A%22now%22%7D%2C%22datasource%22%3A%22PC9A941E8F2E49454%22%2C%22queries%22%3A%5B%7B%22query%22%3A%221f5cf3101001ec2958d87157de9ff05e%22%7D%5D%7D" xr:uid="{2DEF1C2E-179E-004E-BBEC-E425A0E54ACA}"/>
    <hyperlink ref="B23" r:id="rId25" tooltip="Trace: 9b5a3a699733e5cf9fc9ce610030ae3e" display="http://localhost:30001/grafana/explore?left=%7B%22range%22%3A%7B%22from%22%3A%22now-1h%22%2C%22to%22%3A%22now%22%7D%2C%22datasource%22%3A%22PC9A941E8F2E49454%22%2C%22queries%22%3A%5B%7B%22query%22%3A%229b5a3a699733e5cf9fc9ce610030ae3e%22%7D%5D%7D" xr:uid="{69D00CAF-F389-FD4B-900B-4CFBAAC60851}"/>
    <hyperlink ref="B24" r:id="rId26" tooltip="Trace: 988b82a173043c9fb255ef6836a13da4" display="http://localhost:30001/grafana/explore?left=%7B%22range%22%3A%7B%22from%22%3A%22now-1h%22%2C%22to%22%3A%22now%22%7D%2C%22datasource%22%3A%22PC9A941E8F2E49454%22%2C%22queries%22%3A%5B%7B%22query%22%3A%22988b82a173043c9fb255ef6836a13da4%22%7D%5D%7D" xr:uid="{5A55AFCB-EF24-D641-B08A-B546E90D767B}"/>
    <hyperlink ref="B25" r:id="rId27" tooltip="Trace: f7be89afcdc3892b2bd2e65d5ea0edcb" display="http://localhost:30001/grafana/explore?left=%7B%22range%22%3A%7B%22from%22%3A%22now-1h%22%2C%22to%22%3A%22now%22%7D%2C%22datasource%22%3A%22PC9A941E8F2E49454%22%2C%22queries%22%3A%5B%7B%22query%22%3A%22f7be89afcdc3892b2bd2e65d5ea0edcb%22%7D%5D%7D" xr:uid="{43F1EF18-EB94-314E-A8CD-63072792D9CF}"/>
    <hyperlink ref="B26" r:id="rId28" tooltip="Trace: 938ef240abfc392dc6ce906e84570887" display="http://localhost:30001/grafana/explore?left=%7B%22range%22%3A%7B%22from%22%3A%22now-1h%22%2C%22to%22%3A%22now%22%7D%2C%22datasource%22%3A%22PC9A941E8F2E49454%22%2C%22queries%22%3A%5B%7B%22query%22%3A%22938ef240abfc392dc6ce906e84570887%22%7D%5D%7D" xr:uid="{5E263B18-FE6A-BC44-A6D1-9AAD270B68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5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Microservices</vt:lpstr>
      <vt:lpstr>agent actions</vt:lpstr>
      <vt:lpstr>results</vt:lpstr>
      <vt:lpstr>Dynamos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2023-07-29T20:33:16Z</dcterms:modified>
</cp:coreProperties>
</file>