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66925"/>
  <mc:AlternateContent xmlns:mc="http://schemas.openxmlformats.org/markup-compatibility/2006">
    <mc:Choice Requires="x15">
      <x15ac:absPath xmlns:x15ac="http://schemas.microsoft.com/office/spreadsheetml/2010/11/ac" url="https://d.docs.live.net/cd2dd71d79f43c4e/Documents/GitHub/Winter-Grab-Thesis-project/10- Fellowships^J Grants^J Awards/MISG-Fellowship/All Final Documents/"/>
    </mc:Choice>
  </mc:AlternateContent>
  <xr:revisionPtr revIDLastSave="0" documentId="8_{84C45240-28E8-4D2F-9068-F4D4A2B3335C}" xr6:coauthVersionLast="47" xr6:coauthVersionMax="47" xr10:uidLastSave="{00000000-0000-0000-0000-000000000000}"/>
  <bookViews>
    <workbookView xWindow="384" yWindow="384" windowWidth="15588" windowHeight="11016" xr2:uid="{58C85B16-9900-4C98-B27B-7B39F614CD8D}"/>
  </bookViews>
  <sheets>
    <sheet name="90-4 for R&amp;R Budget" sheetId="2" r:id="rId1"/>
    <sheet name="Read Me" sheetId="5" r:id="rId2"/>
    <sheet name="FringeTable" sheetId="6" r:id="rId3"/>
    <sheet name="Notice" sheetId="3" r:id="rId4"/>
    <sheet name="dropdowns" sheetId="4"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2" i="2" l="1"/>
  <c r="L12" i="2"/>
  <c r="K12" i="2"/>
  <c r="H12" i="2"/>
  <c r="G12" i="2"/>
  <c r="F12" i="2"/>
  <c r="E12" i="2"/>
  <c r="N12" i="2" l="1"/>
  <c r="N29" i="2"/>
  <c r="H29" i="2"/>
  <c r="B5" i="6" l="1"/>
  <c r="B6" i="6"/>
  <c r="B7" i="6"/>
  <c r="B8" i="6"/>
  <c r="B9" i="6"/>
  <c r="B10" i="6"/>
  <c r="B11" i="6"/>
  <c r="B12" i="6"/>
  <c r="B13" i="6"/>
  <c r="B14" i="6"/>
  <c r="B15" i="6"/>
  <c r="B4" i="6"/>
  <c r="Z59" i="2"/>
  <c r="Y59" i="2"/>
  <c r="Z58" i="2"/>
  <c r="Y58" i="2"/>
  <c r="Z57" i="2"/>
  <c r="Y57" i="2"/>
  <c r="Z55" i="2"/>
  <c r="Y55" i="2"/>
  <c r="H62" i="2" l="1"/>
  <c r="H60" i="2"/>
  <c r="G62" i="2"/>
  <c r="G60" i="2"/>
  <c r="AB13" i="2" l="1"/>
  <c r="AC13" i="2"/>
  <c r="AD13" i="2"/>
  <c r="AB14" i="2"/>
  <c r="AC14" i="2"/>
  <c r="AD14" i="2"/>
  <c r="AB15" i="2"/>
  <c r="AC15" i="2"/>
  <c r="AD15" i="2"/>
  <c r="AB16" i="2"/>
  <c r="AC16" i="2"/>
  <c r="AD16" i="2"/>
  <c r="AB17" i="2"/>
  <c r="AC17" i="2"/>
  <c r="AD17" i="2"/>
  <c r="AB18" i="2"/>
  <c r="AC18" i="2"/>
  <c r="AD18" i="2"/>
  <c r="AB19" i="2"/>
  <c r="AC19" i="2"/>
  <c r="AD19" i="2"/>
  <c r="AB20" i="2"/>
  <c r="AC20" i="2"/>
  <c r="AD20" i="2"/>
  <c r="AB21" i="2"/>
  <c r="AC21" i="2"/>
  <c r="AD21" i="2"/>
  <c r="AB22" i="2"/>
  <c r="AC22" i="2"/>
  <c r="AD22" i="2"/>
  <c r="AB23" i="2"/>
  <c r="AC23" i="2"/>
  <c r="AD23" i="2"/>
  <c r="AD12" i="2"/>
  <c r="AC12" i="2"/>
  <c r="AB12" i="2"/>
  <c r="Z11" i="2"/>
  <c r="Y11" i="2"/>
  <c r="X11" i="2"/>
  <c r="W11" i="2"/>
  <c r="V11" i="2"/>
  <c r="U11" i="2"/>
  <c r="T11" i="2"/>
  <c r="S11" i="2"/>
  <c r="R11" i="2"/>
  <c r="Q11" i="2"/>
  <c r="P11" i="2"/>
  <c r="O11" i="2"/>
  <c r="J11" i="2"/>
  <c r="N11" i="2"/>
  <c r="M11" i="2"/>
  <c r="L11" i="2"/>
  <c r="K11" i="2"/>
  <c r="I11" i="2"/>
  <c r="F11" i="2"/>
  <c r="G11" i="2"/>
  <c r="H11" i="2"/>
  <c r="E11" i="2"/>
  <c r="D11" i="2"/>
  <c r="C11" i="2"/>
  <c r="AC11" i="2" l="1"/>
  <c r="AD11" i="2"/>
  <c r="AB11" i="2"/>
  <c r="AC40" i="2"/>
  <c r="S60" i="2"/>
  <c r="T60" i="2"/>
  <c r="S61" i="2"/>
  <c r="T61" i="2"/>
  <c r="M60" i="2"/>
  <c r="N60" i="2"/>
  <c r="M61" i="2"/>
  <c r="N61" i="2"/>
  <c r="G61" i="2"/>
  <c r="H61" i="2"/>
  <c r="U33" i="2"/>
  <c r="AC79" i="2"/>
  <c r="AD79" i="2"/>
  <c r="AC61" i="2" l="1"/>
  <c r="AD61" i="2"/>
  <c r="AB25" i="2"/>
  <c r="AB26" i="2"/>
  <c r="AB27" i="2"/>
  <c r="AB28" i="2"/>
  <c r="AB29" i="2"/>
  <c r="AB30" i="2"/>
  <c r="AB31" i="2"/>
  <c r="AB32" i="2"/>
  <c r="Z70" i="2"/>
  <c r="Y70" i="2"/>
  <c r="T62" i="2"/>
  <c r="S62" i="2"/>
  <c r="T59" i="2"/>
  <c r="S59" i="2"/>
  <c r="T58" i="2"/>
  <c r="S58" i="2"/>
  <c r="T57" i="2"/>
  <c r="S57" i="2"/>
  <c r="T55" i="2"/>
  <c r="T70" i="2" s="1"/>
  <c r="S55" i="2"/>
  <c r="S70" i="2" s="1"/>
  <c r="N62" i="2"/>
  <c r="M62" i="2"/>
  <c r="N59" i="2"/>
  <c r="M59" i="2"/>
  <c r="N58" i="2"/>
  <c r="M58" i="2"/>
  <c r="N57" i="2"/>
  <c r="M57" i="2"/>
  <c r="N55" i="2"/>
  <c r="N70" i="2" s="1"/>
  <c r="M55" i="2"/>
  <c r="M70" i="2" s="1"/>
  <c r="N49" i="2"/>
  <c r="M49" i="2"/>
  <c r="N42" i="2"/>
  <c r="M42" i="2"/>
  <c r="N38" i="2"/>
  <c r="M38" i="2"/>
  <c r="G57" i="2"/>
  <c r="G58" i="2"/>
  <c r="H58" i="2"/>
  <c r="G59" i="2"/>
  <c r="H59" i="2"/>
  <c r="H57" i="2"/>
  <c r="G55" i="2"/>
  <c r="G70" i="2" s="1"/>
  <c r="S33" i="2"/>
  <c r="Z49" i="2"/>
  <c r="Y49" i="2"/>
  <c r="T49" i="2"/>
  <c r="S49" i="2"/>
  <c r="G49" i="2"/>
  <c r="AC25" i="2"/>
  <c r="V33" i="2"/>
  <c r="O33" i="2"/>
  <c r="P33" i="2"/>
  <c r="I33" i="2"/>
  <c r="J33" i="2"/>
  <c r="C33" i="2"/>
  <c r="D33" i="2"/>
  <c r="E33" i="2"/>
  <c r="Z33" i="2"/>
  <c r="Y33" i="2"/>
  <c r="X33" i="2"/>
  <c r="W33" i="2"/>
  <c r="T33" i="2"/>
  <c r="R33" i="2"/>
  <c r="Q33" i="2"/>
  <c r="L33" i="2"/>
  <c r="M33" i="2"/>
  <c r="M72" i="2" s="1"/>
  <c r="N33" i="2"/>
  <c r="K33" i="2"/>
  <c r="F33" i="2"/>
  <c r="G33" i="2"/>
  <c r="H33" i="2"/>
  <c r="N72" i="2" l="1"/>
  <c r="N74" i="2"/>
  <c r="N76" i="2"/>
  <c r="N75" i="2"/>
  <c r="M75" i="2"/>
  <c r="K75" i="2" s="1"/>
  <c r="M74" i="2"/>
  <c r="K74" i="2" s="1"/>
  <c r="M76" i="2"/>
  <c r="K76" i="2" s="1"/>
  <c r="AB33" i="2"/>
  <c r="N71" i="2"/>
  <c r="M71" i="2"/>
  <c r="AC59" i="2"/>
  <c r="AD57" i="2"/>
  <c r="AD59" i="2"/>
  <c r="AD58" i="2"/>
  <c r="AC58" i="2"/>
  <c r="AC57" i="2"/>
  <c r="AC44" i="2"/>
  <c r="AD48" i="2"/>
  <c r="AC48" i="2"/>
  <c r="AD47" i="2"/>
  <c r="AC47" i="2"/>
  <c r="AD46" i="2"/>
  <c r="AC46" i="2"/>
  <c r="AD45" i="2"/>
  <c r="AC45" i="2"/>
  <c r="AD44" i="2"/>
  <c r="AC51" i="2"/>
  <c r="AC49" i="2"/>
  <c r="H49" i="2"/>
  <c r="AD49" i="2" s="1"/>
  <c r="G42" i="2"/>
  <c r="G72" i="2" s="1"/>
  <c r="H42" i="2"/>
  <c r="H72" i="2" s="1"/>
  <c r="H74" i="2" s="1"/>
  <c r="H75" i="2" l="1"/>
  <c r="G74" i="2"/>
  <c r="E74" i="2" s="1"/>
  <c r="G75" i="2"/>
  <c r="E75" i="2" s="1"/>
  <c r="G76" i="2"/>
  <c r="E76" i="2" s="1"/>
  <c r="H76" i="2"/>
  <c r="AD69" i="2"/>
  <c r="AC69" i="2"/>
  <c r="AD68" i="2"/>
  <c r="AC68" i="2"/>
  <c r="AD67" i="2"/>
  <c r="AC67" i="2"/>
  <c r="AD66" i="2"/>
  <c r="AC66" i="2"/>
  <c r="AD65" i="2"/>
  <c r="AC65" i="2"/>
  <c r="AC55" i="2"/>
  <c r="AD54" i="2"/>
  <c r="AC54" i="2"/>
  <c r="AD53" i="2"/>
  <c r="AC53" i="2"/>
  <c r="AD52" i="2"/>
  <c r="AC52" i="2"/>
  <c r="AD51" i="2"/>
  <c r="Z42" i="2"/>
  <c r="Z72" i="2" s="1"/>
  <c r="Y42" i="2"/>
  <c r="Y72" i="2" s="1"/>
  <c r="T42" i="2"/>
  <c r="T72" i="2" s="1"/>
  <c r="S42" i="2"/>
  <c r="S72" i="2" s="1"/>
  <c r="AD41" i="2"/>
  <c r="AC41" i="2"/>
  <c r="AD40" i="2"/>
  <c r="Z38" i="2"/>
  <c r="Y38" i="2"/>
  <c r="T38" i="2"/>
  <c r="S38" i="2"/>
  <c r="H38" i="2"/>
  <c r="G38" i="2"/>
  <c r="G71" i="2" s="1"/>
  <c r="AD37" i="2"/>
  <c r="AC37" i="2"/>
  <c r="AD36" i="2"/>
  <c r="AC36" i="2"/>
  <c r="AD35" i="2"/>
  <c r="AC35" i="2"/>
  <c r="AD32" i="2"/>
  <c r="AC32" i="2"/>
  <c r="AD31" i="2"/>
  <c r="AC31" i="2"/>
  <c r="AD30" i="2"/>
  <c r="AC30" i="2"/>
  <c r="AD29" i="2"/>
  <c r="AC29" i="2"/>
  <c r="AD28" i="2"/>
  <c r="AC28" i="2"/>
  <c r="AD27" i="2"/>
  <c r="AC27" i="2"/>
  <c r="AD26" i="2"/>
  <c r="AC26" i="2"/>
  <c r="AD25" i="2"/>
  <c r="S75" i="2" l="1"/>
  <c r="S76" i="2"/>
  <c r="Q76" i="2" s="1"/>
  <c r="Q75" i="2"/>
  <c r="S74" i="2"/>
  <c r="Q74" i="2" s="1"/>
  <c r="T75" i="2"/>
  <c r="T76" i="2"/>
  <c r="T74" i="2"/>
  <c r="W75" i="2"/>
  <c r="Y76" i="2"/>
  <c r="W76" i="2" s="1"/>
  <c r="Y75" i="2"/>
  <c r="Y74" i="2"/>
  <c r="W74" i="2" s="1"/>
  <c r="Z74" i="2"/>
  <c r="Z76" i="2"/>
  <c r="Z75" i="2"/>
  <c r="AD33" i="2"/>
  <c r="AC33" i="2"/>
  <c r="AC60" i="2"/>
  <c r="M77" i="2"/>
  <c r="M78" i="2" s="1"/>
  <c r="M80" i="2" s="1"/>
  <c r="Y71" i="2"/>
  <c r="Z71" i="2"/>
  <c r="T71" i="2"/>
  <c r="S71" i="2"/>
  <c r="AD38" i="2"/>
  <c r="AC38" i="2"/>
  <c r="AC42" i="2"/>
  <c r="AD42" i="2"/>
  <c r="AC64" i="2" l="1"/>
  <c r="AC63" i="2"/>
  <c r="H55" i="2"/>
  <c r="H70" i="2" s="1"/>
  <c r="H71" i="2" s="1"/>
  <c r="AC62" i="2"/>
  <c r="N77" i="2"/>
  <c r="N78" i="2" s="1"/>
  <c r="S77" i="2" l="1"/>
  <c r="S78" i="2" s="1"/>
  <c r="S80" i="2" s="1"/>
  <c r="Y77" i="2"/>
  <c r="Y78" i="2" s="1"/>
  <c r="Y80" i="2" s="1"/>
  <c r="N80" i="2"/>
  <c r="AC72" i="2"/>
  <c r="AD55" i="2"/>
  <c r="AC70" i="2"/>
  <c r="AC71" i="2" s="1"/>
  <c r="Z77" i="2"/>
  <c r="Z78" i="2" s="1"/>
  <c r="T77" i="2"/>
  <c r="T78" i="2" s="1"/>
  <c r="AC74" i="2"/>
  <c r="T80" i="2" l="1"/>
  <c r="Z80" i="2"/>
  <c r="AD60" i="2"/>
  <c r="AD64" i="2"/>
  <c r="AD62" i="2"/>
  <c r="AC75" i="2"/>
  <c r="AD75" i="2"/>
  <c r="AC76" i="2"/>
  <c r="G77" i="2"/>
  <c r="AC77" i="2" s="1"/>
  <c r="AD63" i="2" l="1"/>
  <c r="G78" i="2"/>
  <c r="AD72" i="2" l="1"/>
  <c r="AD70" i="2"/>
  <c r="AD71" i="2" s="1"/>
  <c r="AC78" i="2"/>
  <c r="G80" i="2"/>
  <c r="AC80" i="2" s="1"/>
  <c r="AD76" i="2" l="1"/>
  <c r="AD74" i="2"/>
  <c r="H77" i="2"/>
  <c r="H78" i="2" s="1"/>
  <c r="AD77" i="2" l="1"/>
  <c r="AD78" i="2" l="1"/>
  <c r="H80" i="2"/>
  <c r="AD80"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Alan Desbonnet</author>
    <author>Chelsea Berg</author>
  </authors>
  <commentList>
    <comment ref="F4" authorId="0" shapeId="0" xr:uid="{ADDD0E2B-9B1D-1740-883F-FC273E6E08AF}">
      <text>
        <r>
          <rPr>
            <sz val="10"/>
            <color rgb="FF000000"/>
            <rFont val="Tahoma"/>
            <family val="2"/>
          </rPr>
          <t>Unique project ID, if available</t>
        </r>
      </text>
    </comment>
    <comment ref="G6" authorId="0" shapeId="0" xr:uid="{073A34E6-2C93-BF42-9B3B-E5EB4738799E}">
      <text>
        <r>
          <rPr>
            <sz val="10"/>
            <color rgb="FF000000"/>
            <rFont val="Tahoma"/>
            <family val="2"/>
          </rPr>
          <t>Start date of project / first year of budget</t>
        </r>
      </text>
    </comment>
    <comment ref="H6" authorId="0" shapeId="0" xr:uid="{0E8F8F42-527D-FD4D-A465-F5B83754E5F4}">
      <text>
        <r>
          <rPr>
            <sz val="10"/>
            <color rgb="FF000000"/>
            <rFont val="Tahoma"/>
            <family val="2"/>
          </rPr>
          <t>End date of project / last budget year</t>
        </r>
      </text>
    </comment>
    <comment ref="D8" authorId="0" shapeId="0" xr:uid="{84BC07B2-37B4-574A-832A-958C62E8B6C2}">
      <text>
        <r>
          <rPr>
            <sz val="10"/>
            <color rgb="FF000000"/>
            <rFont val="Tahoma"/>
            <family val="2"/>
          </rPr>
          <t>Budget Year 1 start date</t>
        </r>
      </text>
    </comment>
    <comment ref="F8" authorId="0" shapeId="0" xr:uid="{50D70458-74A4-2849-89D0-3917771FF7F0}">
      <text>
        <r>
          <rPr>
            <sz val="10"/>
            <color rgb="FF000000"/>
            <rFont val="Tahoma"/>
            <family val="34"/>
          </rPr>
          <t>Budget Year 1 end date</t>
        </r>
      </text>
    </comment>
    <comment ref="C9" authorId="0" shapeId="0" xr:uid="{6A86FF7E-FAFD-564B-BECD-791AD690E589}">
      <text>
        <r>
          <rPr>
            <sz val="10"/>
            <color rgb="FF000000"/>
            <rFont val="Tahoma"/>
            <family val="2"/>
          </rPr>
          <t>Total number of personnel</t>
        </r>
      </text>
    </comment>
    <comment ref="D9" authorId="1" shapeId="0" xr:uid="{3A48CBA0-7B12-4702-A6AC-53772FEEEBF1}">
      <text>
        <r>
          <rPr>
            <sz val="10"/>
            <color rgb="FF000000"/>
            <rFont val="Tahoma"/>
            <family val="2"/>
          </rPr>
          <t>Total number of months devoted to the project.</t>
        </r>
      </text>
    </comment>
    <comment ref="E9" authorId="1" shapeId="0" xr:uid="{DA33B25F-65F5-4009-AAB8-015E0E54BBEF}">
      <text>
        <r>
          <rPr>
            <sz val="10"/>
            <color rgb="FF000000"/>
            <rFont val="Tahoma"/>
            <family val="2"/>
          </rPr>
          <t>Total Federal + Non-Federal salary this budget period</t>
        </r>
      </text>
    </comment>
    <comment ref="F9" authorId="1" shapeId="0" xr:uid="{014135DE-0E79-4A25-8D9D-0BCC780C202C}">
      <text>
        <r>
          <rPr>
            <sz val="10"/>
            <color rgb="FF000000"/>
            <rFont val="Tahoma"/>
            <family val="2"/>
          </rPr>
          <t>Total Federal + Non-Federal fringe this budget period</t>
        </r>
      </text>
    </comment>
    <comment ref="G9" authorId="1" shapeId="0" xr:uid="{615FD0F8-C32D-4025-AA56-09D6E7CC3F5E}">
      <text>
        <r>
          <rPr>
            <sz val="10"/>
            <color rgb="FF000000"/>
            <rFont val="Tahoma"/>
            <family val="2"/>
          </rPr>
          <t xml:space="preserve">Amount of federal funding being </t>
        </r>
        <r>
          <rPr>
            <b/>
            <sz val="10"/>
            <color rgb="FF000000"/>
            <rFont val="Tahoma"/>
            <family val="2"/>
          </rPr>
          <t>requested</t>
        </r>
        <r>
          <rPr>
            <sz val="10"/>
            <color rgb="FF000000"/>
            <rFont val="Tahoma"/>
            <family val="2"/>
          </rPr>
          <t xml:space="preserve"> in this application for this cost category</t>
        </r>
      </text>
    </comment>
    <comment ref="H9" authorId="1" shapeId="0" xr:uid="{BBBBB56A-CE6C-4F85-89A5-B6CF46ADCD88}">
      <text>
        <r>
          <rPr>
            <sz val="10"/>
            <color rgb="FF000000"/>
            <rFont val="Tahoma"/>
            <family val="2"/>
          </rPr>
          <t xml:space="preserve">Amount of match/non-federal funding being </t>
        </r>
        <r>
          <rPr>
            <b/>
            <sz val="10"/>
            <color rgb="FF000000"/>
            <rFont val="Tahoma"/>
            <family val="2"/>
          </rPr>
          <t>proposed</t>
        </r>
        <r>
          <rPr>
            <sz val="10"/>
            <color rgb="FF000000"/>
            <rFont val="Tahoma"/>
            <family val="2"/>
          </rPr>
          <t xml:space="preserve"> in this application for this cost category.</t>
        </r>
      </text>
    </comment>
    <comment ref="A34" authorId="0" shapeId="0" xr:uid="{0D27CA82-290B-3D45-BB8E-2624414A37D3}">
      <text>
        <r>
          <rPr>
            <sz val="10"/>
            <color rgb="FF000000"/>
            <rFont val="Tahoma"/>
            <family val="2"/>
          </rPr>
          <t>Not subject to indirect cost rate</t>
        </r>
      </text>
    </comment>
    <comment ref="A43" authorId="0" shapeId="0" xr:uid="{45FC4C52-5022-AE46-BC09-00701C373C5D}">
      <text>
        <r>
          <rPr>
            <sz val="10"/>
            <color rgb="FF000000"/>
            <rFont val="Tahoma"/>
            <family val="34"/>
          </rPr>
          <t>Not subject to indirect cost rate</t>
        </r>
      </text>
    </comment>
    <comment ref="A55" authorId="0" shapeId="0" xr:uid="{98AA0AF5-05EB-EE41-8235-2E1FDB32F380}">
      <text>
        <r>
          <rPr>
            <sz val="10"/>
            <color rgb="FF000000"/>
            <rFont val="Tahoma"/>
            <family val="2"/>
          </rPr>
          <t xml:space="preserve">Use </t>
        </r>
        <r>
          <rPr>
            <b/>
            <sz val="10"/>
            <color rgb="FF000000"/>
            <rFont val="Tahoma"/>
            <family val="2"/>
          </rPr>
          <t xml:space="preserve">Open Subawards </t>
        </r>
        <r>
          <rPr>
            <sz val="10"/>
            <color rgb="FF000000"/>
            <rFont val="Tahoma"/>
            <family val="2"/>
          </rPr>
          <t>button to add subawards</t>
        </r>
      </text>
    </comment>
    <comment ref="C56" authorId="0" shapeId="0" xr:uid="{C257420D-3593-654E-9C81-ADAABAF02B5A}">
      <text>
        <r>
          <rPr>
            <sz val="10"/>
            <color rgb="FF000000"/>
            <rFont val="Tahoma"/>
            <family val="2"/>
          </rPr>
          <t>Total Federal Subaward Amount</t>
        </r>
      </text>
    </comment>
    <comment ref="D56" authorId="0" shapeId="0" xr:uid="{C76B15DF-14DB-A643-BAF0-931037ED0B19}">
      <text>
        <r>
          <rPr>
            <sz val="10"/>
            <color rgb="FF000000"/>
            <rFont val="Tahoma"/>
            <family val="2"/>
          </rPr>
          <t>Amount of Fed $ subaward subject to indirect</t>
        </r>
      </text>
    </comment>
    <comment ref="E56" authorId="0" shapeId="0" xr:uid="{D30C0C92-65A0-F349-AD9F-2286C7E0351F}">
      <text>
        <r>
          <rPr>
            <sz val="10"/>
            <color rgb="FF000000"/>
            <rFont val="Calibri"/>
            <family val="2"/>
          </rPr>
          <t xml:space="preserve">Total Match Subaward Amount
</t>
        </r>
      </text>
    </comment>
    <comment ref="B65" authorId="0" shapeId="0" xr:uid="{793A795C-5DB2-9546-A000-36A4CCF11FC9}">
      <text>
        <r>
          <rPr>
            <sz val="10"/>
            <color rgb="FF000000"/>
            <rFont val="Tahoma"/>
            <family val="2"/>
          </rPr>
          <t>Indirect cost rate not applied</t>
        </r>
      </text>
    </comment>
    <comment ref="B66" authorId="0" shapeId="0" xr:uid="{721E72E1-4DCA-C445-846D-85D94A284DA5}">
      <text>
        <r>
          <rPr>
            <sz val="10"/>
            <color rgb="FF000000"/>
            <rFont val="Tahoma"/>
            <family val="34"/>
          </rPr>
          <t>Indirect cost rate not applied</t>
        </r>
      </text>
    </comment>
    <comment ref="A72" authorId="0" shapeId="0" xr:uid="{88126349-3D25-7E45-96C9-6FFAA8E92D84}">
      <text>
        <r>
          <rPr>
            <sz val="10"/>
            <color rgb="FF000000"/>
            <rFont val="Tahoma"/>
            <family val="2"/>
          </rPr>
          <t>See FUNCTIONS to overwrite</t>
        </r>
      </text>
    </comment>
    <comment ref="C73" authorId="0" shapeId="0" xr:uid="{ECB81B88-6958-CC44-A137-AF4E85E808C3}">
      <text>
        <r>
          <rPr>
            <sz val="10"/>
            <color rgb="FF000000"/>
            <rFont val="Tahoma"/>
            <family val="2"/>
          </rPr>
          <t>IDC rate used by Sea Grant program; use whole numbers, not decimals</t>
        </r>
      </text>
    </comment>
    <comment ref="D73" authorId="0" shapeId="0" xr:uid="{047E183D-222C-0B48-A423-D5098C570B0F}">
      <text>
        <r>
          <rPr>
            <sz val="10"/>
            <color rgb="FF000000"/>
            <rFont val="Tahoma"/>
            <family val="2"/>
          </rPr>
          <t xml:space="preserve">Host institution indirect rate; </t>
        </r>
        <r>
          <rPr>
            <sz val="10"/>
            <color rgb="FF000000"/>
            <rFont val="Calibri"/>
            <family val="2"/>
          </rPr>
          <t xml:space="preserve">use whole numbers, not decimals </t>
        </r>
      </text>
    </comment>
    <comment ref="E73" authorId="0" shapeId="0" xr:uid="{AD715BF5-DFAF-8342-AE44-D5ACA9A35E44}">
      <text>
        <r>
          <rPr>
            <sz val="10"/>
            <color rgb="FF000000"/>
            <rFont val="Tahoma"/>
            <family val="2"/>
          </rPr>
          <t>When SG% = Inst%  waived indirect = 0</t>
        </r>
      </text>
    </comment>
  </commentList>
</comments>
</file>

<file path=xl/sharedStrings.xml><?xml version="1.0" encoding="utf-8"?>
<sst xmlns="http://schemas.openxmlformats.org/spreadsheetml/2006/main" count="240" uniqueCount="193">
  <si>
    <t>A. Senior/Key Person</t>
  </si>
  <si>
    <t>B. Other Personnel</t>
  </si>
  <si>
    <t xml:space="preserve">         a. Post Doctoral Associates</t>
  </si>
  <si>
    <t xml:space="preserve">         b. Graduate Students</t>
  </si>
  <si>
    <t xml:space="preserve">         c. Undergraduate Students</t>
  </si>
  <si>
    <t>National Oceanic and Atmospheric Administration (NOAA)</t>
  </si>
  <si>
    <t>Adapted from OMB Control No: 0648-0362 Exp 04/30/2024</t>
  </si>
  <si>
    <t>Form 90-4 (Adapted)</t>
  </si>
  <si>
    <t>Project Status:  New</t>
  </si>
  <si>
    <t xml:space="preserve">SG Program: </t>
  </si>
  <si>
    <t>from</t>
  </si>
  <si>
    <t>to</t>
  </si>
  <si>
    <t xml:space="preserve">Project Title: </t>
  </si>
  <si>
    <t xml:space="preserve">Project Period: </t>
  </si>
  <si>
    <t xml:space="preserve">PI:  </t>
  </si>
  <si>
    <t xml:space="preserve">Institution:  </t>
  </si>
  <si>
    <t>YEAR 1</t>
  </si>
  <si>
    <t>YEAR 2</t>
  </si>
  <si>
    <t>YEAR 3</t>
  </si>
  <si>
    <t>YEAR 4</t>
  </si>
  <si>
    <t>TOTAL</t>
  </si>
  <si>
    <t>No. of Personnel</t>
  </si>
  <si>
    <t>Months of Effort</t>
  </si>
  <si>
    <t>Sea Grant (Federal) Funds</t>
  </si>
  <si>
    <t>DE</t>
  </si>
  <si>
    <t>FL</t>
  </si>
  <si>
    <t>GA</t>
  </si>
  <si>
    <t>GU</t>
  </si>
  <si>
    <t>HI</t>
  </si>
  <si>
    <t>IL-IN</t>
  </si>
  <si>
    <t>LA</t>
  </si>
  <si>
    <t>LC</t>
  </si>
  <si>
    <t>MD</t>
  </si>
  <si>
    <t>ME</t>
  </si>
  <si>
    <t>MI</t>
  </si>
  <si>
    <t>MIT</t>
  </si>
  <si>
    <t>MN</t>
  </si>
  <si>
    <t>MS-AL</t>
  </si>
  <si>
    <t>NC</t>
  </si>
  <si>
    <t>NH</t>
  </si>
  <si>
    <t>NJ</t>
  </si>
  <si>
    <t>NSGLC</t>
  </si>
  <si>
    <t>C. Permanent Equipment</t>
  </si>
  <si>
    <t>OH</t>
  </si>
  <si>
    <t xml:space="preserve">    1) Domestic U.S. (Inc. Puerto Rico)</t>
  </si>
  <si>
    <t>OR</t>
  </si>
  <si>
    <t xml:space="preserve">    2) Foreign</t>
  </si>
  <si>
    <t>PA</t>
  </si>
  <si>
    <t xml:space="preserve">        Total Travel</t>
  </si>
  <si>
    <t>PR</t>
  </si>
  <si>
    <t>SC</t>
  </si>
  <si>
    <t>TX</t>
  </si>
  <si>
    <t>USC</t>
  </si>
  <si>
    <t>VA</t>
  </si>
  <si>
    <t>WA</t>
  </si>
  <si>
    <t>WHOI</t>
  </si>
  <si>
    <t>WI</t>
  </si>
  <si>
    <r>
      <t>MODIFIED Direct Costs</t>
    </r>
    <r>
      <rPr>
        <sz val="10"/>
        <rFont val="Calibri"/>
        <family val="2"/>
        <scheme val="minor"/>
      </rPr>
      <t xml:space="preserve"> - used for calculating indirect</t>
    </r>
  </si>
  <si>
    <t xml:space="preserve">    3) other:</t>
  </si>
  <si>
    <t>Total Indirect Costs</t>
  </si>
  <si>
    <t>Requested Salary</t>
  </si>
  <si>
    <t>Fringe Benefits</t>
  </si>
  <si>
    <t xml:space="preserve">         d. Secretarial/Clerical</t>
  </si>
  <si>
    <t xml:space="preserve">         a.  Senior/Key Person Salary</t>
  </si>
  <si>
    <t xml:space="preserve">         Total Salary, Wages and Fringe Benefits (A+B)</t>
  </si>
  <si>
    <t xml:space="preserve">        1) Item</t>
  </si>
  <si>
    <t xml:space="preserve">        2) Item</t>
  </si>
  <si>
    <t xml:space="preserve">        3) Item</t>
  </si>
  <si>
    <t xml:space="preserve">         Total Permanent Equipment</t>
  </si>
  <si>
    <t>D. Travel</t>
  </si>
  <si>
    <t>Matching/Non-Federal Funds</t>
  </si>
  <si>
    <t>E. Participant/Trainee Support Costs</t>
  </si>
  <si>
    <t xml:space="preserve">    1) Tuition/Fees/Health Insurance</t>
  </si>
  <si>
    <t xml:space="preserve">    2) Stipends</t>
  </si>
  <si>
    <t xml:space="preserve">    3) Travel</t>
  </si>
  <si>
    <t xml:space="preserve">    4) Subsistence</t>
  </si>
  <si>
    <t xml:space="preserve">    5) Other</t>
  </si>
  <si>
    <t xml:space="preserve">         Total Participant/Trainee Support Costs</t>
  </si>
  <si>
    <t xml:space="preserve">     1) Materials and Supplies</t>
  </si>
  <si>
    <t xml:space="preserve">     2) Publication Costs</t>
  </si>
  <si>
    <t xml:space="preserve">     3) Consultant Services</t>
  </si>
  <si>
    <t xml:space="preserve">     4) ADP/Computer Services</t>
  </si>
  <si>
    <t xml:space="preserve">     5) Subawards/Consortium/Contractual Costs</t>
  </si>
  <si>
    <t xml:space="preserve">     6) Equipment or Faculity Rental/User Fees</t>
  </si>
  <si>
    <t xml:space="preserve">     7) Alterations and Renovations</t>
  </si>
  <si>
    <t xml:space="preserve">     10) Other</t>
  </si>
  <si>
    <t xml:space="preserve">     11) Other</t>
  </si>
  <si>
    <t xml:space="preserve">     12) Other</t>
  </si>
  <si>
    <t>F. Other Direct Costs</t>
  </si>
  <si>
    <t xml:space="preserve">         Total Other Direct Costs</t>
  </si>
  <si>
    <t xml:space="preserve">    1) On campus: </t>
  </si>
  <si>
    <t xml:space="preserve">    2) Off campus:</t>
  </si>
  <si>
    <t>Match/Non-Federal Funds</t>
  </si>
  <si>
    <r>
      <rPr>
        <b/>
        <sz val="10"/>
        <rFont val="Arial"/>
        <family val="2"/>
      </rPr>
      <t xml:space="preserve">
SEA GRANT BUDGET FORM 90-4</t>
    </r>
    <r>
      <rPr>
        <sz val="11"/>
        <color theme="1"/>
        <rFont val="Calibri"/>
        <family val="2"/>
        <scheme val="minor"/>
      </rPr>
      <t xml:space="preserve">
(Continued)
</t>
    </r>
    <r>
      <rPr>
        <b/>
        <sz val="10"/>
        <rFont val="Arial"/>
        <family val="2"/>
      </rPr>
      <t xml:space="preserve">
PAPERWORK REDUCTION ACT, PRIVACY ACT, AND PUBLIC BURDEN</t>
    </r>
    <r>
      <rPr>
        <sz val="11"/>
        <color theme="1"/>
        <rFont val="Calibri"/>
        <family val="2"/>
        <scheme val="minor"/>
      </rPr>
      <t xml:space="preserve">
NOAA's National Sea Grant College Program exists to increase the understanding, assessment, development, utilization, and conservation of the Nation's ocean, coastal, and Great Lakes resources. It does this by providing grant monies to promote a strong educational base, responsive research, and training. The information requested on this form is required in order to be considered for an award under the authority of the National Sea Grant College Act, as amended. The information will be used to determine the cost of each project and whether proposed matching costs are allowable. The information is also used in negotiating costs and in the administrative control of expenditures. The information requested may be disclosed to qualified reviewers and staff assistants as part of the application review process; to applicant institutions/grantees to provide or obtain data regarding the application review process, award decisions, or the administration of awards; to government contractors, experts, volunteers and researchers as necessary to complete assigned work; to other government agencies needing information as part of the review process or in order to coordinate programs; and to another Federal agency, court or party in a court or Federal administrative proceeding if the Government is a party. Notwithstanding any other provision of the law, no person is required to respond to, nor shall any person be subject to a penalty for failure to comply with, a collection of information subject to the requirements of the Paperwork Reduction Act, unless that collection of information displays a currently valid OMB Control Number.
A Federal agency may not conduct or sponsor, and a person is not required to respond to, nor shall a person be subject to a penalty
for failure to comply with an information collection subject to the requirements of the Paperwork Reduction Act of 1995 unless the
information collection has a currently valid OMB Control Number. The approved OMB Control Number for this information
collection is 0648-0362. Without this approval, we could not conduct this information collection. Public reporting for this
information collection is estimated to be approximately 30 minutes/hours per response, including the time for reviewing
instructions, searching existing data sources, gathering and maintaining the data needed, and completing and reviewing the
information collection. All responses to this information collection are required to obtain benefits. Send comments regarding this
burden estimate or any other aspect of this information collection, including suggestions for reducing this burden to the National
Sea Grant College Program, R/SG, NOAA, 1315 East-West Highway, Silver Spring, MD 20910 (Attn: Paperwork Reduction Act -
Chelsea Berg). 
</t>
    </r>
  </si>
  <si>
    <t>Fed Sub</t>
  </si>
  <si>
    <t>IDC Apply</t>
  </si>
  <si>
    <t>Sub1</t>
  </si>
  <si>
    <t>Sub2</t>
  </si>
  <si>
    <t>Sub3</t>
  </si>
  <si>
    <t>Sub4</t>
  </si>
  <si>
    <t xml:space="preserve">     8) Tuition NOT Subject to Indirect</t>
  </si>
  <si>
    <t xml:space="preserve">     9) Other NOT Subject to Indirect</t>
  </si>
  <si>
    <t>waived $</t>
  </si>
  <si>
    <t>AK</t>
  </si>
  <si>
    <t>UCSD</t>
  </si>
  <si>
    <t>CT</t>
  </si>
  <si>
    <t>NY</t>
  </si>
  <si>
    <t>RI</t>
  </si>
  <si>
    <t>Other</t>
  </si>
  <si>
    <t>non-SG</t>
  </si>
  <si>
    <t>Primary Budget</t>
  </si>
  <si>
    <t>Subaward Budget</t>
  </si>
  <si>
    <t>SELECT BUDGET TYPE</t>
  </si>
  <si>
    <t>start:</t>
  </si>
  <si>
    <t>end:</t>
  </si>
  <si>
    <t>G. Total Direct Costs</t>
  </si>
  <si>
    <r>
      <t xml:space="preserve">I. Total Cost </t>
    </r>
    <r>
      <rPr>
        <sz val="10"/>
        <rFont val="Calibri"/>
        <family val="2"/>
        <scheme val="minor"/>
      </rPr>
      <t>- (Total Direct) + (Total Indirect)</t>
    </r>
  </si>
  <si>
    <t>K. Total Costs and Fees</t>
  </si>
  <si>
    <t>J. Fee</t>
  </si>
  <si>
    <t xml:space="preserve">         e. Other</t>
  </si>
  <si>
    <t xml:space="preserve">         f.  Other</t>
  </si>
  <si>
    <t xml:space="preserve">         g.  Other</t>
  </si>
  <si>
    <t xml:space="preserve">         h.  Other</t>
  </si>
  <si>
    <r>
      <t xml:space="preserve">H. Indirect Costs </t>
    </r>
    <r>
      <rPr>
        <sz val="10"/>
        <rFont val="Calibri"/>
        <family val="2"/>
        <scheme val="minor"/>
      </rPr>
      <t>-  on Modified Direct Costs (see FUNCTIONS to overwrite)</t>
    </r>
  </si>
  <si>
    <t>Sea Grant / Federal Funds</t>
  </si>
  <si>
    <t>Match / Non-Federal Funds</t>
  </si>
  <si>
    <t>non-Fed Sub</t>
  </si>
  <si>
    <t>SG%</t>
  </si>
  <si>
    <t>Inst%</t>
  </si>
  <si>
    <t>Budget Type</t>
  </si>
  <si>
    <t xml:space="preserve">Project Number: </t>
  </si>
  <si>
    <t>Sub5</t>
  </si>
  <si>
    <t>Sub6</t>
  </si>
  <si>
    <t xml:space="preserve">Read Me for Excel 90-4 Adapted Workbook </t>
  </si>
  <si>
    <t xml:space="preserve">This Excel 90-4 worksheet is adapted to better comply with budget categories found in the SF424RR budget form. While many categories are similar to the previously used 90-4 budget, there are new budget categories and differences in several data aggregations. It is not the intent of this Excel workbook to conduct all calculations needed to develop budgets for proposals. This workbook instead is meant to be a companion to other platforms, such as eSeaGrant that conduct the tedious calculations. The 90-4 Adapted budget is revised to more closely align to categories used in the SF424RR budget now required by use of eRA. The 90-4 Adapted displays specific budget data, not adequately displayed in the SF424RR form, needed by NSGO to effectively and efficiently manage project funding at the national level. </t>
  </si>
  <si>
    <t>GENERAL INFORMATION</t>
  </si>
  <si>
    <r>
      <rPr>
        <b/>
        <sz val="12"/>
        <color theme="1"/>
        <rFont val="Aptos"/>
        <family val="2"/>
      </rPr>
      <t>Protected Worksheet</t>
    </r>
    <r>
      <rPr>
        <sz val="12"/>
        <color theme="1"/>
        <rFont val="Aptos"/>
        <family val="2"/>
      </rPr>
      <t>—The 90-4 Excel worksheet is protected, but without a password. All cells with yellow background color are available for data entry; white cells are locked (those outside of the budget form area however, are not). You can “unprotect” the worksheet but do so with caution. The worksheet has embedded formulas and macros that call on specific rows, columns, and cells. Adding or removing cells, rows, or columns, may cause macros to malfunction and/or formulas to provide incorrect calculations. It is recommended that you leave the worksheet in a “protected” state; work from a copy if you decide to alter the worksheet.</t>
    </r>
  </si>
  <si>
    <t>NOTES (red triangles)</t>
  </si>
  <si>
    <t>Other than Project Number and Project Period, all descriptors apply to each budget year in the project. Totals across budget years are automatically calculated and displayed in the TOTAL section (light blue cells).</t>
  </si>
  <si>
    <t>The above items are locked by default and can be accessed by clicking SHOW FUNCTIONS and Unlock Modified Direct &amp; H. Indirect Costs buttons.</t>
  </si>
  <si>
    <r>
      <t>Dropdown Menus</t>
    </r>
    <r>
      <rPr>
        <sz val="12"/>
        <color theme="1"/>
        <rFont val="Aptos"/>
        <family val="2"/>
      </rPr>
      <t xml:space="preserve">—are contained on a “hidden” Excel workbook tab. If for some reason you need to amend a dropdown list, you can “unhide” the tab. The only dropdown lists are for Budget Type and Sea Grant Program and should not need editing. </t>
    </r>
  </si>
  <si>
    <r>
      <rPr>
        <b/>
        <sz val="12"/>
        <color theme="1"/>
        <rFont val="Aptos"/>
        <family val="2"/>
      </rPr>
      <t>PROJECT NUMBER</t>
    </r>
    <r>
      <rPr>
        <sz val="12"/>
        <color theme="1"/>
        <rFont val="Aptos"/>
        <family val="2"/>
      </rPr>
      <t xml:space="preserve">—A unique project identification number given by the Sea Grant program and used for tracking in PIER and other database systems. </t>
    </r>
  </si>
  <si>
    <r>
      <rPr>
        <b/>
        <sz val="12"/>
        <color theme="1"/>
        <rFont val="Aptos"/>
        <family val="2"/>
      </rPr>
      <t>PROJECT PERIOD FROM and TO</t>
    </r>
    <r>
      <rPr>
        <sz val="12"/>
        <color theme="1"/>
        <rFont val="Aptos"/>
        <family val="2"/>
      </rPr>
      <t>—Start and end dates of the project length; includes all budget years.</t>
    </r>
  </si>
  <si>
    <r>
      <rPr>
        <b/>
        <sz val="12"/>
        <color theme="1"/>
        <rFont val="Aptos"/>
        <family val="2"/>
      </rPr>
      <t>BUDGET YEAR START and END</t>
    </r>
    <r>
      <rPr>
        <sz val="12"/>
        <color theme="1"/>
        <rFont val="Aptos"/>
        <family val="2"/>
      </rPr>
      <t>—Start and end date of each individual budget year in the project; each budget year requests input of a start and end date.</t>
    </r>
  </si>
  <si>
    <r>
      <rPr>
        <b/>
        <sz val="12"/>
        <color theme="1"/>
        <rFont val="Aptos"/>
        <family val="2"/>
      </rPr>
      <t>NO. OF PERSONNEL</t>
    </r>
    <r>
      <rPr>
        <sz val="12"/>
        <color theme="1"/>
        <rFont val="Aptos"/>
        <family val="2"/>
      </rPr>
      <t>—Total number of persons in A. Senior/Key and B. Other Personnel budget line categories. A. Senior/Key Person number auto-calculates as effort is entered.</t>
    </r>
  </si>
  <si>
    <r>
      <rPr>
        <b/>
        <sz val="12"/>
        <color theme="1"/>
        <rFont val="Aptos"/>
        <family val="2"/>
      </rPr>
      <t>MONTHS OF EFFORT</t>
    </r>
    <r>
      <rPr>
        <sz val="12"/>
        <color theme="1"/>
        <rFont val="Aptos"/>
        <family val="2"/>
      </rPr>
      <t>—Total months of effort for all persons in the A. Senior/Key (auto-calculating) and B. Other Personnel categories.</t>
    </r>
  </si>
  <si>
    <r>
      <rPr>
        <b/>
        <sz val="12"/>
        <color theme="1"/>
        <rFont val="Aptos"/>
        <family val="2"/>
      </rPr>
      <t>REQUESTED SALARY</t>
    </r>
    <r>
      <rPr>
        <sz val="12"/>
        <color theme="1"/>
        <rFont val="Aptos"/>
        <family val="2"/>
      </rPr>
      <t>—Total salaries—</t>
    </r>
    <r>
      <rPr>
        <b/>
        <sz val="12"/>
        <color theme="1"/>
        <rFont val="Aptos"/>
        <family val="2"/>
      </rPr>
      <t>federal + non-federal</t>
    </r>
    <r>
      <rPr>
        <sz val="12"/>
        <color theme="1"/>
        <rFont val="Aptos"/>
        <family val="2"/>
      </rPr>
      <t xml:space="preserve">. </t>
    </r>
  </si>
  <si>
    <r>
      <rPr>
        <b/>
        <sz val="12"/>
        <color theme="1"/>
        <rFont val="Aptos"/>
        <family val="2"/>
      </rPr>
      <t>FRINGE BENEFITS</t>
    </r>
    <r>
      <rPr>
        <sz val="12"/>
        <color theme="1"/>
        <rFont val="Aptos"/>
        <family val="2"/>
      </rPr>
      <t>—Total fringe benefits—</t>
    </r>
    <r>
      <rPr>
        <b/>
        <sz val="12"/>
        <color theme="1"/>
        <rFont val="Aptos"/>
        <family val="2"/>
      </rPr>
      <t>federal + non-federal</t>
    </r>
    <r>
      <rPr>
        <sz val="12"/>
        <color theme="1"/>
        <rFont val="Aptos"/>
        <family val="2"/>
      </rPr>
      <t>.</t>
    </r>
  </si>
  <si>
    <r>
      <rPr>
        <b/>
        <sz val="12"/>
        <color theme="1"/>
        <rFont val="Aptos"/>
        <family val="2"/>
      </rPr>
      <t>SEA GRANT / FEDERAL FUNDS</t>
    </r>
    <r>
      <rPr>
        <sz val="12"/>
        <color theme="1"/>
        <rFont val="Aptos"/>
        <family val="2"/>
      </rPr>
      <t>— Total salaries + fringe—</t>
    </r>
    <r>
      <rPr>
        <b/>
        <sz val="12"/>
        <color theme="1"/>
        <rFont val="Aptos"/>
        <family val="2"/>
      </rPr>
      <t>federal funds only</t>
    </r>
    <r>
      <rPr>
        <sz val="12"/>
        <color theme="1"/>
        <rFont val="Aptos"/>
        <family val="2"/>
      </rPr>
      <t>.</t>
    </r>
  </si>
  <si>
    <r>
      <rPr>
        <b/>
        <sz val="12"/>
        <color theme="1"/>
        <rFont val="Aptos"/>
        <family val="2"/>
      </rPr>
      <t>MATCH / NON-FEDERAL FUNDS</t>
    </r>
    <r>
      <rPr>
        <sz val="12"/>
        <color theme="1"/>
        <rFont val="Aptos"/>
        <family val="2"/>
      </rPr>
      <t>— Total salaries + fringe—</t>
    </r>
    <r>
      <rPr>
        <b/>
        <sz val="12"/>
        <color theme="1"/>
        <rFont val="Aptos"/>
        <family val="2"/>
      </rPr>
      <t>non-federal funds only</t>
    </r>
    <r>
      <rPr>
        <sz val="12"/>
        <color theme="1"/>
        <rFont val="Aptos"/>
        <family val="2"/>
      </rPr>
      <t>.</t>
    </r>
  </si>
  <si>
    <r>
      <rPr>
        <b/>
        <sz val="12"/>
        <color theme="1"/>
        <rFont val="Aptos"/>
        <family val="2"/>
      </rPr>
      <t>C. PERMANENT EQUIPMENT</t>
    </r>
    <r>
      <rPr>
        <sz val="12"/>
        <color theme="1"/>
        <rFont val="Aptos"/>
        <family val="2"/>
      </rPr>
      <t xml:space="preserve">—see </t>
    </r>
    <r>
      <rPr>
        <i/>
        <sz val="12"/>
        <color theme="1"/>
        <rFont val="Aptos"/>
        <family val="2"/>
      </rPr>
      <t>Uniform Guidance for Federal Awards</t>
    </r>
    <r>
      <rPr>
        <sz val="12"/>
        <color theme="1"/>
        <rFont val="Aptos"/>
        <family val="2"/>
      </rPr>
      <t xml:space="preserve"> for details. This category is NOT included in Modified Direct Costs (e.g., it is not subject to indirect costs).</t>
    </r>
  </si>
  <si>
    <r>
      <rPr>
        <b/>
        <sz val="12"/>
        <color theme="1"/>
        <rFont val="Aptos"/>
        <family val="2"/>
      </rPr>
      <t>E. PARTICIPANT / TRAINEE SUPPORT COSTS</t>
    </r>
    <r>
      <rPr>
        <sz val="12"/>
        <color theme="1"/>
        <rFont val="Aptos"/>
        <family val="2"/>
      </rPr>
      <t>—</t>
    </r>
    <r>
      <rPr>
        <i/>
        <sz val="12"/>
        <color theme="1"/>
        <rFont val="Aptos"/>
        <family val="2"/>
      </rPr>
      <t>see Uniform Guidance for Federal Awards</t>
    </r>
    <r>
      <rPr>
        <sz val="12"/>
        <color theme="1"/>
        <rFont val="Aptos"/>
        <family val="2"/>
      </rPr>
      <t xml:space="preserve"> for details. This category is NOT included in Modified Direct Costs (e.g., it is not subject to indirect costs).</t>
    </r>
  </si>
  <si>
    <r>
      <rPr>
        <b/>
        <sz val="12"/>
        <color theme="1"/>
        <rFont val="Aptos"/>
        <family val="2"/>
      </rPr>
      <t>F. 5) SUBAWARDS</t>
    </r>
    <r>
      <rPr>
        <sz val="12"/>
        <color theme="1"/>
        <rFont val="Aptos"/>
        <family val="2"/>
      </rPr>
      <t>: The default is 3 subaward options; 3 additional subawards can be accessed by clicking SHOW FUNCTIONS and Show Xtra Subs buttons.</t>
    </r>
  </si>
  <si>
    <r>
      <rPr>
        <b/>
        <sz val="12"/>
        <color theme="1"/>
        <rFont val="Aptos"/>
        <family val="2"/>
      </rPr>
      <t>FED SUB­</t>
    </r>
    <r>
      <rPr>
        <sz val="12"/>
        <color theme="1"/>
        <rFont val="Aptos"/>
        <family val="2"/>
      </rPr>
      <t>—Total amount of federal funds in the subaward.</t>
    </r>
  </si>
  <si>
    <r>
      <rPr>
        <b/>
        <sz val="12"/>
        <color theme="1"/>
        <rFont val="Aptos"/>
        <family val="2"/>
      </rPr>
      <t>IDC APPLY</t>
    </r>
    <r>
      <rPr>
        <sz val="12"/>
        <color theme="1"/>
        <rFont val="Aptos"/>
        <family val="2"/>
      </rPr>
      <t xml:space="preserve">—Amount of federal funds subject to indirect cost rate set in H. Indirect Costs budget section. </t>
    </r>
  </si>
  <si>
    <r>
      <rPr>
        <b/>
        <sz val="12"/>
        <color theme="1"/>
        <rFont val="Aptos"/>
        <family val="2"/>
      </rPr>
      <t>NON-FED SUB</t>
    </r>
    <r>
      <rPr>
        <sz val="12"/>
        <color theme="1"/>
        <rFont val="Aptos"/>
        <family val="2"/>
      </rPr>
      <t>—Total amount of non-federal funds (match) in the subaward.</t>
    </r>
  </si>
  <si>
    <r>
      <rPr>
        <b/>
        <sz val="12"/>
        <color theme="1"/>
        <rFont val="Aptos"/>
        <family val="2"/>
      </rPr>
      <t>IDC APPLY</t>
    </r>
    <r>
      <rPr>
        <sz val="12"/>
        <color theme="1"/>
        <rFont val="Aptos"/>
        <family val="2"/>
      </rPr>
      <t>—Amount of non-federal funds subject to indirect cost rate set in H. Indirect Costs budget section.</t>
    </r>
  </si>
  <si>
    <r>
      <rPr>
        <b/>
        <sz val="12"/>
        <color theme="1"/>
        <rFont val="Aptos"/>
        <family val="2"/>
      </rPr>
      <t>F. 8) TUITION NOT SUBJECT TO INDIRECT­</t>
    </r>
    <r>
      <rPr>
        <sz val="12"/>
        <color theme="1"/>
        <rFont val="Aptos"/>
        <family val="2"/>
      </rPr>
      <t>—Total of tuition for supported students. This category is NOT included in Modified Direct Costs (e.g., it is not subject to indirect costs).</t>
    </r>
  </si>
  <si>
    <r>
      <rPr>
        <b/>
        <sz val="12"/>
        <color theme="1"/>
        <rFont val="Aptos"/>
        <family val="2"/>
      </rPr>
      <t>F. 9) OTHER NOT SUBJECT TO INDIRECT</t>
    </r>
    <r>
      <rPr>
        <sz val="12"/>
        <color theme="1"/>
        <rFont val="Aptos"/>
        <family val="2"/>
      </rPr>
      <t>—A budget line that can include other items that are not subject to indirect costs. This category is NOT included in Modified Direct Costs (e.g., it is not subject to indirect costs).</t>
    </r>
  </si>
  <si>
    <r>
      <rPr>
        <b/>
        <sz val="12"/>
        <color theme="1"/>
        <rFont val="Aptos"/>
        <family val="2"/>
      </rPr>
      <t>MODIFIED DIRECT COSTS</t>
    </r>
    <r>
      <rPr>
        <sz val="12"/>
        <color theme="1"/>
        <rFont val="Aptos"/>
        <family val="2"/>
      </rPr>
      <t>—The total of all budget costs that are subject to indirect costs. C. Permanent Equipment, E. Participant Support, F. 5) Subaward costs not subject to indirect, F. 8) Tuition, and F. 9) Other Not Subject to Indirect, are not included in this total.</t>
    </r>
  </si>
  <si>
    <r>
      <t xml:space="preserve">H. </t>
    </r>
    <r>
      <rPr>
        <b/>
        <sz val="12"/>
        <color theme="1"/>
        <rFont val="Aptos"/>
        <family val="2"/>
      </rPr>
      <t>INDIRECT COSTS</t>
    </r>
    <r>
      <rPr>
        <sz val="12"/>
        <color theme="1"/>
        <rFont val="Aptos"/>
        <family val="2"/>
      </rPr>
      <t>—Indirect cost applied to the Modified Direct Cost total using the Indirect Cost Rates provided in H. 1), 2), and 3).</t>
    </r>
  </si>
  <si>
    <r>
      <rPr>
        <b/>
        <sz val="12"/>
        <color theme="1"/>
        <rFont val="Aptos"/>
        <family val="2"/>
      </rPr>
      <t>SG%</t>
    </r>
    <r>
      <rPr>
        <sz val="12"/>
        <color theme="1"/>
        <rFont val="Aptos"/>
        <family val="2"/>
      </rPr>
      <t>—The indirect cost rate used by the Sea Grant program.</t>
    </r>
  </si>
  <si>
    <r>
      <rPr>
        <b/>
        <sz val="12"/>
        <color theme="1"/>
        <rFont val="Aptos"/>
        <family val="2"/>
      </rPr>
      <t>Inst%</t>
    </r>
    <r>
      <rPr>
        <sz val="12"/>
        <color theme="1"/>
        <rFont val="Aptos"/>
        <family val="2"/>
      </rPr>
      <t>—The indirect cost rate used by the host institution for non-Sea Grant projects.</t>
    </r>
  </si>
  <si>
    <r>
      <rPr>
        <b/>
        <sz val="12"/>
        <color theme="1"/>
        <rFont val="Aptos"/>
        <family val="2"/>
      </rPr>
      <t>WAIVED $</t>
    </r>
    <r>
      <rPr>
        <sz val="12"/>
        <color theme="1"/>
        <rFont val="Aptos"/>
        <family val="2"/>
      </rPr>
      <t>—The indirect costs not charged by the host institution for Sea Grant projects (e.g., Inst% - SG% = waived) can be claimed as match. If SG% = Inst% then there is no waived indirect costs to claim as match.</t>
    </r>
  </si>
  <si>
    <r>
      <t>SHOW / HIDE FUNCTIONS</t>
    </r>
    <r>
      <rPr>
        <sz val="12"/>
        <color theme="1"/>
        <rFont val="Aptos"/>
        <family val="2"/>
      </rPr>
      <t>—This pair of buttons toggles between showing or hiding the series of command buttons as described below. It is recommended that you HIDE FUNCTIONS prior to creating the PDF budget file that will be submitted to the funder. No data are affected by use of these buttons.</t>
    </r>
  </si>
  <si>
    <r>
      <t>Show Xtra Subs / Hide Xtra Subs</t>
    </r>
    <r>
      <rPr>
        <sz val="12"/>
        <color theme="1"/>
        <rFont val="Aptos"/>
        <family val="2"/>
      </rPr>
      <t>—This pair of buttons toggles between showing or hiding 3 extra subaward lines in “F. Other Direct Costs, 5) Subawards.” Data are not affected by show/hide action.</t>
    </r>
  </si>
  <si>
    <r>
      <t>Open / Close Key Persons</t>
    </r>
    <r>
      <rPr>
        <sz val="12"/>
        <color theme="1"/>
        <rFont val="Aptos"/>
        <family val="2"/>
      </rPr>
      <t xml:space="preserve">—This pair of buttons opens Senior/Key Person rows for input of individual PI, co-PI, and other key persons on the project. Input values are summed in Row 11. CLOSE KEY PERSONS should be initiated prior to creating the PDF budget file that will be submitted to the funder. </t>
    </r>
  </si>
  <si>
    <r>
      <t>Lock / Unlock Modified Direct &amp; H. Indirect Costs</t>
    </r>
    <r>
      <rPr>
        <sz val="12"/>
        <color theme="1"/>
        <rFont val="Aptos"/>
        <family val="2"/>
      </rPr>
      <t>—This pair of buttons toggles between locking (cannot edit) and unlocking (can edit) workbook Row 72 “Modified Direct Costs” and Rows 74-76 “H. Indirect Costs,” including indirect cost rates (SG% and Inst%). Cell color is yellow when unlocked, white when locked. Data already input are not affected by lock/unlock action. Unlock to set indirect cost rates and/or when Modified Direct or Indirect Cost totals need to be overwritten (see RESET YrX ModDir &amp; IDC).</t>
    </r>
  </si>
  <si>
    <r>
      <t>Freeze / UnFreeze Headers</t>
    </r>
    <r>
      <rPr>
        <sz val="12"/>
        <color theme="1"/>
        <rFont val="Aptos"/>
        <family val="2"/>
      </rPr>
      <t>—This pair of buttons locks, or unlocks, the top 10 rows and leftmost 2 columns to keep row and column headers visible. Data are not affected by freeze/unfreeze action.</t>
    </r>
  </si>
  <si>
    <r>
      <t>Open / Close Yr</t>
    </r>
    <r>
      <rPr>
        <sz val="12"/>
        <color theme="1"/>
        <rFont val="Aptos"/>
        <family val="2"/>
      </rPr>
      <t>—These buttons open or close individual budget years. Data are not affected by open/close action.</t>
    </r>
  </si>
  <si>
    <r>
      <t>RESET Yr”X” ModDir &amp; IDC</t>
    </r>
    <r>
      <rPr>
        <sz val="12"/>
        <color theme="1"/>
        <rFont val="Aptos"/>
        <family val="2"/>
      </rPr>
      <t xml:space="preserve">—Use of this button replaces input data with the original formulas in those cells that can be unlocked when using the “Unlock Modified Direct &amp; H. Indirect Costs”  button. This function can be useful when there is the need to replace the original formulas an individual budget year. For instance, the amount of indirect cost is replaced with a specific dollar value in Yr2 to get the budget total to a desired value. Further budget work occurs, and it may be useful to replace the formula—click the “RESET Yr2 ModDir &amp; IDC” button. Use of this button ONLY affects cells where formulas have been replaced by specific values (e.g., replacing the original formula in a cell containing the original formula has no affect). SG% and Inst% are not affected as they do not contain formulas. </t>
    </r>
  </si>
  <si>
    <t>fringe %</t>
  </si>
  <si>
    <t>**see text below for details**</t>
  </si>
  <si>
    <r>
      <rPr>
        <b/>
        <sz val="12"/>
        <color theme="1"/>
        <rFont val="Aptos"/>
        <family val="2"/>
      </rPr>
      <t>Macros</t>
    </r>
    <r>
      <rPr>
        <sz val="12"/>
        <color theme="1"/>
        <rFont val="Aptos"/>
        <family val="2"/>
      </rPr>
      <t>—This Excel workbook contains macros. All macros function to expose or hide portions of the 90-4 budget form, lock or unlock specific cells, or reinstall formulas in cells that allow overwriting. No data are manipulated via a macro and none connect to any data outside of that contained in the Excel 90-4 budget document. If a calculation is found to be in error, the problem is in an embedded formula, not in the VBA macro code. In all instances of button use the cursor is returned the “Select Budget Type” dropdown (budget selection is not affected).</t>
    </r>
  </si>
  <si>
    <t>notes</t>
  </si>
  <si>
    <t>Fringe Benefit Rates Table</t>
  </si>
  <si>
    <t>key person/personnel</t>
  </si>
  <si>
    <t>NON-DESTRUCTIVE FUNCTION BUTTONS (BLUE and GREY)</t>
  </si>
  <si>
    <t>DESTRUCTIVE FUNCTION BUTTONS (RED)</t>
  </si>
  <si>
    <r>
      <t>Fringe Table</t>
    </r>
    <r>
      <rPr>
        <sz val="12"/>
        <color theme="1"/>
        <rFont val="Aptos"/>
        <family val="2"/>
      </rPr>
      <t>—mimics the "B. Fringe Benefits" section of the original 90-4 form where fringe rate detail can be added for institutional use. This tab pulls Key Person information from the budget form to the table, which can then be populated with fringe rate data for Key Persons as well as any notes of explanation.</t>
    </r>
    <r>
      <rPr>
        <b/>
        <sz val="12"/>
        <color theme="1"/>
        <rFont val="Aptos"/>
        <family val="2"/>
      </rPr>
      <t xml:space="preserve"> </t>
    </r>
    <r>
      <rPr>
        <sz val="12"/>
        <color theme="1"/>
        <rFont val="Aptos"/>
        <family val="2"/>
      </rPr>
      <t>Data in this table are not used in any budget calculations.</t>
    </r>
  </si>
  <si>
    <r>
      <rPr>
        <b/>
        <i/>
        <sz val="14"/>
        <color rgb="FFFFFF00"/>
        <rFont val="Aptos"/>
        <family val="2"/>
      </rPr>
      <t>CLICK THE</t>
    </r>
    <r>
      <rPr>
        <sz val="12"/>
        <color theme="0"/>
        <rFont val="Aptos"/>
        <family val="2"/>
      </rPr>
      <t xml:space="preserve">    </t>
    </r>
    <r>
      <rPr>
        <b/>
        <sz val="28"/>
        <color rgb="FFFFFF00"/>
        <rFont val="Aptos"/>
        <family val="2"/>
      </rPr>
      <t>SHOW FUNCTIONS</t>
    </r>
    <r>
      <rPr>
        <b/>
        <sz val="20"/>
        <color theme="0"/>
        <rFont val="Aptos"/>
        <family val="2"/>
      </rPr>
      <t xml:space="preserve">  </t>
    </r>
    <r>
      <rPr>
        <sz val="14"/>
        <color theme="0"/>
        <rFont val="Aptos"/>
        <family val="2"/>
      </rPr>
      <t xml:space="preserve"> </t>
    </r>
    <r>
      <rPr>
        <b/>
        <i/>
        <sz val="14"/>
        <color rgb="FFFFFF00"/>
        <rFont val="Aptos"/>
        <family val="2"/>
      </rPr>
      <t>BUTTON FIRST</t>
    </r>
  </si>
  <si>
    <r>
      <rPr>
        <b/>
        <sz val="16"/>
        <color theme="1"/>
        <rFont val="Aptos"/>
        <family val="2"/>
      </rPr>
      <t>non-MAC USERS</t>
    </r>
    <r>
      <rPr>
        <sz val="12"/>
        <color theme="1"/>
        <rFont val="Aptos"/>
        <family val="2"/>
      </rPr>
      <t>—Download / Open the Excel document. Save to desired drive / directory and Close the document. Open the document and macros will be functional. IF at any point you receive a message box / screen asking to Trust / Enable macros, reply YES — macros should then be functional.</t>
    </r>
  </si>
  <si>
    <r>
      <rPr>
        <b/>
        <sz val="16"/>
        <color theme="1"/>
        <rFont val="Aptos"/>
        <family val="2"/>
      </rPr>
      <t>MAC USERS</t>
    </r>
    <r>
      <rPr>
        <sz val="12"/>
        <color theme="1"/>
        <rFont val="Aptos"/>
        <family val="2"/>
      </rPr>
      <t>—Download / Open the Excel document. Click "Enable Macros" button when queried.</t>
    </r>
  </si>
  <si>
    <t>Key Person 1-12 is autofilled from 90-4 Adapted budget; 13-24 open for user input. No budget calculations are altered by use of this table</t>
  </si>
  <si>
    <r>
      <rPr>
        <b/>
        <sz val="12"/>
        <color theme="1"/>
        <rFont val="Aptos"/>
        <family val="2"/>
      </rPr>
      <t>Unlock Modifed Direct &amp; H. Indirect Costs to set initial indirect cost rates</t>
    </r>
    <r>
      <rPr>
        <sz val="12"/>
        <color theme="1"/>
        <rFont val="Aptos"/>
        <family val="2"/>
      </rPr>
      <t xml:space="preserve"> for your budget; Lock when done so any change is purposeful.</t>
    </r>
  </si>
  <si>
    <r>
      <t>RESET ENTIRE SHEET</t>
    </r>
    <r>
      <rPr>
        <sz val="12"/>
        <color theme="1"/>
        <rFont val="Aptos"/>
        <family val="2"/>
      </rPr>
      <t>—Use of this button clears ALL data contained in the entire Excel worksheet for all budget years. All formulas are restored to their original state, and the worksheet is restored to its original condition (i.e., as if it were the first time opened for use). It is suggested that you save a copy before using this function.</t>
    </r>
    <r>
      <rPr>
        <b/>
        <sz val="12"/>
        <color theme="1"/>
        <rFont val="Aptos"/>
        <family val="2"/>
      </rPr>
      <t xml:space="preserve"> If you make a copy of this workbook for use with other proposals it is recommended that you "Reset Entire Sheet" before saving for reuse.</t>
    </r>
  </si>
  <si>
    <t>Connor O'Loughlin</t>
  </si>
  <si>
    <t>Michigan Technological University</t>
  </si>
  <si>
    <t>26-0061</t>
  </si>
  <si>
    <t>Services</t>
  </si>
  <si>
    <t>Faculty Academic - Dr. Trista Vick-Majors</t>
  </si>
  <si>
    <t xml:space="preserve"> </t>
  </si>
  <si>
    <t>Stoichiometric Plasticity of Heterotrophic Bacteria in the Laurentian Great Lakes: The Impact of Nutrient Concentration on Community Resilience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</si>
</sst>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0_);\(0.00\)"/>
    <numFmt numFmtId="166" formatCode="m/d/yy;@"/>
  </numFmts>
  <fonts count="29" x14ac:knownFonts="1">
    <font>
      <sz val="11"/>
      <color theme="1"/>
      <name val="Calibri"/>
      <family val="2"/>
      <scheme val="minor"/>
    </font>
    <font>
      <sz val="11"/>
      <color theme="1"/>
      <name val="Calibri"/>
      <family val="2"/>
      <scheme val="minor"/>
    </font>
    <font>
      <sz val="10"/>
      <name val="Calibri"/>
      <family val="2"/>
      <scheme val="minor"/>
    </font>
    <font>
      <vertAlign val="superscript"/>
      <sz val="10"/>
      <name val="Calibri"/>
      <family val="2"/>
      <scheme val="minor"/>
    </font>
    <font>
      <b/>
      <sz val="10"/>
      <name val="Calibri"/>
      <family val="2"/>
      <scheme val="minor"/>
    </font>
    <font>
      <sz val="9"/>
      <name val="Calibri"/>
      <family val="2"/>
      <scheme val="minor"/>
    </font>
    <font>
      <sz val="10"/>
      <name val="Arial"/>
      <family val="2"/>
    </font>
    <font>
      <sz val="11"/>
      <color indexed="8"/>
      <name val="Calibri"/>
      <family val="2"/>
      <scheme val="minor"/>
    </font>
    <font>
      <sz val="12"/>
      <color indexed="8"/>
      <name val="Calibri"/>
      <family val="2"/>
    </font>
    <font>
      <sz val="12"/>
      <color indexed="8"/>
      <name val="Calibri"/>
      <family val="2"/>
      <scheme val="minor"/>
    </font>
    <font>
      <sz val="10"/>
      <color theme="0"/>
      <name val="Calibri"/>
      <family val="2"/>
      <scheme val="minor"/>
    </font>
    <font>
      <sz val="11"/>
      <name val="Calibri"/>
      <family val="2"/>
      <scheme val="minor"/>
    </font>
    <font>
      <b/>
      <sz val="10"/>
      <name val="Arial"/>
      <family val="2"/>
    </font>
    <font>
      <sz val="10"/>
      <color rgb="FF000000"/>
      <name val="Tahoma"/>
      <family val="2"/>
    </font>
    <font>
      <sz val="10"/>
      <color theme="1"/>
      <name val="Calibri"/>
      <family val="2"/>
      <scheme val="minor"/>
    </font>
    <font>
      <sz val="10"/>
      <color rgb="FF000000"/>
      <name val="Calibri"/>
      <family val="2"/>
    </font>
    <font>
      <b/>
      <sz val="10"/>
      <color rgb="FF000000"/>
      <name val="Tahoma"/>
      <family val="2"/>
    </font>
    <font>
      <sz val="10"/>
      <color rgb="FF000000"/>
      <name val="Tahoma"/>
      <family val="34"/>
    </font>
    <font>
      <sz val="12"/>
      <color theme="1"/>
      <name val="Aptos"/>
      <family val="2"/>
    </font>
    <font>
      <b/>
      <sz val="12"/>
      <color theme="1"/>
      <name val="Aptos"/>
      <family val="2"/>
    </font>
    <font>
      <i/>
      <sz val="12"/>
      <color theme="1"/>
      <name val="Aptos"/>
      <family val="2"/>
    </font>
    <font>
      <b/>
      <sz val="11"/>
      <color theme="1"/>
      <name val="Calibri"/>
      <family val="2"/>
      <scheme val="minor"/>
    </font>
    <font>
      <sz val="12"/>
      <color theme="0"/>
      <name val="Aptos"/>
      <family val="2"/>
    </font>
    <font>
      <b/>
      <sz val="20"/>
      <color theme="0"/>
      <name val="Aptos"/>
      <family val="2"/>
    </font>
    <font>
      <b/>
      <sz val="14"/>
      <color theme="0"/>
      <name val="Aptos"/>
      <family val="2"/>
    </font>
    <font>
      <b/>
      <sz val="28"/>
      <color rgb="FFFFFF00"/>
      <name val="Aptos"/>
      <family val="2"/>
    </font>
    <font>
      <b/>
      <i/>
      <sz val="14"/>
      <color rgb="FFFFFF00"/>
      <name val="Aptos"/>
      <family val="2"/>
    </font>
    <font>
      <sz val="14"/>
      <color theme="0"/>
      <name val="Aptos"/>
      <family val="2"/>
    </font>
    <font>
      <b/>
      <sz val="16"/>
      <color theme="1"/>
      <name val="Aptos"/>
      <family val="2"/>
    </font>
  </fonts>
  <fills count="9">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theme="0" tint="-0.249977111117893"/>
        <bgColor indexed="64"/>
      </patternFill>
    </fill>
    <fill>
      <patternFill patternType="solid">
        <fgColor indexed="22"/>
        <bgColor indexed="64"/>
      </patternFill>
    </fill>
    <fill>
      <patternFill patternType="solid">
        <fgColor theme="4" tint="0.79998168889431442"/>
        <bgColor indexed="64"/>
      </patternFill>
    </fill>
    <fill>
      <patternFill patternType="solid">
        <fgColor theme="0"/>
        <bgColor indexed="64"/>
      </patternFill>
    </fill>
    <fill>
      <patternFill patternType="solid">
        <fgColor theme="1"/>
        <bgColor indexed="64"/>
      </patternFill>
    </fill>
  </fills>
  <borders count="55">
    <border>
      <left/>
      <right/>
      <top/>
      <bottom/>
      <diagonal/>
    </border>
    <border>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indexed="64"/>
      </top>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auto="1"/>
      </right>
      <top/>
      <bottom/>
      <diagonal/>
    </border>
    <border>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medium">
        <color auto="1"/>
      </left>
      <right style="thin">
        <color indexed="64"/>
      </right>
      <top/>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medium">
        <color auto="1"/>
      </left>
      <right style="thin">
        <color indexed="64"/>
      </right>
      <top style="medium">
        <color indexed="64"/>
      </top>
      <bottom style="medium">
        <color auto="1"/>
      </bottom>
      <diagonal/>
    </border>
    <border>
      <left/>
      <right style="thin">
        <color theme="0" tint="-0.14996795556505021"/>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theme="0" tint="-0.14996795556505021"/>
      </left>
      <right style="thin">
        <color theme="0" tint="-0.14996795556505021"/>
      </right>
      <top/>
      <bottom style="thin">
        <color theme="0" tint="-0.14996795556505021"/>
      </bottom>
      <diagonal/>
    </border>
    <border>
      <left style="medium">
        <color indexed="64"/>
      </left>
      <right style="thin">
        <color indexed="64"/>
      </right>
      <top style="medium">
        <color indexed="64"/>
      </top>
      <bottom style="thin">
        <color indexed="64"/>
      </bottom>
      <diagonal/>
    </border>
    <border>
      <left/>
      <right/>
      <top style="thin">
        <color theme="0" tint="-0.14993743705557422"/>
      </top>
      <bottom/>
      <diagonal/>
    </border>
    <border>
      <left style="thin">
        <color theme="0" tint="-0.14996795556505021"/>
      </left>
      <right style="thin">
        <color theme="0" tint="-0.14996795556505021"/>
      </right>
      <top style="thin">
        <color theme="0" tint="-0.14993743705557422"/>
      </top>
      <bottom style="thin">
        <color theme="0" tint="-0.14996795556505021"/>
      </bottom>
      <diagonal/>
    </border>
    <border>
      <left style="thin">
        <color indexed="64"/>
      </left>
      <right style="thin">
        <color indexed="64"/>
      </right>
      <top/>
      <bottom/>
      <diagonal/>
    </border>
    <border>
      <left style="medium">
        <color indexed="64"/>
      </left>
      <right style="thin">
        <color indexed="64"/>
      </right>
      <top style="thin">
        <color indexed="64"/>
      </top>
      <bottom style="thin">
        <color theme="1"/>
      </bottom>
      <diagonal/>
    </border>
    <border>
      <left/>
      <right/>
      <top style="thin">
        <color indexed="64"/>
      </top>
      <bottom style="thin">
        <color theme="1"/>
      </bottom>
      <diagonal/>
    </border>
    <border>
      <left style="thin">
        <color indexed="64"/>
      </left>
      <right style="thin">
        <color indexed="64"/>
      </right>
      <top style="thin">
        <color indexed="64"/>
      </top>
      <bottom style="thin">
        <color theme="1"/>
      </bottom>
      <diagonal/>
    </border>
    <border>
      <left/>
      <right style="medium">
        <color indexed="64"/>
      </right>
      <top style="thin">
        <color indexed="64"/>
      </top>
      <bottom style="thin">
        <color theme="1"/>
      </bottom>
      <diagonal/>
    </border>
    <border>
      <left style="medium">
        <color indexed="64"/>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0" fontId="6" fillId="0" borderId="0"/>
    <xf numFmtId="0" fontId="8" fillId="0" borderId="0"/>
  </cellStyleXfs>
  <cellXfs count="251">
    <xf numFmtId="0" fontId="0" fillId="0" borderId="0" xfId="0"/>
    <xf numFmtId="0" fontId="2" fillId="3" borderId="3" xfId="0" applyFont="1" applyFill="1" applyBorder="1" applyAlignment="1" applyProtection="1">
      <alignment vertical="top"/>
      <protection locked="0"/>
    </xf>
    <xf numFmtId="0" fontId="2" fillId="3" borderId="3" xfId="0" applyFont="1" applyFill="1" applyBorder="1" applyAlignment="1" applyProtection="1">
      <alignment vertical="top" wrapText="1"/>
      <protection locked="0"/>
    </xf>
    <xf numFmtId="14" fontId="2" fillId="3" borderId="3" xfId="0" applyNumberFormat="1" applyFont="1" applyFill="1" applyBorder="1" applyAlignment="1" applyProtection="1">
      <alignment horizontal="center" vertical="top"/>
      <protection locked="0"/>
    </xf>
    <xf numFmtId="165" fontId="2" fillId="5" borderId="3" xfId="1" applyNumberFormat="1" applyFont="1" applyFill="1" applyBorder="1" applyAlignment="1" applyProtection="1">
      <alignment horizontal="center" vertical="top" shrinkToFit="1"/>
    </xf>
    <xf numFmtId="164" fontId="2" fillId="5" borderId="3" xfId="1" applyNumberFormat="1" applyFont="1" applyFill="1" applyBorder="1" applyAlignment="1" applyProtection="1">
      <alignment horizontal="center" vertical="top"/>
    </xf>
    <xf numFmtId="0" fontId="2" fillId="3" borderId="3" xfId="0" applyFont="1" applyFill="1" applyBorder="1" applyAlignment="1" applyProtection="1">
      <alignment horizontal="center" vertical="top"/>
      <protection locked="0"/>
    </xf>
    <xf numFmtId="2" fontId="2" fillId="3" borderId="3" xfId="0" applyNumberFormat="1" applyFont="1" applyFill="1" applyBorder="1" applyAlignment="1" applyProtection="1">
      <alignment horizontal="center" vertical="top" shrinkToFit="1"/>
      <protection locked="0"/>
    </xf>
    <xf numFmtId="164" fontId="2" fillId="3" borderId="3" xfId="1" applyNumberFormat="1" applyFont="1" applyFill="1" applyBorder="1" applyAlignment="1" applyProtection="1">
      <alignment horizontal="center" vertical="top"/>
      <protection locked="0"/>
    </xf>
    <xf numFmtId="165" fontId="2" fillId="6" borderId="3" xfId="1" applyNumberFormat="1" applyFont="1" applyFill="1" applyBorder="1" applyAlignment="1" applyProtection="1">
      <alignment horizontal="center" vertical="top" shrinkToFit="1"/>
    </xf>
    <xf numFmtId="164" fontId="2" fillId="6" borderId="3" xfId="1" applyNumberFormat="1" applyFont="1" applyFill="1" applyBorder="1" applyAlignment="1" applyProtection="1">
      <alignment horizontal="center" vertical="top"/>
    </xf>
    <xf numFmtId="164" fontId="2" fillId="5" borderId="8" xfId="1" applyNumberFormat="1" applyFont="1" applyFill="1" applyBorder="1" applyAlignment="1" applyProtection="1">
      <alignment horizontal="center" vertical="top"/>
    </xf>
    <xf numFmtId="164" fontId="2" fillId="6" borderId="18" xfId="1" applyNumberFormat="1" applyFont="1" applyFill="1" applyBorder="1" applyAlignment="1" applyProtection="1">
      <alignment horizontal="center" vertical="top"/>
    </xf>
    <xf numFmtId="0" fontId="0" fillId="0" borderId="0" xfId="0" applyAlignment="1">
      <alignment horizontal="left" wrapText="1" indent="1"/>
    </xf>
    <xf numFmtId="0" fontId="2" fillId="0" borderId="0" xfId="0" applyFont="1" applyAlignment="1" applyProtection="1">
      <alignment vertical="top"/>
      <protection locked="0"/>
    </xf>
    <xf numFmtId="0" fontId="7" fillId="0" borderId="0" xfId="2" applyFont="1" applyAlignment="1" applyProtection="1">
      <alignment vertical="top"/>
      <protection locked="0"/>
    </xf>
    <xf numFmtId="0" fontId="9" fillId="0" borderId="0" xfId="3" applyFont="1" applyAlignment="1" applyProtection="1">
      <alignment vertical="top"/>
      <protection locked="0"/>
    </xf>
    <xf numFmtId="0" fontId="2" fillId="3" borderId="7" xfId="0" applyFont="1" applyFill="1" applyBorder="1" applyAlignment="1" applyProtection="1">
      <alignment horizontal="center" vertical="top"/>
      <protection locked="0"/>
    </xf>
    <xf numFmtId="164" fontId="2" fillId="4" borderId="3" xfId="1" applyNumberFormat="1" applyFont="1" applyFill="1" applyBorder="1" applyAlignment="1" applyProtection="1">
      <alignment horizontal="center" vertical="top"/>
    </xf>
    <xf numFmtId="164" fontId="2" fillId="3" borderId="3" xfId="1" applyNumberFormat="1" applyFont="1" applyFill="1" applyBorder="1" applyAlignment="1" applyProtection="1">
      <alignment horizontal="right" vertical="top" shrinkToFit="1"/>
      <protection locked="0"/>
    </xf>
    <xf numFmtId="164" fontId="2" fillId="3" borderId="3" xfId="1" applyNumberFormat="1" applyFont="1" applyFill="1" applyBorder="1" applyAlignment="1" applyProtection="1">
      <alignment vertical="top" shrinkToFit="1"/>
      <protection locked="0"/>
    </xf>
    <xf numFmtId="164" fontId="2" fillId="0" borderId="21" xfId="1" applyNumberFormat="1" applyFont="1" applyFill="1" applyBorder="1" applyAlignment="1" applyProtection="1">
      <alignment horizontal="center" vertical="top"/>
    </xf>
    <xf numFmtId="164" fontId="2" fillId="6" borderId="8" xfId="1" applyNumberFormat="1" applyFont="1" applyFill="1" applyBorder="1" applyAlignment="1" applyProtection="1">
      <alignment horizontal="center" vertical="top"/>
    </xf>
    <xf numFmtId="164" fontId="2" fillId="0" borderId="14" xfId="1" applyNumberFormat="1" applyFont="1" applyFill="1" applyBorder="1" applyAlignment="1" applyProtection="1">
      <alignment horizontal="center" vertical="top"/>
    </xf>
    <xf numFmtId="164" fontId="2" fillId="0" borderId="22" xfId="1" applyNumberFormat="1" applyFont="1" applyFill="1" applyBorder="1" applyAlignment="1" applyProtection="1">
      <alignment horizontal="center" vertical="top"/>
    </xf>
    <xf numFmtId="164" fontId="2" fillId="0" borderId="23" xfId="1" applyNumberFormat="1" applyFont="1" applyFill="1" applyBorder="1" applyAlignment="1" applyProtection="1">
      <alignment horizontal="center" vertical="top"/>
    </xf>
    <xf numFmtId="164" fontId="2" fillId="6" borderId="24" xfId="1" applyNumberFormat="1" applyFont="1" applyFill="1" applyBorder="1" applyAlignment="1" applyProtection="1">
      <alignment horizontal="center" vertical="top"/>
    </xf>
    <xf numFmtId="0" fontId="2" fillId="5" borderId="8" xfId="0" applyFont="1" applyFill="1" applyBorder="1" applyAlignment="1">
      <alignment horizontal="center" vertical="top"/>
    </xf>
    <xf numFmtId="164" fontId="2" fillId="0" borderId="24" xfId="1" applyNumberFormat="1" applyFont="1" applyFill="1" applyBorder="1" applyAlignment="1" applyProtection="1">
      <alignment horizontal="center" vertical="top"/>
    </xf>
    <xf numFmtId="43" fontId="2" fillId="0" borderId="24" xfId="1" applyFont="1" applyFill="1" applyBorder="1" applyAlignment="1" applyProtection="1">
      <alignment horizontal="center" vertical="top"/>
    </xf>
    <xf numFmtId="14" fontId="2" fillId="3" borderId="29" xfId="0" applyNumberFormat="1" applyFont="1" applyFill="1" applyBorder="1" applyAlignment="1" applyProtection="1">
      <alignment horizontal="center" vertical="top"/>
      <protection locked="0"/>
    </xf>
    <xf numFmtId="164" fontId="2" fillId="3" borderId="29" xfId="1" applyNumberFormat="1" applyFont="1" applyFill="1" applyBorder="1" applyAlignment="1" applyProtection="1">
      <alignment horizontal="center" vertical="top"/>
      <protection locked="0"/>
    </xf>
    <xf numFmtId="164" fontId="2" fillId="0" borderId="30" xfId="1" applyNumberFormat="1" applyFont="1" applyFill="1" applyBorder="1" applyAlignment="1" applyProtection="1">
      <alignment horizontal="center" vertical="top"/>
    </xf>
    <xf numFmtId="164" fontId="2" fillId="3" borderId="29" xfId="0" applyNumberFormat="1" applyFont="1" applyFill="1" applyBorder="1" applyAlignment="1" applyProtection="1">
      <alignment horizontal="center" vertical="top"/>
      <protection locked="0"/>
    </xf>
    <xf numFmtId="164" fontId="2" fillId="3" borderId="32" xfId="0" applyNumberFormat="1" applyFont="1" applyFill="1" applyBorder="1" applyAlignment="1" applyProtection="1">
      <alignment horizontal="center" vertical="top"/>
      <protection locked="0"/>
    </xf>
    <xf numFmtId="164" fontId="2" fillId="0" borderId="29" xfId="1" applyNumberFormat="1" applyFont="1" applyFill="1" applyBorder="1" applyAlignment="1" applyProtection="1">
      <alignment horizontal="center" vertical="top"/>
    </xf>
    <xf numFmtId="164" fontId="2" fillId="3" borderId="5" xfId="1" applyNumberFormat="1" applyFont="1" applyFill="1" applyBorder="1" applyAlignment="1" applyProtection="1">
      <alignment horizontal="center" vertical="top"/>
      <protection locked="0"/>
    </xf>
    <xf numFmtId="164" fontId="2" fillId="3" borderId="5" xfId="0" applyNumberFormat="1" applyFont="1" applyFill="1" applyBorder="1" applyAlignment="1" applyProtection="1">
      <alignment horizontal="center" vertical="top"/>
      <protection locked="0"/>
    </xf>
    <xf numFmtId="164" fontId="2" fillId="3" borderId="33" xfId="0" applyNumberFormat="1" applyFont="1" applyFill="1" applyBorder="1" applyAlignment="1" applyProtection="1">
      <alignment horizontal="center" vertical="top"/>
      <protection locked="0"/>
    </xf>
    <xf numFmtId="164" fontId="2" fillId="3" borderId="7" xfId="0" applyNumberFormat="1" applyFont="1" applyFill="1" applyBorder="1" applyAlignment="1" applyProtection="1">
      <alignment horizontal="center" vertical="top"/>
      <protection locked="0"/>
    </xf>
    <xf numFmtId="164" fontId="2" fillId="3" borderId="19" xfId="0" applyNumberFormat="1" applyFont="1" applyFill="1" applyBorder="1" applyAlignment="1" applyProtection="1">
      <alignment horizontal="center" vertical="top"/>
      <protection locked="0"/>
    </xf>
    <xf numFmtId="164" fontId="2" fillId="0" borderId="26" xfId="1" applyNumberFormat="1" applyFont="1" applyFill="1" applyBorder="1" applyAlignment="1" applyProtection="1">
      <alignment horizontal="center" vertical="top"/>
    </xf>
    <xf numFmtId="164" fontId="2" fillId="3" borderId="7" xfId="1" applyNumberFormat="1" applyFont="1" applyFill="1" applyBorder="1" applyAlignment="1" applyProtection="1">
      <alignment horizontal="center" vertical="top"/>
      <protection locked="0"/>
    </xf>
    <xf numFmtId="164" fontId="2" fillId="0" borderId="7" xfId="1" applyNumberFormat="1" applyFont="1" applyFill="1" applyBorder="1" applyAlignment="1" applyProtection="1">
      <alignment horizontal="center" vertical="top"/>
    </xf>
    <xf numFmtId="164" fontId="2" fillId="0" borderId="25" xfId="1" applyNumberFormat="1" applyFont="1" applyFill="1" applyBorder="1" applyAlignment="1" applyProtection="1">
      <alignment horizontal="center" vertical="top"/>
    </xf>
    <xf numFmtId="164" fontId="2" fillId="0" borderId="40" xfId="1" applyNumberFormat="1" applyFont="1" applyFill="1" applyBorder="1" applyAlignment="1" applyProtection="1">
      <alignment horizontal="center" vertical="top"/>
    </xf>
    <xf numFmtId="164" fontId="2" fillId="0" borderId="32" xfId="1" applyNumberFormat="1" applyFont="1" applyFill="1" applyBorder="1" applyAlignment="1" applyProtection="1">
      <alignment horizontal="center" vertical="top"/>
    </xf>
    <xf numFmtId="164" fontId="2" fillId="0" borderId="41" xfId="1" applyNumberFormat="1" applyFont="1" applyFill="1" applyBorder="1" applyAlignment="1" applyProtection="1">
      <alignment horizontal="center" vertical="top"/>
    </xf>
    <xf numFmtId="14" fontId="2" fillId="3" borderId="3" xfId="0" applyNumberFormat="1" applyFont="1" applyFill="1" applyBorder="1" applyAlignment="1" applyProtection="1">
      <alignment horizontal="center" vertical="center"/>
      <protection locked="0"/>
    </xf>
    <xf numFmtId="164" fontId="2" fillId="3" borderId="19" xfId="1" applyNumberFormat="1" applyFont="1" applyFill="1" applyBorder="1" applyAlignment="1" applyProtection="1">
      <alignment horizontal="center" vertical="top"/>
      <protection locked="0"/>
    </xf>
    <xf numFmtId="164" fontId="2" fillId="3" borderId="16" xfId="1" applyNumberFormat="1" applyFont="1" applyFill="1" applyBorder="1" applyAlignment="1" applyProtection="1">
      <alignment horizontal="center" vertical="top"/>
      <protection locked="0"/>
    </xf>
    <xf numFmtId="164" fontId="2" fillId="3" borderId="18" xfId="1" applyNumberFormat="1" applyFont="1" applyFill="1" applyBorder="1" applyAlignment="1" applyProtection="1">
      <alignment horizontal="center" vertical="top"/>
      <protection locked="0"/>
    </xf>
    <xf numFmtId="164" fontId="2" fillId="3" borderId="44" xfId="1" applyNumberFormat="1" applyFont="1" applyFill="1" applyBorder="1" applyAlignment="1" applyProtection="1">
      <alignment vertical="top"/>
      <protection locked="0"/>
    </xf>
    <xf numFmtId="164" fontId="2" fillId="3" borderId="35" xfId="1" applyNumberFormat="1" applyFont="1" applyFill="1" applyBorder="1" applyAlignment="1" applyProtection="1">
      <alignment vertical="top"/>
      <protection locked="0"/>
    </xf>
    <xf numFmtId="164" fontId="2" fillId="3" borderId="25" xfId="1" applyNumberFormat="1" applyFont="1" applyFill="1" applyBorder="1" applyAlignment="1" applyProtection="1">
      <alignment horizontal="center" vertical="top"/>
      <protection locked="0"/>
    </xf>
    <xf numFmtId="164" fontId="2" fillId="3" borderId="30" xfId="1" applyNumberFormat="1" applyFont="1" applyFill="1" applyBorder="1" applyAlignment="1" applyProtection="1">
      <alignment horizontal="center" vertical="top"/>
      <protection locked="0"/>
    </xf>
    <xf numFmtId="164" fontId="2" fillId="3" borderId="41" xfId="1" applyNumberFormat="1" applyFont="1" applyFill="1" applyBorder="1" applyAlignment="1" applyProtection="1">
      <alignment horizontal="center" vertical="top"/>
      <protection locked="0"/>
    </xf>
    <xf numFmtId="164" fontId="2" fillId="3" borderId="22" xfId="1" applyNumberFormat="1" applyFont="1" applyFill="1" applyBorder="1" applyAlignment="1" applyProtection="1">
      <alignment horizontal="center" vertical="top"/>
      <protection locked="0"/>
    </xf>
    <xf numFmtId="164" fontId="2" fillId="0" borderId="5" xfId="1" applyNumberFormat="1" applyFont="1" applyFill="1" applyBorder="1" applyAlignment="1" applyProtection="1">
      <alignment horizontal="center" vertical="top"/>
    </xf>
    <xf numFmtId="0" fontId="2" fillId="2" borderId="0" xfId="0" applyFont="1" applyFill="1" applyAlignment="1">
      <alignment vertical="top"/>
    </xf>
    <xf numFmtId="0" fontId="2" fillId="0" borderId="2" xfId="0" applyFont="1" applyBorder="1" applyAlignment="1">
      <alignment vertical="top"/>
    </xf>
    <xf numFmtId="0" fontId="5" fillId="0" borderId="3" xfId="0" applyFont="1" applyBorder="1" applyAlignment="1">
      <alignment horizontal="center" vertical="top" wrapText="1"/>
    </xf>
    <xf numFmtId="0" fontId="2" fillId="0" borderId="3" xfId="0" applyFont="1" applyBorder="1" applyAlignment="1">
      <alignment horizontal="center" vertical="top" wrapText="1"/>
    </xf>
    <xf numFmtId="0" fontId="2" fillId="0" borderId="29" xfId="0" applyFont="1" applyBorder="1" applyAlignment="1">
      <alignment horizontal="center" vertical="top" wrapText="1"/>
    </xf>
    <xf numFmtId="164" fontId="2" fillId="5" borderId="10" xfId="1" applyNumberFormat="1" applyFont="1" applyFill="1" applyBorder="1" applyAlignment="1" applyProtection="1">
      <alignment horizontal="center" vertical="top"/>
    </xf>
    <xf numFmtId="164" fontId="2" fillId="5" borderId="29" xfId="1" applyNumberFormat="1" applyFont="1" applyFill="1" applyBorder="1" applyAlignment="1" applyProtection="1">
      <alignment horizontal="center" vertical="top"/>
    </xf>
    <xf numFmtId="0" fontId="5" fillId="2" borderId="3" xfId="0" applyFont="1" applyFill="1" applyBorder="1" applyAlignment="1">
      <alignment horizontal="right" vertical="center"/>
    </xf>
    <xf numFmtId="0" fontId="2" fillId="2" borderId="0" xfId="0" applyFont="1" applyFill="1" applyAlignment="1">
      <alignment horizontal="center" vertical="top"/>
    </xf>
    <xf numFmtId="0" fontId="2" fillId="2" borderId="0" xfId="0" applyFont="1" applyFill="1" applyAlignment="1">
      <alignment vertical="center"/>
    </xf>
    <xf numFmtId="0" fontId="3" fillId="2" borderId="0" xfId="0" applyFont="1" applyFill="1" applyAlignment="1">
      <alignment horizontal="right" vertical="top"/>
    </xf>
    <xf numFmtId="0" fontId="2" fillId="7" borderId="0" xfId="0" applyFont="1" applyFill="1" applyAlignment="1">
      <alignment horizontal="center" vertical="top"/>
    </xf>
    <xf numFmtId="0" fontId="2" fillId="7" borderId="36" xfId="0" applyFont="1" applyFill="1" applyBorder="1" applyAlignment="1">
      <alignment horizontal="center" vertical="top"/>
    </xf>
    <xf numFmtId="0" fontId="2" fillId="7" borderId="13" xfId="0" applyFont="1" applyFill="1" applyBorder="1" applyAlignment="1">
      <alignment horizontal="center" vertical="top"/>
    </xf>
    <xf numFmtId="0" fontId="2" fillId="7" borderId="38" xfId="0" applyFont="1" applyFill="1" applyBorder="1" applyAlignment="1">
      <alignment horizontal="center" vertical="top"/>
    </xf>
    <xf numFmtId="0" fontId="2" fillId="7" borderId="6" xfId="0" applyFont="1" applyFill="1" applyBorder="1" applyAlignment="1">
      <alignment horizontal="center" vertical="top"/>
    </xf>
    <xf numFmtId="0" fontId="2" fillId="7" borderId="37" xfId="0" applyFont="1" applyFill="1" applyBorder="1" applyAlignment="1">
      <alignment horizontal="center" vertical="top"/>
    </xf>
    <xf numFmtId="0" fontId="2" fillId="7" borderId="11" xfId="0" applyFont="1" applyFill="1" applyBorder="1" applyAlignment="1">
      <alignment vertical="top"/>
    </xf>
    <xf numFmtId="0" fontId="2" fillId="7" borderId="11" xfId="0" applyFont="1" applyFill="1" applyBorder="1" applyAlignment="1">
      <alignment horizontal="center" vertical="top"/>
    </xf>
    <xf numFmtId="0" fontId="2" fillId="7" borderId="39" xfId="0" applyFont="1" applyFill="1" applyBorder="1" applyAlignment="1">
      <alignment horizontal="center" vertical="top"/>
    </xf>
    <xf numFmtId="0" fontId="2" fillId="7" borderId="1" xfId="0" applyFont="1" applyFill="1" applyBorder="1" applyAlignment="1">
      <alignment horizontal="center" vertical="top"/>
    </xf>
    <xf numFmtId="0" fontId="2" fillId="7" borderId="27" xfId="0" applyFont="1" applyFill="1" applyBorder="1" applyAlignment="1">
      <alignment horizontal="center" vertical="top"/>
    </xf>
    <xf numFmtId="0" fontId="2" fillId="0" borderId="13" xfId="0" applyFont="1" applyBorder="1" applyAlignment="1">
      <alignment horizontal="center" vertical="top"/>
    </xf>
    <xf numFmtId="0" fontId="2" fillId="0" borderId="11" xfId="0" applyFont="1" applyBorder="1" applyAlignment="1">
      <alignment vertical="top"/>
    </xf>
    <xf numFmtId="0" fontId="2" fillId="7" borderId="16" xfId="0" applyFont="1" applyFill="1" applyBorder="1" applyAlignment="1">
      <alignment horizontal="center" vertical="top"/>
    </xf>
    <xf numFmtId="0" fontId="2" fillId="7" borderId="28" xfId="0" applyFont="1" applyFill="1" applyBorder="1" applyAlignment="1">
      <alignment horizontal="center" vertical="top"/>
    </xf>
    <xf numFmtId="0" fontId="2" fillId="0" borderId="6" xfId="0" applyFont="1" applyBorder="1" applyAlignment="1">
      <alignment vertical="top"/>
    </xf>
    <xf numFmtId="164" fontId="2" fillId="4" borderId="7" xfId="1" applyNumberFormat="1" applyFont="1" applyFill="1" applyBorder="1" applyAlignment="1" applyProtection="1">
      <alignment horizontal="center" vertical="top"/>
    </xf>
    <xf numFmtId="164" fontId="2" fillId="4" borderId="29" xfId="1" applyNumberFormat="1" applyFont="1" applyFill="1" applyBorder="1" applyAlignment="1" applyProtection="1">
      <alignment horizontal="center" vertical="top"/>
    </xf>
    <xf numFmtId="164" fontId="2" fillId="5" borderId="9" xfId="1" applyNumberFormat="1" applyFont="1" applyFill="1" applyBorder="1" applyAlignment="1" applyProtection="1">
      <alignment horizontal="center" vertical="top"/>
    </xf>
    <xf numFmtId="164" fontId="2" fillId="5" borderId="31" xfId="1" applyNumberFormat="1" applyFont="1" applyFill="1" applyBorder="1" applyAlignment="1" applyProtection="1">
      <alignment horizontal="center" vertical="top"/>
    </xf>
    <xf numFmtId="0" fontId="2" fillId="5" borderId="9" xfId="0" applyFont="1" applyFill="1" applyBorder="1" applyAlignment="1">
      <alignment horizontal="center" vertical="top"/>
    </xf>
    <xf numFmtId="0" fontId="2" fillId="5" borderId="31" xfId="0" applyFont="1" applyFill="1" applyBorder="1" applyAlignment="1">
      <alignment horizontal="center" vertical="top"/>
    </xf>
    <xf numFmtId="2" fontId="2" fillId="5" borderId="3" xfId="1" applyNumberFormat="1" applyFont="1" applyFill="1" applyBorder="1" applyAlignment="1" applyProtection="1">
      <alignment horizontal="center" vertical="top" shrinkToFit="1"/>
    </xf>
    <xf numFmtId="0" fontId="5" fillId="0" borderId="6" xfId="0" applyFont="1" applyBorder="1" applyAlignment="1">
      <alignment vertical="top" wrapText="1"/>
    </xf>
    <xf numFmtId="0" fontId="2" fillId="7" borderId="15" xfId="0" applyFont="1" applyFill="1" applyBorder="1" applyAlignment="1">
      <alignment horizontal="center" vertical="top"/>
    </xf>
    <xf numFmtId="0" fontId="2" fillId="7" borderId="35" xfId="0" applyFont="1" applyFill="1" applyBorder="1" applyAlignment="1">
      <alignment horizontal="center" vertical="top"/>
    </xf>
    <xf numFmtId="0" fontId="2" fillId="7" borderId="17" xfId="0" applyFont="1" applyFill="1" applyBorder="1" applyAlignment="1">
      <alignment horizontal="center" vertical="top"/>
    </xf>
    <xf numFmtId="0" fontId="0" fillId="0" borderId="0" xfId="0" applyAlignment="1">
      <alignment horizontal="center" vertical="top"/>
    </xf>
    <xf numFmtId="0" fontId="0" fillId="0" borderId="6" xfId="0" applyBorder="1" applyAlignment="1">
      <alignment horizontal="center" vertical="top"/>
    </xf>
    <xf numFmtId="0" fontId="0" fillId="0" borderId="27" xfId="0" applyBorder="1" applyAlignment="1">
      <alignment vertical="top"/>
    </xf>
    <xf numFmtId="0" fontId="2" fillId="7" borderId="39" xfId="0" applyFont="1" applyFill="1" applyBorder="1" applyAlignment="1">
      <alignment horizontal="left" vertical="top"/>
    </xf>
    <xf numFmtId="0" fontId="2" fillId="0" borderId="15" xfId="0" applyFont="1" applyBorder="1" applyAlignment="1">
      <alignment vertical="top"/>
    </xf>
    <xf numFmtId="0" fontId="2" fillId="0" borderId="0" xfId="0" applyFont="1" applyAlignment="1">
      <alignment vertical="top"/>
    </xf>
    <xf numFmtId="0" fontId="4" fillId="0" borderId="0" xfId="0" applyFont="1" applyAlignment="1">
      <alignment vertical="top"/>
    </xf>
    <xf numFmtId="0" fontId="5" fillId="0" borderId="34" xfId="0" applyFont="1" applyBorder="1" applyAlignment="1">
      <alignment horizontal="center" vertical="top" wrapText="1"/>
    </xf>
    <xf numFmtId="164" fontId="2" fillId="0" borderId="34" xfId="1" applyNumberFormat="1" applyFont="1" applyFill="1" applyBorder="1" applyAlignment="1" applyProtection="1">
      <alignment horizontal="center" vertical="top"/>
    </xf>
    <xf numFmtId="0" fontId="2" fillId="0" borderId="34" xfId="0" applyFont="1" applyBorder="1" applyAlignment="1">
      <alignment horizontal="center" vertical="top"/>
    </xf>
    <xf numFmtId="0" fontId="2" fillId="0" borderId="2" xfId="0" applyFont="1" applyBorder="1" applyAlignment="1">
      <alignment horizontal="center" vertical="top"/>
    </xf>
    <xf numFmtId="0" fontId="2" fillId="0" borderId="0" xfId="0" applyFont="1" applyAlignment="1">
      <alignment horizontal="left" vertical="top"/>
    </xf>
    <xf numFmtId="0" fontId="2" fillId="0" borderId="0" xfId="0" applyFont="1" applyAlignment="1">
      <alignment horizontal="center" vertical="top"/>
    </xf>
    <xf numFmtId="0" fontId="2" fillId="0" borderId="20" xfId="0" applyFont="1" applyBorder="1" applyAlignment="1">
      <alignment vertical="top"/>
    </xf>
    <xf numFmtId="0" fontId="11" fillId="2" borderId="20" xfId="0" applyFont="1" applyFill="1" applyBorder="1" applyAlignment="1">
      <alignment vertical="top" wrapText="1"/>
    </xf>
    <xf numFmtId="0" fontId="4" fillId="0" borderId="20" xfId="0" applyFont="1" applyBorder="1" applyAlignment="1">
      <alignment vertical="top"/>
    </xf>
    <xf numFmtId="0" fontId="5" fillId="2" borderId="7" xfId="0" applyFont="1" applyFill="1" applyBorder="1" applyAlignment="1">
      <alignment horizontal="right" vertical="top"/>
    </xf>
    <xf numFmtId="0" fontId="5" fillId="0" borderId="7" xfId="0" applyFont="1" applyBorder="1" applyAlignment="1">
      <alignment horizontal="center" vertical="top" wrapText="1"/>
    </xf>
    <xf numFmtId="0" fontId="5" fillId="2" borderId="3" xfId="0" applyFont="1" applyFill="1" applyBorder="1" applyAlignment="1">
      <alignment horizontal="right" vertical="top"/>
    </xf>
    <xf numFmtId="164" fontId="2" fillId="5" borderId="7" xfId="1" applyNumberFormat="1" applyFont="1" applyFill="1" applyBorder="1" applyAlignment="1" applyProtection="1">
      <alignment horizontal="center" vertical="top"/>
    </xf>
    <xf numFmtId="0" fontId="2" fillId="0" borderId="36" xfId="0" applyFont="1" applyBorder="1" applyAlignment="1">
      <alignment vertical="top"/>
    </xf>
    <xf numFmtId="0" fontId="10" fillId="0" borderId="0" xfId="0" applyFont="1" applyAlignment="1">
      <alignment horizontal="center" vertical="top"/>
    </xf>
    <xf numFmtId="0" fontId="10" fillId="0" borderId="0" xfId="0" applyFont="1" applyAlignment="1">
      <alignment horizontal="left" vertical="top"/>
    </xf>
    <xf numFmtId="0" fontId="10" fillId="0" borderId="27" xfId="0" applyFont="1" applyBorder="1" applyAlignment="1">
      <alignment horizontal="left" vertical="top"/>
    </xf>
    <xf numFmtId="0" fontId="2" fillId="0" borderId="27" xfId="0" applyFont="1" applyBorder="1" applyAlignment="1">
      <alignment horizontal="center" vertical="top"/>
    </xf>
    <xf numFmtId="0" fontId="0" fillId="0" borderId="7" xfId="0" applyBorder="1" applyAlignment="1">
      <alignment horizontal="center" vertical="top"/>
    </xf>
    <xf numFmtId="0" fontId="10" fillId="0" borderId="27" xfId="0" applyFont="1" applyBorder="1" applyAlignment="1">
      <alignment horizontal="center" vertical="top"/>
    </xf>
    <xf numFmtId="0" fontId="2" fillId="0" borderId="27" xfId="0" applyFont="1" applyBorder="1" applyAlignment="1">
      <alignment horizontal="left" vertical="top"/>
    </xf>
    <xf numFmtId="0" fontId="2" fillId="0" borderId="5" xfId="0" applyFont="1" applyBorder="1" applyAlignment="1">
      <alignment horizontal="center" vertical="top" wrapText="1"/>
    </xf>
    <xf numFmtId="164" fontId="2" fillId="5" borderId="5" xfId="1" applyNumberFormat="1" applyFont="1" applyFill="1" applyBorder="1" applyAlignment="1" applyProtection="1">
      <alignment horizontal="center" vertical="top"/>
    </xf>
    <xf numFmtId="0" fontId="2" fillId="5" borderId="12" xfId="0" applyFont="1" applyFill="1" applyBorder="1" applyAlignment="1">
      <alignment horizontal="center" vertical="top"/>
    </xf>
    <xf numFmtId="164" fontId="2" fillId="5" borderId="12" xfId="1" applyNumberFormat="1" applyFont="1" applyFill="1" applyBorder="1" applyAlignment="1" applyProtection="1">
      <alignment horizontal="center" vertical="top"/>
    </xf>
    <xf numFmtId="164" fontId="2" fillId="4" borderId="5" xfId="1" applyNumberFormat="1" applyFont="1" applyFill="1" applyBorder="1" applyAlignment="1" applyProtection="1">
      <alignment horizontal="center" vertical="top"/>
    </xf>
    <xf numFmtId="0" fontId="5" fillId="0" borderId="8" xfId="0" applyFont="1" applyBorder="1" applyAlignment="1">
      <alignment horizontal="center" vertical="top" wrapText="1"/>
    </xf>
    <xf numFmtId="2" fontId="2" fillId="0" borderId="0" xfId="0" applyNumberFormat="1" applyFont="1" applyAlignment="1">
      <alignment vertical="top"/>
    </xf>
    <xf numFmtId="0" fontId="2" fillId="0" borderId="43" xfId="0" applyFont="1" applyBorder="1" applyAlignment="1">
      <alignment vertical="top"/>
    </xf>
    <xf numFmtId="166" fontId="2" fillId="3" borderId="3" xfId="0" applyNumberFormat="1" applyFont="1" applyFill="1" applyBorder="1" applyAlignment="1" applyProtection="1">
      <alignment horizontal="center" vertical="center"/>
      <protection locked="0"/>
    </xf>
    <xf numFmtId="0" fontId="0" fillId="0" borderId="0" xfId="0" applyAlignment="1">
      <alignment vertical="center"/>
    </xf>
    <xf numFmtId="0" fontId="2" fillId="7" borderId="6" xfId="0" applyFont="1" applyFill="1" applyBorder="1" applyAlignment="1">
      <alignment vertical="top"/>
    </xf>
    <xf numFmtId="0" fontId="2" fillId="0" borderId="45" xfId="0" applyFont="1" applyBorder="1" applyAlignment="1">
      <alignment vertical="top"/>
    </xf>
    <xf numFmtId="0" fontId="4" fillId="2" borderId="0" xfId="0" applyFont="1" applyFill="1" applyAlignment="1">
      <alignment vertical="top"/>
    </xf>
    <xf numFmtId="0" fontId="2" fillId="2" borderId="6" xfId="0" applyFont="1" applyFill="1" applyBorder="1" applyAlignment="1">
      <alignment vertical="top"/>
    </xf>
    <xf numFmtId="0" fontId="2" fillId="7" borderId="11" xfId="0" applyFont="1" applyFill="1" applyBorder="1" applyAlignment="1">
      <alignment horizontal="right" vertical="top"/>
    </xf>
    <xf numFmtId="0" fontId="4" fillId="7" borderId="0" xfId="0" applyFont="1" applyFill="1" applyAlignment="1">
      <alignment vertical="top"/>
    </xf>
    <xf numFmtId="0" fontId="4" fillId="2" borderId="6" xfId="0" applyFont="1" applyFill="1" applyBorder="1" applyAlignment="1">
      <alignment vertical="top"/>
    </xf>
    <xf numFmtId="0" fontId="2" fillId="2" borderId="5" xfId="0" applyFont="1" applyFill="1" applyBorder="1" applyAlignment="1">
      <alignment vertical="top"/>
    </xf>
    <xf numFmtId="164" fontId="2" fillId="5" borderId="39" xfId="1" applyNumberFormat="1" applyFont="1" applyFill="1" applyBorder="1" applyAlignment="1" applyProtection="1">
      <alignment horizontal="center" vertical="top"/>
    </xf>
    <xf numFmtId="164" fontId="2" fillId="3" borderId="9" xfId="1" applyNumberFormat="1" applyFont="1" applyFill="1" applyBorder="1" applyAlignment="1" applyProtection="1">
      <alignment horizontal="center" vertical="top"/>
      <protection locked="0"/>
    </xf>
    <xf numFmtId="164" fontId="2" fillId="5" borderId="46" xfId="1" applyNumberFormat="1" applyFont="1" applyFill="1" applyBorder="1" applyAlignment="1" applyProtection="1">
      <alignment horizontal="center" vertical="top"/>
    </xf>
    <xf numFmtId="164" fontId="2" fillId="0" borderId="9" xfId="1" applyNumberFormat="1" applyFont="1" applyFill="1" applyBorder="1" applyAlignment="1" applyProtection="1">
      <alignment horizontal="center" vertical="top"/>
    </xf>
    <xf numFmtId="164" fontId="2" fillId="0" borderId="31" xfId="1" applyNumberFormat="1" applyFont="1" applyFill="1" applyBorder="1" applyAlignment="1" applyProtection="1">
      <alignment horizontal="center" vertical="top"/>
    </xf>
    <xf numFmtId="164" fontId="2" fillId="0" borderId="11" xfId="1" applyNumberFormat="1" applyFont="1" applyFill="1" applyBorder="1" applyAlignment="1" applyProtection="1">
      <alignment horizontal="center" vertical="top"/>
    </xf>
    <xf numFmtId="164" fontId="2" fillId="0" borderId="12" xfId="1" applyNumberFormat="1" applyFont="1" applyFill="1" applyBorder="1" applyAlignment="1" applyProtection="1">
      <alignment horizontal="center" vertical="top"/>
    </xf>
    <xf numFmtId="164" fontId="2" fillId="0" borderId="19" xfId="1" applyNumberFormat="1" applyFont="1" applyFill="1" applyBorder="1" applyAlignment="1" applyProtection="1">
      <alignment horizontal="center" vertical="top"/>
    </xf>
    <xf numFmtId="164" fontId="2" fillId="0" borderId="33" xfId="1" applyNumberFormat="1" applyFont="1" applyFill="1" applyBorder="1" applyAlignment="1" applyProtection="1">
      <alignment horizontal="center" vertical="top"/>
    </xf>
    <xf numFmtId="0" fontId="2" fillId="2" borderId="47" xfId="0" applyFont="1" applyFill="1" applyBorder="1" applyAlignment="1">
      <alignment vertical="top"/>
    </xf>
    <xf numFmtId="0" fontId="3" fillId="2" borderId="47" xfId="0" applyFont="1" applyFill="1" applyBorder="1" applyAlignment="1">
      <alignment horizontal="right" vertical="top"/>
    </xf>
    <xf numFmtId="0" fontId="3" fillId="2" borderId="48" xfId="0" applyFont="1" applyFill="1" applyBorder="1" applyAlignment="1">
      <alignment horizontal="left" vertical="top"/>
    </xf>
    <xf numFmtId="164" fontId="2" fillId="3" borderId="4" xfId="1" applyNumberFormat="1" applyFont="1" applyFill="1" applyBorder="1" applyAlignment="1" applyProtection="1">
      <alignment horizontal="center" vertical="top"/>
      <protection locked="0"/>
    </xf>
    <xf numFmtId="164" fontId="2" fillId="3" borderId="0" xfId="1" applyNumberFormat="1" applyFont="1" applyFill="1" applyBorder="1" applyAlignment="1" applyProtection="1">
      <alignment horizontal="center" vertical="top"/>
      <protection locked="0"/>
    </xf>
    <xf numFmtId="164" fontId="2" fillId="3" borderId="49" xfId="1" applyNumberFormat="1" applyFont="1" applyFill="1" applyBorder="1" applyAlignment="1" applyProtection="1">
      <alignment horizontal="center" vertical="top"/>
      <protection locked="0"/>
    </xf>
    <xf numFmtId="164" fontId="2" fillId="3" borderId="50" xfId="1" applyNumberFormat="1" applyFont="1" applyFill="1" applyBorder="1" applyAlignment="1" applyProtection="1">
      <alignment horizontal="center" vertical="top"/>
      <protection locked="0"/>
    </xf>
    <xf numFmtId="164" fontId="2" fillId="3" borderId="51" xfId="1" applyNumberFormat="1" applyFont="1" applyFill="1" applyBorder="1" applyAlignment="1" applyProtection="1">
      <alignment horizontal="center" vertical="top"/>
      <protection locked="0"/>
    </xf>
    <xf numFmtId="164" fontId="2" fillId="3" borderId="52" xfId="1" applyNumberFormat="1" applyFont="1" applyFill="1" applyBorder="1" applyAlignment="1" applyProtection="1">
      <alignment horizontal="center" vertical="top"/>
      <protection locked="0"/>
    </xf>
    <xf numFmtId="0" fontId="14" fillId="6" borderId="3" xfId="0" applyFont="1" applyFill="1" applyBorder="1" applyAlignment="1">
      <alignment horizontal="center" vertical="top"/>
    </xf>
    <xf numFmtId="2" fontId="2" fillId="6" borderId="3" xfId="0" applyNumberFormat="1" applyFont="1" applyFill="1" applyBorder="1" applyAlignment="1">
      <alignment horizontal="center" vertical="top" shrinkToFit="1"/>
    </xf>
    <xf numFmtId="164" fontId="2" fillId="6" borderId="3" xfId="1" applyNumberFormat="1" applyFont="1" applyFill="1" applyBorder="1" applyAlignment="1" applyProtection="1">
      <alignment horizontal="right" vertical="top" shrinkToFit="1"/>
    </xf>
    <xf numFmtId="0" fontId="2" fillId="0" borderId="16" xfId="0" applyFont="1" applyBorder="1" applyAlignment="1">
      <alignment horizontal="center" vertical="top"/>
    </xf>
    <xf numFmtId="0" fontId="2" fillId="2" borderId="7" xfId="0" applyFont="1" applyFill="1" applyBorder="1" applyAlignment="1">
      <alignment vertical="top"/>
    </xf>
    <xf numFmtId="164" fontId="2" fillId="5" borderId="54" xfId="1" applyNumberFormat="1" applyFont="1" applyFill="1" applyBorder="1" applyAlignment="1" applyProtection="1">
      <alignment horizontal="center" vertical="top"/>
    </xf>
    <xf numFmtId="0" fontId="2" fillId="7" borderId="16" xfId="0" applyFont="1" applyFill="1" applyBorder="1" applyAlignment="1">
      <alignment vertical="top"/>
    </xf>
    <xf numFmtId="0" fontId="2" fillId="0" borderId="7" xfId="0" applyFont="1" applyBorder="1" applyAlignment="1" applyProtection="1">
      <alignment vertical="top"/>
      <protection locked="0"/>
    </xf>
    <xf numFmtId="0" fontId="2" fillId="7" borderId="28" xfId="0" applyFont="1" applyFill="1" applyBorder="1" applyAlignment="1">
      <alignment horizontal="left" vertical="top"/>
    </xf>
    <xf numFmtId="0" fontId="2" fillId="0" borderId="21" xfId="0" applyFont="1" applyBorder="1" applyAlignment="1">
      <alignment horizontal="center" vertical="top"/>
    </xf>
    <xf numFmtId="0" fontId="2" fillId="7" borderId="22" xfId="0" applyFont="1" applyFill="1" applyBorder="1" applyAlignment="1">
      <alignment horizontal="center" vertical="top"/>
    </xf>
    <xf numFmtId="0" fontId="14" fillId="0" borderId="3" xfId="0" applyFont="1" applyBorder="1" applyAlignment="1">
      <alignment horizontal="center" vertical="top"/>
    </xf>
    <xf numFmtId="0" fontId="2" fillId="3" borderId="7" xfId="0" applyFont="1" applyFill="1" applyBorder="1" applyAlignment="1" applyProtection="1">
      <alignment horizontal="right" vertical="top"/>
      <protection locked="0"/>
    </xf>
    <xf numFmtId="0" fontId="2" fillId="0" borderId="7" xfId="0" applyFont="1" applyBorder="1" applyAlignment="1">
      <alignment horizontal="center" vertical="top"/>
    </xf>
    <xf numFmtId="164" fontId="2" fillId="0" borderId="10" xfId="1" applyNumberFormat="1" applyFont="1" applyFill="1" applyBorder="1" applyAlignment="1" applyProtection="1">
      <alignment horizontal="center" vertical="top"/>
    </xf>
    <xf numFmtId="0" fontId="2" fillId="3" borderId="11" xfId="0" applyFont="1" applyFill="1" applyBorder="1" applyAlignment="1" applyProtection="1">
      <alignment horizontal="right" vertical="top" wrapText="1"/>
      <protection locked="0"/>
    </xf>
    <xf numFmtId="0" fontId="2" fillId="3" borderId="6" xfId="0" applyFont="1" applyFill="1" applyBorder="1" applyAlignment="1" applyProtection="1">
      <alignment horizontal="right" vertical="top" wrapText="1"/>
      <protection locked="0"/>
    </xf>
    <xf numFmtId="0" fontId="2" fillId="3" borderId="9" xfId="0" applyFont="1" applyFill="1" applyBorder="1" applyAlignment="1" applyProtection="1">
      <alignment horizontal="right" vertical="top"/>
      <protection locked="0"/>
    </xf>
    <xf numFmtId="0" fontId="5" fillId="3" borderId="6" xfId="0" applyFont="1" applyFill="1" applyBorder="1" applyAlignment="1" applyProtection="1">
      <alignment horizontal="right" vertical="top" wrapText="1"/>
      <protection locked="0"/>
    </xf>
    <xf numFmtId="0" fontId="2" fillId="3" borderId="6" xfId="0" applyFont="1" applyFill="1" applyBorder="1" applyAlignment="1" applyProtection="1">
      <alignment horizontal="right" vertical="top"/>
      <protection locked="0"/>
    </xf>
    <xf numFmtId="0" fontId="2" fillId="3" borderId="11" xfId="0" applyFont="1" applyFill="1" applyBorder="1" applyAlignment="1" applyProtection="1">
      <alignment horizontal="right" vertical="top"/>
      <protection locked="0"/>
    </xf>
    <xf numFmtId="0" fontId="2" fillId="3" borderId="16" xfId="0" applyFont="1" applyFill="1" applyBorder="1" applyAlignment="1" applyProtection="1">
      <alignment horizontal="right" vertical="top"/>
      <protection locked="0"/>
    </xf>
    <xf numFmtId="0" fontId="18" fillId="0" borderId="0" xfId="0" applyFont="1" applyAlignment="1">
      <alignment vertical="center" wrapText="1"/>
    </xf>
    <xf numFmtId="0" fontId="19" fillId="0" borderId="0" xfId="0" applyFont="1" applyAlignment="1">
      <alignment vertical="center" wrapText="1"/>
    </xf>
    <xf numFmtId="0" fontId="18" fillId="0" borderId="0" xfId="0" applyFont="1" applyAlignment="1">
      <alignment horizontal="left" vertical="center" wrapText="1"/>
    </xf>
    <xf numFmtId="0" fontId="18" fillId="0" borderId="0" xfId="0" applyFont="1" applyAlignment="1">
      <alignment horizontal="left" vertical="center" wrapText="1" indent="4"/>
    </xf>
    <xf numFmtId="0" fontId="0" fillId="0" borderId="0" xfId="0" applyAlignment="1">
      <alignment horizontal="center"/>
    </xf>
    <xf numFmtId="0" fontId="21" fillId="0" borderId="0" xfId="0" applyFont="1"/>
    <xf numFmtId="0" fontId="0" fillId="0" borderId="11" xfId="0" applyBorder="1"/>
    <xf numFmtId="0" fontId="20" fillId="0" borderId="0" xfId="0" applyFont="1" applyAlignment="1">
      <alignment horizontal="center" vertical="center" wrapText="1"/>
    </xf>
    <xf numFmtId="0" fontId="0" fillId="0" borderId="0" xfId="0" applyProtection="1">
      <protection locked="0"/>
    </xf>
    <xf numFmtId="0" fontId="0" fillId="0" borderId="0" xfId="0" applyAlignment="1">
      <alignment horizontal="left"/>
    </xf>
    <xf numFmtId="0" fontId="22" fillId="8" borderId="0" xfId="0" applyFont="1" applyFill="1" applyAlignment="1">
      <alignment horizontal="center" vertical="center" wrapText="1"/>
    </xf>
    <xf numFmtId="0" fontId="24" fillId="8" borderId="0" xfId="0" applyFont="1" applyFill="1" applyAlignment="1">
      <alignment vertical="center" wrapText="1"/>
    </xf>
    <xf numFmtId="0" fontId="24" fillId="8" borderId="0" xfId="0" applyFont="1" applyFill="1" applyAlignment="1">
      <alignment wrapText="1"/>
    </xf>
    <xf numFmtId="0" fontId="18" fillId="8" borderId="0" xfId="0" applyFont="1" applyFill="1" applyAlignment="1">
      <alignment vertical="center" wrapText="1"/>
    </xf>
    <xf numFmtId="49" fontId="0" fillId="0" borderId="0" xfId="0" applyNumberFormat="1" applyProtection="1">
      <protection locked="0"/>
    </xf>
    <xf numFmtId="0" fontId="2" fillId="0" borderId="5" xfId="0" applyFont="1" applyBorder="1" applyAlignment="1">
      <alignment horizontal="center" vertical="top"/>
    </xf>
    <xf numFmtId="0" fontId="2" fillId="0" borderId="3" xfId="0" applyFont="1" applyBorder="1" applyAlignment="1">
      <alignment horizontal="center" vertical="top"/>
    </xf>
    <xf numFmtId="0" fontId="2" fillId="0" borderId="12" xfId="0" applyFont="1" applyBorder="1" applyAlignment="1">
      <alignment horizontal="center" vertical="top"/>
    </xf>
    <xf numFmtId="0" fontId="2" fillId="0" borderId="8" xfId="0" applyFont="1" applyBorder="1" applyAlignment="1">
      <alignment horizontal="center" vertical="top"/>
    </xf>
    <xf numFmtId="0" fontId="2" fillId="0" borderId="33" xfId="0" applyFont="1" applyBorder="1" applyAlignment="1">
      <alignment horizontal="center" vertical="top"/>
    </xf>
    <xf numFmtId="0" fontId="2" fillId="0" borderId="18" xfId="0" applyFont="1" applyBorder="1" applyAlignment="1">
      <alignment horizontal="center" vertical="top"/>
    </xf>
    <xf numFmtId="164" fontId="2" fillId="0" borderId="28" xfId="1" applyNumberFormat="1" applyFont="1" applyFill="1" applyBorder="1" applyAlignment="1" applyProtection="1">
      <alignment horizontal="center" vertical="top"/>
      <protection locked="0"/>
    </xf>
    <xf numFmtId="164" fontId="2" fillId="0" borderId="28" xfId="1" applyNumberFormat="1" applyFont="1" applyFill="1" applyBorder="1" applyAlignment="1" applyProtection="1">
      <alignment horizontal="center" vertical="top"/>
    </xf>
    <xf numFmtId="0" fontId="2" fillId="0" borderId="28" xfId="0" applyFont="1" applyBorder="1" applyAlignment="1">
      <alignment horizontal="center" vertical="top"/>
    </xf>
    <xf numFmtId="164" fontId="2" fillId="0" borderId="53" xfId="1" applyNumberFormat="1" applyFont="1" applyFill="1" applyBorder="1" applyAlignment="1" applyProtection="1">
      <alignment horizontal="center" vertical="top"/>
      <protection locked="0"/>
    </xf>
    <xf numFmtId="164" fontId="2" fillId="0" borderId="53" xfId="1" applyNumberFormat="1" applyFont="1" applyFill="1" applyBorder="1" applyAlignment="1" applyProtection="1">
      <alignment horizontal="center" vertical="top"/>
    </xf>
    <xf numFmtId="164" fontId="2" fillId="0" borderId="27" xfId="1" applyNumberFormat="1" applyFont="1" applyFill="1" applyBorder="1" applyAlignment="1" applyProtection="1">
      <alignment horizontal="center" vertical="top"/>
    </xf>
    <xf numFmtId="164" fontId="2" fillId="0" borderId="8" xfId="0" applyNumberFormat="1" applyFont="1" applyBorder="1" applyAlignment="1">
      <alignment horizontal="right" vertical="top"/>
    </xf>
    <xf numFmtId="164" fontId="2" fillId="0" borderId="49" xfId="0" applyNumberFormat="1" applyFont="1" applyBorder="1" applyAlignment="1">
      <alignment horizontal="right" vertical="top"/>
    </xf>
    <xf numFmtId="164" fontId="2" fillId="0" borderId="3" xfId="0" applyNumberFormat="1" applyFont="1" applyBorder="1" applyAlignment="1">
      <alignment horizontal="right" vertical="top"/>
    </xf>
    <xf numFmtId="0" fontId="4" fillId="7" borderId="15" xfId="0" applyFont="1" applyFill="1" applyBorder="1" applyAlignment="1">
      <alignment vertical="top"/>
    </xf>
    <xf numFmtId="0" fontId="4" fillId="7" borderId="0" xfId="0" applyFont="1" applyFill="1" applyAlignment="1">
      <alignment horizontal="left" vertical="top"/>
    </xf>
    <xf numFmtId="0" fontId="4" fillId="7" borderId="1" xfId="0" applyFont="1" applyFill="1" applyBorder="1" applyAlignment="1">
      <alignment vertical="top"/>
    </xf>
    <xf numFmtId="0" fontId="2" fillId="7" borderId="11" xfId="0" applyFont="1" applyFill="1" applyBorder="1" applyAlignment="1">
      <alignment vertical="top"/>
    </xf>
    <xf numFmtId="0" fontId="2" fillId="7" borderId="13" xfId="0" applyFont="1" applyFill="1" applyBorder="1" applyAlignment="1">
      <alignment vertical="top"/>
    </xf>
    <xf numFmtId="0" fontId="4" fillId="7" borderId="17" xfId="0" applyFont="1" applyFill="1" applyBorder="1" applyAlignment="1">
      <alignment vertical="top"/>
    </xf>
    <xf numFmtId="0" fontId="4" fillId="7" borderId="41" xfId="0" applyFont="1" applyFill="1" applyBorder="1" applyAlignment="1">
      <alignment vertical="top"/>
    </xf>
    <xf numFmtId="0" fontId="4" fillId="7" borderId="21" xfId="0" applyFont="1" applyFill="1" applyBorder="1" applyAlignment="1">
      <alignment vertical="top"/>
    </xf>
    <xf numFmtId="0" fontId="4" fillId="7" borderId="0" xfId="0" applyFont="1" applyFill="1" applyAlignment="1">
      <alignment vertical="top"/>
    </xf>
    <xf numFmtId="0" fontId="2" fillId="7" borderId="6" xfId="0" applyFont="1" applyFill="1" applyBorder="1" applyAlignment="1">
      <alignment vertical="top"/>
    </xf>
    <xf numFmtId="0" fontId="2" fillId="7" borderId="16" xfId="0" applyFont="1" applyFill="1" applyBorder="1" applyAlignment="1">
      <alignment vertical="top"/>
    </xf>
    <xf numFmtId="0" fontId="4" fillId="2" borderId="13" xfId="0" applyFont="1" applyFill="1" applyBorder="1" applyAlignment="1">
      <alignment vertical="top"/>
    </xf>
    <xf numFmtId="0" fontId="4" fillId="2" borderId="26" xfId="0" applyFont="1" applyFill="1" applyBorder="1" applyAlignment="1">
      <alignment vertical="top"/>
    </xf>
    <xf numFmtId="0" fontId="2" fillId="2" borderId="6" xfId="0" applyFont="1" applyFill="1" applyBorder="1" applyAlignment="1">
      <alignment vertical="top"/>
    </xf>
    <xf numFmtId="0" fontId="2" fillId="2" borderId="7" xfId="0" applyFont="1" applyFill="1" applyBorder="1" applyAlignment="1">
      <alignment vertical="top"/>
    </xf>
    <xf numFmtId="0" fontId="2" fillId="0" borderId="0" xfId="0" applyFont="1" applyAlignment="1">
      <alignment vertical="top"/>
    </xf>
    <xf numFmtId="0" fontId="2" fillId="0" borderId="4" xfId="0" applyFont="1" applyBorder="1" applyAlignment="1">
      <alignment vertical="top"/>
    </xf>
    <xf numFmtId="0" fontId="4" fillId="2" borderId="11" xfId="0" applyFont="1" applyFill="1" applyBorder="1" applyAlignment="1">
      <alignment vertical="top"/>
    </xf>
    <xf numFmtId="0" fontId="4" fillId="2" borderId="9" xfId="0" applyFont="1" applyFill="1" applyBorder="1" applyAlignment="1">
      <alignment vertical="top"/>
    </xf>
    <xf numFmtId="0" fontId="4" fillId="2" borderId="5" xfId="0" applyFont="1" applyFill="1" applyBorder="1" applyAlignment="1">
      <alignment horizontal="center" vertical="top"/>
    </xf>
    <xf numFmtId="0" fontId="4" fillId="2" borderId="6" xfId="0" applyFont="1" applyFill="1" applyBorder="1" applyAlignment="1">
      <alignment horizontal="center" vertical="top"/>
    </xf>
    <xf numFmtId="0" fontId="4" fillId="2" borderId="6" xfId="0" applyFont="1" applyFill="1" applyBorder="1" applyAlignment="1">
      <alignment horizontal="right" vertical="center"/>
    </xf>
    <xf numFmtId="0" fontId="4" fillId="2" borderId="7" xfId="0" applyFont="1" applyFill="1" applyBorder="1" applyAlignment="1">
      <alignment horizontal="right" vertical="center"/>
    </xf>
    <xf numFmtId="0" fontId="2" fillId="2" borderId="5" xfId="0" applyFont="1" applyFill="1" applyBorder="1" applyAlignment="1">
      <alignment horizontal="center" vertical="top"/>
    </xf>
    <xf numFmtId="0" fontId="2" fillId="2" borderId="6" xfId="0" applyFont="1" applyFill="1" applyBorder="1" applyAlignment="1">
      <alignment horizontal="center" vertical="top"/>
    </xf>
    <xf numFmtId="0" fontId="2" fillId="2" borderId="7" xfId="0" applyFont="1" applyFill="1" applyBorder="1" applyAlignment="1">
      <alignment horizontal="center" vertical="top"/>
    </xf>
    <xf numFmtId="0" fontId="2" fillId="2" borderId="47" xfId="0" applyFont="1" applyFill="1" applyBorder="1" applyAlignment="1">
      <alignment vertical="top"/>
    </xf>
    <xf numFmtId="0" fontId="2" fillId="2" borderId="0" xfId="0" applyFont="1" applyFill="1" applyAlignment="1">
      <alignment vertical="top"/>
    </xf>
    <xf numFmtId="0" fontId="4" fillId="2" borderId="0" xfId="0" applyFont="1" applyFill="1" applyAlignment="1">
      <alignment vertical="top"/>
    </xf>
    <xf numFmtId="0" fontId="4" fillId="2" borderId="4" xfId="0" applyFont="1" applyFill="1" applyBorder="1" applyAlignment="1">
      <alignment vertical="top"/>
    </xf>
    <xf numFmtId="0" fontId="2" fillId="3" borderId="3" xfId="0" applyFont="1" applyFill="1" applyBorder="1" applyAlignment="1" applyProtection="1">
      <alignment horizontal="center" vertical="center"/>
      <protection locked="0"/>
    </xf>
    <xf numFmtId="0" fontId="2" fillId="2" borderId="37" xfId="0" applyFont="1" applyFill="1" applyBorder="1" applyAlignment="1">
      <alignment horizontal="center" vertical="top"/>
    </xf>
    <xf numFmtId="0" fontId="4" fillId="0" borderId="5" xfId="0" applyFont="1" applyBorder="1" applyAlignment="1">
      <alignment horizontal="center" vertical="top"/>
    </xf>
    <xf numFmtId="0" fontId="4" fillId="0" borderId="6" xfId="0" applyFont="1" applyBorder="1" applyAlignment="1">
      <alignment horizontal="center" vertical="top"/>
    </xf>
    <xf numFmtId="0" fontId="2" fillId="3" borderId="5" xfId="0" applyFont="1" applyFill="1" applyBorder="1" applyAlignment="1" applyProtection="1">
      <alignment horizontal="center" vertical="top"/>
      <protection locked="0"/>
    </xf>
    <xf numFmtId="0" fontId="2" fillId="3" borderId="6" xfId="0" applyFont="1" applyFill="1" applyBorder="1" applyAlignment="1" applyProtection="1">
      <alignment horizontal="center" vertical="top"/>
      <protection locked="0"/>
    </xf>
    <xf numFmtId="0" fontId="2" fillId="3" borderId="42" xfId="0" applyFont="1" applyFill="1" applyBorder="1" applyAlignment="1" applyProtection="1">
      <alignment horizontal="center" vertical="top"/>
      <protection locked="0"/>
    </xf>
    <xf numFmtId="0" fontId="4" fillId="2" borderId="5" xfId="0" applyFont="1" applyFill="1" applyBorder="1" applyAlignment="1">
      <alignment horizontal="right" vertical="center"/>
    </xf>
  </cellXfs>
  <cellStyles count="4">
    <cellStyle name="Comma" xfId="1" builtinId="3"/>
    <cellStyle name="Excel Built-in Normal" xfId="3" xr:uid="{45E36D79-0D60-4207-B415-BB4163499CD5}"/>
    <cellStyle name="Normal" xfId="0" builtinId="0"/>
    <cellStyle name="Normal 2" xfId="2" xr:uid="{14770DFB-A949-45B2-AD62-41FF2EFB24BC}"/>
  </cellStyles>
  <dxfs count="1">
    <dxf>
      <fill>
        <patternFill>
          <bgColor theme="5" tint="0.59996337778862885"/>
        </patternFill>
      </fill>
    </dxf>
  </dxfs>
  <tableStyles count="0" defaultTableStyle="TableStyleMedium2" defaultPivotStyle="PivotStyleLight16"/>
  <colors>
    <mruColors>
      <color rgb="FFF0F2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27</xdr:col>
      <xdr:colOff>415637</xdr:colOff>
      <xdr:row>1</xdr:row>
      <xdr:rowOff>46183</xdr:rowOff>
    </xdr:from>
    <xdr:to>
      <xdr:col>29</xdr:col>
      <xdr:colOff>311726</xdr:colOff>
      <xdr:row>2</xdr:row>
      <xdr:rowOff>66965</xdr:rowOff>
    </xdr:to>
    <xdr:sp macro="[0]!OpenFunctionsRow1" textlink="">
      <xdr:nvSpPr>
        <xdr:cNvPr id="14" name="Rectangle: Rounded Corners 2">
          <a:extLst>
            <a:ext uri="{FF2B5EF4-FFF2-40B4-BE49-F238E27FC236}">
              <a16:creationId xmlns:a16="http://schemas.microsoft.com/office/drawing/2014/main" id="{63B4B394-B662-D046-8AAD-B73EBCF506E7}"/>
            </a:ext>
          </a:extLst>
        </xdr:cNvPr>
        <xdr:cNvSpPr/>
      </xdr:nvSpPr>
      <xdr:spPr>
        <a:xfrm>
          <a:off x="23137092" y="635001"/>
          <a:ext cx="1327725" cy="228600"/>
        </a:xfrm>
        <a:prstGeom prst="roundRect">
          <a:avLst/>
        </a:prstGeom>
        <a:solidFill>
          <a:schemeClr val="bg1">
            <a:lumMod val="95000"/>
          </a:schemeClr>
        </a:solidFill>
        <a:ln w="31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chemeClr val="tx1">
                  <a:lumMod val="50000"/>
                  <a:lumOff val="50000"/>
                </a:schemeClr>
              </a:solidFill>
            </a:rPr>
            <a:t>SHOW FUNCTIONS</a:t>
          </a:r>
        </a:p>
      </xdr:txBody>
    </xdr:sp>
    <xdr:clientData/>
  </xdr:twoCellAnchor>
  <xdr:twoCellAnchor>
    <xdr:from>
      <xdr:col>13</xdr:col>
      <xdr:colOff>48108</xdr:colOff>
      <xdr:row>0</xdr:row>
      <xdr:rowOff>338668</xdr:rowOff>
    </xdr:from>
    <xdr:to>
      <xdr:col>13</xdr:col>
      <xdr:colOff>861924</xdr:colOff>
      <xdr:row>0</xdr:row>
      <xdr:rowOff>585556</xdr:rowOff>
    </xdr:to>
    <xdr:sp macro="[0]!OpenYr3" textlink="">
      <xdr:nvSpPr>
        <xdr:cNvPr id="35" name="Rounded Rectangle 34">
          <a:extLst>
            <a:ext uri="{FF2B5EF4-FFF2-40B4-BE49-F238E27FC236}">
              <a16:creationId xmlns:a16="http://schemas.microsoft.com/office/drawing/2014/main" id="{4C154A21-0F5A-AD4E-AC1D-706B6121FB06}"/>
            </a:ext>
          </a:extLst>
        </xdr:cNvPr>
        <xdr:cNvSpPr/>
      </xdr:nvSpPr>
      <xdr:spPr>
        <a:xfrm>
          <a:off x="12282441" y="338668"/>
          <a:ext cx="813816" cy="246888"/>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kern="1200">
              <a:solidFill>
                <a:sysClr val="windowText" lastClr="000000"/>
              </a:solidFill>
            </a:rPr>
            <a:t>Open Yr3</a:t>
          </a:r>
        </a:p>
      </xdr:txBody>
    </xdr:sp>
    <xdr:clientData/>
  </xdr:twoCellAnchor>
  <xdr:twoCellAnchor>
    <xdr:from>
      <xdr:col>0</xdr:col>
      <xdr:colOff>80817</xdr:colOff>
      <xdr:row>0</xdr:row>
      <xdr:rowOff>322311</xdr:rowOff>
    </xdr:from>
    <xdr:to>
      <xdr:col>1</xdr:col>
      <xdr:colOff>157294</xdr:colOff>
      <xdr:row>0</xdr:row>
      <xdr:rowOff>550911</xdr:rowOff>
    </xdr:to>
    <xdr:sp macro="[0]!OpenSubRows" textlink="">
      <xdr:nvSpPr>
        <xdr:cNvPr id="39" name="Rounded Rectangle 38">
          <a:extLst>
            <a:ext uri="{FF2B5EF4-FFF2-40B4-BE49-F238E27FC236}">
              <a16:creationId xmlns:a16="http://schemas.microsoft.com/office/drawing/2014/main" id="{80B13C1A-B259-8441-BC43-92ECEFFBEAD7}"/>
            </a:ext>
          </a:extLst>
        </xdr:cNvPr>
        <xdr:cNvSpPr/>
      </xdr:nvSpPr>
      <xdr:spPr>
        <a:xfrm>
          <a:off x="80817" y="322311"/>
          <a:ext cx="1113644" cy="22860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kern="1200">
              <a:solidFill>
                <a:sysClr val="windowText" lastClr="000000"/>
              </a:solidFill>
            </a:rPr>
            <a:t> Show Xtra Subs</a:t>
          </a:r>
        </a:p>
      </xdr:txBody>
    </xdr:sp>
    <xdr:clientData/>
  </xdr:twoCellAnchor>
  <xdr:twoCellAnchor>
    <xdr:from>
      <xdr:col>0</xdr:col>
      <xdr:colOff>83126</xdr:colOff>
      <xdr:row>0</xdr:row>
      <xdr:rowOff>600750</xdr:rowOff>
    </xdr:from>
    <xdr:to>
      <xdr:col>1</xdr:col>
      <xdr:colOff>159603</xdr:colOff>
      <xdr:row>0</xdr:row>
      <xdr:rowOff>829350</xdr:rowOff>
    </xdr:to>
    <xdr:sp macro="[0]!CloseSubRows" textlink="">
      <xdr:nvSpPr>
        <xdr:cNvPr id="40" name="Rounded Rectangle 39">
          <a:extLst>
            <a:ext uri="{FF2B5EF4-FFF2-40B4-BE49-F238E27FC236}">
              <a16:creationId xmlns:a16="http://schemas.microsoft.com/office/drawing/2014/main" id="{19C15B86-EBDC-2F41-8DE2-166F7438DE78}"/>
            </a:ext>
          </a:extLst>
        </xdr:cNvPr>
        <xdr:cNvSpPr/>
      </xdr:nvSpPr>
      <xdr:spPr>
        <a:xfrm>
          <a:off x="83126" y="600750"/>
          <a:ext cx="1113644" cy="22860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kern="1200">
              <a:solidFill>
                <a:sysClr val="windowText" lastClr="000000"/>
              </a:solidFill>
            </a:rPr>
            <a:t> Hide Xtra Subs</a:t>
          </a:r>
        </a:p>
      </xdr:txBody>
    </xdr:sp>
    <xdr:clientData/>
  </xdr:twoCellAnchor>
  <xdr:twoCellAnchor>
    <xdr:from>
      <xdr:col>27</xdr:col>
      <xdr:colOff>417952</xdr:colOff>
      <xdr:row>0</xdr:row>
      <xdr:rowOff>198582</xdr:rowOff>
    </xdr:from>
    <xdr:to>
      <xdr:col>29</xdr:col>
      <xdr:colOff>312196</xdr:colOff>
      <xdr:row>0</xdr:row>
      <xdr:rowOff>427182</xdr:rowOff>
    </xdr:to>
    <xdr:sp macro="[0]!CloseFunctionsRow1" textlink="">
      <xdr:nvSpPr>
        <xdr:cNvPr id="2" name="Rounded Rectangle 1">
          <a:extLst>
            <a:ext uri="{FF2B5EF4-FFF2-40B4-BE49-F238E27FC236}">
              <a16:creationId xmlns:a16="http://schemas.microsoft.com/office/drawing/2014/main" id="{B2254AA4-F329-B54E-9CB7-5B2417A8CC2B}"/>
            </a:ext>
          </a:extLst>
        </xdr:cNvPr>
        <xdr:cNvSpPr/>
      </xdr:nvSpPr>
      <xdr:spPr>
        <a:xfrm>
          <a:off x="23139407" y="198582"/>
          <a:ext cx="1325880" cy="22860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kern="1200">
              <a:solidFill>
                <a:sysClr val="windowText" lastClr="000000"/>
              </a:solidFill>
            </a:rPr>
            <a:t>HIDE FUNCTIONS</a:t>
          </a:r>
        </a:p>
      </xdr:txBody>
    </xdr:sp>
    <xdr:clientData/>
  </xdr:twoCellAnchor>
  <xdr:twoCellAnchor>
    <xdr:from>
      <xdr:col>3</xdr:col>
      <xdr:colOff>325198</xdr:colOff>
      <xdr:row>0</xdr:row>
      <xdr:rowOff>114491</xdr:rowOff>
    </xdr:from>
    <xdr:to>
      <xdr:col>4</xdr:col>
      <xdr:colOff>541098</xdr:colOff>
      <xdr:row>0</xdr:row>
      <xdr:rowOff>1061219</xdr:rowOff>
    </xdr:to>
    <xdr:sp macro="[0]!ClearAllData" textlink="">
      <xdr:nvSpPr>
        <xdr:cNvPr id="4" name="Rounded Rectangle 3">
          <a:extLst>
            <a:ext uri="{FF2B5EF4-FFF2-40B4-BE49-F238E27FC236}">
              <a16:creationId xmlns:a16="http://schemas.microsoft.com/office/drawing/2014/main" id="{43E469C1-BEF6-9BF3-0AF1-C12ED176D1B0}"/>
            </a:ext>
          </a:extLst>
        </xdr:cNvPr>
        <xdr:cNvSpPr/>
      </xdr:nvSpPr>
      <xdr:spPr>
        <a:xfrm>
          <a:off x="4918365" y="114491"/>
          <a:ext cx="914400" cy="946728"/>
        </a:xfrm>
        <a:prstGeom prst="roundRect">
          <a:avLst/>
        </a:prstGeom>
        <a:solidFill>
          <a:schemeClr val="accent2">
            <a:lumMod val="20000"/>
            <a:lumOff val="80000"/>
          </a:schemeClr>
        </a:solid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kern="1200">
              <a:solidFill>
                <a:schemeClr val="tx1"/>
              </a:solidFill>
            </a:rPr>
            <a:t>RESET ENTIRE</a:t>
          </a:r>
        </a:p>
        <a:p>
          <a:pPr algn="ctr"/>
          <a:r>
            <a:rPr lang="en-US" sz="1400" b="1" kern="1200">
              <a:solidFill>
                <a:schemeClr val="tx1"/>
              </a:solidFill>
            </a:rPr>
            <a:t>SHEET</a:t>
          </a:r>
        </a:p>
      </xdr:txBody>
    </xdr:sp>
    <xdr:clientData/>
  </xdr:twoCellAnchor>
  <xdr:twoCellAnchor>
    <xdr:from>
      <xdr:col>1</xdr:col>
      <xdr:colOff>1193992</xdr:colOff>
      <xdr:row>0</xdr:row>
      <xdr:rowOff>57726</xdr:rowOff>
    </xdr:from>
    <xdr:to>
      <xdr:col>1</xdr:col>
      <xdr:colOff>2834139</xdr:colOff>
      <xdr:row>0</xdr:row>
      <xdr:rowOff>565726</xdr:rowOff>
    </xdr:to>
    <xdr:sp macro="[0]!UnLockModandH" textlink="">
      <xdr:nvSpPr>
        <xdr:cNvPr id="6" name="Rounded Rectangle 5">
          <a:extLst>
            <a:ext uri="{FF2B5EF4-FFF2-40B4-BE49-F238E27FC236}">
              <a16:creationId xmlns:a16="http://schemas.microsoft.com/office/drawing/2014/main" id="{15B825EA-12A7-8D19-1D78-280BE4FE2329}"/>
            </a:ext>
          </a:extLst>
        </xdr:cNvPr>
        <xdr:cNvSpPr/>
      </xdr:nvSpPr>
      <xdr:spPr>
        <a:xfrm>
          <a:off x="2231159" y="57726"/>
          <a:ext cx="1640147" cy="508000"/>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kern="1200">
              <a:solidFill>
                <a:schemeClr val="tx1"/>
              </a:solidFill>
            </a:rPr>
            <a:t>Unlock Modifed Direct &amp; H. Indirect</a:t>
          </a:r>
          <a:r>
            <a:rPr lang="en-US" sz="1100" kern="1200" baseline="0">
              <a:solidFill>
                <a:schemeClr val="tx1"/>
              </a:solidFill>
            </a:rPr>
            <a:t> Costs</a:t>
          </a:r>
          <a:endParaRPr lang="en-US" sz="1100" kern="1200">
            <a:solidFill>
              <a:schemeClr val="tx1"/>
            </a:solidFill>
          </a:endParaRPr>
        </a:p>
      </xdr:txBody>
    </xdr:sp>
    <xdr:clientData/>
  </xdr:twoCellAnchor>
  <xdr:twoCellAnchor>
    <xdr:from>
      <xdr:col>1</xdr:col>
      <xdr:colOff>1195341</xdr:colOff>
      <xdr:row>0</xdr:row>
      <xdr:rowOff>588817</xdr:rowOff>
    </xdr:from>
    <xdr:to>
      <xdr:col>1</xdr:col>
      <xdr:colOff>2838261</xdr:colOff>
      <xdr:row>0</xdr:row>
      <xdr:rowOff>1100881</xdr:rowOff>
    </xdr:to>
    <xdr:sp macro="[0]!LockModandH" textlink="">
      <xdr:nvSpPr>
        <xdr:cNvPr id="8" name="Rounded Rectangle 7">
          <a:extLst>
            <a:ext uri="{FF2B5EF4-FFF2-40B4-BE49-F238E27FC236}">
              <a16:creationId xmlns:a16="http://schemas.microsoft.com/office/drawing/2014/main" id="{00267261-A994-9640-B482-32A941DD10B1}"/>
            </a:ext>
          </a:extLst>
        </xdr:cNvPr>
        <xdr:cNvSpPr/>
      </xdr:nvSpPr>
      <xdr:spPr>
        <a:xfrm>
          <a:off x="2232508" y="588817"/>
          <a:ext cx="1642920" cy="512064"/>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kern="1200">
              <a:solidFill>
                <a:schemeClr val="tx1"/>
              </a:solidFill>
            </a:rPr>
            <a:t>Lock Modified Direct &amp;  H. </a:t>
          </a:r>
          <a:r>
            <a:rPr lang="en-US" sz="1100" kern="1200" baseline="0">
              <a:solidFill>
                <a:schemeClr val="tx1"/>
              </a:solidFill>
            </a:rPr>
            <a:t>Indirect Costs</a:t>
          </a:r>
          <a:endParaRPr lang="en-US" sz="1100" kern="1200">
            <a:solidFill>
              <a:schemeClr val="tx1"/>
            </a:solidFill>
          </a:endParaRPr>
        </a:p>
      </xdr:txBody>
    </xdr:sp>
    <xdr:clientData/>
  </xdr:twoCellAnchor>
  <xdr:twoCellAnchor>
    <xdr:from>
      <xdr:col>5</xdr:col>
      <xdr:colOff>528207</xdr:colOff>
      <xdr:row>0</xdr:row>
      <xdr:rowOff>300181</xdr:rowOff>
    </xdr:from>
    <xdr:to>
      <xdr:col>6</xdr:col>
      <xdr:colOff>899587</xdr:colOff>
      <xdr:row>0</xdr:row>
      <xdr:rowOff>808182</xdr:rowOff>
    </xdr:to>
    <xdr:sp macro="[0]!ResetYr1ModH" textlink="">
      <xdr:nvSpPr>
        <xdr:cNvPr id="9" name="Rounded Rectangle 8">
          <a:extLst>
            <a:ext uri="{FF2B5EF4-FFF2-40B4-BE49-F238E27FC236}">
              <a16:creationId xmlns:a16="http://schemas.microsoft.com/office/drawing/2014/main" id="{F377ACB1-0DFD-5C44-987D-1497B0E890C5}"/>
            </a:ext>
          </a:extLst>
        </xdr:cNvPr>
        <xdr:cNvSpPr/>
      </xdr:nvSpPr>
      <xdr:spPr>
        <a:xfrm>
          <a:off x="6518374" y="300181"/>
          <a:ext cx="1069880" cy="508001"/>
        </a:xfrm>
        <a:prstGeom prst="roundRect">
          <a:avLst/>
        </a:prstGeom>
        <a:solidFill>
          <a:schemeClr val="accent2">
            <a:lumMod val="20000"/>
            <a:lumOff val="80000"/>
          </a:schemeClr>
        </a:solid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solidFill>
                <a:schemeClr val="tx1"/>
              </a:solidFill>
            </a:rPr>
            <a:t>RESET Yr1</a:t>
          </a:r>
        </a:p>
        <a:p>
          <a:pPr algn="ctr"/>
          <a:r>
            <a:rPr lang="en-US" sz="1100" b="1" kern="1200">
              <a:solidFill>
                <a:schemeClr val="tx1"/>
              </a:solidFill>
            </a:rPr>
            <a:t>ModDir &amp; IDC</a:t>
          </a:r>
        </a:p>
      </xdr:txBody>
    </xdr:sp>
    <xdr:clientData/>
  </xdr:twoCellAnchor>
  <xdr:twoCellAnchor>
    <xdr:from>
      <xdr:col>1</xdr:col>
      <xdr:colOff>213586</xdr:colOff>
      <xdr:row>0</xdr:row>
      <xdr:rowOff>60614</xdr:rowOff>
    </xdr:from>
    <xdr:to>
      <xdr:col>1</xdr:col>
      <xdr:colOff>1135298</xdr:colOff>
      <xdr:row>0</xdr:row>
      <xdr:rowOff>557067</xdr:rowOff>
    </xdr:to>
    <xdr:sp macro="[0]!OpenKeyPersons" textlink="">
      <xdr:nvSpPr>
        <xdr:cNvPr id="12" name="Rounded Rectangle 11">
          <a:extLst>
            <a:ext uri="{FF2B5EF4-FFF2-40B4-BE49-F238E27FC236}">
              <a16:creationId xmlns:a16="http://schemas.microsoft.com/office/drawing/2014/main" id="{1107E7D1-F8A4-6449-BE17-31020F0923D8}"/>
            </a:ext>
          </a:extLst>
        </xdr:cNvPr>
        <xdr:cNvSpPr/>
      </xdr:nvSpPr>
      <xdr:spPr>
        <a:xfrm>
          <a:off x="1250753" y="60614"/>
          <a:ext cx="921712" cy="496453"/>
        </a:xfrm>
        <a:prstGeom prst="roundRect">
          <a:avLst/>
        </a:prstGeom>
        <a:solidFill>
          <a:schemeClr val="accent1">
            <a:lumMod val="20000"/>
            <a:lumOff val="80000"/>
          </a:schemeClr>
        </a:solidFill>
        <a:ln w="635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kern="1200">
              <a:solidFill>
                <a:schemeClr val="tx1"/>
              </a:solidFill>
            </a:rPr>
            <a:t>Open Key Persons</a:t>
          </a:r>
        </a:p>
      </xdr:txBody>
    </xdr:sp>
    <xdr:clientData/>
  </xdr:twoCellAnchor>
  <xdr:twoCellAnchor>
    <xdr:from>
      <xdr:col>1</xdr:col>
      <xdr:colOff>207818</xdr:colOff>
      <xdr:row>0</xdr:row>
      <xdr:rowOff>600362</xdr:rowOff>
    </xdr:from>
    <xdr:to>
      <xdr:col>1</xdr:col>
      <xdr:colOff>1131454</xdr:colOff>
      <xdr:row>0</xdr:row>
      <xdr:rowOff>1096815</xdr:rowOff>
    </xdr:to>
    <xdr:sp macro="[0]!CloseKeyPersons" textlink="">
      <xdr:nvSpPr>
        <xdr:cNvPr id="13" name="Rounded Rectangle 12">
          <a:extLst>
            <a:ext uri="{FF2B5EF4-FFF2-40B4-BE49-F238E27FC236}">
              <a16:creationId xmlns:a16="http://schemas.microsoft.com/office/drawing/2014/main" id="{207CC401-767D-6444-A7DF-1F230BF7C647}"/>
            </a:ext>
          </a:extLst>
        </xdr:cNvPr>
        <xdr:cNvSpPr/>
      </xdr:nvSpPr>
      <xdr:spPr>
        <a:xfrm>
          <a:off x="1246909" y="600362"/>
          <a:ext cx="923636" cy="496453"/>
        </a:xfrm>
        <a:prstGeom prst="roundRect">
          <a:avLst/>
        </a:prstGeom>
        <a:solidFill>
          <a:schemeClr val="accent1">
            <a:lumMod val="20000"/>
            <a:lumOff val="80000"/>
          </a:schemeClr>
        </a:solidFill>
        <a:ln w="635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kern="1200">
              <a:solidFill>
                <a:schemeClr val="tx1"/>
              </a:solidFill>
            </a:rPr>
            <a:t>Close Key Persons</a:t>
          </a:r>
        </a:p>
      </xdr:txBody>
    </xdr:sp>
    <xdr:clientData/>
  </xdr:twoCellAnchor>
  <xdr:twoCellAnchor>
    <xdr:from>
      <xdr:col>11</xdr:col>
      <xdr:colOff>503188</xdr:colOff>
      <xdr:row>0</xdr:row>
      <xdr:rowOff>342515</xdr:rowOff>
    </xdr:from>
    <xdr:to>
      <xdr:col>12</xdr:col>
      <xdr:colOff>885151</xdr:colOff>
      <xdr:row>0</xdr:row>
      <xdr:rowOff>850516</xdr:rowOff>
    </xdr:to>
    <xdr:sp macro="[0]!ResetYr2ModH" textlink="">
      <xdr:nvSpPr>
        <xdr:cNvPr id="5" name="Rounded Rectangle 4">
          <a:extLst>
            <a:ext uri="{FF2B5EF4-FFF2-40B4-BE49-F238E27FC236}">
              <a16:creationId xmlns:a16="http://schemas.microsoft.com/office/drawing/2014/main" id="{B432262C-1A15-4744-BF7D-36294F72F48E}"/>
            </a:ext>
          </a:extLst>
        </xdr:cNvPr>
        <xdr:cNvSpPr/>
      </xdr:nvSpPr>
      <xdr:spPr>
        <a:xfrm>
          <a:off x="11118271" y="342515"/>
          <a:ext cx="1069880" cy="508001"/>
        </a:xfrm>
        <a:prstGeom prst="roundRect">
          <a:avLst/>
        </a:prstGeom>
        <a:solidFill>
          <a:schemeClr val="accent2">
            <a:lumMod val="20000"/>
            <a:lumOff val="80000"/>
          </a:schemeClr>
        </a:solid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solidFill>
                <a:schemeClr val="tx1"/>
              </a:solidFill>
            </a:rPr>
            <a:t>RESET Yr2</a:t>
          </a:r>
        </a:p>
        <a:p>
          <a:pPr algn="ctr"/>
          <a:r>
            <a:rPr lang="en-US" sz="1100" b="1" kern="1200">
              <a:solidFill>
                <a:schemeClr val="tx1"/>
              </a:solidFill>
            </a:rPr>
            <a:t>ModDir &amp; IDC</a:t>
          </a:r>
        </a:p>
      </xdr:txBody>
    </xdr:sp>
    <xdr:clientData/>
  </xdr:twoCellAnchor>
  <xdr:twoCellAnchor>
    <xdr:from>
      <xdr:col>17</xdr:col>
      <xdr:colOff>522430</xdr:colOff>
      <xdr:row>0</xdr:row>
      <xdr:rowOff>395432</xdr:rowOff>
    </xdr:from>
    <xdr:to>
      <xdr:col>18</xdr:col>
      <xdr:colOff>893809</xdr:colOff>
      <xdr:row>0</xdr:row>
      <xdr:rowOff>903433</xdr:rowOff>
    </xdr:to>
    <xdr:sp macro="[0]!ResetYr3ModH" textlink="">
      <xdr:nvSpPr>
        <xdr:cNvPr id="7" name="Rounded Rectangle 6">
          <a:extLst>
            <a:ext uri="{FF2B5EF4-FFF2-40B4-BE49-F238E27FC236}">
              <a16:creationId xmlns:a16="http://schemas.microsoft.com/office/drawing/2014/main" id="{843A5011-BD70-934E-9CF7-B42B72A284BC}"/>
            </a:ext>
          </a:extLst>
        </xdr:cNvPr>
        <xdr:cNvSpPr/>
      </xdr:nvSpPr>
      <xdr:spPr>
        <a:xfrm>
          <a:off x="15783597" y="395432"/>
          <a:ext cx="1069879" cy="508001"/>
        </a:xfrm>
        <a:prstGeom prst="roundRect">
          <a:avLst/>
        </a:prstGeom>
        <a:solidFill>
          <a:schemeClr val="accent2">
            <a:lumMod val="20000"/>
            <a:lumOff val="80000"/>
          </a:schemeClr>
        </a:solid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solidFill>
                <a:schemeClr val="tx1"/>
              </a:solidFill>
            </a:rPr>
            <a:t>RESET Yr3</a:t>
          </a:r>
        </a:p>
        <a:p>
          <a:pPr algn="ctr"/>
          <a:r>
            <a:rPr lang="en-US" sz="1100" b="1" kern="1200">
              <a:solidFill>
                <a:schemeClr val="tx1"/>
              </a:solidFill>
            </a:rPr>
            <a:t>ModDir &amp; IDC</a:t>
          </a:r>
        </a:p>
      </xdr:txBody>
    </xdr:sp>
    <xdr:clientData/>
  </xdr:twoCellAnchor>
  <xdr:twoCellAnchor>
    <xdr:from>
      <xdr:col>23</xdr:col>
      <xdr:colOff>495493</xdr:colOff>
      <xdr:row>0</xdr:row>
      <xdr:rowOff>395432</xdr:rowOff>
    </xdr:from>
    <xdr:to>
      <xdr:col>24</xdr:col>
      <xdr:colOff>857252</xdr:colOff>
      <xdr:row>0</xdr:row>
      <xdr:rowOff>903433</xdr:rowOff>
    </xdr:to>
    <xdr:sp macro="[0]!ResetYr4ModH" textlink="">
      <xdr:nvSpPr>
        <xdr:cNvPr id="10" name="Rounded Rectangle 9">
          <a:extLst>
            <a:ext uri="{FF2B5EF4-FFF2-40B4-BE49-F238E27FC236}">
              <a16:creationId xmlns:a16="http://schemas.microsoft.com/office/drawing/2014/main" id="{7BF52613-03E0-3247-939F-D10F4CB16F38}"/>
            </a:ext>
          </a:extLst>
        </xdr:cNvPr>
        <xdr:cNvSpPr/>
      </xdr:nvSpPr>
      <xdr:spPr>
        <a:xfrm>
          <a:off x="20413326" y="395432"/>
          <a:ext cx="1060259" cy="508001"/>
        </a:xfrm>
        <a:prstGeom prst="roundRect">
          <a:avLst/>
        </a:prstGeom>
        <a:solidFill>
          <a:schemeClr val="accent2">
            <a:lumMod val="20000"/>
            <a:lumOff val="80000"/>
          </a:schemeClr>
        </a:solid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solidFill>
                <a:schemeClr val="tx1"/>
              </a:solidFill>
            </a:rPr>
            <a:t>RESET Yr4</a:t>
          </a:r>
        </a:p>
        <a:p>
          <a:pPr algn="ctr"/>
          <a:r>
            <a:rPr lang="en-US" sz="1100" b="1" kern="1200">
              <a:solidFill>
                <a:schemeClr val="tx1"/>
              </a:solidFill>
            </a:rPr>
            <a:t>ModDir &amp; IDC</a:t>
          </a:r>
        </a:p>
      </xdr:txBody>
    </xdr:sp>
    <xdr:clientData/>
  </xdr:twoCellAnchor>
  <xdr:twoCellAnchor>
    <xdr:from>
      <xdr:col>2</xdr:col>
      <xdr:colOff>31749</xdr:colOff>
      <xdr:row>0</xdr:row>
      <xdr:rowOff>63498</xdr:rowOff>
    </xdr:from>
    <xdr:to>
      <xdr:col>3</xdr:col>
      <xdr:colOff>229361</xdr:colOff>
      <xdr:row>0</xdr:row>
      <xdr:rowOff>571499</xdr:rowOff>
    </xdr:to>
    <xdr:sp macro="[0]!FreezeRowCol" textlink="">
      <xdr:nvSpPr>
        <xdr:cNvPr id="23" name="Rounded Rectangle 22">
          <a:extLst>
            <a:ext uri="{FF2B5EF4-FFF2-40B4-BE49-F238E27FC236}">
              <a16:creationId xmlns:a16="http://schemas.microsoft.com/office/drawing/2014/main" id="{FD50F393-B436-E725-6D05-CB3F43657895}"/>
            </a:ext>
          </a:extLst>
        </xdr:cNvPr>
        <xdr:cNvSpPr/>
      </xdr:nvSpPr>
      <xdr:spPr>
        <a:xfrm>
          <a:off x="3926416" y="63498"/>
          <a:ext cx="896112" cy="508001"/>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kern="1200">
              <a:solidFill>
                <a:schemeClr val="tx1"/>
              </a:solidFill>
            </a:rPr>
            <a:t>Freeze Headers</a:t>
          </a:r>
        </a:p>
      </xdr:txBody>
    </xdr:sp>
    <xdr:clientData/>
  </xdr:twoCellAnchor>
  <xdr:twoCellAnchor>
    <xdr:from>
      <xdr:col>2</xdr:col>
      <xdr:colOff>35985</xdr:colOff>
      <xdr:row>0</xdr:row>
      <xdr:rowOff>596898</xdr:rowOff>
    </xdr:from>
    <xdr:to>
      <xdr:col>3</xdr:col>
      <xdr:colOff>233597</xdr:colOff>
      <xdr:row>0</xdr:row>
      <xdr:rowOff>1104899</xdr:rowOff>
    </xdr:to>
    <xdr:sp macro="[0]!UnFreezeRowCol" textlink="">
      <xdr:nvSpPr>
        <xdr:cNvPr id="24" name="Rounded Rectangle 23">
          <a:extLst>
            <a:ext uri="{FF2B5EF4-FFF2-40B4-BE49-F238E27FC236}">
              <a16:creationId xmlns:a16="http://schemas.microsoft.com/office/drawing/2014/main" id="{E4D8A611-1B23-3C4D-9DF6-657D4645892C}"/>
            </a:ext>
          </a:extLst>
        </xdr:cNvPr>
        <xdr:cNvSpPr/>
      </xdr:nvSpPr>
      <xdr:spPr>
        <a:xfrm>
          <a:off x="3930652" y="596898"/>
          <a:ext cx="896112" cy="508001"/>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kern="1200">
              <a:solidFill>
                <a:schemeClr val="tx1"/>
              </a:solidFill>
            </a:rPr>
            <a:t>UnFreeze Headers</a:t>
          </a:r>
        </a:p>
      </xdr:txBody>
    </xdr:sp>
    <xdr:clientData/>
  </xdr:twoCellAnchor>
  <xdr:twoCellAnchor>
    <xdr:from>
      <xdr:col>7</xdr:col>
      <xdr:colOff>52343</xdr:colOff>
      <xdr:row>0</xdr:row>
      <xdr:rowOff>311151</xdr:rowOff>
    </xdr:from>
    <xdr:to>
      <xdr:col>7</xdr:col>
      <xdr:colOff>867832</xdr:colOff>
      <xdr:row>0</xdr:row>
      <xdr:rowOff>560917</xdr:rowOff>
    </xdr:to>
    <xdr:sp macro="[0]!OpenYr2" textlink="">
      <xdr:nvSpPr>
        <xdr:cNvPr id="3" name="Rounded Rectangle 2">
          <a:extLst>
            <a:ext uri="{FF2B5EF4-FFF2-40B4-BE49-F238E27FC236}">
              <a16:creationId xmlns:a16="http://schemas.microsoft.com/office/drawing/2014/main" id="{5E7DFA51-04AB-AC4C-89C9-D61376E2B09B}"/>
            </a:ext>
          </a:extLst>
        </xdr:cNvPr>
        <xdr:cNvSpPr/>
      </xdr:nvSpPr>
      <xdr:spPr>
        <a:xfrm>
          <a:off x="7672343" y="311151"/>
          <a:ext cx="815489" cy="249766"/>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kern="1200">
              <a:solidFill>
                <a:sysClr val="windowText" lastClr="000000"/>
              </a:solidFill>
            </a:rPr>
            <a:t>Open Yr2</a:t>
          </a:r>
        </a:p>
      </xdr:txBody>
    </xdr:sp>
    <xdr:clientData/>
  </xdr:twoCellAnchor>
  <xdr:twoCellAnchor>
    <xdr:from>
      <xdr:col>13</xdr:col>
      <xdr:colOff>52343</xdr:colOff>
      <xdr:row>0</xdr:row>
      <xdr:rowOff>618068</xdr:rowOff>
    </xdr:from>
    <xdr:to>
      <xdr:col>13</xdr:col>
      <xdr:colOff>866159</xdr:colOff>
      <xdr:row>0</xdr:row>
      <xdr:rowOff>864956</xdr:rowOff>
    </xdr:to>
    <xdr:sp macro="[0]!CloseYr2" textlink="">
      <xdr:nvSpPr>
        <xdr:cNvPr id="11" name="Rounded Rectangle 10">
          <a:extLst>
            <a:ext uri="{FF2B5EF4-FFF2-40B4-BE49-F238E27FC236}">
              <a16:creationId xmlns:a16="http://schemas.microsoft.com/office/drawing/2014/main" id="{9245E1F2-D754-434A-9E58-2B2ACEB5D859}"/>
            </a:ext>
          </a:extLst>
        </xdr:cNvPr>
        <xdr:cNvSpPr/>
      </xdr:nvSpPr>
      <xdr:spPr>
        <a:xfrm>
          <a:off x="12286676" y="618068"/>
          <a:ext cx="813816" cy="246888"/>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kern="1200">
              <a:solidFill>
                <a:sysClr val="windowText" lastClr="000000"/>
              </a:solidFill>
            </a:rPr>
            <a:t>Close Yr2</a:t>
          </a:r>
        </a:p>
      </xdr:txBody>
    </xdr:sp>
    <xdr:clientData/>
  </xdr:twoCellAnchor>
  <xdr:twoCellAnchor>
    <xdr:from>
      <xdr:col>19</xdr:col>
      <xdr:colOff>48109</xdr:colOff>
      <xdr:row>0</xdr:row>
      <xdr:rowOff>391584</xdr:rowOff>
    </xdr:from>
    <xdr:to>
      <xdr:col>19</xdr:col>
      <xdr:colOff>861925</xdr:colOff>
      <xdr:row>0</xdr:row>
      <xdr:rowOff>624416</xdr:rowOff>
    </xdr:to>
    <xdr:sp macro="[0]!OpenYr4" textlink="">
      <xdr:nvSpPr>
        <xdr:cNvPr id="15" name="Rounded Rectangle 14">
          <a:extLst>
            <a:ext uri="{FF2B5EF4-FFF2-40B4-BE49-F238E27FC236}">
              <a16:creationId xmlns:a16="http://schemas.microsoft.com/office/drawing/2014/main" id="{5D030443-AABD-3F79-3C33-22F5B6515671}"/>
            </a:ext>
          </a:extLst>
        </xdr:cNvPr>
        <xdr:cNvSpPr/>
      </xdr:nvSpPr>
      <xdr:spPr>
        <a:xfrm>
          <a:off x="16939109" y="391584"/>
          <a:ext cx="813816" cy="232832"/>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kern="1200">
              <a:solidFill>
                <a:sysClr val="windowText" lastClr="000000"/>
              </a:solidFill>
            </a:rPr>
            <a:t>Open Yr4</a:t>
          </a:r>
        </a:p>
      </xdr:txBody>
    </xdr:sp>
    <xdr:clientData/>
  </xdr:twoCellAnchor>
  <xdr:twoCellAnchor>
    <xdr:from>
      <xdr:col>19</xdr:col>
      <xdr:colOff>56576</xdr:colOff>
      <xdr:row>0</xdr:row>
      <xdr:rowOff>654051</xdr:rowOff>
    </xdr:from>
    <xdr:to>
      <xdr:col>19</xdr:col>
      <xdr:colOff>870392</xdr:colOff>
      <xdr:row>0</xdr:row>
      <xdr:rowOff>900939</xdr:rowOff>
    </xdr:to>
    <xdr:sp macro="[0]!CloseYr3" textlink="">
      <xdr:nvSpPr>
        <xdr:cNvPr id="16" name="Rounded Rectangle 15">
          <a:extLst>
            <a:ext uri="{FF2B5EF4-FFF2-40B4-BE49-F238E27FC236}">
              <a16:creationId xmlns:a16="http://schemas.microsoft.com/office/drawing/2014/main" id="{C36EDFF5-F2F4-E640-B547-7A0DE3008470}"/>
            </a:ext>
          </a:extLst>
        </xdr:cNvPr>
        <xdr:cNvSpPr/>
      </xdr:nvSpPr>
      <xdr:spPr>
        <a:xfrm>
          <a:off x="16947576" y="654051"/>
          <a:ext cx="813816" cy="246888"/>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kern="1200">
              <a:solidFill>
                <a:sysClr val="windowText" lastClr="000000"/>
              </a:solidFill>
            </a:rPr>
            <a:t>Close Yr3</a:t>
          </a:r>
        </a:p>
      </xdr:txBody>
    </xdr:sp>
    <xdr:clientData/>
  </xdr:twoCellAnchor>
  <xdr:twoCellAnchor>
    <xdr:from>
      <xdr:col>25</xdr:col>
      <xdr:colOff>39643</xdr:colOff>
      <xdr:row>0</xdr:row>
      <xdr:rowOff>637118</xdr:rowOff>
    </xdr:from>
    <xdr:to>
      <xdr:col>25</xdr:col>
      <xdr:colOff>853459</xdr:colOff>
      <xdr:row>0</xdr:row>
      <xdr:rowOff>884006</xdr:rowOff>
    </xdr:to>
    <xdr:sp macro="[0]!CloseYr4" textlink="">
      <xdr:nvSpPr>
        <xdr:cNvPr id="18" name="Rounded Rectangle 17">
          <a:extLst>
            <a:ext uri="{FF2B5EF4-FFF2-40B4-BE49-F238E27FC236}">
              <a16:creationId xmlns:a16="http://schemas.microsoft.com/office/drawing/2014/main" id="{89AC444E-D11C-0F46-91CE-500D4DAC5F90}"/>
            </a:ext>
          </a:extLst>
        </xdr:cNvPr>
        <xdr:cNvSpPr/>
      </xdr:nvSpPr>
      <xdr:spPr>
        <a:xfrm>
          <a:off x="21566143" y="637118"/>
          <a:ext cx="813816" cy="246888"/>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kern="1200">
              <a:solidFill>
                <a:sysClr val="windowText" lastClr="000000"/>
              </a:solidFill>
            </a:rPr>
            <a:t>Close Yr4</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88900</xdr:colOff>
      <xdr:row>3</xdr:row>
      <xdr:rowOff>50800</xdr:rowOff>
    </xdr:from>
    <xdr:to>
      <xdr:col>0</xdr:col>
      <xdr:colOff>342900</xdr:colOff>
      <xdr:row>3</xdr:row>
      <xdr:rowOff>279400</xdr:rowOff>
    </xdr:to>
    <xdr:sp macro="" textlink="">
      <xdr:nvSpPr>
        <xdr:cNvPr id="2" name="Right Arrow 1">
          <a:extLst>
            <a:ext uri="{FF2B5EF4-FFF2-40B4-BE49-F238E27FC236}">
              <a16:creationId xmlns:a16="http://schemas.microsoft.com/office/drawing/2014/main" id="{FE3026EF-2472-3313-D139-0866C9751CFF}"/>
            </a:ext>
          </a:extLst>
        </xdr:cNvPr>
        <xdr:cNvSpPr/>
      </xdr:nvSpPr>
      <xdr:spPr>
        <a:xfrm>
          <a:off x="88900" y="1130300"/>
          <a:ext cx="254000" cy="228600"/>
        </a:xfrm>
        <a:prstGeom prst="rightArrow">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88900</xdr:colOff>
      <xdr:row>4</xdr:row>
      <xdr:rowOff>50800</xdr:rowOff>
    </xdr:from>
    <xdr:to>
      <xdr:col>0</xdr:col>
      <xdr:colOff>342900</xdr:colOff>
      <xdr:row>4</xdr:row>
      <xdr:rowOff>279400</xdr:rowOff>
    </xdr:to>
    <xdr:sp macro="" textlink="">
      <xdr:nvSpPr>
        <xdr:cNvPr id="3" name="Right Arrow 2">
          <a:extLst>
            <a:ext uri="{FF2B5EF4-FFF2-40B4-BE49-F238E27FC236}">
              <a16:creationId xmlns:a16="http://schemas.microsoft.com/office/drawing/2014/main" id="{1CC7D90A-F496-784D-BE97-CBCBFF1E7DD6}"/>
            </a:ext>
          </a:extLst>
        </xdr:cNvPr>
        <xdr:cNvSpPr/>
      </xdr:nvSpPr>
      <xdr:spPr>
        <a:xfrm>
          <a:off x="88900" y="1447800"/>
          <a:ext cx="254000" cy="228600"/>
        </a:xfrm>
        <a:prstGeom prst="rightArrow">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88900</xdr:colOff>
      <xdr:row>5</xdr:row>
      <xdr:rowOff>114300</xdr:rowOff>
    </xdr:from>
    <xdr:to>
      <xdr:col>0</xdr:col>
      <xdr:colOff>342900</xdr:colOff>
      <xdr:row>5</xdr:row>
      <xdr:rowOff>342900</xdr:rowOff>
    </xdr:to>
    <xdr:sp macro="" textlink="">
      <xdr:nvSpPr>
        <xdr:cNvPr id="4" name="Right Arrow 3">
          <a:extLst>
            <a:ext uri="{FF2B5EF4-FFF2-40B4-BE49-F238E27FC236}">
              <a16:creationId xmlns:a16="http://schemas.microsoft.com/office/drawing/2014/main" id="{32E6CBE1-D015-1A4D-94E2-8B0A2C47B40D}"/>
            </a:ext>
          </a:extLst>
        </xdr:cNvPr>
        <xdr:cNvSpPr/>
      </xdr:nvSpPr>
      <xdr:spPr>
        <a:xfrm>
          <a:off x="88900" y="2006600"/>
          <a:ext cx="254000" cy="228600"/>
        </a:xfrm>
        <a:prstGeom prst="rightArrow">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BAB34-28AC-4C19-A33B-23ACD03CCA60}">
  <sheetPr codeName="Sheet1">
    <pageSetUpPr fitToPage="1"/>
  </sheetPr>
  <dimension ref="A1:AF80"/>
  <sheetViews>
    <sheetView tabSelected="1" zoomScale="110" zoomScaleNormal="110" workbookViewId="0">
      <selection activeCell="B6" sqref="B6"/>
    </sheetView>
  </sheetViews>
  <sheetFormatPr defaultColWidth="8.88671875" defaultRowHeight="13.8" x14ac:dyDescent="0.3"/>
  <cols>
    <col min="1" max="1" width="13.6640625" style="14" customWidth="1"/>
    <col min="2" max="2" width="37.44140625" style="14" customWidth="1"/>
    <col min="3" max="6" width="9.109375" style="14" customWidth="1"/>
    <col min="7" max="8" width="12.109375" style="14" customWidth="1"/>
    <col min="9" max="12" width="9" style="14" customWidth="1"/>
    <col min="13" max="14" width="12.109375" style="14" customWidth="1"/>
    <col min="15" max="18" width="9.109375" style="14" hidden="1" customWidth="1"/>
    <col min="19" max="20" width="12.109375" style="14" hidden="1" customWidth="1"/>
    <col min="21" max="21" width="9.109375" style="14" hidden="1" customWidth="1" collapsed="1"/>
    <col min="22" max="24" width="9.109375" style="14" hidden="1" customWidth="1"/>
    <col min="25" max="26" width="12" style="14" hidden="1" customWidth="1"/>
    <col min="27" max="27" width="3.6640625" style="14" customWidth="1"/>
    <col min="28" max="28" width="6.88671875" style="14" customWidth="1"/>
    <col min="29" max="30" width="12" style="14" customWidth="1"/>
    <col min="31" max="31" width="3.33203125" style="14" customWidth="1"/>
    <col min="32" max="32" width="8.88671875" style="14" customWidth="1"/>
    <col min="33" max="33" width="8.88671875" style="14"/>
    <col min="34" max="34" width="25.109375" style="14" customWidth="1"/>
    <col min="35" max="16384" width="8.88671875" style="14"/>
  </cols>
  <sheetData>
    <row r="1" spans="1:32" ht="90.9" customHeight="1" x14ac:dyDescent="0.3"/>
    <row r="2" spans="1:32" ht="15" x14ac:dyDescent="0.3">
      <c r="A2" s="239" t="s">
        <v>5</v>
      </c>
      <c r="B2" s="239"/>
      <c r="C2" s="152"/>
      <c r="D2" s="152"/>
      <c r="E2" s="152"/>
      <c r="F2" s="152"/>
      <c r="G2" s="152"/>
      <c r="H2" s="153" t="s">
        <v>6</v>
      </c>
      <c r="I2" s="154"/>
      <c r="J2" s="136"/>
      <c r="K2" s="136"/>
      <c r="L2" s="136"/>
      <c r="M2" s="102"/>
      <c r="N2" s="136"/>
      <c r="O2" s="102"/>
      <c r="P2" s="102"/>
      <c r="Q2" s="102"/>
      <c r="R2" s="102"/>
      <c r="S2" s="102"/>
      <c r="T2" s="102"/>
      <c r="U2" s="102"/>
      <c r="V2" s="102"/>
      <c r="W2" s="102"/>
      <c r="X2" s="102"/>
      <c r="Y2" s="102"/>
      <c r="Z2" s="102"/>
      <c r="AA2" s="102"/>
      <c r="AB2" s="102"/>
      <c r="AC2" s="102"/>
      <c r="AD2" s="102"/>
    </row>
    <row r="3" spans="1:32" ht="21" customHeight="1" x14ac:dyDescent="0.3">
      <c r="A3" s="240" t="s">
        <v>7</v>
      </c>
      <c r="B3" s="240"/>
      <c r="C3" s="68" t="s">
        <v>129</v>
      </c>
      <c r="D3" s="243" t="s">
        <v>110</v>
      </c>
      <c r="E3" s="243"/>
      <c r="F3" s="59"/>
      <c r="G3" s="59"/>
      <c r="H3" s="69"/>
      <c r="I3" s="111"/>
      <c r="J3" s="111"/>
      <c r="K3" s="111"/>
      <c r="L3" s="111"/>
      <c r="M3" s="110"/>
      <c r="N3" s="110"/>
      <c r="O3" s="102"/>
      <c r="P3" s="102"/>
      <c r="Q3" s="102"/>
      <c r="R3" s="102"/>
      <c r="S3" s="102"/>
      <c r="T3" s="102"/>
      <c r="U3" s="102"/>
      <c r="V3" s="102"/>
      <c r="W3" s="102"/>
      <c r="X3" s="102"/>
      <c r="Y3" s="102"/>
      <c r="Z3" s="102"/>
      <c r="AA3" s="102"/>
      <c r="AB3" s="102"/>
      <c r="AC3" s="102"/>
      <c r="AD3" s="102"/>
      <c r="AF3" s="14" t="s">
        <v>191</v>
      </c>
    </row>
    <row r="4" spans="1:32" ht="14.1" customHeight="1" x14ac:dyDescent="0.3">
      <c r="A4" s="241" t="s">
        <v>8</v>
      </c>
      <c r="B4" s="242"/>
      <c r="C4" s="250" t="s">
        <v>130</v>
      </c>
      <c r="D4" s="234"/>
      <c r="E4" s="234"/>
      <c r="F4" s="247" t="s">
        <v>188</v>
      </c>
      <c r="G4" s="248"/>
      <c r="H4" s="249"/>
      <c r="I4" s="111"/>
      <c r="J4" s="111"/>
      <c r="K4" s="111"/>
      <c r="L4" s="111"/>
      <c r="M4" s="111"/>
      <c r="N4" s="110"/>
      <c r="O4" s="102"/>
      <c r="P4" s="102"/>
      <c r="Q4" s="102"/>
      <c r="R4" s="102"/>
      <c r="S4" s="102"/>
      <c r="T4" s="102"/>
      <c r="U4" s="102"/>
      <c r="V4" s="102"/>
      <c r="W4" s="102"/>
      <c r="X4" s="102"/>
      <c r="Y4" s="102"/>
      <c r="Z4" s="102"/>
      <c r="AA4" s="102"/>
      <c r="AB4" s="102"/>
      <c r="AC4" s="102"/>
      <c r="AD4" s="102"/>
    </row>
    <row r="5" spans="1:32" ht="14.1" customHeight="1" x14ac:dyDescent="0.3">
      <c r="A5" s="137" t="s">
        <v>9</v>
      </c>
      <c r="B5" s="1"/>
      <c r="C5" s="142"/>
      <c r="D5" s="59"/>
      <c r="E5" s="59"/>
      <c r="F5" s="59"/>
      <c r="G5" s="67" t="s">
        <v>10</v>
      </c>
      <c r="H5" s="67" t="s">
        <v>11</v>
      </c>
      <c r="I5" s="110"/>
      <c r="J5" s="110"/>
      <c r="K5" s="110"/>
      <c r="L5" s="112"/>
      <c r="M5" s="112"/>
      <c r="N5" s="112"/>
      <c r="O5" s="103"/>
      <c r="P5" s="103"/>
      <c r="Q5" s="102"/>
      <c r="R5" s="103"/>
      <c r="S5" s="103"/>
      <c r="T5" s="103"/>
      <c r="U5" s="103"/>
      <c r="V5" s="103"/>
      <c r="W5" s="103"/>
      <c r="X5" s="103"/>
      <c r="Y5" s="103"/>
      <c r="Z5" s="103"/>
      <c r="AA5" s="103"/>
      <c r="AB5" s="102"/>
      <c r="AC5" s="102"/>
      <c r="AD5" s="102"/>
    </row>
    <row r="6" spans="1:32" ht="14.1" customHeight="1" x14ac:dyDescent="0.3">
      <c r="A6" s="137" t="s">
        <v>12</v>
      </c>
      <c r="B6" s="2" t="s">
        <v>192</v>
      </c>
      <c r="D6" s="141"/>
      <c r="E6" s="234" t="s">
        <v>13</v>
      </c>
      <c r="F6" s="235"/>
      <c r="G6" s="3">
        <v>45901</v>
      </c>
      <c r="H6" s="30">
        <v>46630</v>
      </c>
      <c r="I6" s="102"/>
      <c r="J6" s="102"/>
      <c r="K6" s="102"/>
      <c r="L6" s="102"/>
      <c r="M6" s="102"/>
      <c r="N6" s="102"/>
      <c r="O6" s="102"/>
      <c r="P6" s="102"/>
      <c r="Q6" s="102"/>
      <c r="R6" s="102"/>
      <c r="S6" s="102"/>
      <c r="T6" s="102"/>
      <c r="U6" s="102"/>
      <c r="V6" s="102"/>
      <c r="W6" s="102"/>
      <c r="X6" s="102"/>
      <c r="Y6" s="102"/>
      <c r="Z6" s="102"/>
      <c r="AA6" s="102"/>
      <c r="AB6" s="131"/>
      <c r="AC6" s="102"/>
      <c r="AD6" s="102"/>
    </row>
    <row r="7" spans="1:32" ht="14.1" customHeight="1" x14ac:dyDescent="0.3">
      <c r="A7" s="137" t="s">
        <v>14</v>
      </c>
      <c r="B7" s="2" t="s">
        <v>186</v>
      </c>
      <c r="C7" s="232" t="s">
        <v>16</v>
      </c>
      <c r="D7" s="233"/>
      <c r="E7" s="233"/>
      <c r="F7" s="233"/>
      <c r="G7" s="233"/>
      <c r="H7" s="233"/>
      <c r="I7" s="245" t="s">
        <v>17</v>
      </c>
      <c r="J7" s="246"/>
      <c r="K7" s="246"/>
      <c r="L7" s="246"/>
      <c r="M7" s="246"/>
      <c r="N7" s="246"/>
      <c r="O7" s="245" t="s">
        <v>18</v>
      </c>
      <c r="P7" s="246"/>
      <c r="Q7" s="246"/>
      <c r="R7" s="246"/>
      <c r="S7" s="246"/>
      <c r="T7" s="246"/>
      <c r="U7" s="245" t="s">
        <v>19</v>
      </c>
      <c r="V7" s="246"/>
      <c r="W7" s="246"/>
      <c r="X7" s="246"/>
      <c r="Y7" s="246"/>
      <c r="Z7" s="246"/>
      <c r="AA7" s="132"/>
      <c r="AB7" s="102"/>
      <c r="AC7" s="102"/>
      <c r="AD7" s="102"/>
    </row>
    <row r="8" spans="1:32" ht="14.1" customHeight="1" x14ac:dyDescent="0.3">
      <c r="A8" s="137" t="s">
        <v>15</v>
      </c>
      <c r="B8" s="2" t="s">
        <v>187</v>
      </c>
      <c r="C8" s="66" t="s">
        <v>113</v>
      </c>
      <c r="D8" s="48">
        <v>45901</v>
      </c>
      <c r="E8" s="66" t="s">
        <v>114</v>
      </c>
      <c r="F8" s="48">
        <v>46265</v>
      </c>
      <c r="G8" s="236"/>
      <c r="H8" s="244"/>
      <c r="I8" s="113" t="s">
        <v>113</v>
      </c>
      <c r="J8" s="48">
        <v>46266</v>
      </c>
      <c r="K8" s="115" t="s">
        <v>114</v>
      </c>
      <c r="L8" s="48">
        <v>46630</v>
      </c>
      <c r="M8" s="236"/>
      <c r="N8" s="238"/>
      <c r="O8" s="66" t="s">
        <v>113</v>
      </c>
      <c r="P8" s="48"/>
      <c r="Q8" s="66" t="s">
        <v>114</v>
      </c>
      <c r="R8" s="48"/>
      <c r="S8" s="236"/>
      <c r="T8" s="238"/>
      <c r="U8" s="66" t="s">
        <v>113</v>
      </c>
      <c r="V8" s="133"/>
      <c r="W8" s="66" t="s">
        <v>114</v>
      </c>
      <c r="X8" s="133"/>
      <c r="Y8" s="236"/>
      <c r="Z8" s="244"/>
      <c r="AA8" s="60"/>
      <c r="AB8" s="236" t="s">
        <v>20</v>
      </c>
      <c r="AC8" s="237"/>
      <c r="AD8" s="238"/>
    </row>
    <row r="9" spans="1:32" ht="41.4" x14ac:dyDescent="0.3">
      <c r="A9" s="228"/>
      <c r="B9" s="229"/>
      <c r="C9" s="61" t="s">
        <v>21</v>
      </c>
      <c r="D9" s="61" t="s">
        <v>22</v>
      </c>
      <c r="E9" s="61" t="s">
        <v>60</v>
      </c>
      <c r="F9" s="61" t="s">
        <v>61</v>
      </c>
      <c r="G9" s="62" t="s">
        <v>124</v>
      </c>
      <c r="H9" s="63" t="s">
        <v>125</v>
      </c>
      <c r="I9" s="114" t="s">
        <v>21</v>
      </c>
      <c r="J9" s="61" t="s">
        <v>22</v>
      </c>
      <c r="K9" s="61" t="s">
        <v>60</v>
      </c>
      <c r="L9" s="61" t="s">
        <v>61</v>
      </c>
      <c r="M9" s="62" t="s">
        <v>23</v>
      </c>
      <c r="N9" s="63" t="s">
        <v>92</v>
      </c>
      <c r="O9" s="114" t="s">
        <v>21</v>
      </c>
      <c r="P9" s="61" t="s">
        <v>22</v>
      </c>
      <c r="Q9" s="61" t="s">
        <v>60</v>
      </c>
      <c r="R9" s="61" t="s">
        <v>61</v>
      </c>
      <c r="S9" s="62" t="s">
        <v>23</v>
      </c>
      <c r="T9" s="63" t="s">
        <v>92</v>
      </c>
      <c r="U9" s="114" t="s">
        <v>21</v>
      </c>
      <c r="V9" s="61" t="s">
        <v>22</v>
      </c>
      <c r="W9" s="61" t="s">
        <v>60</v>
      </c>
      <c r="X9" s="61" t="s">
        <v>61</v>
      </c>
      <c r="Y9" s="62" t="s">
        <v>23</v>
      </c>
      <c r="Z9" s="125" t="s">
        <v>92</v>
      </c>
      <c r="AA9" s="104"/>
      <c r="AB9" s="130" t="s">
        <v>22</v>
      </c>
      <c r="AC9" s="62" t="s">
        <v>23</v>
      </c>
      <c r="AD9" s="62" t="s">
        <v>70</v>
      </c>
    </row>
    <row r="10" spans="1:32" x14ac:dyDescent="0.3">
      <c r="A10" s="230" t="s">
        <v>0</v>
      </c>
      <c r="B10" s="231"/>
      <c r="C10" s="64"/>
      <c r="D10" s="5"/>
      <c r="E10" s="5"/>
      <c r="F10" s="5"/>
      <c r="G10" s="5"/>
      <c r="H10" s="65"/>
      <c r="I10" s="116"/>
      <c r="J10" s="5"/>
      <c r="K10" s="5"/>
      <c r="L10" s="5"/>
      <c r="M10" s="5"/>
      <c r="N10" s="65"/>
      <c r="O10" s="116"/>
      <c r="P10" s="5"/>
      <c r="Q10" s="5"/>
      <c r="R10" s="5"/>
      <c r="S10" s="5"/>
      <c r="T10" s="65"/>
      <c r="U10" s="116"/>
      <c r="V10" s="5"/>
      <c r="W10" s="5"/>
      <c r="X10" s="5"/>
      <c r="Y10" s="5"/>
      <c r="Z10" s="126"/>
      <c r="AA10" s="105"/>
      <c r="AB10" s="4"/>
      <c r="AC10" s="5"/>
      <c r="AD10" s="5"/>
    </row>
    <row r="11" spans="1:32" ht="14.1" customHeight="1" x14ac:dyDescent="0.3">
      <c r="A11" s="138" t="s">
        <v>63</v>
      </c>
      <c r="B11" s="165"/>
      <c r="C11" s="161">
        <f>COUNTIF(D12:D23, "&lt;&gt;")</f>
        <v>1</v>
      </c>
      <c r="D11" s="162">
        <f>SUM(D12:D23)</f>
        <v>7.85</v>
      </c>
      <c r="E11" s="163">
        <f>SUM(E12:E23)</f>
        <v>20864</v>
      </c>
      <c r="F11" s="163">
        <f t="shared" ref="F11:H11" si="0">SUM(F12:F23)</f>
        <v>1534</v>
      </c>
      <c r="G11" s="163">
        <f t="shared" si="0"/>
        <v>21931</v>
      </c>
      <c r="H11" s="163">
        <f t="shared" si="0"/>
        <v>467</v>
      </c>
      <c r="I11" s="161">
        <f>COUNTIF(J12:J23, "&lt;&gt;")</f>
        <v>1</v>
      </c>
      <c r="J11" s="162">
        <f>SUM(J12:J23)</f>
        <v>7.85</v>
      </c>
      <c r="K11" s="163">
        <f>SUM(K12:K23)</f>
        <v>21918</v>
      </c>
      <c r="L11" s="163">
        <f t="shared" ref="L11" si="1">SUM(L12:L23)</f>
        <v>1542</v>
      </c>
      <c r="M11" s="163">
        <f t="shared" ref="M11" si="2">SUM(M12:M23)</f>
        <v>18872</v>
      </c>
      <c r="N11" s="163">
        <f t="shared" ref="N11" si="3">SUM(N12:N23)</f>
        <v>4588</v>
      </c>
      <c r="O11" s="161">
        <f>COUNTIF(P12:P23, "&lt;&gt;")</f>
        <v>0</v>
      </c>
      <c r="P11" s="162">
        <f>SUM(P12:P23)</f>
        <v>0</v>
      </c>
      <c r="Q11" s="163">
        <f>SUM(Q12:Q23)</f>
        <v>0</v>
      </c>
      <c r="R11" s="163">
        <f t="shared" ref="R11" si="4">SUM(R12:R23)</f>
        <v>0</v>
      </c>
      <c r="S11" s="163">
        <f t="shared" ref="S11" si="5">SUM(S12:S23)</f>
        <v>0</v>
      </c>
      <c r="T11" s="163">
        <f t="shared" ref="T11" si="6">SUM(T12:T23)</f>
        <v>0</v>
      </c>
      <c r="U11" s="161">
        <f>COUNTIF(V12:V23, "&lt;&gt;")</f>
        <v>0</v>
      </c>
      <c r="V11" s="162">
        <f>SUM(V12:V23)</f>
        <v>0</v>
      </c>
      <c r="W11" s="163">
        <f>SUM(W12:W23)</f>
        <v>0</v>
      </c>
      <c r="X11" s="163">
        <f t="shared" ref="X11" si="7">SUM(X12:X23)</f>
        <v>0</v>
      </c>
      <c r="Y11" s="163">
        <f t="shared" ref="Y11" si="8">SUM(Y12:Y23)</f>
        <v>0</v>
      </c>
      <c r="Z11" s="163">
        <f t="shared" ref="Z11" si="9">SUM(Z12:Z23)</f>
        <v>0</v>
      </c>
      <c r="AA11" s="106"/>
      <c r="AB11" s="9">
        <f>SUM(AB12:AB23)</f>
        <v>15.7</v>
      </c>
      <c r="AC11" s="10">
        <f>SUM(AC12:AC23)</f>
        <v>40803</v>
      </c>
      <c r="AD11" s="10">
        <f>SUM(AD12:AD23)</f>
        <v>5055</v>
      </c>
    </row>
    <row r="12" spans="1:32" ht="14.1" customHeight="1" x14ac:dyDescent="0.3">
      <c r="A12" s="168">
        <v>1</v>
      </c>
      <c r="B12" s="173" t="s">
        <v>186</v>
      </c>
      <c r="C12" s="172"/>
      <c r="D12" s="7">
        <v>7.85</v>
      </c>
      <c r="E12" s="19">
        <f>10025+10432+407</f>
        <v>20864</v>
      </c>
      <c r="F12" s="19">
        <f>1474+60</f>
        <v>1534</v>
      </c>
      <c r="G12" s="8">
        <f>20457+1474</f>
        <v>21931</v>
      </c>
      <c r="H12" s="31">
        <f>407+60</f>
        <v>467</v>
      </c>
      <c r="I12" s="174"/>
      <c r="J12" s="7">
        <v>7.85</v>
      </c>
      <c r="K12" s="19">
        <f>6493+4000+11425</f>
        <v>21918</v>
      </c>
      <c r="L12" s="19">
        <f>954+588</f>
        <v>1542</v>
      </c>
      <c r="M12" s="8">
        <f>17918+954</f>
        <v>18872</v>
      </c>
      <c r="N12" s="31">
        <f>4000+588</f>
        <v>4588</v>
      </c>
      <c r="O12" s="174"/>
      <c r="P12" s="7"/>
      <c r="Q12" s="19"/>
      <c r="R12" s="19"/>
      <c r="S12" s="8"/>
      <c r="T12" s="31"/>
      <c r="U12" s="174"/>
      <c r="V12" s="7"/>
      <c r="W12" s="19"/>
      <c r="X12" s="19"/>
      <c r="Y12" s="8"/>
      <c r="Z12" s="36"/>
      <c r="AA12" s="106"/>
      <c r="AB12" s="9">
        <f>D12+J12+P12+V12</f>
        <v>15.7</v>
      </c>
      <c r="AC12" s="10">
        <f>G12+M12+S12+Y12</f>
        <v>40803</v>
      </c>
      <c r="AD12" s="10">
        <f>H12+N12+T12+Z12</f>
        <v>5055</v>
      </c>
    </row>
    <row r="13" spans="1:32" ht="14.1" hidden="1" customHeight="1" x14ac:dyDescent="0.3">
      <c r="A13" s="168">
        <v>2</v>
      </c>
      <c r="B13" s="173"/>
      <c r="C13" s="172"/>
      <c r="D13" s="7"/>
      <c r="E13" s="19"/>
      <c r="F13" s="19"/>
      <c r="G13" s="8"/>
      <c r="H13" s="31"/>
      <c r="I13" s="174"/>
      <c r="J13" s="7"/>
      <c r="K13" s="19"/>
      <c r="L13" s="19"/>
      <c r="M13" s="8"/>
      <c r="N13" s="31"/>
      <c r="O13" s="174"/>
      <c r="P13" s="7"/>
      <c r="Q13" s="19"/>
      <c r="R13" s="19"/>
      <c r="S13" s="8"/>
      <c r="T13" s="31"/>
      <c r="U13" s="174"/>
      <c r="V13" s="7"/>
      <c r="W13" s="19"/>
      <c r="X13" s="19"/>
      <c r="Y13" s="8"/>
      <c r="Z13" s="36"/>
      <c r="AA13" s="106"/>
      <c r="AB13" s="9">
        <f t="shared" ref="AB13:AB23" si="10">D13+J13+P13+V13</f>
        <v>0</v>
      </c>
      <c r="AC13" s="10">
        <f t="shared" ref="AC13:AC23" si="11">G13+M13+S13+Y13</f>
        <v>0</v>
      </c>
      <c r="AD13" s="10">
        <f t="shared" ref="AD13:AD23" si="12">H13+N13+T13+Z13</f>
        <v>0</v>
      </c>
    </row>
    <row r="14" spans="1:32" ht="14.1" hidden="1" customHeight="1" x14ac:dyDescent="0.3">
      <c r="A14" s="168">
        <v>3</v>
      </c>
      <c r="B14" s="173"/>
      <c r="C14" s="172"/>
      <c r="D14" s="7"/>
      <c r="E14" s="19"/>
      <c r="F14" s="19"/>
      <c r="G14" s="8"/>
      <c r="H14" s="31"/>
      <c r="I14" s="174"/>
      <c r="J14" s="7"/>
      <c r="K14" s="19"/>
      <c r="L14" s="19"/>
      <c r="M14" s="8"/>
      <c r="N14" s="31"/>
      <c r="O14" s="174"/>
      <c r="P14" s="7"/>
      <c r="Q14" s="19"/>
      <c r="R14" s="19"/>
      <c r="S14" s="8"/>
      <c r="T14" s="31"/>
      <c r="U14" s="174"/>
      <c r="V14" s="7"/>
      <c r="W14" s="19"/>
      <c r="X14" s="19"/>
      <c r="Y14" s="8"/>
      <c r="Z14" s="36"/>
      <c r="AA14" s="106"/>
      <c r="AB14" s="9">
        <f t="shared" si="10"/>
        <v>0</v>
      </c>
      <c r="AC14" s="10">
        <f t="shared" si="11"/>
        <v>0</v>
      </c>
      <c r="AD14" s="10">
        <f t="shared" si="12"/>
        <v>0</v>
      </c>
    </row>
    <row r="15" spans="1:32" ht="14.1" hidden="1" customHeight="1" x14ac:dyDescent="0.3">
      <c r="A15" s="168">
        <v>4</v>
      </c>
      <c r="B15" s="173"/>
      <c r="C15" s="172"/>
      <c r="D15" s="7"/>
      <c r="E15" s="19"/>
      <c r="F15" s="19"/>
      <c r="G15" s="8"/>
      <c r="H15" s="31"/>
      <c r="I15" s="174"/>
      <c r="J15" s="7"/>
      <c r="K15" s="19"/>
      <c r="L15" s="19"/>
      <c r="M15" s="8"/>
      <c r="N15" s="31"/>
      <c r="O15" s="174"/>
      <c r="P15" s="7"/>
      <c r="Q15" s="19"/>
      <c r="R15" s="19"/>
      <c r="S15" s="8"/>
      <c r="T15" s="31"/>
      <c r="U15" s="174"/>
      <c r="V15" s="7"/>
      <c r="W15" s="19"/>
      <c r="X15" s="19"/>
      <c r="Y15" s="8"/>
      <c r="Z15" s="36"/>
      <c r="AA15" s="106"/>
      <c r="AB15" s="9">
        <f t="shared" si="10"/>
        <v>0</v>
      </c>
      <c r="AC15" s="10">
        <f t="shared" si="11"/>
        <v>0</v>
      </c>
      <c r="AD15" s="10">
        <f t="shared" si="12"/>
        <v>0</v>
      </c>
    </row>
    <row r="16" spans="1:32" ht="14.1" hidden="1" customHeight="1" x14ac:dyDescent="0.3">
      <c r="A16" s="168">
        <v>5</v>
      </c>
      <c r="B16" s="173"/>
      <c r="C16" s="172"/>
      <c r="D16" s="7"/>
      <c r="E16" s="19"/>
      <c r="F16" s="19"/>
      <c r="G16" s="8"/>
      <c r="H16" s="31"/>
      <c r="I16" s="174"/>
      <c r="J16" s="7"/>
      <c r="K16" s="19"/>
      <c r="L16" s="19"/>
      <c r="M16" s="8"/>
      <c r="N16" s="31"/>
      <c r="O16" s="174"/>
      <c r="P16" s="7"/>
      <c r="Q16" s="19"/>
      <c r="R16" s="19"/>
      <c r="S16" s="8"/>
      <c r="T16" s="31"/>
      <c r="U16" s="174"/>
      <c r="V16" s="7"/>
      <c r="W16" s="19"/>
      <c r="X16" s="19"/>
      <c r="Y16" s="8"/>
      <c r="Z16" s="36"/>
      <c r="AA16" s="106"/>
      <c r="AB16" s="9">
        <f t="shared" si="10"/>
        <v>0</v>
      </c>
      <c r="AC16" s="10">
        <f t="shared" si="11"/>
        <v>0</v>
      </c>
      <c r="AD16" s="10">
        <f t="shared" si="12"/>
        <v>0</v>
      </c>
    </row>
    <row r="17" spans="1:30" ht="14.1" hidden="1" customHeight="1" x14ac:dyDescent="0.3">
      <c r="A17" s="168">
        <v>6</v>
      </c>
      <c r="B17" s="173"/>
      <c r="C17" s="172"/>
      <c r="D17" s="7"/>
      <c r="E17" s="19"/>
      <c r="F17" s="19"/>
      <c r="G17" s="8"/>
      <c r="H17" s="31"/>
      <c r="I17" s="174"/>
      <c r="J17" s="7"/>
      <c r="K17" s="19"/>
      <c r="L17" s="19"/>
      <c r="M17" s="8"/>
      <c r="N17" s="31"/>
      <c r="O17" s="174"/>
      <c r="P17" s="7"/>
      <c r="Q17" s="19"/>
      <c r="R17" s="19"/>
      <c r="S17" s="8"/>
      <c r="T17" s="31"/>
      <c r="U17" s="174"/>
      <c r="V17" s="7"/>
      <c r="W17" s="19"/>
      <c r="X17" s="19"/>
      <c r="Y17" s="8"/>
      <c r="Z17" s="36"/>
      <c r="AA17" s="106"/>
      <c r="AB17" s="9">
        <f t="shared" si="10"/>
        <v>0</v>
      </c>
      <c r="AC17" s="10">
        <f t="shared" si="11"/>
        <v>0</v>
      </c>
      <c r="AD17" s="10">
        <f t="shared" si="12"/>
        <v>0</v>
      </c>
    </row>
    <row r="18" spans="1:30" ht="14.1" hidden="1" customHeight="1" x14ac:dyDescent="0.3">
      <c r="A18" s="168">
        <v>7</v>
      </c>
      <c r="B18" s="173"/>
      <c r="C18" s="172"/>
      <c r="D18" s="7"/>
      <c r="E18" s="19"/>
      <c r="F18" s="19"/>
      <c r="G18" s="8"/>
      <c r="H18" s="31"/>
      <c r="I18" s="174"/>
      <c r="J18" s="7"/>
      <c r="K18" s="19"/>
      <c r="L18" s="19"/>
      <c r="M18" s="8"/>
      <c r="N18" s="31"/>
      <c r="O18" s="174"/>
      <c r="P18" s="7"/>
      <c r="Q18" s="19"/>
      <c r="R18" s="19"/>
      <c r="S18" s="8"/>
      <c r="T18" s="31"/>
      <c r="U18" s="174"/>
      <c r="V18" s="7"/>
      <c r="W18" s="19"/>
      <c r="X18" s="19"/>
      <c r="Y18" s="8"/>
      <c r="Z18" s="36"/>
      <c r="AA18" s="106"/>
      <c r="AB18" s="9">
        <f t="shared" si="10"/>
        <v>0</v>
      </c>
      <c r="AC18" s="10">
        <f t="shared" si="11"/>
        <v>0</v>
      </c>
      <c r="AD18" s="10">
        <f t="shared" si="12"/>
        <v>0</v>
      </c>
    </row>
    <row r="19" spans="1:30" ht="14.1" hidden="1" customHeight="1" x14ac:dyDescent="0.3">
      <c r="A19" s="168">
        <v>8</v>
      </c>
      <c r="B19" s="173"/>
      <c r="C19" s="172"/>
      <c r="D19" s="7"/>
      <c r="E19" s="19"/>
      <c r="F19" s="19"/>
      <c r="G19" s="8"/>
      <c r="H19" s="31"/>
      <c r="I19" s="174"/>
      <c r="J19" s="7"/>
      <c r="K19" s="19"/>
      <c r="L19" s="19"/>
      <c r="M19" s="8"/>
      <c r="N19" s="31"/>
      <c r="O19" s="174"/>
      <c r="P19" s="7"/>
      <c r="Q19" s="19"/>
      <c r="R19" s="19"/>
      <c r="S19" s="8"/>
      <c r="T19" s="31"/>
      <c r="U19" s="174"/>
      <c r="V19" s="7"/>
      <c r="W19" s="19"/>
      <c r="X19" s="19"/>
      <c r="Y19" s="8"/>
      <c r="Z19" s="36"/>
      <c r="AA19" s="106"/>
      <c r="AB19" s="9">
        <f t="shared" si="10"/>
        <v>0</v>
      </c>
      <c r="AC19" s="10">
        <f t="shared" si="11"/>
        <v>0</v>
      </c>
      <c r="AD19" s="10">
        <f t="shared" si="12"/>
        <v>0</v>
      </c>
    </row>
    <row r="20" spans="1:30" ht="14.1" hidden="1" customHeight="1" x14ac:dyDescent="0.3">
      <c r="A20" s="168">
        <v>9</v>
      </c>
      <c r="B20" s="173"/>
      <c r="C20" s="172"/>
      <c r="D20" s="7"/>
      <c r="E20" s="19"/>
      <c r="F20" s="19"/>
      <c r="G20" s="8"/>
      <c r="H20" s="31"/>
      <c r="I20" s="174"/>
      <c r="J20" s="7"/>
      <c r="K20" s="19"/>
      <c r="L20" s="19"/>
      <c r="M20" s="8"/>
      <c r="N20" s="31"/>
      <c r="O20" s="174"/>
      <c r="P20" s="7"/>
      <c r="Q20" s="19"/>
      <c r="R20" s="19"/>
      <c r="S20" s="8"/>
      <c r="T20" s="31"/>
      <c r="U20" s="174"/>
      <c r="V20" s="7"/>
      <c r="W20" s="19"/>
      <c r="X20" s="19"/>
      <c r="Y20" s="8"/>
      <c r="Z20" s="36"/>
      <c r="AA20" s="106"/>
      <c r="AB20" s="9">
        <f t="shared" si="10"/>
        <v>0</v>
      </c>
      <c r="AC20" s="10">
        <f t="shared" si="11"/>
        <v>0</v>
      </c>
      <c r="AD20" s="10">
        <f t="shared" si="12"/>
        <v>0</v>
      </c>
    </row>
    <row r="21" spans="1:30" ht="14.1" hidden="1" customHeight="1" x14ac:dyDescent="0.3">
      <c r="A21" s="168">
        <v>10</v>
      </c>
      <c r="B21" s="173"/>
      <c r="C21" s="172"/>
      <c r="D21" s="7"/>
      <c r="E21" s="19"/>
      <c r="F21" s="19"/>
      <c r="G21" s="8"/>
      <c r="H21" s="31"/>
      <c r="I21" s="174"/>
      <c r="J21" s="7"/>
      <c r="K21" s="19"/>
      <c r="L21" s="19"/>
      <c r="M21" s="8"/>
      <c r="N21" s="31"/>
      <c r="O21" s="174"/>
      <c r="P21" s="7"/>
      <c r="Q21" s="19"/>
      <c r="R21" s="19"/>
      <c r="S21" s="8"/>
      <c r="T21" s="31"/>
      <c r="U21" s="174"/>
      <c r="V21" s="7"/>
      <c r="W21" s="19"/>
      <c r="X21" s="19"/>
      <c r="Y21" s="8"/>
      <c r="Z21" s="36"/>
      <c r="AA21" s="106"/>
      <c r="AB21" s="9">
        <f t="shared" si="10"/>
        <v>0</v>
      </c>
      <c r="AC21" s="10">
        <f t="shared" si="11"/>
        <v>0</v>
      </c>
      <c r="AD21" s="10">
        <f t="shared" si="12"/>
        <v>0</v>
      </c>
    </row>
    <row r="22" spans="1:30" ht="14.1" hidden="1" customHeight="1" x14ac:dyDescent="0.3">
      <c r="A22" s="168">
        <v>11</v>
      </c>
      <c r="B22" s="173"/>
      <c r="C22" s="172"/>
      <c r="D22" s="7"/>
      <c r="E22" s="19"/>
      <c r="F22" s="19"/>
      <c r="G22" s="8"/>
      <c r="H22" s="31"/>
      <c r="I22" s="174"/>
      <c r="J22" s="7"/>
      <c r="K22" s="19"/>
      <c r="L22" s="19"/>
      <c r="M22" s="8"/>
      <c r="N22" s="31"/>
      <c r="O22" s="174"/>
      <c r="P22" s="7"/>
      <c r="Q22" s="19"/>
      <c r="R22" s="19"/>
      <c r="S22" s="19"/>
      <c r="T22" s="19"/>
      <c r="U22" s="174"/>
      <c r="V22" s="7"/>
      <c r="W22" s="19"/>
      <c r="X22" s="19"/>
      <c r="Y22" s="8"/>
      <c r="Z22" s="36"/>
      <c r="AA22" s="106"/>
      <c r="AB22" s="9">
        <f t="shared" si="10"/>
        <v>0</v>
      </c>
      <c r="AC22" s="10">
        <f t="shared" si="11"/>
        <v>0</v>
      </c>
      <c r="AD22" s="10">
        <f t="shared" si="12"/>
        <v>0</v>
      </c>
    </row>
    <row r="23" spans="1:30" ht="14.1" hidden="1" customHeight="1" x14ac:dyDescent="0.3">
      <c r="A23" s="168">
        <v>12</v>
      </c>
      <c r="B23" s="173"/>
      <c r="C23" s="172"/>
      <c r="D23" s="7"/>
      <c r="E23" s="19"/>
      <c r="F23" s="19"/>
      <c r="G23" s="8"/>
      <c r="H23" s="31"/>
      <c r="I23" s="174"/>
      <c r="J23" s="7"/>
      <c r="K23" s="19"/>
      <c r="L23" s="19"/>
      <c r="M23" s="8"/>
      <c r="N23" s="31"/>
      <c r="O23" s="174"/>
      <c r="P23" s="7"/>
      <c r="Q23" s="19"/>
      <c r="R23" s="19"/>
      <c r="S23" s="19"/>
      <c r="T23" s="19"/>
      <c r="U23" s="174"/>
      <c r="V23" s="7"/>
      <c r="W23" s="19"/>
      <c r="X23" s="19"/>
      <c r="Y23" s="8"/>
      <c r="Z23" s="36"/>
      <c r="AA23" s="106"/>
      <c r="AB23" s="9">
        <f t="shared" si="10"/>
        <v>0</v>
      </c>
      <c r="AC23" s="10">
        <f t="shared" si="11"/>
        <v>0</v>
      </c>
      <c r="AD23" s="10">
        <f t="shared" si="12"/>
        <v>0</v>
      </c>
    </row>
    <row r="24" spans="1:30" ht="14.1" customHeight="1" x14ac:dyDescent="0.3">
      <c r="A24" s="230" t="s">
        <v>1</v>
      </c>
      <c r="B24" s="231"/>
      <c r="C24" s="166"/>
      <c r="D24" s="92"/>
      <c r="E24" s="92"/>
      <c r="F24" s="92"/>
      <c r="G24" s="5"/>
      <c r="H24" s="65"/>
      <c r="I24" s="116"/>
      <c r="J24" s="92"/>
      <c r="K24" s="92"/>
      <c r="L24" s="92"/>
      <c r="M24" s="5"/>
      <c r="N24" s="65"/>
      <c r="O24" s="116"/>
      <c r="P24" s="92"/>
      <c r="Q24" s="92"/>
      <c r="R24" s="92"/>
      <c r="S24" s="5"/>
      <c r="T24" s="65"/>
      <c r="U24" s="116"/>
      <c r="V24" s="92"/>
      <c r="W24" s="92"/>
      <c r="X24" s="92"/>
      <c r="Y24" s="5"/>
      <c r="Z24" s="126"/>
      <c r="AA24" s="105"/>
      <c r="AB24" s="4"/>
      <c r="AC24" s="5"/>
      <c r="AD24" s="5"/>
    </row>
    <row r="25" spans="1:30" ht="14.1" customHeight="1" x14ac:dyDescent="0.3">
      <c r="A25" s="226" t="s">
        <v>2</v>
      </c>
      <c r="B25" s="227"/>
      <c r="C25" s="6"/>
      <c r="D25" s="7"/>
      <c r="E25" s="20"/>
      <c r="F25" s="20"/>
      <c r="G25" s="8"/>
      <c r="H25" s="31"/>
      <c r="I25" s="17"/>
      <c r="J25" s="7"/>
      <c r="K25" s="20"/>
      <c r="L25" s="20"/>
      <c r="M25" s="8"/>
      <c r="N25" s="31"/>
      <c r="O25" s="17"/>
      <c r="P25" s="7"/>
      <c r="Q25" s="20"/>
      <c r="R25" s="20"/>
      <c r="S25" s="8"/>
      <c r="T25" s="31"/>
      <c r="U25" s="17"/>
      <c r="V25" s="7"/>
      <c r="W25" s="20"/>
      <c r="X25" s="20"/>
      <c r="Y25" s="8"/>
      <c r="Z25" s="36"/>
      <c r="AA25" s="106"/>
      <c r="AB25" s="9" t="str">
        <f t="shared" ref="AB25:AB32" si="13">IF(D25+J25+P25+V25=0,"",D25+J25+P25+V25)</f>
        <v/>
      </c>
      <c r="AC25" s="10">
        <f t="shared" ref="AC25:AD32" si="14">G25+M25+S25+Y25</f>
        <v>0</v>
      </c>
      <c r="AD25" s="10">
        <f t="shared" si="14"/>
        <v>0</v>
      </c>
    </row>
    <row r="26" spans="1:30" ht="14.1" customHeight="1" x14ac:dyDescent="0.3">
      <c r="A26" s="226" t="s">
        <v>3</v>
      </c>
      <c r="B26" s="227"/>
      <c r="C26" s="6"/>
      <c r="D26" s="7"/>
      <c r="E26" s="20"/>
      <c r="F26" s="20"/>
      <c r="G26" s="8"/>
      <c r="H26" s="31"/>
      <c r="I26" s="17"/>
      <c r="J26" s="7"/>
      <c r="K26" s="20"/>
      <c r="L26" s="20"/>
      <c r="M26" s="8"/>
      <c r="N26" s="31"/>
      <c r="O26" s="17"/>
      <c r="P26" s="7"/>
      <c r="Q26" s="20"/>
      <c r="R26" s="20"/>
      <c r="S26" s="8"/>
      <c r="T26" s="31"/>
      <c r="U26" s="17"/>
      <c r="V26" s="7"/>
      <c r="W26" s="20"/>
      <c r="X26" s="20"/>
      <c r="Y26" s="8"/>
      <c r="Z26" s="36"/>
      <c r="AA26" s="106"/>
      <c r="AB26" s="9" t="str">
        <f t="shared" si="13"/>
        <v/>
      </c>
      <c r="AC26" s="10">
        <f t="shared" si="14"/>
        <v>0</v>
      </c>
      <c r="AD26" s="10">
        <f t="shared" si="14"/>
        <v>0</v>
      </c>
    </row>
    <row r="27" spans="1:30" ht="14.1" customHeight="1" x14ac:dyDescent="0.3">
      <c r="A27" s="226" t="s">
        <v>4</v>
      </c>
      <c r="B27" s="227"/>
      <c r="C27" s="6"/>
      <c r="D27" s="7"/>
      <c r="E27" s="20"/>
      <c r="F27" s="20"/>
      <c r="G27" s="8"/>
      <c r="H27" s="31"/>
      <c r="I27" s="17"/>
      <c r="J27" s="7"/>
      <c r="K27" s="20"/>
      <c r="L27" s="20"/>
      <c r="M27" s="8"/>
      <c r="N27" s="31"/>
      <c r="O27" s="17"/>
      <c r="P27" s="7"/>
      <c r="Q27" s="20"/>
      <c r="R27" s="20"/>
      <c r="S27" s="8"/>
      <c r="T27" s="31"/>
      <c r="U27" s="17"/>
      <c r="V27" s="7"/>
      <c r="W27" s="20"/>
      <c r="X27" s="20"/>
      <c r="Y27" s="8"/>
      <c r="Z27" s="36"/>
      <c r="AA27" s="106"/>
      <c r="AB27" s="9" t="str">
        <f t="shared" si="13"/>
        <v/>
      </c>
      <c r="AC27" s="10">
        <f t="shared" si="14"/>
        <v>0</v>
      </c>
      <c r="AD27" s="10">
        <f t="shared" si="14"/>
        <v>0</v>
      </c>
    </row>
    <row r="28" spans="1:30" ht="14.1" customHeight="1" x14ac:dyDescent="0.3">
      <c r="A28" s="226" t="s">
        <v>62</v>
      </c>
      <c r="B28" s="227"/>
      <c r="C28" s="6"/>
      <c r="D28" s="7"/>
      <c r="E28" s="20"/>
      <c r="F28" s="20"/>
      <c r="G28" s="8"/>
      <c r="H28" s="31"/>
      <c r="I28" s="17"/>
      <c r="J28" s="7"/>
      <c r="K28" s="20"/>
      <c r="L28" s="20"/>
      <c r="M28" s="8"/>
      <c r="N28" s="31"/>
      <c r="O28" s="17"/>
      <c r="P28" s="7"/>
      <c r="Q28" s="20"/>
      <c r="R28" s="20"/>
      <c r="S28" s="8"/>
      <c r="T28" s="31"/>
      <c r="U28" s="17"/>
      <c r="V28" s="7"/>
      <c r="W28" s="20"/>
      <c r="X28" s="20"/>
      <c r="Y28" s="8"/>
      <c r="Z28" s="36"/>
      <c r="AA28" s="106"/>
      <c r="AB28" s="9" t="str">
        <f t="shared" si="13"/>
        <v/>
      </c>
      <c r="AC28" s="10">
        <f t="shared" si="14"/>
        <v>0</v>
      </c>
      <c r="AD28" s="10">
        <f t="shared" si="14"/>
        <v>0</v>
      </c>
    </row>
    <row r="29" spans="1:30" ht="14.1" customHeight="1" x14ac:dyDescent="0.3">
      <c r="A29" s="138" t="s">
        <v>119</v>
      </c>
      <c r="B29" s="173" t="s">
        <v>190</v>
      </c>
      <c r="C29" s="6">
        <v>1</v>
      </c>
      <c r="D29" s="7">
        <v>0.15</v>
      </c>
      <c r="E29" s="20">
        <v>1499</v>
      </c>
      <c r="F29" s="20">
        <v>579</v>
      </c>
      <c r="G29" s="8"/>
      <c r="H29" s="31">
        <f>2078</f>
        <v>2078</v>
      </c>
      <c r="I29" s="17">
        <v>1</v>
      </c>
      <c r="J29" s="7">
        <v>0.23</v>
      </c>
      <c r="K29" s="20">
        <v>2414</v>
      </c>
      <c r="L29" s="20">
        <v>932</v>
      </c>
      <c r="M29" s="8"/>
      <c r="N29" s="31">
        <f>2414+932</f>
        <v>3346</v>
      </c>
      <c r="O29" s="17"/>
      <c r="P29" s="7"/>
      <c r="Q29" s="20"/>
      <c r="R29" s="20"/>
      <c r="S29" s="8"/>
      <c r="T29" s="31"/>
      <c r="U29" s="17"/>
      <c r="V29" s="7"/>
      <c r="W29" s="20"/>
      <c r="X29" s="20"/>
      <c r="Y29" s="8"/>
      <c r="Z29" s="36"/>
      <c r="AA29" s="106"/>
      <c r="AB29" s="9">
        <f t="shared" si="13"/>
        <v>0.38</v>
      </c>
      <c r="AC29" s="10">
        <f t="shared" si="14"/>
        <v>0</v>
      </c>
      <c r="AD29" s="10">
        <f t="shared" si="14"/>
        <v>5424</v>
      </c>
    </row>
    <row r="30" spans="1:30" ht="14.1" customHeight="1" x14ac:dyDescent="0.3">
      <c r="A30" s="85" t="s">
        <v>120</v>
      </c>
      <c r="B30" s="173"/>
      <c r="C30" s="6"/>
      <c r="D30" s="7"/>
      <c r="E30" s="20"/>
      <c r="F30" s="20"/>
      <c r="G30" s="8"/>
      <c r="H30" s="31"/>
      <c r="I30" s="17"/>
      <c r="J30" s="7"/>
      <c r="K30" s="20"/>
      <c r="L30" s="20"/>
      <c r="M30" s="8"/>
      <c r="N30" s="31"/>
      <c r="O30" s="17"/>
      <c r="P30" s="7"/>
      <c r="Q30" s="20"/>
      <c r="R30" s="20"/>
      <c r="S30" s="8"/>
      <c r="T30" s="31"/>
      <c r="U30" s="17"/>
      <c r="V30" s="7"/>
      <c r="W30" s="20"/>
      <c r="X30" s="20"/>
      <c r="Y30" s="8"/>
      <c r="Z30" s="36"/>
      <c r="AA30" s="106"/>
      <c r="AB30" s="9" t="str">
        <f t="shared" si="13"/>
        <v/>
      </c>
      <c r="AC30" s="10">
        <f t="shared" si="14"/>
        <v>0</v>
      </c>
      <c r="AD30" s="10">
        <f t="shared" si="14"/>
        <v>0</v>
      </c>
    </row>
    <row r="31" spans="1:30" ht="14.1" customHeight="1" x14ac:dyDescent="0.3">
      <c r="A31" s="85" t="s">
        <v>121</v>
      </c>
      <c r="B31" s="173"/>
      <c r="C31" s="6"/>
      <c r="D31" s="7"/>
      <c r="E31" s="20"/>
      <c r="F31" s="20"/>
      <c r="G31" s="8"/>
      <c r="H31" s="31"/>
      <c r="I31" s="17"/>
      <c r="J31" s="7"/>
      <c r="K31" s="20"/>
      <c r="L31" s="20"/>
      <c r="M31" s="8"/>
      <c r="N31" s="31"/>
      <c r="O31" s="17"/>
      <c r="P31" s="7"/>
      <c r="Q31" s="20"/>
      <c r="R31" s="20"/>
      <c r="S31" s="8"/>
      <c r="T31" s="31"/>
      <c r="U31" s="17"/>
      <c r="V31" s="7"/>
      <c r="W31" s="20"/>
      <c r="X31" s="20"/>
      <c r="Y31" s="8"/>
      <c r="Z31" s="36"/>
      <c r="AA31" s="106"/>
      <c r="AB31" s="9" t="str">
        <f t="shared" si="13"/>
        <v/>
      </c>
      <c r="AC31" s="10">
        <f t="shared" si="14"/>
        <v>0</v>
      </c>
      <c r="AD31" s="10">
        <f t="shared" si="14"/>
        <v>0</v>
      </c>
    </row>
    <row r="32" spans="1:30" ht="14.1" customHeight="1" x14ac:dyDescent="0.3">
      <c r="A32" s="85" t="s">
        <v>122</v>
      </c>
      <c r="B32" s="173"/>
      <c r="C32" s="6"/>
      <c r="D32" s="7"/>
      <c r="E32" s="20"/>
      <c r="F32" s="20"/>
      <c r="G32" s="8"/>
      <c r="H32" s="31"/>
      <c r="I32" s="17"/>
      <c r="J32" s="7"/>
      <c r="K32" s="20"/>
      <c r="L32" s="20"/>
      <c r="M32" s="8"/>
      <c r="N32" s="31"/>
      <c r="O32" s="17"/>
      <c r="P32" s="7"/>
      <c r="Q32" s="20"/>
      <c r="R32" s="20"/>
      <c r="S32" s="8"/>
      <c r="T32" s="31"/>
      <c r="U32" s="17"/>
      <c r="V32" s="7"/>
      <c r="W32" s="20"/>
      <c r="X32" s="20"/>
      <c r="Y32" s="8"/>
      <c r="Z32" s="36"/>
      <c r="AA32" s="106"/>
      <c r="AB32" s="9" t="str">
        <f t="shared" si="13"/>
        <v/>
      </c>
      <c r="AC32" s="10">
        <f t="shared" si="14"/>
        <v>0</v>
      </c>
      <c r="AD32" s="10">
        <f t="shared" si="14"/>
        <v>0</v>
      </c>
    </row>
    <row r="33" spans="1:30" ht="15" customHeight="1" thickBot="1" x14ac:dyDescent="0.35">
      <c r="A33" s="224" t="s">
        <v>64</v>
      </c>
      <c r="B33" s="225"/>
      <c r="C33" s="28">
        <f t="shared" ref="C33" si="15">SUM(C11,C25:C32)</f>
        <v>2</v>
      </c>
      <c r="D33" s="29">
        <f t="shared" ref="D33" si="16">SUM(D11,D25:D32)</f>
        <v>8</v>
      </c>
      <c r="E33" s="28">
        <f t="shared" ref="E33" si="17">SUM(E11,E25:E32)</f>
        <v>22363</v>
      </c>
      <c r="F33" s="28">
        <f t="shared" ref="F33:J33" si="18">SUM(F11,F25:F32)</f>
        <v>2113</v>
      </c>
      <c r="G33" s="28">
        <f t="shared" si="18"/>
        <v>21931</v>
      </c>
      <c r="H33" s="32">
        <f t="shared" si="18"/>
        <v>2545</v>
      </c>
      <c r="I33" s="44">
        <f t="shared" si="18"/>
        <v>2</v>
      </c>
      <c r="J33" s="29">
        <f t="shared" si="18"/>
        <v>8.08</v>
      </c>
      <c r="K33" s="28">
        <f>SUM(K11,K25:K32)</f>
        <v>24332</v>
      </c>
      <c r="L33" s="28">
        <f t="shared" ref="L33:P33" si="19">SUM(L11,L25:L32)</f>
        <v>2474</v>
      </c>
      <c r="M33" s="28">
        <f t="shared" si="19"/>
        <v>18872</v>
      </c>
      <c r="N33" s="32">
        <f t="shared" si="19"/>
        <v>7934</v>
      </c>
      <c r="O33" s="41">
        <f t="shared" si="19"/>
        <v>0</v>
      </c>
      <c r="P33" s="28">
        <f t="shared" si="19"/>
        <v>0</v>
      </c>
      <c r="Q33" s="28">
        <f>SUM(Q11,Q25:Q32)</f>
        <v>0</v>
      </c>
      <c r="R33" s="28">
        <f t="shared" ref="R33" si="20">SUM(R11,R25:R32)</f>
        <v>0</v>
      </c>
      <c r="S33" s="28">
        <f>SUM(S11,S25:S32)</f>
        <v>0</v>
      </c>
      <c r="T33" s="32">
        <f t="shared" ref="T33:V33" si="21">SUM(T11,T25:T32)</f>
        <v>0</v>
      </c>
      <c r="U33" s="41">
        <f>SUM(U11,U25:U32)</f>
        <v>0</v>
      </c>
      <c r="V33" s="28">
        <f t="shared" si="21"/>
        <v>0</v>
      </c>
      <c r="W33" s="28">
        <f>SUM(W11,W25:W32)</f>
        <v>0</v>
      </c>
      <c r="X33" s="28">
        <f t="shared" ref="X33" si="22">SUM(X11,X25:X32)</f>
        <v>0</v>
      </c>
      <c r="Y33" s="28">
        <f t="shared" ref="Y33" si="23">SUM(Y11,Y25:Y32)</f>
        <v>0</v>
      </c>
      <c r="Z33" s="32">
        <f t="shared" ref="Z33" si="24">SUM(Z11,Z25:Z32)</f>
        <v>0</v>
      </c>
      <c r="AA33" s="105"/>
      <c r="AB33" s="9">
        <f>AB11+SUM(AB25:AB32)</f>
        <v>16.079999999999998</v>
      </c>
      <c r="AC33" s="26">
        <f>AC11+SUM(AC25:AC32)</f>
        <v>40803</v>
      </c>
      <c r="AD33" s="26">
        <f>AD11+SUM(AD25:AD32)</f>
        <v>10479</v>
      </c>
    </row>
    <row r="34" spans="1:30" x14ac:dyDescent="0.3">
      <c r="A34" s="214" t="s">
        <v>42</v>
      </c>
      <c r="B34" s="214"/>
      <c r="C34" s="79"/>
      <c r="D34" s="79"/>
      <c r="E34" s="79"/>
      <c r="F34" s="71"/>
      <c r="G34" s="90"/>
      <c r="H34" s="91"/>
      <c r="I34" s="109"/>
      <c r="J34" s="102"/>
      <c r="K34" s="102"/>
      <c r="L34" s="117"/>
      <c r="M34" s="90"/>
      <c r="N34" s="91"/>
      <c r="O34" s="109"/>
      <c r="P34" s="102"/>
      <c r="Q34" s="102"/>
      <c r="R34" s="117"/>
      <c r="S34" s="90"/>
      <c r="T34" s="91"/>
      <c r="U34" s="109"/>
      <c r="V34" s="102"/>
      <c r="W34" s="102"/>
      <c r="X34" s="117"/>
      <c r="Y34" s="90"/>
      <c r="Z34" s="127"/>
      <c r="AA34" s="107"/>
      <c r="AB34" s="102"/>
      <c r="AC34" s="27"/>
      <c r="AD34" s="27"/>
    </row>
    <row r="35" spans="1:30" x14ac:dyDescent="0.3">
      <c r="A35" s="76" t="s">
        <v>65</v>
      </c>
      <c r="B35" s="176"/>
      <c r="C35" s="77"/>
      <c r="D35" s="77"/>
      <c r="E35" s="77"/>
      <c r="F35" s="78"/>
      <c r="G35" s="39"/>
      <c r="H35" s="33"/>
      <c r="I35" s="118"/>
      <c r="J35" s="119"/>
      <c r="K35" s="119"/>
      <c r="L35" s="120"/>
      <c r="M35" s="39"/>
      <c r="N35" s="33"/>
      <c r="O35" s="109"/>
      <c r="P35" s="108"/>
      <c r="Q35" s="108"/>
      <c r="R35" s="124"/>
      <c r="S35" s="39"/>
      <c r="T35" s="33"/>
      <c r="U35" s="109"/>
      <c r="V35" s="108"/>
      <c r="W35" s="108"/>
      <c r="X35" s="124"/>
      <c r="Y35" s="39"/>
      <c r="Z35" s="37"/>
      <c r="AA35" s="107"/>
      <c r="AB35" s="108"/>
      <c r="AC35" s="10">
        <f>G35+M35+S35+Y35</f>
        <v>0</v>
      </c>
      <c r="AD35" s="10">
        <f>H35+N35+T35+Z35</f>
        <v>0</v>
      </c>
    </row>
    <row r="36" spans="1:30" x14ac:dyDescent="0.3">
      <c r="A36" s="135" t="s">
        <v>66</v>
      </c>
      <c r="B36" s="177"/>
      <c r="C36" s="74"/>
      <c r="D36" s="74"/>
      <c r="E36" s="74"/>
      <c r="F36" s="75"/>
      <c r="G36" s="39"/>
      <c r="H36" s="33"/>
      <c r="I36" s="118"/>
      <c r="J36" s="119"/>
      <c r="K36" s="119"/>
      <c r="L36" s="120"/>
      <c r="M36" s="39"/>
      <c r="N36" s="33"/>
      <c r="O36" s="109"/>
      <c r="P36" s="108"/>
      <c r="Q36" s="108"/>
      <c r="R36" s="124"/>
      <c r="S36" s="39"/>
      <c r="T36" s="33"/>
      <c r="U36" s="109"/>
      <c r="V36" s="108"/>
      <c r="W36" s="108"/>
      <c r="X36" s="124"/>
      <c r="Y36" s="39"/>
      <c r="Z36" s="37"/>
      <c r="AA36" s="107"/>
      <c r="AB36" s="108"/>
      <c r="AC36" s="10">
        <f>G36+M36+S36+Y36</f>
        <v>0</v>
      </c>
      <c r="AD36" s="10">
        <f>H36+N36+T36+Z36</f>
        <v>0</v>
      </c>
    </row>
    <row r="37" spans="1:30" x14ac:dyDescent="0.3">
      <c r="A37" s="135" t="s">
        <v>67</v>
      </c>
      <c r="B37" s="177"/>
      <c r="C37" s="74"/>
      <c r="D37" s="74"/>
      <c r="E37" s="74"/>
      <c r="F37" s="75"/>
      <c r="G37" s="40"/>
      <c r="H37" s="34"/>
      <c r="I37" s="118"/>
      <c r="J37" s="119"/>
      <c r="K37" s="119"/>
      <c r="L37" s="120"/>
      <c r="M37" s="40"/>
      <c r="N37" s="34"/>
      <c r="O37" s="109"/>
      <c r="P37" s="108"/>
      <c r="Q37" s="108"/>
      <c r="R37" s="124"/>
      <c r="S37" s="40"/>
      <c r="T37" s="34"/>
      <c r="U37" s="109"/>
      <c r="V37" s="108"/>
      <c r="W37" s="108"/>
      <c r="X37" s="124"/>
      <c r="Y37" s="40"/>
      <c r="Z37" s="38"/>
      <c r="AA37" s="107"/>
      <c r="AB37" s="108"/>
      <c r="AC37" s="10">
        <f t="shared" ref="AC37:AD38" si="25">G37+M37+S37+Y37</f>
        <v>0</v>
      </c>
      <c r="AD37" s="10">
        <f t="shared" si="25"/>
        <v>0</v>
      </c>
    </row>
    <row r="38" spans="1:30" ht="14.4" thickBot="1" x14ac:dyDescent="0.35">
      <c r="A38" s="217" t="s">
        <v>68</v>
      </c>
      <c r="B38" s="217"/>
      <c r="C38" s="72"/>
      <c r="D38" s="72"/>
      <c r="E38" s="72"/>
      <c r="F38" s="73"/>
      <c r="G38" s="41">
        <f>SUM(G35:G37)</f>
        <v>0</v>
      </c>
      <c r="H38" s="32">
        <f>SUM(H35:H37)</f>
        <v>0</v>
      </c>
      <c r="I38" s="109"/>
      <c r="J38" s="109"/>
      <c r="K38" s="109"/>
      <c r="L38" s="121"/>
      <c r="M38" s="44">
        <f>SUM(M35:M37)</f>
        <v>0</v>
      </c>
      <c r="N38" s="32">
        <f>SUM(N35:N37)</f>
        <v>0</v>
      </c>
      <c r="O38" s="109"/>
      <c r="P38" s="109"/>
      <c r="Q38" s="109"/>
      <c r="R38" s="121"/>
      <c r="S38" s="44">
        <f>SUM(S35:S37)</f>
        <v>0</v>
      </c>
      <c r="T38" s="32">
        <f>SUM(T35:T37)</f>
        <v>0</v>
      </c>
      <c r="U38" s="109"/>
      <c r="V38" s="109"/>
      <c r="W38" s="109"/>
      <c r="X38" s="121"/>
      <c r="Y38" s="44">
        <f>SUM(Y35:Y37)</f>
        <v>0</v>
      </c>
      <c r="Z38" s="32">
        <f>SUM(Z35:Z37)</f>
        <v>0</v>
      </c>
      <c r="AA38" s="107"/>
      <c r="AB38" s="109"/>
      <c r="AC38" s="26">
        <f t="shared" si="25"/>
        <v>0</v>
      </c>
      <c r="AD38" s="26">
        <f t="shared" si="25"/>
        <v>0</v>
      </c>
    </row>
    <row r="39" spans="1:30" x14ac:dyDescent="0.3">
      <c r="A39" s="221" t="s">
        <v>69</v>
      </c>
      <c r="B39" s="221"/>
      <c r="C39" s="70"/>
      <c r="D39" s="70"/>
      <c r="E39" s="70"/>
      <c r="F39" s="71"/>
      <c r="G39" s="88"/>
      <c r="H39" s="89"/>
      <c r="I39" s="109"/>
      <c r="J39" s="109"/>
      <c r="K39" s="109"/>
      <c r="L39" s="109"/>
      <c r="M39" s="145"/>
      <c r="N39" s="143"/>
      <c r="O39" s="109"/>
      <c r="P39" s="109"/>
      <c r="Q39" s="109"/>
      <c r="R39" s="121"/>
      <c r="S39" s="88"/>
      <c r="T39" s="89"/>
      <c r="U39" s="109"/>
      <c r="V39" s="109"/>
      <c r="W39" s="109"/>
      <c r="X39" s="121"/>
      <c r="Y39" s="88"/>
      <c r="Z39" s="128"/>
      <c r="AA39" s="107"/>
      <c r="AB39" s="109"/>
      <c r="AC39" s="11"/>
      <c r="AD39" s="11"/>
    </row>
    <row r="40" spans="1:30" x14ac:dyDescent="0.3">
      <c r="A40" s="216" t="s">
        <v>44</v>
      </c>
      <c r="B40" s="216"/>
      <c r="C40" s="77"/>
      <c r="D40" s="77"/>
      <c r="E40" s="77"/>
      <c r="F40" s="78"/>
      <c r="G40" s="42">
        <v>2027</v>
      </c>
      <c r="H40" s="31"/>
      <c r="I40" s="109"/>
      <c r="J40" s="109"/>
      <c r="K40" s="109"/>
      <c r="L40" s="121"/>
      <c r="M40" s="144"/>
      <c r="N40" s="31"/>
      <c r="O40" s="109"/>
      <c r="P40" s="109"/>
      <c r="Q40" s="109"/>
      <c r="R40" s="121"/>
      <c r="S40" s="42"/>
      <c r="T40" s="31"/>
      <c r="U40" s="109"/>
      <c r="V40" s="109"/>
      <c r="W40" s="109"/>
      <c r="X40" s="121"/>
      <c r="Y40" s="42"/>
      <c r="Z40" s="36"/>
      <c r="AA40" s="107"/>
      <c r="AB40" s="109"/>
      <c r="AC40" s="10">
        <f t="shared" ref="AC40:AD42" si="26">G40+M40+S40+Y40</f>
        <v>2027</v>
      </c>
      <c r="AD40" s="10">
        <f t="shared" si="26"/>
        <v>0</v>
      </c>
    </row>
    <row r="41" spans="1:30" x14ac:dyDescent="0.3">
      <c r="A41" s="222" t="s">
        <v>46</v>
      </c>
      <c r="B41" s="222"/>
      <c r="C41" s="74"/>
      <c r="D41" s="74"/>
      <c r="E41" s="74"/>
      <c r="F41" s="75"/>
      <c r="G41" s="42"/>
      <c r="H41" s="31"/>
      <c r="I41" s="109"/>
      <c r="J41" s="109"/>
      <c r="K41" s="109"/>
      <c r="L41" s="121"/>
      <c r="M41" s="42"/>
      <c r="N41" s="31"/>
      <c r="O41" s="109"/>
      <c r="P41" s="109"/>
      <c r="Q41" s="109"/>
      <c r="R41" s="121"/>
      <c r="S41" s="42"/>
      <c r="T41" s="31"/>
      <c r="U41" s="109"/>
      <c r="V41" s="109"/>
      <c r="W41" s="109"/>
      <c r="X41" s="121"/>
      <c r="Y41" s="42"/>
      <c r="Z41" s="36"/>
      <c r="AA41" s="107"/>
      <c r="AB41" s="109"/>
      <c r="AC41" s="10">
        <f t="shared" si="26"/>
        <v>0</v>
      </c>
      <c r="AD41" s="10">
        <f t="shared" si="26"/>
        <v>0</v>
      </c>
    </row>
    <row r="42" spans="1:30" ht="14.4" thickBot="1" x14ac:dyDescent="0.35">
      <c r="A42" s="223" t="s">
        <v>48</v>
      </c>
      <c r="B42" s="223"/>
      <c r="C42" s="72"/>
      <c r="D42" s="72"/>
      <c r="E42" s="72"/>
      <c r="F42" s="73"/>
      <c r="G42" s="44">
        <f t="shared" ref="G42:H42" si="27">SUM(G40:G41)</f>
        <v>2027</v>
      </c>
      <c r="H42" s="32">
        <f t="shared" si="27"/>
        <v>0</v>
      </c>
      <c r="I42" s="109"/>
      <c r="J42" s="109"/>
      <c r="K42" s="109"/>
      <c r="L42" s="121"/>
      <c r="M42" s="44">
        <f>SUM(M40:M41)</f>
        <v>0</v>
      </c>
      <c r="N42" s="32">
        <f t="shared" ref="N42" si="28">SUM(N40:N41)</f>
        <v>0</v>
      </c>
      <c r="O42" s="109"/>
      <c r="P42" s="109"/>
      <c r="Q42" s="109"/>
      <c r="R42" s="121"/>
      <c r="S42" s="44">
        <f t="shared" ref="S42:T42" si="29">SUM(S40:S41)</f>
        <v>0</v>
      </c>
      <c r="T42" s="32">
        <f t="shared" si="29"/>
        <v>0</v>
      </c>
      <c r="U42" s="109"/>
      <c r="V42" s="109"/>
      <c r="W42" s="109"/>
      <c r="X42" s="121"/>
      <c r="Y42" s="44">
        <f t="shared" ref="Y42:Z42" si="30">SUM(Y40:Y41)</f>
        <v>0</v>
      </c>
      <c r="Z42" s="32">
        <f t="shared" si="30"/>
        <v>0</v>
      </c>
      <c r="AA42" s="107"/>
      <c r="AB42" s="109"/>
      <c r="AC42" s="26">
        <f t="shared" si="26"/>
        <v>2027</v>
      </c>
      <c r="AD42" s="26">
        <f t="shared" si="26"/>
        <v>0</v>
      </c>
    </row>
    <row r="43" spans="1:30" x14ac:dyDescent="0.3">
      <c r="A43" s="215" t="s">
        <v>71</v>
      </c>
      <c r="B43" s="215"/>
      <c r="C43" s="70"/>
      <c r="D43" s="70"/>
      <c r="E43" s="79"/>
      <c r="F43" s="80"/>
      <c r="G43" s="88"/>
      <c r="H43" s="89"/>
      <c r="I43" s="109"/>
      <c r="J43" s="109"/>
      <c r="K43" s="109"/>
      <c r="L43" s="121"/>
      <c r="M43" s="88"/>
      <c r="N43" s="89"/>
      <c r="O43" s="109"/>
      <c r="P43" s="109"/>
      <c r="Q43" s="109"/>
      <c r="R43" s="121"/>
      <c r="S43" s="88"/>
      <c r="T43" s="89"/>
      <c r="U43" s="109"/>
      <c r="V43" s="109"/>
      <c r="W43" s="109"/>
      <c r="X43" s="121"/>
      <c r="Y43" s="88"/>
      <c r="Z43" s="128"/>
      <c r="AA43" s="107"/>
      <c r="AB43" s="109"/>
      <c r="AC43" s="11"/>
      <c r="AD43" s="11"/>
    </row>
    <row r="44" spans="1:30" x14ac:dyDescent="0.3">
      <c r="A44" s="216" t="s">
        <v>72</v>
      </c>
      <c r="B44" s="216"/>
      <c r="C44" s="77"/>
      <c r="D44" s="77"/>
      <c r="E44" s="77"/>
      <c r="F44" s="78"/>
      <c r="G44" s="42"/>
      <c r="H44" s="31"/>
      <c r="I44" s="109"/>
      <c r="J44" s="109"/>
      <c r="K44" s="109"/>
      <c r="L44" s="121"/>
      <c r="M44" s="42"/>
      <c r="N44" s="31"/>
      <c r="O44" s="109"/>
      <c r="P44" s="109"/>
      <c r="Q44" s="109"/>
      <c r="R44" s="121"/>
      <c r="S44" s="42"/>
      <c r="T44" s="31"/>
      <c r="U44" s="109"/>
      <c r="V44" s="109"/>
      <c r="W44" s="109"/>
      <c r="X44" s="121"/>
      <c r="Y44" s="42"/>
      <c r="Z44" s="36"/>
      <c r="AA44" s="107"/>
      <c r="AB44" s="109"/>
      <c r="AC44" s="10">
        <f t="shared" ref="AC44:AD49" si="31">G44+M44+S44+Y44</f>
        <v>0</v>
      </c>
      <c r="AD44" s="10">
        <f t="shared" si="31"/>
        <v>0</v>
      </c>
    </row>
    <row r="45" spans="1:30" x14ac:dyDescent="0.3">
      <c r="A45" s="216" t="s">
        <v>73</v>
      </c>
      <c r="B45" s="216"/>
      <c r="C45" s="74"/>
      <c r="D45" s="74"/>
      <c r="E45" s="74"/>
      <c r="F45" s="75"/>
      <c r="G45" s="42"/>
      <c r="H45" s="31"/>
      <c r="I45" s="109"/>
      <c r="J45" s="109"/>
      <c r="K45" s="109"/>
      <c r="L45" s="121"/>
      <c r="M45" s="42"/>
      <c r="N45" s="31"/>
      <c r="O45" s="109"/>
      <c r="P45" s="109"/>
      <c r="Q45" s="109"/>
      <c r="R45" s="121"/>
      <c r="S45" s="42"/>
      <c r="T45" s="31"/>
      <c r="U45" s="109"/>
      <c r="V45" s="109"/>
      <c r="W45" s="109"/>
      <c r="X45" s="121"/>
      <c r="Y45" s="42"/>
      <c r="Z45" s="36"/>
      <c r="AA45" s="107"/>
      <c r="AB45" s="109"/>
      <c r="AC45" s="10">
        <f t="shared" si="31"/>
        <v>0</v>
      </c>
      <c r="AD45" s="10">
        <f t="shared" si="31"/>
        <v>0</v>
      </c>
    </row>
    <row r="46" spans="1:30" x14ac:dyDescent="0.3">
      <c r="A46" s="216" t="s">
        <v>74</v>
      </c>
      <c r="B46" s="216"/>
      <c r="C46" s="74"/>
      <c r="D46" s="74"/>
      <c r="E46" s="74"/>
      <c r="F46" s="75"/>
      <c r="G46" s="42"/>
      <c r="H46" s="31"/>
      <c r="I46" s="109"/>
      <c r="J46" s="109"/>
      <c r="K46" s="109"/>
      <c r="L46" s="121"/>
      <c r="M46" s="42"/>
      <c r="N46" s="31"/>
      <c r="O46" s="109"/>
      <c r="P46" s="109"/>
      <c r="Q46" s="109"/>
      <c r="R46" s="121"/>
      <c r="S46" s="42"/>
      <c r="T46" s="31"/>
      <c r="U46" s="109"/>
      <c r="V46" s="109"/>
      <c r="W46" s="109"/>
      <c r="X46" s="121"/>
      <c r="Y46" s="42"/>
      <c r="Z46" s="36"/>
      <c r="AA46" s="107"/>
      <c r="AB46" s="109"/>
      <c r="AC46" s="10">
        <f t="shared" si="31"/>
        <v>0</v>
      </c>
      <c r="AD46" s="10">
        <f t="shared" si="31"/>
        <v>0</v>
      </c>
    </row>
    <row r="47" spans="1:30" x14ac:dyDescent="0.3">
      <c r="A47" s="216" t="s">
        <v>75</v>
      </c>
      <c r="B47" s="216"/>
      <c r="C47" s="74"/>
      <c r="D47" s="74"/>
      <c r="E47" s="74"/>
      <c r="F47" s="75"/>
      <c r="G47" s="42"/>
      <c r="H47" s="31"/>
      <c r="I47" s="109"/>
      <c r="J47" s="109"/>
      <c r="K47" s="109"/>
      <c r="L47" s="121"/>
      <c r="M47" s="42"/>
      <c r="N47" s="31"/>
      <c r="O47" s="109"/>
      <c r="P47" s="109"/>
      <c r="Q47" s="109"/>
      <c r="R47" s="121"/>
      <c r="S47" s="42"/>
      <c r="T47" s="31"/>
      <c r="U47" s="109"/>
      <c r="V47" s="109"/>
      <c r="W47" s="109"/>
      <c r="X47" s="121"/>
      <c r="Y47" s="42"/>
      <c r="Z47" s="36"/>
      <c r="AA47" s="107"/>
      <c r="AB47" s="109"/>
      <c r="AC47" s="10">
        <f t="shared" si="31"/>
        <v>0</v>
      </c>
      <c r="AD47" s="10">
        <f t="shared" si="31"/>
        <v>0</v>
      </c>
    </row>
    <row r="48" spans="1:30" x14ac:dyDescent="0.3">
      <c r="A48" s="76" t="s">
        <v>76</v>
      </c>
      <c r="B48" s="177"/>
      <c r="C48" s="74"/>
      <c r="D48" s="74"/>
      <c r="E48" s="74"/>
      <c r="F48" s="75"/>
      <c r="G48" s="42"/>
      <c r="H48" s="31"/>
      <c r="I48" s="109"/>
      <c r="J48" s="109"/>
      <c r="K48" s="109"/>
      <c r="L48" s="121"/>
      <c r="M48" s="42"/>
      <c r="N48" s="31"/>
      <c r="O48" s="109"/>
      <c r="P48" s="109"/>
      <c r="Q48" s="109"/>
      <c r="R48" s="121"/>
      <c r="S48" s="42"/>
      <c r="T48" s="31"/>
      <c r="U48" s="109"/>
      <c r="V48" s="109"/>
      <c r="W48" s="109"/>
      <c r="X48" s="121"/>
      <c r="Y48" s="42"/>
      <c r="Z48" s="36"/>
      <c r="AA48" s="107"/>
      <c r="AB48" s="109"/>
      <c r="AC48" s="10">
        <f t="shared" si="31"/>
        <v>0</v>
      </c>
      <c r="AD48" s="10">
        <f t="shared" si="31"/>
        <v>0</v>
      </c>
    </row>
    <row r="49" spans="1:30" ht="14.4" thickBot="1" x14ac:dyDescent="0.35">
      <c r="A49" s="217" t="s">
        <v>77</v>
      </c>
      <c r="B49" s="217"/>
      <c r="C49" s="72"/>
      <c r="D49" s="72"/>
      <c r="E49" s="81"/>
      <c r="F49" s="80"/>
      <c r="G49" s="44">
        <f>SUM(G44:G48)</f>
        <v>0</v>
      </c>
      <c r="H49" s="32">
        <f>SUM(H44:H48)</f>
        <v>0</v>
      </c>
      <c r="I49" s="109"/>
      <c r="J49" s="109"/>
      <c r="K49" s="109"/>
      <c r="L49" s="121"/>
      <c r="M49" s="44">
        <f>SUM(M44:M48)</f>
        <v>0</v>
      </c>
      <c r="N49" s="32">
        <f>SUM(N44:N48)</f>
        <v>0</v>
      </c>
      <c r="O49" s="109"/>
      <c r="P49" s="109"/>
      <c r="Q49" s="109"/>
      <c r="R49" s="121"/>
      <c r="S49" s="44">
        <f>SUM(S44:S48)</f>
        <v>0</v>
      </c>
      <c r="T49" s="32">
        <f>SUM(T44:T48)</f>
        <v>0</v>
      </c>
      <c r="U49" s="109"/>
      <c r="V49" s="109"/>
      <c r="W49" s="109"/>
      <c r="X49" s="121"/>
      <c r="Y49" s="44">
        <f>SUM(Y44:Y48)</f>
        <v>0</v>
      </c>
      <c r="Z49" s="32">
        <f>SUM(Z44:Z48)</f>
        <v>0</v>
      </c>
      <c r="AA49" s="107"/>
      <c r="AB49" s="109"/>
      <c r="AC49" s="26">
        <f t="shared" si="31"/>
        <v>0</v>
      </c>
      <c r="AD49" s="26">
        <f t="shared" si="31"/>
        <v>0</v>
      </c>
    </row>
    <row r="50" spans="1:30" x14ac:dyDescent="0.3">
      <c r="A50" s="215" t="s">
        <v>88</v>
      </c>
      <c r="B50" s="215"/>
      <c r="C50" s="70"/>
      <c r="D50" s="70"/>
      <c r="E50" s="79"/>
      <c r="F50" s="71"/>
      <c r="G50" s="88"/>
      <c r="H50" s="89"/>
      <c r="I50" s="109"/>
      <c r="J50" s="109"/>
      <c r="K50" s="109"/>
      <c r="L50" s="121"/>
      <c r="M50" s="88"/>
      <c r="N50" s="89"/>
      <c r="O50" s="109"/>
      <c r="P50" s="109"/>
      <c r="Q50" s="109"/>
      <c r="R50" s="121"/>
      <c r="S50" s="88"/>
      <c r="T50" s="89"/>
      <c r="U50" s="109"/>
      <c r="V50" s="109"/>
      <c r="W50" s="109"/>
      <c r="X50" s="121"/>
      <c r="Y50" s="88"/>
      <c r="Z50" s="128"/>
      <c r="AA50" s="107"/>
      <c r="AB50" s="109"/>
      <c r="AC50" s="11"/>
      <c r="AD50" s="11"/>
    </row>
    <row r="51" spans="1:30" x14ac:dyDescent="0.3">
      <c r="A51" s="216" t="s">
        <v>78</v>
      </c>
      <c r="B51" s="216"/>
      <c r="C51" s="77"/>
      <c r="D51" s="77"/>
      <c r="E51" s="77"/>
      <c r="F51" s="78"/>
      <c r="G51" s="42">
        <v>6832</v>
      </c>
      <c r="H51" s="31">
        <v>0</v>
      </c>
      <c r="I51" s="109"/>
      <c r="J51" s="109"/>
      <c r="K51" s="109"/>
      <c r="L51" s="121"/>
      <c r="M51" s="42">
        <v>2657</v>
      </c>
      <c r="N51" s="31"/>
      <c r="O51" s="109"/>
      <c r="P51" s="109"/>
      <c r="Q51" s="109"/>
      <c r="R51" s="121"/>
      <c r="S51" s="42"/>
      <c r="T51" s="31"/>
      <c r="U51" s="109"/>
      <c r="V51" s="109"/>
      <c r="W51" s="109"/>
      <c r="X51" s="121"/>
      <c r="Y51" s="42"/>
      <c r="Z51" s="36"/>
      <c r="AA51" s="107"/>
      <c r="AB51" s="109"/>
      <c r="AC51" s="10">
        <f t="shared" ref="AC51:AD55" si="32">G51+M51+S51+Y51</f>
        <v>9489</v>
      </c>
      <c r="AD51" s="10">
        <f t="shared" si="32"/>
        <v>0</v>
      </c>
    </row>
    <row r="52" spans="1:30" x14ac:dyDescent="0.3">
      <c r="A52" s="216" t="s">
        <v>79</v>
      </c>
      <c r="B52" s="216"/>
      <c r="C52" s="74"/>
      <c r="D52" s="74"/>
      <c r="E52" s="74"/>
      <c r="F52" s="75"/>
      <c r="G52" s="42"/>
      <c r="H52" s="31"/>
      <c r="I52" s="109"/>
      <c r="J52" s="109"/>
      <c r="K52" s="109"/>
      <c r="L52" s="121"/>
      <c r="M52" s="42"/>
      <c r="N52" s="31"/>
      <c r="O52" s="109"/>
      <c r="P52" s="109"/>
      <c r="Q52" s="109"/>
      <c r="R52" s="121"/>
      <c r="S52" s="42"/>
      <c r="T52" s="31"/>
      <c r="U52" s="109"/>
      <c r="V52" s="109"/>
      <c r="W52" s="109"/>
      <c r="X52" s="121"/>
      <c r="Y52" s="42"/>
      <c r="Z52" s="36"/>
      <c r="AA52" s="107"/>
      <c r="AB52" s="109"/>
      <c r="AC52" s="10">
        <f t="shared" si="32"/>
        <v>0</v>
      </c>
      <c r="AD52" s="10">
        <f t="shared" si="32"/>
        <v>0</v>
      </c>
    </row>
    <row r="53" spans="1:30" x14ac:dyDescent="0.3">
      <c r="A53" s="216" t="s">
        <v>80</v>
      </c>
      <c r="B53" s="216"/>
      <c r="C53" s="74"/>
      <c r="D53" s="74"/>
      <c r="E53" s="74"/>
      <c r="F53" s="75"/>
      <c r="G53" s="42">
        <v>0</v>
      </c>
      <c r="H53" s="31"/>
      <c r="I53" s="109"/>
      <c r="J53" s="109"/>
      <c r="K53" s="109"/>
      <c r="L53" s="121"/>
      <c r="M53" s="42">
        <v>845</v>
      </c>
      <c r="N53" s="31"/>
      <c r="O53" s="109"/>
      <c r="P53" s="109"/>
      <c r="Q53" s="109"/>
      <c r="R53" s="121"/>
      <c r="S53" s="42"/>
      <c r="T53" s="31"/>
      <c r="U53" s="109"/>
      <c r="V53" s="109"/>
      <c r="W53" s="109"/>
      <c r="X53" s="121"/>
      <c r="Y53" s="42"/>
      <c r="Z53" s="36"/>
      <c r="AA53" s="107"/>
      <c r="AB53" s="109"/>
      <c r="AC53" s="10">
        <f t="shared" si="32"/>
        <v>845</v>
      </c>
      <c r="AD53" s="10">
        <f t="shared" si="32"/>
        <v>0</v>
      </c>
    </row>
    <row r="54" spans="1:30" x14ac:dyDescent="0.3">
      <c r="A54" s="216" t="s">
        <v>81</v>
      </c>
      <c r="B54" s="216"/>
      <c r="C54" s="82"/>
      <c r="D54" s="82"/>
      <c r="E54" s="83"/>
      <c r="F54" s="84"/>
      <c r="G54" s="42"/>
      <c r="H54" s="31"/>
      <c r="I54" s="109"/>
      <c r="J54" s="109"/>
      <c r="K54" s="109"/>
      <c r="L54" s="121"/>
      <c r="M54" s="42"/>
      <c r="N54" s="31"/>
      <c r="O54" s="109"/>
      <c r="P54" s="109"/>
      <c r="Q54" s="109"/>
      <c r="R54" s="121"/>
      <c r="S54" s="42"/>
      <c r="T54" s="31"/>
      <c r="U54" s="109"/>
      <c r="V54" s="109"/>
      <c r="W54" s="109"/>
      <c r="X54" s="121"/>
      <c r="Y54" s="42"/>
      <c r="Z54" s="36"/>
      <c r="AA54" s="107"/>
      <c r="AB54" s="109"/>
      <c r="AC54" s="10">
        <f t="shared" si="32"/>
        <v>0</v>
      </c>
      <c r="AD54" s="10">
        <f t="shared" si="32"/>
        <v>0</v>
      </c>
    </row>
    <row r="55" spans="1:30" x14ac:dyDescent="0.3">
      <c r="A55" s="216" t="s">
        <v>82</v>
      </c>
      <c r="B55" s="216"/>
      <c r="C55" s="85"/>
      <c r="D55" s="74"/>
      <c r="E55" s="74"/>
      <c r="F55" s="84"/>
      <c r="G55" s="43">
        <f>SUM(C57:C62)</f>
        <v>0</v>
      </c>
      <c r="H55" s="35">
        <f>SUM(E57:E62)</f>
        <v>0</v>
      </c>
      <c r="I55" s="109"/>
      <c r="J55" s="109"/>
      <c r="K55" s="109"/>
      <c r="L55" s="121"/>
      <c r="M55" s="43">
        <f>SUM(I57:I62)</f>
        <v>0</v>
      </c>
      <c r="N55" s="35">
        <f>SUM(K57:K62)</f>
        <v>0</v>
      </c>
      <c r="O55" s="109"/>
      <c r="P55" s="109"/>
      <c r="Q55" s="109"/>
      <c r="R55" s="121"/>
      <c r="S55" s="43">
        <f>SUM(O57:O62)</f>
        <v>0</v>
      </c>
      <c r="T55" s="35">
        <f>SUM(Q57:Q62)</f>
        <v>0</v>
      </c>
      <c r="U55" s="109"/>
      <c r="V55" s="109"/>
      <c r="W55" s="109"/>
      <c r="X55" s="121"/>
      <c r="Y55" s="43">
        <f>SUM(U57:U62)</f>
        <v>0</v>
      </c>
      <c r="Z55" s="35">
        <f>SUM(W57:W62)</f>
        <v>0</v>
      </c>
      <c r="AA55" s="107"/>
      <c r="AB55" s="109"/>
      <c r="AC55" s="10">
        <f t="shared" si="32"/>
        <v>0</v>
      </c>
      <c r="AD55" s="10">
        <f t="shared" si="32"/>
        <v>0</v>
      </c>
    </row>
    <row r="56" spans="1:30" x14ac:dyDescent="0.3">
      <c r="A56" s="76"/>
      <c r="B56" s="76"/>
      <c r="C56" s="70" t="s">
        <v>94</v>
      </c>
      <c r="D56" s="70" t="s">
        <v>95</v>
      </c>
      <c r="E56" s="83" t="s">
        <v>126</v>
      </c>
      <c r="F56" s="84"/>
      <c r="G56" s="86"/>
      <c r="H56" s="87"/>
      <c r="I56" s="74" t="s">
        <v>94</v>
      </c>
      <c r="J56" s="74" t="s">
        <v>95</v>
      </c>
      <c r="K56" s="83" t="s">
        <v>126</v>
      </c>
      <c r="L56" s="206"/>
      <c r="M56" s="86"/>
      <c r="N56" s="87"/>
      <c r="O56" s="74" t="s">
        <v>94</v>
      </c>
      <c r="P56" s="74" t="s">
        <v>95</v>
      </c>
      <c r="Q56" s="83" t="s">
        <v>126</v>
      </c>
      <c r="R56" s="206"/>
      <c r="S56" s="86"/>
      <c r="T56" s="87"/>
      <c r="U56" s="74" t="s">
        <v>94</v>
      </c>
      <c r="V56" s="74" t="s">
        <v>95</v>
      </c>
      <c r="W56" s="83" t="s">
        <v>126</v>
      </c>
      <c r="X56" s="206"/>
      <c r="Y56" s="86"/>
      <c r="Z56" s="129"/>
      <c r="AA56" s="107"/>
      <c r="AB56" s="109"/>
      <c r="AC56" s="18"/>
      <c r="AD56" s="18"/>
    </row>
    <row r="57" spans="1:30" x14ac:dyDescent="0.3">
      <c r="A57" s="139" t="s">
        <v>96</v>
      </c>
      <c r="B57" s="173"/>
      <c r="C57" s="49"/>
      <c r="D57" s="50"/>
      <c r="E57" s="51"/>
      <c r="F57" s="205"/>
      <c r="G57" s="43">
        <f>C57</f>
        <v>0</v>
      </c>
      <c r="H57" s="35">
        <f>E57</f>
        <v>0</v>
      </c>
      <c r="I57" s="49"/>
      <c r="J57" s="50"/>
      <c r="K57" s="51"/>
      <c r="L57" s="205"/>
      <c r="M57" s="43">
        <f>I57</f>
        <v>0</v>
      </c>
      <c r="N57" s="35">
        <f>K57</f>
        <v>0</v>
      </c>
      <c r="O57" s="49"/>
      <c r="P57" s="50"/>
      <c r="Q57" s="51"/>
      <c r="R57" s="204"/>
      <c r="S57" s="43">
        <f>O57</f>
        <v>0</v>
      </c>
      <c r="T57" s="35">
        <f>Q57</f>
        <v>0</v>
      </c>
      <c r="U57" s="49"/>
      <c r="V57" s="50"/>
      <c r="W57" s="51"/>
      <c r="X57" s="204"/>
      <c r="Y57" s="43">
        <f>U57</f>
        <v>0</v>
      </c>
      <c r="Z57" s="35">
        <f>W57</f>
        <v>0</v>
      </c>
      <c r="AA57" s="107"/>
      <c r="AB57" s="109"/>
      <c r="AC57" s="10">
        <f t="shared" ref="AC57:AC70" si="33">G57+M57+S57+Y57</f>
        <v>0</v>
      </c>
      <c r="AD57" s="10">
        <f t="shared" ref="AD57:AD70" si="34">H57+N57+T57+Z57</f>
        <v>0</v>
      </c>
    </row>
    <row r="58" spans="1:30" ht="15" customHeight="1" x14ac:dyDescent="0.3">
      <c r="A58" s="139" t="s">
        <v>97</v>
      </c>
      <c r="B58" s="178"/>
      <c r="C58" s="49"/>
      <c r="D58" s="50"/>
      <c r="E58" s="51"/>
      <c r="F58" s="205"/>
      <c r="G58" s="43">
        <f t="shared" ref="G58:G59" si="35">C58</f>
        <v>0</v>
      </c>
      <c r="H58" s="35">
        <f t="shared" ref="H58:H59" si="36">E58</f>
        <v>0</v>
      </c>
      <c r="I58" s="49"/>
      <c r="J58" s="50"/>
      <c r="K58" s="51"/>
      <c r="L58" s="205"/>
      <c r="M58" s="43">
        <f t="shared" ref="M58:M62" si="37">I58</f>
        <v>0</v>
      </c>
      <c r="N58" s="35">
        <f t="shared" ref="N58:N62" si="38">K58</f>
        <v>0</v>
      </c>
      <c r="O58" s="49"/>
      <c r="P58" s="50"/>
      <c r="Q58" s="51"/>
      <c r="R58" s="204"/>
      <c r="S58" s="43">
        <f t="shared" ref="S58:S62" si="39">O58</f>
        <v>0</v>
      </c>
      <c r="T58" s="35">
        <f t="shared" ref="T58:T62" si="40">Q58</f>
        <v>0</v>
      </c>
      <c r="U58" s="49"/>
      <c r="V58" s="50"/>
      <c r="W58" s="51"/>
      <c r="X58" s="204"/>
      <c r="Y58" s="43">
        <f t="shared" ref="Y58:Y59" si="41">U58</f>
        <v>0</v>
      </c>
      <c r="Z58" s="35">
        <f t="shared" ref="Z58:Z59" si="42">W58</f>
        <v>0</v>
      </c>
      <c r="AA58" s="107"/>
      <c r="AB58" s="109"/>
      <c r="AC58" s="10">
        <f t="shared" si="33"/>
        <v>0</v>
      </c>
      <c r="AD58" s="10">
        <f t="shared" si="34"/>
        <v>0</v>
      </c>
    </row>
    <row r="59" spans="1:30" x14ac:dyDescent="0.3">
      <c r="A59" s="139" t="s">
        <v>98</v>
      </c>
      <c r="B59" s="178"/>
      <c r="C59" s="49"/>
      <c r="D59" s="50"/>
      <c r="E59" s="51"/>
      <c r="F59" s="205"/>
      <c r="G59" s="43">
        <f t="shared" si="35"/>
        <v>0</v>
      </c>
      <c r="H59" s="35">
        <f t="shared" si="36"/>
        <v>0</v>
      </c>
      <c r="I59" s="158"/>
      <c r="J59" s="159"/>
      <c r="K59" s="160"/>
      <c r="L59" s="208"/>
      <c r="M59" s="175">
        <f t="shared" si="37"/>
        <v>0</v>
      </c>
      <c r="N59" s="35">
        <f t="shared" si="38"/>
        <v>0</v>
      </c>
      <c r="O59" s="158"/>
      <c r="P59" s="159"/>
      <c r="Q59" s="160"/>
      <c r="R59" s="207"/>
      <c r="S59" s="175">
        <f t="shared" si="39"/>
        <v>0</v>
      </c>
      <c r="T59" s="35">
        <f t="shared" si="40"/>
        <v>0</v>
      </c>
      <c r="U59" s="158"/>
      <c r="V59" s="159"/>
      <c r="W59" s="160"/>
      <c r="X59" s="207"/>
      <c r="Y59" s="175">
        <f t="shared" si="41"/>
        <v>0</v>
      </c>
      <c r="Z59" s="35">
        <f t="shared" si="42"/>
        <v>0</v>
      </c>
      <c r="AA59" s="107"/>
      <c r="AB59" s="109"/>
      <c r="AC59" s="10">
        <f t="shared" si="33"/>
        <v>0</v>
      </c>
      <c r="AD59" s="10">
        <f t="shared" si="34"/>
        <v>0</v>
      </c>
    </row>
    <row r="60" spans="1:30" hidden="1" x14ac:dyDescent="0.3">
      <c r="A60" s="139" t="s">
        <v>99</v>
      </c>
      <c r="B60" s="178"/>
      <c r="C60" s="49"/>
      <c r="D60" s="50"/>
      <c r="E60" s="51"/>
      <c r="F60" s="205"/>
      <c r="G60" s="43">
        <f>C60</f>
        <v>0</v>
      </c>
      <c r="H60" s="35">
        <f>E60</f>
        <v>0</v>
      </c>
      <c r="I60" s="155"/>
      <c r="J60" s="156"/>
      <c r="K60" s="157"/>
      <c r="L60" s="209"/>
      <c r="M60" s="146">
        <f t="shared" ref="M60:M61" si="43">I60</f>
        <v>0</v>
      </c>
      <c r="N60" s="147">
        <f t="shared" ref="N60:N61" si="44">K60</f>
        <v>0</v>
      </c>
      <c r="O60" s="155"/>
      <c r="P60" s="156"/>
      <c r="Q60" s="157"/>
      <c r="R60" s="209"/>
      <c r="S60" s="146">
        <f t="shared" ref="S60:S61" si="45">O60</f>
        <v>0</v>
      </c>
      <c r="T60" s="147">
        <f t="shared" ref="T60:T61" si="46">Q60</f>
        <v>0</v>
      </c>
      <c r="U60" s="155"/>
      <c r="V60" s="156"/>
      <c r="W60" s="157"/>
      <c r="X60" s="209"/>
      <c r="Y60" s="146"/>
      <c r="Z60" s="147"/>
      <c r="AA60" s="107"/>
      <c r="AB60" s="109"/>
      <c r="AC60" s="10">
        <f t="shared" ref="AC60:AC61" si="47">G60+M60+S60+Y60</f>
        <v>0</v>
      </c>
      <c r="AD60" s="10">
        <f t="shared" ref="AD60:AD61" si="48">H60+N60+T60+Z60</f>
        <v>0</v>
      </c>
    </row>
    <row r="61" spans="1:30" hidden="1" x14ac:dyDescent="0.3">
      <c r="A61" s="139" t="s">
        <v>131</v>
      </c>
      <c r="B61" s="178"/>
      <c r="C61" s="49"/>
      <c r="D61" s="50"/>
      <c r="E61" s="51"/>
      <c r="F61" s="205"/>
      <c r="G61" s="43">
        <f t="shared" ref="G61" si="49">C61</f>
        <v>0</v>
      </c>
      <c r="H61" s="35">
        <f t="shared" ref="H61" si="50">E61</f>
        <v>0</v>
      </c>
      <c r="I61" s="49"/>
      <c r="J61" s="50"/>
      <c r="K61" s="51"/>
      <c r="L61" s="205"/>
      <c r="M61" s="43">
        <f t="shared" si="43"/>
        <v>0</v>
      </c>
      <c r="N61" s="35">
        <f t="shared" si="44"/>
        <v>0</v>
      </c>
      <c r="O61" s="49"/>
      <c r="P61" s="50"/>
      <c r="Q61" s="51"/>
      <c r="R61" s="205"/>
      <c r="S61" s="43">
        <f t="shared" si="45"/>
        <v>0</v>
      </c>
      <c r="T61" s="35">
        <f t="shared" si="46"/>
        <v>0</v>
      </c>
      <c r="U61" s="49"/>
      <c r="V61" s="50"/>
      <c r="W61" s="51"/>
      <c r="X61" s="205"/>
      <c r="Y61" s="43"/>
      <c r="Z61" s="35"/>
      <c r="AA61" s="107"/>
      <c r="AB61" s="109"/>
      <c r="AC61" s="10">
        <f t="shared" si="47"/>
        <v>0</v>
      </c>
      <c r="AD61" s="10">
        <f t="shared" si="48"/>
        <v>0</v>
      </c>
    </row>
    <row r="62" spans="1:30" hidden="1" x14ac:dyDescent="0.3">
      <c r="A62" s="139" t="s">
        <v>132</v>
      </c>
      <c r="B62" s="178"/>
      <c r="C62" s="42"/>
      <c r="D62" s="50"/>
      <c r="E62" s="8"/>
      <c r="F62" s="205"/>
      <c r="G62" s="43">
        <f>C62</f>
        <v>0</v>
      </c>
      <c r="H62" s="35">
        <f>E62</f>
        <v>0</v>
      </c>
      <c r="I62" s="42"/>
      <c r="J62" s="8"/>
      <c r="K62" s="8"/>
      <c r="L62" s="35"/>
      <c r="M62" s="43">
        <f t="shared" si="37"/>
        <v>0</v>
      </c>
      <c r="N62" s="35">
        <f t="shared" si="38"/>
        <v>0</v>
      </c>
      <c r="O62" s="42"/>
      <c r="P62" s="8"/>
      <c r="Q62" s="8"/>
      <c r="R62" s="35"/>
      <c r="S62" s="43">
        <f t="shared" si="39"/>
        <v>0</v>
      </c>
      <c r="T62" s="35">
        <f t="shared" si="40"/>
        <v>0</v>
      </c>
      <c r="U62" s="42"/>
      <c r="V62" s="8"/>
      <c r="W62" s="8"/>
      <c r="X62" s="35"/>
      <c r="Y62" s="43"/>
      <c r="Z62" s="35"/>
      <c r="AA62" s="107"/>
      <c r="AB62" s="109"/>
      <c r="AC62" s="10">
        <f t="shared" si="33"/>
        <v>0</v>
      </c>
      <c r="AD62" s="10">
        <f t="shared" si="34"/>
        <v>0</v>
      </c>
    </row>
    <row r="63" spans="1:30" x14ac:dyDescent="0.3">
      <c r="A63" s="216" t="s">
        <v>83</v>
      </c>
      <c r="B63" s="216"/>
      <c r="C63" s="83"/>
      <c r="D63" s="83"/>
      <c r="E63" s="164"/>
      <c r="F63" s="84"/>
      <c r="G63" s="42"/>
      <c r="H63" s="31"/>
      <c r="I63" s="109"/>
      <c r="J63" s="109"/>
      <c r="K63" s="109"/>
      <c r="L63" s="121"/>
      <c r="M63" s="42"/>
      <c r="N63" s="31"/>
      <c r="O63" s="109"/>
      <c r="P63" s="109"/>
      <c r="Q63" s="109"/>
      <c r="R63" s="121"/>
      <c r="S63" s="42"/>
      <c r="T63" s="31"/>
      <c r="U63" s="109"/>
      <c r="V63" s="109"/>
      <c r="W63" s="109"/>
      <c r="X63" s="121"/>
      <c r="Y63" s="42"/>
      <c r="Z63" s="36"/>
      <c r="AA63" s="107"/>
      <c r="AB63" s="109"/>
      <c r="AC63" s="10">
        <f t="shared" si="33"/>
        <v>0</v>
      </c>
      <c r="AD63" s="10">
        <f t="shared" si="34"/>
        <v>0</v>
      </c>
    </row>
    <row r="64" spans="1:30" x14ac:dyDescent="0.3">
      <c r="A64" s="216" t="s">
        <v>84</v>
      </c>
      <c r="B64" s="216"/>
      <c r="C64" s="83"/>
      <c r="D64" s="83"/>
      <c r="E64" s="164"/>
      <c r="F64" s="84"/>
      <c r="G64" s="42"/>
      <c r="H64" s="31"/>
      <c r="I64" s="109"/>
      <c r="J64" s="109"/>
      <c r="K64" s="109"/>
      <c r="L64" s="121"/>
      <c r="M64" s="42"/>
      <c r="N64" s="31"/>
      <c r="O64" s="109"/>
      <c r="P64" s="109"/>
      <c r="Q64" s="109"/>
      <c r="R64" s="121"/>
      <c r="S64" s="42"/>
      <c r="T64" s="31"/>
      <c r="U64" s="109"/>
      <c r="V64" s="109"/>
      <c r="W64" s="109"/>
      <c r="X64" s="121"/>
      <c r="Y64" s="42"/>
      <c r="Z64" s="36"/>
      <c r="AA64" s="107"/>
      <c r="AB64" s="109"/>
      <c r="AC64" s="10">
        <f t="shared" si="33"/>
        <v>0</v>
      </c>
      <c r="AD64" s="10">
        <f t="shared" si="34"/>
        <v>0</v>
      </c>
    </row>
    <row r="65" spans="1:30" x14ac:dyDescent="0.3">
      <c r="A65" s="135" t="s">
        <v>100</v>
      </c>
      <c r="B65" s="93"/>
      <c r="C65" s="83"/>
      <c r="D65" s="83"/>
      <c r="E65" s="83"/>
      <c r="F65" s="84"/>
      <c r="G65" s="42"/>
      <c r="H65" s="31">
        <v>12850</v>
      </c>
      <c r="I65" s="109"/>
      <c r="J65" s="109"/>
      <c r="K65" s="109"/>
      <c r="L65" s="121"/>
      <c r="M65" s="42">
        <v>6826</v>
      </c>
      <c r="N65" s="31">
        <v>6667</v>
      </c>
      <c r="O65" s="109"/>
      <c r="P65" s="109"/>
      <c r="Q65" s="109"/>
      <c r="R65" s="121"/>
      <c r="S65" s="42"/>
      <c r="T65" s="31"/>
      <c r="U65" s="109"/>
      <c r="V65" s="109"/>
      <c r="W65" s="109"/>
      <c r="X65" s="121"/>
      <c r="Y65" s="42"/>
      <c r="Z65" s="36"/>
      <c r="AA65" s="107"/>
      <c r="AB65" s="109"/>
      <c r="AC65" s="10">
        <f t="shared" si="33"/>
        <v>6826</v>
      </c>
      <c r="AD65" s="10">
        <f t="shared" si="34"/>
        <v>19517</v>
      </c>
    </row>
    <row r="66" spans="1:30" x14ac:dyDescent="0.3">
      <c r="A66" s="135" t="s">
        <v>101</v>
      </c>
      <c r="B66" s="93"/>
      <c r="C66" s="83"/>
      <c r="D66" s="83"/>
      <c r="E66" s="83"/>
      <c r="F66" s="84"/>
      <c r="G66" s="42"/>
      <c r="H66" s="31"/>
      <c r="I66" s="109"/>
      <c r="J66" s="109"/>
      <c r="K66" s="109"/>
      <c r="L66" s="121"/>
      <c r="M66" s="42"/>
      <c r="N66" s="31"/>
      <c r="O66" s="109"/>
      <c r="P66" s="109"/>
      <c r="Q66" s="109"/>
      <c r="R66" s="121"/>
      <c r="S66" s="42"/>
      <c r="T66" s="31"/>
      <c r="U66" s="109"/>
      <c r="V66" s="109"/>
      <c r="W66" s="109"/>
      <c r="X66" s="121"/>
      <c r="Y66" s="42"/>
      <c r="Z66" s="36"/>
      <c r="AA66" s="107"/>
      <c r="AB66" s="109"/>
      <c r="AC66" s="10">
        <f t="shared" si="33"/>
        <v>0</v>
      </c>
      <c r="AD66" s="10">
        <f t="shared" si="34"/>
        <v>0</v>
      </c>
    </row>
    <row r="67" spans="1:30" x14ac:dyDescent="0.3">
      <c r="A67" s="135" t="s">
        <v>85</v>
      </c>
      <c r="B67" s="179" t="s">
        <v>189</v>
      </c>
      <c r="C67" s="83"/>
      <c r="D67" s="83"/>
      <c r="E67" s="83"/>
      <c r="F67" s="84"/>
      <c r="G67" s="42"/>
      <c r="H67" s="31"/>
      <c r="I67" s="109"/>
      <c r="J67" s="109"/>
      <c r="K67" s="109"/>
      <c r="L67" s="121"/>
      <c r="M67" s="42">
        <v>0</v>
      </c>
      <c r="N67" s="31"/>
      <c r="O67" s="109"/>
      <c r="P67" s="109"/>
      <c r="Q67" s="109"/>
      <c r="R67" s="121"/>
      <c r="S67" s="42"/>
      <c r="T67" s="31"/>
      <c r="U67" s="109"/>
      <c r="V67" s="109"/>
      <c r="W67" s="109"/>
      <c r="X67" s="121"/>
      <c r="Y67" s="42"/>
      <c r="Z67" s="36"/>
      <c r="AA67" s="107"/>
      <c r="AB67" s="109"/>
      <c r="AC67" s="10">
        <f t="shared" si="33"/>
        <v>0</v>
      </c>
      <c r="AD67" s="10">
        <f t="shared" si="34"/>
        <v>0</v>
      </c>
    </row>
    <row r="68" spans="1:30" x14ac:dyDescent="0.3">
      <c r="A68" s="135" t="s">
        <v>86</v>
      </c>
      <c r="B68" s="179"/>
      <c r="C68" s="83"/>
      <c r="D68" s="83"/>
      <c r="E68" s="83"/>
      <c r="F68" s="84"/>
      <c r="G68" s="42"/>
      <c r="H68" s="31"/>
      <c r="I68" s="109"/>
      <c r="J68" s="109"/>
      <c r="K68" s="109"/>
      <c r="L68" s="121"/>
      <c r="M68" s="42"/>
      <c r="N68" s="31"/>
      <c r="O68" s="109"/>
      <c r="P68" s="109"/>
      <c r="Q68" s="109"/>
      <c r="R68" s="121"/>
      <c r="S68" s="42"/>
      <c r="T68" s="31"/>
      <c r="U68" s="109"/>
      <c r="V68" s="109"/>
      <c r="W68" s="109"/>
      <c r="X68" s="121"/>
      <c r="Y68" s="42"/>
      <c r="Z68" s="36"/>
      <c r="AA68" s="107"/>
      <c r="AB68" s="109"/>
      <c r="AC68" s="10">
        <f t="shared" si="33"/>
        <v>0</v>
      </c>
      <c r="AD68" s="10">
        <f t="shared" si="34"/>
        <v>0</v>
      </c>
    </row>
    <row r="69" spans="1:30" x14ac:dyDescent="0.3">
      <c r="A69" s="135" t="s">
        <v>87</v>
      </c>
      <c r="B69" s="179"/>
      <c r="C69" s="83"/>
      <c r="D69" s="83"/>
      <c r="E69" s="83"/>
      <c r="F69" s="84"/>
      <c r="G69" s="42"/>
      <c r="H69" s="31"/>
      <c r="I69" s="109"/>
      <c r="J69" s="109"/>
      <c r="K69" s="109"/>
      <c r="L69" s="121"/>
      <c r="M69" s="42"/>
      <c r="N69" s="31"/>
      <c r="O69" s="109"/>
      <c r="P69" s="109"/>
      <c r="Q69" s="109"/>
      <c r="R69" s="121"/>
      <c r="S69" s="42"/>
      <c r="T69" s="31"/>
      <c r="U69" s="109"/>
      <c r="V69" s="109"/>
      <c r="W69" s="109"/>
      <c r="X69" s="121"/>
      <c r="Y69" s="42"/>
      <c r="Z69" s="36"/>
      <c r="AA69" s="107"/>
      <c r="AB69" s="109"/>
      <c r="AC69" s="10">
        <f t="shared" si="33"/>
        <v>0</v>
      </c>
      <c r="AD69" s="10">
        <f t="shared" si="34"/>
        <v>0</v>
      </c>
    </row>
    <row r="70" spans="1:30" ht="14.4" thickBot="1" x14ac:dyDescent="0.35">
      <c r="A70" s="217" t="s">
        <v>89</v>
      </c>
      <c r="B70" s="217"/>
      <c r="C70" s="72"/>
      <c r="D70" s="72"/>
      <c r="E70" s="72"/>
      <c r="F70" s="73"/>
      <c r="G70" s="45">
        <f>SUM(G51:G54)+G55+SUM(G63:G69)</f>
        <v>6832</v>
      </c>
      <c r="H70" s="45">
        <f>SUM(H51:H54)+H55+SUM(H63:H69)</f>
        <v>12850</v>
      </c>
      <c r="I70" s="109"/>
      <c r="J70" s="109"/>
      <c r="K70" s="109"/>
      <c r="L70" s="121"/>
      <c r="M70" s="45">
        <f>SUM(M51:M55)+SUM(M63:M69)</f>
        <v>10328</v>
      </c>
      <c r="N70" s="46">
        <f>SUM(N51:N55)+SUM(N63:N69)</f>
        <v>6667</v>
      </c>
      <c r="O70" s="109"/>
      <c r="P70" s="109"/>
      <c r="Q70" s="109"/>
      <c r="R70" s="121"/>
      <c r="S70" s="45">
        <f>SUM(S51:S55)+SUM(S63:S69)</f>
        <v>0</v>
      </c>
      <c r="T70" s="46">
        <f>SUM(T51:T55)+SUM(T63:T69)</f>
        <v>0</v>
      </c>
      <c r="U70" s="109"/>
      <c r="V70" s="109"/>
      <c r="W70" s="109"/>
      <c r="X70" s="121"/>
      <c r="Y70" s="44">
        <f>SUM(Y51:Y55)+SUM(Y63:Y69)</f>
        <v>0</v>
      </c>
      <c r="Z70" s="32">
        <f>SUM(Z51:Z55)+SUM(Z63:Z69)</f>
        <v>0</v>
      </c>
      <c r="AA70" s="107"/>
      <c r="AB70" s="109"/>
      <c r="AC70" s="12">
        <f t="shared" si="33"/>
        <v>17160</v>
      </c>
      <c r="AD70" s="12">
        <f t="shared" si="34"/>
        <v>19517</v>
      </c>
    </row>
    <row r="71" spans="1:30" ht="14.4" thickBot="1" x14ac:dyDescent="0.35">
      <c r="A71" s="213" t="s">
        <v>115</v>
      </c>
      <c r="B71" s="213"/>
      <c r="C71" s="94"/>
      <c r="D71" s="94"/>
      <c r="E71" s="70"/>
      <c r="F71" s="95"/>
      <c r="G71" s="44">
        <f>G33+G38+G42+G49+G70</f>
        <v>30790</v>
      </c>
      <c r="H71" s="32">
        <f>H33+H38+H42+H49+H70</f>
        <v>15395</v>
      </c>
      <c r="I71" s="109"/>
      <c r="J71" s="109"/>
      <c r="K71" s="109"/>
      <c r="L71" s="121"/>
      <c r="M71" s="44">
        <f>M33+M38+M42+M49+M70</f>
        <v>29200</v>
      </c>
      <c r="N71" s="32">
        <f>N33+N38+N42+N49+N70</f>
        <v>14601</v>
      </c>
      <c r="O71" s="109"/>
      <c r="P71" s="109"/>
      <c r="Q71" s="109"/>
      <c r="R71" s="121"/>
      <c r="S71" s="44">
        <f>S33+S38+S42+S49+S70</f>
        <v>0</v>
      </c>
      <c r="T71" s="32">
        <f>T33+T38+T42+T49+T70</f>
        <v>0</v>
      </c>
      <c r="U71" s="109"/>
      <c r="V71" s="109"/>
      <c r="W71" s="109"/>
      <c r="X71" s="121"/>
      <c r="Y71" s="23">
        <f>Y33+Y38+Y42+Y49+Y70</f>
        <v>0</v>
      </c>
      <c r="Z71" s="24">
        <f>Z33+Z38+Z42+Z49+Z70</f>
        <v>0</v>
      </c>
      <c r="AA71" s="107"/>
      <c r="AB71" s="109"/>
      <c r="AC71" s="23">
        <f>AC33+AC38+AC42+AC49+AC70</f>
        <v>59990</v>
      </c>
      <c r="AD71" s="24">
        <f>AD33+AD38+AD42+AD49+AD70</f>
        <v>29996</v>
      </c>
    </row>
    <row r="72" spans="1:30" x14ac:dyDescent="0.3">
      <c r="A72" s="218" t="s">
        <v>57</v>
      </c>
      <c r="B72" s="218"/>
      <c r="C72" s="96"/>
      <c r="D72" s="96"/>
      <c r="E72" s="96"/>
      <c r="F72" s="78"/>
      <c r="G72" s="146">
        <f>G33+G42+SUM(G51:G54)+SUM(D57:D62)+G63+G64+SUM(G67:G69)</f>
        <v>30790</v>
      </c>
      <c r="H72" s="147">
        <f>H33+H42+SUM(H51:H54)+H63+H64+SUM(H67:H69)</f>
        <v>2545</v>
      </c>
      <c r="I72" s="109"/>
      <c r="J72" s="109"/>
      <c r="K72" s="109"/>
      <c r="L72" s="121"/>
      <c r="M72" s="148">
        <f>M33+M42+SUM(M51:M54)+SUM(J57:J62)+M63+M64+SUM(M67:M69)</f>
        <v>22374</v>
      </c>
      <c r="N72" s="147">
        <f>N33+N42+SUM(N51:N54)+N63+N64+SUM(N67:N69)</f>
        <v>7934</v>
      </c>
      <c r="O72" s="109"/>
      <c r="P72" s="109"/>
      <c r="Q72" s="109"/>
      <c r="R72" s="121"/>
      <c r="S72" s="148">
        <f>S33+S42+SUM(S51:S54)+SUM(P57:P62)+S63+S64+SUM(S67:S69)</f>
        <v>0</v>
      </c>
      <c r="T72" s="147">
        <f>T33+T42+SUM(T51:T54)+T63+T64+SUM(T67:T69)</f>
        <v>0</v>
      </c>
      <c r="U72" s="109"/>
      <c r="V72" s="109"/>
      <c r="W72" s="109"/>
      <c r="X72" s="121"/>
      <c r="Y72" s="148">
        <f>Y33+Y42+SUM(Y51:Y54)+SUM(V57:V62)+Y63+Y64+SUM(Y67:Y69)</f>
        <v>0</v>
      </c>
      <c r="Z72" s="149">
        <f>Z33+Z42+SUM(Z51:Z54)+Z63+Z64+SUM(Z67:Z69)</f>
        <v>0</v>
      </c>
      <c r="AA72" s="107"/>
      <c r="AB72" s="109"/>
      <c r="AC72" s="22">
        <f>G72+M72+S72+Y72</f>
        <v>53164</v>
      </c>
      <c r="AD72" s="22">
        <f>H72+N72+T72+Z72</f>
        <v>10479</v>
      </c>
    </row>
    <row r="73" spans="1:30" ht="14.4" x14ac:dyDescent="0.3">
      <c r="A73" s="140" t="s">
        <v>123</v>
      </c>
      <c r="B73" s="140"/>
      <c r="C73" s="97" t="s">
        <v>127</v>
      </c>
      <c r="D73" s="98" t="s">
        <v>128</v>
      </c>
      <c r="E73" s="98" t="s">
        <v>102</v>
      </c>
      <c r="F73" s="99"/>
      <c r="G73" s="88"/>
      <c r="H73" s="89"/>
      <c r="I73" s="98" t="s">
        <v>127</v>
      </c>
      <c r="J73" s="98" t="s">
        <v>128</v>
      </c>
      <c r="K73" s="122" t="s">
        <v>102</v>
      </c>
      <c r="L73" s="121"/>
      <c r="M73" s="88"/>
      <c r="N73" s="89"/>
      <c r="O73" s="98" t="s">
        <v>127</v>
      </c>
      <c r="P73" s="98" t="s">
        <v>128</v>
      </c>
      <c r="Q73" s="122" t="s">
        <v>102</v>
      </c>
      <c r="R73" s="121"/>
      <c r="S73" s="88"/>
      <c r="T73" s="89"/>
      <c r="U73" s="98" t="s">
        <v>127</v>
      </c>
      <c r="V73" s="98" t="s">
        <v>128</v>
      </c>
      <c r="W73" s="122" t="s">
        <v>102</v>
      </c>
      <c r="X73" s="121"/>
      <c r="Y73" s="88"/>
      <c r="Z73" s="128"/>
      <c r="AA73" s="107"/>
      <c r="AB73" s="109"/>
      <c r="AC73" s="11"/>
      <c r="AD73" s="11"/>
    </row>
    <row r="74" spans="1:30" x14ac:dyDescent="0.3">
      <c r="A74" s="76" t="s">
        <v>90</v>
      </c>
      <c r="B74" s="180"/>
      <c r="C74" s="198"/>
      <c r="D74" s="199"/>
      <c r="E74" s="210">
        <f>(G72*D74/100)-G74</f>
        <v>0</v>
      </c>
      <c r="F74" s="100"/>
      <c r="G74" s="43">
        <f>(G72*C74/100)</f>
        <v>0</v>
      </c>
      <c r="H74" s="43">
        <f>(H72*D74/100)</f>
        <v>0</v>
      </c>
      <c r="I74" s="198"/>
      <c r="J74" s="199"/>
      <c r="K74" s="212">
        <f>(M72*J74/100)-M74</f>
        <v>0</v>
      </c>
      <c r="L74" s="123"/>
      <c r="M74" s="43">
        <f>(M72*I74/100)</f>
        <v>0</v>
      </c>
      <c r="N74" s="35">
        <f>(N72*J74/100)</f>
        <v>0</v>
      </c>
      <c r="O74" s="198"/>
      <c r="P74" s="199"/>
      <c r="Q74" s="212">
        <f>(S72*P74/100)-S74</f>
        <v>0</v>
      </c>
      <c r="R74" s="121"/>
      <c r="S74" s="43">
        <f>(S72*O74/100)</f>
        <v>0</v>
      </c>
      <c r="T74" s="35">
        <f>(T72*P74/100)</f>
        <v>0</v>
      </c>
      <c r="U74" s="198"/>
      <c r="V74" s="199"/>
      <c r="W74" s="212">
        <f>(Y72*V74/100)-Y74</f>
        <v>0</v>
      </c>
      <c r="X74" s="121"/>
      <c r="Y74" s="43">
        <f>(Y72*U74/100)</f>
        <v>0</v>
      </c>
      <c r="Z74" s="35">
        <f>(Z72*V74/100)</f>
        <v>0</v>
      </c>
      <c r="AA74" s="107"/>
      <c r="AB74" s="109"/>
      <c r="AC74" s="10">
        <f t="shared" ref="AC74:AD80" si="51">G74+M74+S74+Y74</f>
        <v>0</v>
      </c>
      <c r="AD74" s="10">
        <f t="shared" si="51"/>
        <v>0</v>
      </c>
    </row>
    <row r="75" spans="1:30" x14ac:dyDescent="0.3">
      <c r="A75" s="76" t="s">
        <v>91</v>
      </c>
      <c r="B75" s="181"/>
      <c r="C75" s="200"/>
      <c r="D75" s="201"/>
      <c r="E75" s="210">
        <f>(G72*D75/100)-G75</f>
        <v>0</v>
      </c>
      <c r="F75" s="100"/>
      <c r="G75" s="43">
        <f>(G72*C75/100)</f>
        <v>0</v>
      </c>
      <c r="H75" s="43">
        <f>(H72*D75/100)</f>
        <v>0</v>
      </c>
      <c r="I75" s="200"/>
      <c r="J75" s="201"/>
      <c r="K75" s="210">
        <f>(M72*J75/100)-M75</f>
        <v>0</v>
      </c>
      <c r="L75" s="123"/>
      <c r="M75" s="43">
        <f>(M72*I75/100)</f>
        <v>0</v>
      </c>
      <c r="N75" s="35">
        <f>(N72*J75/100)</f>
        <v>0</v>
      </c>
      <c r="O75" s="200"/>
      <c r="P75" s="201"/>
      <c r="Q75" s="210">
        <f>(S72*P75/100)-S75</f>
        <v>0</v>
      </c>
      <c r="R75" s="121"/>
      <c r="S75" s="43">
        <f>(S72*O75/100)</f>
        <v>0</v>
      </c>
      <c r="T75" s="35">
        <f>(T72*P75/100)</f>
        <v>0</v>
      </c>
      <c r="U75" s="200"/>
      <c r="V75" s="201"/>
      <c r="W75" s="210">
        <f>(Y72*V75/100)-Y75</f>
        <v>0</v>
      </c>
      <c r="X75" s="121"/>
      <c r="Y75" s="43">
        <f>(Y72*U75/100)</f>
        <v>0</v>
      </c>
      <c r="Z75" s="58">
        <f>(Z72*V75/100)</f>
        <v>0</v>
      </c>
      <c r="AA75" s="107"/>
      <c r="AB75" s="109"/>
      <c r="AC75" s="10">
        <f t="shared" si="51"/>
        <v>0</v>
      </c>
      <c r="AD75" s="10">
        <f t="shared" si="51"/>
        <v>0</v>
      </c>
    </row>
    <row r="76" spans="1:30" ht="14.4" thickBot="1" x14ac:dyDescent="0.35">
      <c r="A76" s="167" t="s">
        <v>58</v>
      </c>
      <c r="B76" s="182"/>
      <c r="C76" s="202"/>
      <c r="D76" s="203"/>
      <c r="E76" s="211">
        <f>(G72*D76/100)-G76</f>
        <v>0</v>
      </c>
      <c r="F76" s="169"/>
      <c r="G76" s="150">
        <f>(G72*C76/100)</f>
        <v>0</v>
      </c>
      <c r="H76" s="150">
        <f>(H72*D76/100)</f>
        <v>0</v>
      </c>
      <c r="I76" s="198"/>
      <c r="J76" s="199"/>
      <c r="K76" s="210">
        <f>(M72*J76/100)-M76</f>
        <v>0</v>
      </c>
      <c r="L76" s="123"/>
      <c r="M76" s="150">
        <f>(M72*I76/100)</f>
        <v>0</v>
      </c>
      <c r="N76" s="46">
        <f>(N72*J76/100)</f>
        <v>0</v>
      </c>
      <c r="O76" s="198"/>
      <c r="P76" s="199"/>
      <c r="Q76" s="210">
        <f>(S72*P76/100)-S76</f>
        <v>0</v>
      </c>
      <c r="R76" s="121"/>
      <c r="S76" s="150">
        <f>(S72*O76/100)</f>
        <v>0</v>
      </c>
      <c r="T76" s="46">
        <f>(T72*P76/100)</f>
        <v>0</v>
      </c>
      <c r="U76" s="198"/>
      <c r="V76" s="199"/>
      <c r="W76" s="210">
        <f>(Y72*V76/100)-Y76</f>
        <v>0</v>
      </c>
      <c r="X76" s="121"/>
      <c r="Y76" s="150">
        <f>(Y72*U76/100)</f>
        <v>0</v>
      </c>
      <c r="Z76" s="151">
        <f>(Z72*V76/100)</f>
        <v>0</v>
      </c>
      <c r="AA76" s="107"/>
      <c r="AB76" s="109"/>
      <c r="AC76" s="12">
        <f t="shared" si="51"/>
        <v>0</v>
      </c>
      <c r="AD76" s="12">
        <f t="shared" si="51"/>
        <v>0</v>
      </c>
    </row>
    <row r="77" spans="1:30" ht="14.4" thickBot="1" x14ac:dyDescent="0.35">
      <c r="A77" s="219" t="s">
        <v>59</v>
      </c>
      <c r="B77" s="220"/>
      <c r="C77" s="170"/>
      <c r="D77" s="170"/>
      <c r="E77" s="170"/>
      <c r="F77" s="171"/>
      <c r="G77" s="47">
        <f t="shared" ref="G77:H77" si="52">SUM(G74:G76)</f>
        <v>0</v>
      </c>
      <c r="H77" s="24">
        <f t="shared" si="52"/>
        <v>0</v>
      </c>
      <c r="I77" s="109"/>
      <c r="J77" s="109"/>
      <c r="K77" s="109"/>
      <c r="L77" s="121"/>
      <c r="M77" s="47">
        <f t="shared" ref="M77:N77" si="53">SUM(M74:M76)</f>
        <v>0</v>
      </c>
      <c r="N77" s="24">
        <f t="shared" si="53"/>
        <v>0</v>
      </c>
      <c r="O77" s="109"/>
      <c r="P77" s="109"/>
      <c r="Q77" s="109"/>
      <c r="R77" s="121"/>
      <c r="S77" s="47">
        <f t="shared" ref="S77:T77" si="54">SUM(S74:S76)</f>
        <v>0</v>
      </c>
      <c r="T77" s="24">
        <f t="shared" si="54"/>
        <v>0</v>
      </c>
      <c r="U77" s="109"/>
      <c r="V77" s="109"/>
      <c r="W77" s="109"/>
      <c r="X77" s="121"/>
      <c r="Y77" s="47">
        <f t="shared" ref="Y77:Z77" si="55">SUM(Y74:Y76)</f>
        <v>0</v>
      </c>
      <c r="Z77" s="24">
        <f t="shared" si="55"/>
        <v>0</v>
      </c>
      <c r="AA77" s="107"/>
      <c r="AB77" s="109"/>
      <c r="AC77" s="21">
        <f t="shared" si="51"/>
        <v>0</v>
      </c>
      <c r="AD77" s="21">
        <f t="shared" si="51"/>
        <v>0</v>
      </c>
    </row>
    <row r="78" spans="1:30" ht="14.4" thickBot="1" x14ac:dyDescent="0.35">
      <c r="A78" s="213" t="s">
        <v>116</v>
      </c>
      <c r="B78" s="213"/>
      <c r="C78" s="94"/>
      <c r="D78" s="94"/>
      <c r="E78" s="94"/>
      <c r="F78" s="95"/>
      <c r="G78" s="47">
        <f>G71+G77</f>
        <v>30790</v>
      </c>
      <c r="H78" s="24">
        <f>H71+H77+SUM(E74:E76)</f>
        <v>15395</v>
      </c>
      <c r="I78" s="109"/>
      <c r="J78" s="109"/>
      <c r="K78" s="109"/>
      <c r="L78" s="121"/>
      <c r="M78" s="47">
        <f>M71+M77</f>
        <v>29200</v>
      </c>
      <c r="N78" s="24">
        <f>N71+N77+SUM(K74:K76)</f>
        <v>14601</v>
      </c>
      <c r="O78" s="109"/>
      <c r="P78" s="109"/>
      <c r="Q78" s="109"/>
      <c r="R78" s="121"/>
      <c r="S78" s="47">
        <f>S71+S77</f>
        <v>0</v>
      </c>
      <c r="T78" s="24">
        <f>T71+T77+SUM(Q74:Q76)</f>
        <v>0</v>
      </c>
      <c r="U78" s="109"/>
      <c r="V78" s="109"/>
      <c r="W78" s="109"/>
      <c r="X78" s="121"/>
      <c r="Y78" s="47">
        <f>Y71+Y77</f>
        <v>0</v>
      </c>
      <c r="Z78" s="24">
        <f>Z71+Z77+SUM(W74:W76)</f>
        <v>0</v>
      </c>
      <c r="AA78" s="107"/>
      <c r="AB78" s="109"/>
      <c r="AC78" s="25">
        <f t="shared" si="51"/>
        <v>59990</v>
      </c>
      <c r="AD78" s="25">
        <f t="shared" si="51"/>
        <v>29996</v>
      </c>
    </row>
    <row r="79" spans="1:30" ht="14.4" thickBot="1" x14ac:dyDescent="0.35">
      <c r="A79" s="213" t="s">
        <v>118</v>
      </c>
      <c r="B79" s="213"/>
      <c r="C79" s="101"/>
      <c r="D79" s="101"/>
      <c r="E79" s="101"/>
      <c r="F79" s="101"/>
      <c r="G79" s="52"/>
      <c r="H79" s="53"/>
      <c r="I79" s="102"/>
      <c r="J79" s="102"/>
      <c r="K79" s="102"/>
      <c r="L79" s="102"/>
      <c r="M79" s="54"/>
      <c r="N79" s="55"/>
      <c r="O79" s="102"/>
      <c r="P79" s="102"/>
      <c r="Q79" s="102"/>
      <c r="R79" s="102"/>
      <c r="S79" s="54"/>
      <c r="T79" s="55"/>
      <c r="U79" s="102"/>
      <c r="V79" s="102"/>
      <c r="W79" s="102"/>
      <c r="X79" s="102"/>
      <c r="Y79" s="56"/>
      <c r="Z79" s="57"/>
      <c r="AA79" s="102"/>
      <c r="AB79" s="102"/>
      <c r="AC79" s="25">
        <f t="shared" si="51"/>
        <v>0</v>
      </c>
      <c r="AD79" s="25">
        <f t="shared" si="51"/>
        <v>0</v>
      </c>
    </row>
    <row r="80" spans="1:30" ht="14.4" thickBot="1" x14ac:dyDescent="0.35">
      <c r="A80" s="213" t="s">
        <v>117</v>
      </c>
      <c r="B80" s="213"/>
      <c r="C80" s="101"/>
      <c r="D80" s="101"/>
      <c r="E80" s="101"/>
      <c r="F80" s="101"/>
      <c r="G80" s="44">
        <f>G78+G79</f>
        <v>30790</v>
      </c>
      <c r="H80" s="32">
        <f>H78+H79</f>
        <v>15395</v>
      </c>
      <c r="I80" s="102"/>
      <c r="J80" s="102"/>
      <c r="K80" s="102"/>
      <c r="L80" s="102"/>
      <c r="M80" s="44">
        <f>M78+M79</f>
        <v>29200</v>
      </c>
      <c r="N80" s="32">
        <f>N78+N79</f>
        <v>14601</v>
      </c>
      <c r="O80" s="102"/>
      <c r="P80" s="102"/>
      <c r="Q80" s="102"/>
      <c r="R80" s="102"/>
      <c r="S80" s="44">
        <f>S78+S79</f>
        <v>0</v>
      </c>
      <c r="T80" s="32">
        <f>T78+T79</f>
        <v>0</v>
      </c>
      <c r="U80" s="102"/>
      <c r="V80" s="102"/>
      <c r="W80" s="102"/>
      <c r="X80" s="102"/>
      <c r="Y80" s="47">
        <f>Y78+Y79</f>
        <v>0</v>
      </c>
      <c r="Z80" s="24">
        <f>Z78+Z79</f>
        <v>0</v>
      </c>
      <c r="AA80" s="102"/>
      <c r="AB80" s="102"/>
      <c r="AC80" s="25">
        <f t="shared" si="51"/>
        <v>59990</v>
      </c>
      <c r="AD80" s="25">
        <f t="shared" si="51"/>
        <v>29996</v>
      </c>
    </row>
  </sheetData>
  <sheetProtection sheet="1" objects="1" scenarios="1" selectLockedCells="1"/>
  <mergeCells count="51">
    <mergeCell ref="AB8:AD8"/>
    <mergeCell ref="A2:B2"/>
    <mergeCell ref="A3:B3"/>
    <mergeCell ref="A4:B4"/>
    <mergeCell ref="D3:E3"/>
    <mergeCell ref="G8:H8"/>
    <mergeCell ref="M8:N8"/>
    <mergeCell ref="I7:N7"/>
    <mergeCell ref="F4:H4"/>
    <mergeCell ref="O7:T7"/>
    <mergeCell ref="U7:Z7"/>
    <mergeCell ref="S8:T8"/>
    <mergeCell ref="Y8:Z8"/>
    <mergeCell ref="C4:E4"/>
    <mergeCell ref="A9:B9"/>
    <mergeCell ref="A10:B10"/>
    <mergeCell ref="A24:B24"/>
    <mergeCell ref="C7:H7"/>
    <mergeCell ref="E6:F6"/>
    <mergeCell ref="A33:B33"/>
    <mergeCell ref="A38:B38"/>
    <mergeCell ref="A25:B25"/>
    <mergeCell ref="A26:B26"/>
    <mergeCell ref="A27:B27"/>
    <mergeCell ref="A28:B28"/>
    <mergeCell ref="A64:B64"/>
    <mergeCell ref="A39:B39"/>
    <mergeCell ref="A40:B40"/>
    <mergeCell ref="A41:B41"/>
    <mergeCell ref="A42:B42"/>
    <mergeCell ref="A52:B52"/>
    <mergeCell ref="A53:B53"/>
    <mergeCell ref="A54:B54"/>
    <mergeCell ref="A55:B55"/>
    <mergeCell ref="A63:B63"/>
    <mergeCell ref="A79:B79"/>
    <mergeCell ref="A80:B80"/>
    <mergeCell ref="A78:B78"/>
    <mergeCell ref="A34:B34"/>
    <mergeCell ref="A43:B43"/>
    <mergeCell ref="A44:B44"/>
    <mergeCell ref="A45:B45"/>
    <mergeCell ref="A46:B46"/>
    <mergeCell ref="A47:B47"/>
    <mergeCell ref="A49:B49"/>
    <mergeCell ref="A51:B51"/>
    <mergeCell ref="A50:B50"/>
    <mergeCell ref="A70:B70"/>
    <mergeCell ref="A71:B71"/>
    <mergeCell ref="A72:B72"/>
    <mergeCell ref="A77:B77"/>
  </mergeCells>
  <conditionalFormatting sqref="D5:F5">
    <cfRule type="expression" dxfId="0" priority="2">
      <formula>AND(D5&lt;&gt;"",UPPER(LEFT(D5,2))&lt;&gt;"A/",UPPER(LEFT(D5,2))&lt;&gt;"C/",UPPER(LEFT(D5,2))&lt;&gt;"E/",UPPER(LEFT(D5,2))&lt;&gt;"M/",UPPER(LEFT(D5,2))&lt;&gt;"P/",UPPER(LEFT(D5,2))&lt;&gt;"R/")</formula>
    </cfRule>
  </conditionalFormatting>
  <pageMargins left="0.7" right="0.7" top="0.75" bottom="0.75" header="0.3" footer="0.3"/>
  <pageSetup scale="57" orientation="landscape" r:id="rId1"/>
  <ignoredErrors>
    <ignoredError sqref="G55:H55 M62:N62 M55:N55 S62:T62 S55:T59 M57:N59 G57:H59 I72:K72 S73:T73 O72:R72 O73:R73 U73:W73 Y73:Z73 I73:K73 R75 R74 R76 L76 L74 L75 X74 X75 X76 U72:W72 G73:H73 C11 F76 F74 F75" unlockedFormula="1"/>
    <ignoredError sqref="AC71:AD71 I11 O11 U11" formula="1"/>
  </ignoredErrors>
  <drawing r:id="rId2"/>
  <legacyDrawing r:id="rId3"/>
  <extLst>
    <ext xmlns:x14="http://schemas.microsoft.com/office/spreadsheetml/2009/9/main" uri="{CCE6A557-97BC-4b89-ADB6-D9C93CAAB3DF}">
      <x14:dataValidations xmlns:xm="http://schemas.microsoft.com/office/excel/2006/main" count="2">
        <x14:dataValidation type="list" errorStyle="information" showInputMessage="1" showErrorMessage="1" error="If the Grantee is a Sea Grant Program, then select the Program abbreviation from the drop-down menu. Otherwise enter your institution. Hit OK to continue" xr:uid="{66AAD007-9EC9-43A7-A324-B36F97BE6CE2}">
          <x14:formula1>
            <xm:f>dropdowns!$A$2:$A$41</xm:f>
          </x14:formula1>
          <xm:sqref>B5</xm:sqref>
        </x14:dataValidation>
        <x14:dataValidation type="list" allowBlank="1" showInputMessage="1" showErrorMessage="1" xr:uid="{482EC8FB-6217-BB41-881A-B8AAEFE73F59}">
          <x14:formula1>
            <xm:f>dropdowns!$B$3:$B$5</xm:f>
          </x14:formula1>
          <xm:sqref>D3:E3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8C87D-0F60-FD4C-996D-E555099AC8A4}">
  <sheetPr codeName="Sheet4"/>
  <dimension ref="B2:B50"/>
  <sheetViews>
    <sheetView topLeftCell="A12" workbookViewId="0">
      <selection activeCell="B22" sqref="B22"/>
    </sheetView>
  </sheetViews>
  <sheetFormatPr defaultColWidth="11.44140625" defaultRowHeight="15.6" x14ac:dyDescent="0.3"/>
  <cols>
    <col min="1" max="1" width="5.33203125" customWidth="1"/>
    <col min="2" max="2" width="134.33203125" style="183" customWidth="1"/>
  </cols>
  <sheetData>
    <row r="2" spans="2:2" ht="38.1" customHeight="1" x14ac:dyDescent="0.3">
      <c r="B2" s="193" t="s">
        <v>180</v>
      </c>
    </row>
    <row r="3" spans="2:2" ht="30.9" customHeight="1" x14ac:dyDescent="0.3">
      <c r="B3" s="190" t="s">
        <v>172</v>
      </c>
    </row>
    <row r="4" spans="2:2" ht="39.9" customHeight="1" x14ac:dyDescent="0.3">
      <c r="B4" s="184" t="s">
        <v>182</v>
      </c>
    </row>
    <row r="5" spans="2:2" ht="39.9" customHeight="1" x14ac:dyDescent="0.3">
      <c r="B5" s="183" t="s">
        <v>181</v>
      </c>
    </row>
    <row r="6" spans="2:2" ht="39" customHeight="1" x14ac:dyDescent="0.3">
      <c r="B6" s="183" t="s">
        <v>184</v>
      </c>
    </row>
    <row r="7" spans="2:2" ht="18" x14ac:dyDescent="0.3">
      <c r="B7" s="194" t="s">
        <v>133</v>
      </c>
    </row>
    <row r="8" spans="2:2" ht="109.2" x14ac:dyDescent="0.3">
      <c r="B8" s="183" t="s">
        <v>134</v>
      </c>
    </row>
    <row r="9" spans="2:2" ht="20.100000000000001" customHeight="1" x14ac:dyDescent="0.35">
      <c r="B9" s="195" t="s">
        <v>135</v>
      </c>
    </row>
    <row r="10" spans="2:2" ht="78" x14ac:dyDescent="0.3">
      <c r="B10" s="183" t="s">
        <v>173</v>
      </c>
    </row>
    <row r="11" spans="2:2" ht="78" x14ac:dyDescent="0.3">
      <c r="B11" s="183" t="s">
        <v>136</v>
      </c>
    </row>
    <row r="12" spans="2:2" ht="39.9" customHeight="1" x14ac:dyDescent="0.3">
      <c r="B12" s="184" t="s">
        <v>140</v>
      </c>
    </row>
    <row r="13" spans="2:2" ht="60" customHeight="1" x14ac:dyDescent="0.3">
      <c r="B13" s="184" t="s">
        <v>179</v>
      </c>
    </row>
    <row r="14" spans="2:2" ht="20.100000000000001" customHeight="1" x14ac:dyDescent="0.3">
      <c r="B14" s="194" t="s">
        <v>177</v>
      </c>
    </row>
    <row r="15" spans="2:2" ht="60" customHeight="1" x14ac:dyDescent="0.3">
      <c r="B15" s="184" t="s">
        <v>164</v>
      </c>
    </row>
    <row r="16" spans="2:2" ht="39.9" customHeight="1" x14ac:dyDescent="0.3">
      <c r="B16" s="184" t="s">
        <v>165</v>
      </c>
    </row>
    <row r="17" spans="2:2" ht="39.9" customHeight="1" x14ac:dyDescent="0.3">
      <c r="B17" s="184" t="s">
        <v>166</v>
      </c>
    </row>
    <row r="18" spans="2:2" ht="75" customHeight="1" x14ac:dyDescent="0.3">
      <c r="B18" s="184" t="s">
        <v>167</v>
      </c>
    </row>
    <row r="19" spans="2:2" ht="39.9" customHeight="1" x14ac:dyDescent="0.3">
      <c r="B19" s="184" t="s">
        <v>168</v>
      </c>
    </row>
    <row r="20" spans="2:2" ht="20.100000000000001" customHeight="1" x14ac:dyDescent="0.3">
      <c r="B20" s="184" t="s">
        <v>169</v>
      </c>
    </row>
    <row r="21" spans="2:2" ht="20.100000000000001" customHeight="1" x14ac:dyDescent="0.3">
      <c r="B21" s="194" t="s">
        <v>178</v>
      </c>
    </row>
    <row r="22" spans="2:2" ht="75" customHeight="1" x14ac:dyDescent="0.3">
      <c r="B22" s="184" t="s">
        <v>185</v>
      </c>
    </row>
    <row r="23" spans="2:2" ht="110.1" customHeight="1" x14ac:dyDescent="0.3">
      <c r="B23" s="184" t="s">
        <v>170</v>
      </c>
    </row>
    <row r="24" spans="2:2" ht="20.100000000000001" customHeight="1" x14ac:dyDescent="0.35">
      <c r="B24" s="195" t="s">
        <v>137</v>
      </c>
    </row>
    <row r="25" spans="2:2" s="134" customFormat="1" ht="39.9" customHeight="1" x14ac:dyDescent="0.3">
      <c r="B25" s="183" t="s">
        <v>138</v>
      </c>
    </row>
    <row r="26" spans="2:2" ht="20.100000000000001" customHeight="1" x14ac:dyDescent="0.3">
      <c r="B26" s="185" t="s">
        <v>141</v>
      </c>
    </row>
    <row r="27" spans="2:2" ht="20.100000000000001" customHeight="1" x14ac:dyDescent="0.3">
      <c r="B27" s="185" t="s">
        <v>142</v>
      </c>
    </row>
    <row r="28" spans="2:2" ht="20.100000000000001" customHeight="1" x14ac:dyDescent="0.3">
      <c r="B28" s="185" t="s">
        <v>143</v>
      </c>
    </row>
    <row r="29" spans="2:2" ht="39.9" customHeight="1" x14ac:dyDescent="0.3">
      <c r="B29" s="185" t="s">
        <v>144</v>
      </c>
    </row>
    <row r="30" spans="2:2" ht="20.100000000000001" customHeight="1" x14ac:dyDescent="0.3">
      <c r="B30" s="185" t="s">
        <v>145</v>
      </c>
    </row>
    <row r="31" spans="2:2" ht="20.100000000000001" customHeight="1" x14ac:dyDescent="0.3">
      <c r="B31" s="185" t="s">
        <v>146</v>
      </c>
    </row>
    <row r="32" spans="2:2" ht="20.100000000000001" customHeight="1" x14ac:dyDescent="0.3">
      <c r="B32" s="185" t="s">
        <v>147</v>
      </c>
    </row>
    <row r="33" spans="2:2" ht="20.100000000000001" customHeight="1" x14ac:dyDescent="0.3">
      <c r="B33" s="185" t="s">
        <v>148</v>
      </c>
    </row>
    <row r="34" spans="2:2" ht="20.100000000000001" customHeight="1" x14ac:dyDescent="0.3">
      <c r="B34" s="185" t="s">
        <v>149</v>
      </c>
    </row>
    <row r="35" spans="2:2" ht="39.9" customHeight="1" x14ac:dyDescent="0.3">
      <c r="B35" s="185" t="s">
        <v>150</v>
      </c>
    </row>
    <row r="36" spans="2:2" ht="39.9" customHeight="1" x14ac:dyDescent="0.3">
      <c r="B36" s="185" t="s">
        <v>151</v>
      </c>
    </row>
    <row r="37" spans="2:2" ht="20.100000000000001" customHeight="1" x14ac:dyDescent="0.3">
      <c r="B37" s="185" t="s">
        <v>152</v>
      </c>
    </row>
    <row r="38" spans="2:2" ht="20.100000000000001" customHeight="1" x14ac:dyDescent="0.3">
      <c r="B38" s="186" t="s">
        <v>153</v>
      </c>
    </row>
    <row r="39" spans="2:2" ht="20.100000000000001" customHeight="1" x14ac:dyDescent="0.3">
      <c r="B39" s="186" t="s">
        <v>154</v>
      </c>
    </row>
    <row r="40" spans="2:2" ht="20.100000000000001" customHeight="1" x14ac:dyDescent="0.3">
      <c r="B40" s="186" t="s">
        <v>155</v>
      </c>
    </row>
    <row r="41" spans="2:2" ht="20.100000000000001" customHeight="1" x14ac:dyDescent="0.3">
      <c r="B41" s="186" t="s">
        <v>156</v>
      </c>
    </row>
    <row r="42" spans="2:2" ht="39.9" customHeight="1" x14ac:dyDescent="0.3">
      <c r="B42" s="185" t="s">
        <v>157</v>
      </c>
    </row>
    <row r="43" spans="2:2" ht="39.9" customHeight="1" x14ac:dyDescent="0.3">
      <c r="B43" s="185" t="s">
        <v>158</v>
      </c>
    </row>
    <row r="44" spans="2:2" ht="39.9" customHeight="1" x14ac:dyDescent="0.3">
      <c r="B44" s="185" t="s">
        <v>159</v>
      </c>
    </row>
    <row r="45" spans="2:2" ht="20.100000000000001" customHeight="1" x14ac:dyDescent="0.3">
      <c r="B45" s="185" t="s">
        <v>160</v>
      </c>
    </row>
    <row r="46" spans="2:2" ht="20.100000000000001" customHeight="1" x14ac:dyDescent="0.3">
      <c r="B46" s="186" t="s">
        <v>161</v>
      </c>
    </row>
    <row r="47" spans="2:2" ht="20.100000000000001" customHeight="1" x14ac:dyDescent="0.3">
      <c r="B47" s="186" t="s">
        <v>162</v>
      </c>
    </row>
    <row r="48" spans="2:2" ht="39.9" customHeight="1" x14ac:dyDescent="0.3">
      <c r="B48" s="186" t="s">
        <v>163</v>
      </c>
    </row>
    <row r="49" spans="2:2" ht="20.100000000000001" customHeight="1" x14ac:dyDescent="0.3">
      <c r="B49" s="186" t="s">
        <v>139</v>
      </c>
    </row>
    <row r="50" spans="2:2" ht="3" customHeight="1" x14ac:dyDescent="0.3">
      <c r="B50" s="196"/>
    </row>
  </sheetData>
  <sheetProtection sheet="1" objects="1" scenarios="1" selectLockedCells="1" selectUnlockedCells="1"/>
  <pageMargins left="0.7" right="0.7" top="0.75" bottom="0.75" header="0.3" footer="0.3"/>
  <pageSetup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48FB9-1E1A-954B-A383-9B17AF8EB7A0}">
  <sheetPr codeName="Sheet5"/>
  <dimension ref="A2:D28"/>
  <sheetViews>
    <sheetView workbookViewId="0">
      <selection activeCell="D25" sqref="D25"/>
    </sheetView>
  </sheetViews>
  <sheetFormatPr defaultColWidth="11.44140625" defaultRowHeight="14.4" x14ac:dyDescent="0.3"/>
  <cols>
    <col min="1" max="1" width="6.33203125" customWidth="1"/>
    <col min="2" max="2" width="29.44140625" customWidth="1"/>
    <col min="4" max="4" width="55.6640625" customWidth="1"/>
  </cols>
  <sheetData>
    <row r="2" spans="1:4" x14ac:dyDescent="0.3">
      <c r="A2" s="188" t="s">
        <v>175</v>
      </c>
    </row>
    <row r="3" spans="1:4" x14ac:dyDescent="0.3">
      <c r="B3" s="189" t="s">
        <v>176</v>
      </c>
      <c r="C3" s="189" t="s">
        <v>171</v>
      </c>
      <c r="D3" s="189" t="s">
        <v>174</v>
      </c>
    </row>
    <row r="4" spans="1:4" x14ac:dyDescent="0.3">
      <c r="A4" s="187">
        <v>1</v>
      </c>
      <c r="B4" s="187" t="str">
        <f>IF('90-4 for R&amp;R Budget'!B12=" "," ",IF('90-4 for R&amp;R Budget'!B12=0," ",'90-4 for R&amp;R Budget'!B12))</f>
        <v>Connor O'Loughlin</v>
      </c>
      <c r="C4" s="191"/>
      <c r="D4" s="191"/>
    </row>
    <row r="5" spans="1:4" x14ac:dyDescent="0.3">
      <c r="A5" s="187">
        <v>2</v>
      </c>
      <c r="B5" s="187" t="str">
        <f>IF('90-4 for R&amp;R Budget'!B13=" "," ",IF('90-4 for R&amp;R Budget'!B13=0," ",'90-4 for R&amp;R Budget'!B13))</f>
        <v xml:space="preserve"> </v>
      </c>
      <c r="C5" s="191"/>
      <c r="D5" s="191"/>
    </row>
    <row r="6" spans="1:4" x14ac:dyDescent="0.3">
      <c r="A6" s="187">
        <v>3</v>
      </c>
      <c r="B6" s="187" t="str">
        <f>IF('90-4 for R&amp;R Budget'!B14=" "," ",IF('90-4 for R&amp;R Budget'!B14=0," ",'90-4 for R&amp;R Budget'!B14))</f>
        <v xml:space="preserve"> </v>
      </c>
      <c r="C6" s="191"/>
      <c r="D6" s="191"/>
    </row>
    <row r="7" spans="1:4" x14ac:dyDescent="0.3">
      <c r="A7" s="187">
        <v>4</v>
      </c>
      <c r="B7" s="187" t="str">
        <f>IF('90-4 for R&amp;R Budget'!B15=" "," ",IF('90-4 for R&amp;R Budget'!B15=0," ",'90-4 for R&amp;R Budget'!B15))</f>
        <v xml:space="preserve"> </v>
      </c>
      <c r="C7" s="191"/>
      <c r="D7" s="191"/>
    </row>
    <row r="8" spans="1:4" x14ac:dyDescent="0.3">
      <c r="A8" s="187">
        <v>5</v>
      </c>
      <c r="B8" s="187" t="str">
        <f>IF('90-4 for R&amp;R Budget'!B16=" "," ",IF('90-4 for R&amp;R Budget'!B16=0," ",'90-4 for R&amp;R Budget'!B16))</f>
        <v xml:space="preserve"> </v>
      </c>
      <c r="C8" s="191"/>
      <c r="D8" s="191"/>
    </row>
    <row r="9" spans="1:4" x14ac:dyDescent="0.3">
      <c r="A9" s="187">
        <v>6</v>
      </c>
      <c r="B9" s="187" t="str">
        <f>IF('90-4 for R&amp;R Budget'!B17=" "," ",IF('90-4 for R&amp;R Budget'!B17=0," ",'90-4 for R&amp;R Budget'!B17))</f>
        <v xml:space="preserve"> </v>
      </c>
      <c r="C9" s="191"/>
      <c r="D9" s="191"/>
    </row>
    <row r="10" spans="1:4" x14ac:dyDescent="0.3">
      <c r="A10" s="187">
        <v>7</v>
      </c>
      <c r="B10" s="187" t="str">
        <f>IF('90-4 for R&amp;R Budget'!B18=" "," ",IF('90-4 for R&amp;R Budget'!B18=0," ",'90-4 for R&amp;R Budget'!B18))</f>
        <v xml:space="preserve"> </v>
      </c>
      <c r="C10" s="191"/>
      <c r="D10" s="191"/>
    </row>
    <row r="11" spans="1:4" x14ac:dyDescent="0.3">
      <c r="A11" s="187">
        <v>8</v>
      </c>
      <c r="B11" s="187" t="str">
        <f>IF('90-4 for R&amp;R Budget'!B19=" "," ",IF('90-4 for R&amp;R Budget'!B19=0," ",'90-4 for R&amp;R Budget'!B19))</f>
        <v xml:space="preserve"> </v>
      </c>
      <c r="C11" s="191"/>
      <c r="D11" s="191"/>
    </row>
    <row r="12" spans="1:4" x14ac:dyDescent="0.3">
      <c r="A12" s="187">
        <v>9</v>
      </c>
      <c r="B12" s="187" t="str">
        <f>IF('90-4 for R&amp;R Budget'!B20=" "," ",IF('90-4 for R&amp;R Budget'!B20=0," ",'90-4 for R&amp;R Budget'!B20))</f>
        <v xml:space="preserve"> </v>
      </c>
      <c r="C12" s="191"/>
      <c r="D12" s="191"/>
    </row>
    <row r="13" spans="1:4" x14ac:dyDescent="0.3">
      <c r="A13" s="187">
        <v>10</v>
      </c>
      <c r="B13" s="187" t="str">
        <f>IF('90-4 for R&amp;R Budget'!B21=" "," ",IF('90-4 for R&amp;R Budget'!B21=0," ",'90-4 for R&amp;R Budget'!B21))</f>
        <v xml:space="preserve"> </v>
      </c>
      <c r="C13" s="191"/>
      <c r="D13" s="191"/>
    </row>
    <row r="14" spans="1:4" x14ac:dyDescent="0.3">
      <c r="A14" s="187">
        <v>11</v>
      </c>
      <c r="B14" s="187" t="str">
        <f>IF('90-4 for R&amp;R Budget'!B22=" "," ",IF('90-4 for R&amp;R Budget'!B22=0," ",'90-4 for R&amp;R Budget'!B22))</f>
        <v xml:space="preserve"> </v>
      </c>
      <c r="C14" s="191"/>
      <c r="D14" s="191"/>
    </row>
    <row r="15" spans="1:4" x14ac:dyDescent="0.3">
      <c r="A15" s="187">
        <v>12</v>
      </c>
      <c r="B15" s="187" t="str">
        <f>IF('90-4 for R&amp;R Budget'!B23=" "," ",IF('90-4 for R&amp;R Budget'!B23=0," ",'90-4 for R&amp;R Budget'!B23))</f>
        <v xml:space="preserve"> </v>
      </c>
      <c r="C15" s="191"/>
      <c r="D15" s="191"/>
    </row>
    <row r="16" spans="1:4" x14ac:dyDescent="0.3">
      <c r="A16" s="187">
        <v>13</v>
      </c>
      <c r="B16" s="197"/>
      <c r="C16" s="191"/>
      <c r="D16" s="191"/>
    </row>
    <row r="17" spans="1:4" x14ac:dyDescent="0.3">
      <c r="A17" s="187">
        <v>14</v>
      </c>
      <c r="B17" s="197"/>
      <c r="C17" s="191"/>
      <c r="D17" s="191"/>
    </row>
    <row r="18" spans="1:4" x14ac:dyDescent="0.3">
      <c r="A18" s="187">
        <v>15</v>
      </c>
      <c r="B18" s="197"/>
      <c r="C18" s="191"/>
      <c r="D18" s="191"/>
    </row>
    <row r="19" spans="1:4" x14ac:dyDescent="0.3">
      <c r="A19" s="187">
        <v>16</v>
      </c>
      <c r="B19" s="191"/>
      <c r="C19" s="191"/>
      <c r="D19" s="191"/>
    </row>
    <row r="20" spans="1:4" x14ac:dyDescent="0.3">
      <c r="A20" s="187">
        <v>17</v>
      </c>
      <c r="B20" s="191"/>
      <c r="C20" s="191"/>
      <c r="D20" s="191"/>
    </row>
    <row r="21" spans="1:4" x14ac:dyDescent="0.3">
      <c r="A21" s="187">
        <v>18</v>
      </c>
      <c r="B21" s="191"/>
      <c r="C21" s="191"/>
      <c r="D21" s="191"/>
    </row>
    <row r="22" spans="1:4" x14ac:dyDescent="0.3">
      <c r="A22" s="187">
        <v>19</v>
      </c>
      <c r="B22" s="191"/>
      <c r="C22" s="191"/>
      <c r="D22" s="191"/>
    </row>
    <row r="23" spans="1:4" x14ac:dyDescent="0.3">
      <c r="A23" s="187">
        <v>20</v>
      </c>
      <c r="B23" s="191"/>
      <c r="C23" s="191"/>
      <c r="D23" s="191"/>
    </row>
    <row r="24" spans="1:4" x14ac:dyDescent="0.3">
      <c r="A24" s="187">
        <v>21</v>
      </c>
      <c r="B24" s="191"/>
      <c r="C24" s="191"/>
      <c r="D24" s="191"/>
    </row>
    <row r="25" spans="1:4" x14ac:dyDescent="0.3">
      <c r="A25" s="187">
        <v>22</v>
      </c>
      <c r="B25" s="191"/>
      <c r="C25" s="191"/>
      <c r="D25" s="191"/>
    </row>
    <row r="26" spans="1:4" x14ac:dyDescent="0.3">
      <c r="A26" s="187">
        <v>23</v>
      </c>
      <c r="B26" s="191"/>
      <c r="C26" s="191"/>
      <c r="D26" s="191"/>
    </row>
    <row r="27" spans="1:4" x14ac:dyDescent="0.3">
      <c r="A27" s="187">
        <v>24</v>
      </c>
      <c r="B27" s="191"/>
      <c r="C27" s="191"/>
      <c r="D27" s="191"/>
    </row>
    <row r="28" spans="1:4" x14ac:dyDescent="0.3">
      <c r="A28" s="192" t="s">
        <v>183</v>
      </c>
    </row>
  </sheetData>
  <sheetProtection sheet="1" objects="1" scenarios="1" selectLockedCell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92594-A499-4BAF-BBC7-4901B973DA9B}">
  <sheetPr codeName="Sheet2"/>
  <dimension ref="A1"/>
  <sheetViews>
    <sheetView workbookViewId="0">
      <selection activeCell="A11" sqref="A11"/>
    </sheetView>
  </sheetViews>
  <sheetFormatPr defaultColWidth="8.88671875" defaultRowHeight="14.4" x14ac:dyDescent="0.3"/>
  <cols>
    <col min="1" max="1" width="137.44140625" customWidth="1"/>
  </cols>
  <sheetData>
    <row r="1" spans="1:1" ht="400.8" x14ac:dyDescent="0.3">
      <c r="A1" s="13" t="s">
        <v>93</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AAAE6-CF12-B949-8AA6-4C2253D67C88}">
  <sheetPr codeName="Sheet3"/>
  <dimension ref="A3:B41"/>
  <sheetViews>
    <sheetView workbookViewId="0">
      <selection activeCell="C14" sqref="C14"/>
    </sheetView>
  </sheetViews>
  <sheetFormatPr defaultColWidth="11.44140625" defaultRowHeight="14.4" x14ac:dyDescent="0.3"/>
  <cols>
    <col min="2" max="2" width="17.6640625" customWidth="1"/>
  </cols>
  <sheetData>
    <row r="3" spans="1:2" x14ac:dyDescent="0.3">
      <c r="A3" s="15" t="s">
        <v>103</v>
      </c>
      <c r="B3" t="s">
        <v>112</v>
      </c>
    </row>
    <row r="4" spans="1:2" x14ac:dyDescent="0.3">
      <c r="A4" s="15" t="s">
        <v>105</v>
      </c>
      <c r="B4" t="s">
        <v>110</v>
      </c>
    </row>
    <row r="5" spans="1:2" x14ac:dyDescent="0.3">
      <c r="A5" s="15" t="s">
        <v>24</v>
      </c>
      <c r="B5" t="s">
        <v>111</v>
      </c>
    </row>
    <row r="6" spans="1:2" x14ac:dyDescent="0.3">
      <c r="A6" s="15" t="s">
        <v>25</v>
      </c>
    </row>
    <row r="7" spans="1:2" x14ac:dyDescent="0.3">
      <c r="A7" s="15" t="s">
        <v>26</v>
      </c>
    </row>
    <row r="8" spans="1:2" ht="15.6" x14ac:dyDescent="0.3">
      <c r="A8" s="16" t="s">
        <v>27</v>
      </c>
    </row>
    <row r="9" spans="1:2" x14ac:dyDescent="0.3">
      <c r="A9" s="15" t="s">
        <v>28</v>
      </c>
    </row>
    <row r="10" spans="1:2" x14ac:dyDescent="0.3">
      <c r="A10" s="15" t="s">
        <v>29</v>
      </c>
    </row>
    <row r="11" spans="1:2" x14ac:dyDescent="0.3">
      <c r="A11" s="15" t="s">
        <v>30</v>
      </c>
    </row>
    <row r="12" spans="1:2" x14ac:dyDescent="0.3">
      <c r="A12" s="15" t="s">
        <v>31</v>
      </c>
    </row>
    <row r="13" spans="1:2" x14ac:dyDescent="0.3">
      <c r="A13" s="15" t="s">
        <v>32</v>
      </c>
    </row>
    <row r="14" spans="1:2" x14ac:dyDescent="0.3">
      <c r="A14" s="15" t="s">
        <v>33</v>
      </c>
    </row>
    <row r="15" spans="1:2" x14ac:dyDescent="0.3">
      <c r="A15" s="15" t="s">
        <v>34</v>
      </c>
    </row>
    <row r="16" spans="1:2" x14ac:dyDescent="0.3">
      <c r="A16" s="15" t="s">
        <v>35</v>
      </c>
    </row>
    <row r="17" spans="1:1" x14ac:dyDescent="0.3">
      <c r="A17" s="15" t="s">
        <v>36</v>
      </c>
    </row>
    <row r="18" spans="1:1" x14ac:dyDescent="0.3">
      <c r="A18" s="15" t="s">
        <v>37</v>
      </c>
    </row>
    <row r="19" spans="1:1" x14ac:dyDescent="0.3">
      <c r="A19" s="15" t="s">
        <v>38</v>
      </c>
    </row>
    <row r="20" spans="1:1" x14ac:dyDescent="0.3">
      <c r="A20" s="15" t="s">
        <v>36</v>
      </c>
    </row>
    <row r="21" spans="1:1" x14ac:dyDescent="0.3">
      <c r="A21" s="15" t="s">
        <v>37</v>
      </c>
    </row>
    <row r="22" spans="1:1" x14ac:dyDescent="0.3">
      <c r="A22" s="15" t="s">
        <v>38</v>
      </c>
    </row>
    <row r="23" spans="1:1" x14ac:dyDescent="0.3">
      <c r="A23" s="15" t="s">
        <v>39</v>
      </c>
    </row>
    <row r="24" spans="1:1" x14ac:dyDescent="0.3">
      <c r="A24" s="15" t="s">
        <v>40</v>
      </c>
    </row>
    <row r="25" spans="1:1" ht="15.6" x14ac:dyDescent="0.3">
      <c r="A25" s="16" t="s">
        <v>41</v>
      </c>
    </row>
    <row r="26" spans="1:1" ht="15.6" x14ac:dyDescent="0.3">
      <c r="A26" s="16" t="s">
        <v>106</v>
      </c>
    </row>
    <row r="27" spans="1:1" x14ac:dyDescent="0.3">
      <c r="A27" s="15" t="s">
        <v>43</v>
      </c>
    </row>
    <row r="28" spans="1:1" x14ac:dyDescent="0.3">
      <c r="A28" s="15" t="s">
        <v>45</v>
      </c>
    </row>
    <row r="29" spans="1:1" x14ac:dyDescent="0.3">
      <c r="A29" s="15" t="s">
        <v>47</v>
      </c>
    </row>
    <row r="30" spans="1:1" x14ac:dyDescent="0.3">
      <c r="A30" s="15" t="s">
        <v>49</v>
      </c>
    </row>
    <row r="31" spans="1:1" x14ac:dyDescent="0.3">
      <c r="A31" s="15" t="s">
        <v>107</v>
      </c>
    </row>
    <row r="32" spans="1:1" x14ac:dyDescent="0.3">
      <c r="A32" s="15" t="s">
        <v>50</v>
      </c>
    </row>
    <row r="33" spans="1:1" x14ac:dyDescent="0.3">
      <c r="A33" s="15" t="s">
        <v>51</v>
      </c>
    </row>
    <row r="34" spans="1:1" x14ac:dyDescent="0.3">
      <c r="A34" s="15" t="s">
        <v>52</v>
      </c>
    </row>
    <row r="35" spans="1:1" x14ac:dyDescent="0.3">
      <c r="A35" s="14" t="s">
        <v>104</v>
      </c>
    </row>
    <row r="36" spans="1:1" x14ac:dyDescent="0.3">
      <c r="A36" s="15" t="s">
        <v>53</v>
      </c>
    </row>
    <row r="37" spans="1:1" x14ac:dyDescent="0.3">
      <c r="A37" s="15" t="s">
        <v>54</v>
      </c>
    </row>
    <row r="38" spans="1:1" x14ac:dyDescent="0.3">
      <c r="A38" s="15" t="s">
        <v>55</v>
      </c>
    </row>
    <row r="39" spans="1:1" x14ac:dyDescent="0.3">
      <c r="A39" s="15" t="s">
        <v>56</v>
      </c>
    </row>
    <row r="40" spans="1:1" x14ac:dyDescent="0.3">
      <c r="A40" s="15" t="s">
        <v>108</v>
      </c>
    </row>
    <row r="41" spans="1:1" x14ac:dyDescent="0.3">
      <c r="A41" s="15" t="s">
        <v>109</v>
      </c>
    </row>
  </sheetData>
  <sheetProtection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582ff8c-7e12-4315-9ddf-e76a824e0ca9">
      <Terms xmlns="http://schemas.microsoft.com/office/infopath/2007/PartnerControls"/>
    </lcf76f155ced4ddcb4097134ff3c332f>
    <TaxCatchAll xmlns="474fd789-8aa8-4546-8e10-d1b4849fd26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BE9784123A5734B876F6F0DE8067369" ma:contentTypeVersion="14" ma:contentTypeDescription="Create a new document." ma:contentTypeScope="" ma:versionID="c9270ffffab3b1397ac76056be443b11">
  <xsd:schema xmlns:xsd="http://www.w3.org/2001/XMLSchema" xmlns:xs="http://www.w3.org/2001/XMLSchema" xmlns:p="http://schemas.microsoft.com/office/2006/metadata/properties" xmlns:ns2="e582ff8c-7e12-4315-9ddf-e76a824e0ca9" xmlns:ns3="474fd789-8aa8-4546-8e10-d1b4849fd263" targetNamespace="http://schemas.microsoft.com/office/2006/metadata/properties" ma:root="true" ma:fieldsID="7ffb9b8f0b57cff3067f861f1dddedd9" ns2:_="" ns3:_="">
    <xsd:import namespace="e582ff8c-7e12-4315-9ddf-e76a824e0ca9"/>
    <xsd:import namespace="474fd789-8aa8-4546-8e10-d1b4849fd26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82ff8c-7e12-4315-9ddf-e76a824e0c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0ae3a2-658d-42e2-b2b1-e7748017a60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74fd789-8aa8-4546-8e10-d1b4849fd26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982068a-abaf-4acd-92d0-018b32685c67}" ma:internalName="TaxCatchAll" ma:showField="CatchAllData" ma:web="474fd789-8aa8-4546-8e10-d1b4849fd26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2EF5BD-3BFA-40A3-907D-13C6B21CF88C}">
  <ds:schemaRefs>
    <ds:schemaRef ds:uri="http://purl.org/dc/elements/1.1/"/>
    <ds:schemaRef ds:uri="http://schemas.microsoft.com/office/2006/documentManagement/types"/>
    <ds:schemaRef ds:uri="http://purl.org/dc/dcmitype/"/>
    <ds:schemaRef ds:uri="e582ff8c-7e12-4315-9ddf-e76a824e0ca9"/>
    <ds:schemaRef ds:uri="474fd789-8aa8-4546-8e10-d1b4849fd263"/>
    <ds:schemaRef ds:uri="http://www.w3.org/XML/1998/namespace"/>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D863549C-B831-437E-89E9-B7192C7D38EA}">
  <ds:schemaRefs>
    <ds:schemaRef ds:uri="http://schemas.microsoft.com/sharepoint/v3/contenttype/forms"/>
  </ds:schemaRefs>
</ds:datastoreItem>
</file>

<file path=customXml/itemProps3.xml><?xml version="1.0" encoding="utf-8"?>
<ds:datastoreItem xmlns:ds="http://schemas.openxmlformats.org/officeDocument/2006/customXml" ds:itemID="{667B9AA4-558E-469C-BD4D-E0317D91EB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82ff8c-7e12-4315-9ddf-e76a824e0ca9"/>
    <ds:schemaRef ds:uri="474fd789-8aa8-4546-8e10-d1b4849fd2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90-4 for R&amp;R Budget</vt:lpstr>
      <vt:lpstr>Read Me</vt:lpstr>
      <vt:lpstr>FringeTable</vt:lpstr>
      <vt:lpstr>Notice</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Chelsea Berg</dc:creator>
  <cp:lastModifiedBy>Connor OLoughlin</cp:lastModifiedBy>
  <cp:lastPrinted>2024-11-20T13:02:39Z</cp:lastPrinted>
  <dcterms:created xsi:type="dcterms:W3CDTF">2024-09-26T15:36:28Z</dcterms:created>
  <dcterms:modified xsi:type="dcterms:W3CDTF">2025-08-14T15:57:03Z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0x0101009BE9784123A5734B876F6F0DE8067369</vt:lpwstr>
  </property>
</Properties>
</file>