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功能说明" sheetId="1" r:id="rId1"/>
    <sheet name="答案与分值" sheetId="2" r:id="rId2"/>
    <sheet name="学生成绩" sheetId="3" r:id="rId3"/>
    <sheet name="试卷统计" sheetId="4" r:id="rId4"/>
    <sheet name="学号与姓名" sheetId="5" r:id="rId5"/>
    <sheet name="ans_trans" sheetId="6" state="hidden" r:id="rId6"/>
  </sheets>
  <calcPr calcId="124519" fullCalcOnLoad="1"/>
</workbook>
</file>

<file path=xl/sharedStrings.xml><?xml version="1.0" encoding="utf-8"?>
<sst xmlns="http://schemas.openxmlformats.org/spreadsheetml/2006/main" count="244" uniqueCount="44">
  <si>
    <t>学号</t>
  </si>
  <si>
    <t>姓名</t>
  </si>
  <si>
    <t>题号</t>
  </si>
  <si>
    <t>标准答案</t>
  </si>
  <si>
    <t>分值</t>
  </si>
  <si>
    <t>A</t>
  </si>
  <si>
    <t>B</t>
  </si>
  <si>
    <t>C</t>
  </si>
  <si>
    <t>D</t>
  </si>
  <si>
    <t>E</t>
  </si>
  <si>
    <t>AB</t>
  </si>
  <si>
    <t>BC</t>
  </si>
  <si>
    <t>CD</t>
  </si>
  <si>
    <t>DE</t>
  </si>
  <si>
    <t>ABCDE</t>
  </si>
  <si>
    <t>总分</t>
  </si>
  <si>
    <t>007</t>
  </si>
  <si>
    <t>012345432101</t>
  </si>
  <si>
    <t>BCD</t>
  </si>
  <si>
    <t>ABC</t>
  </si>
  <si>
    <t>CDE</t>
  </si>
  <si>
    <t>ABCD</t>
  </si>
  <si>
    <t>0123456789</t>
  </si>
  <si>
    <t>AC</t>
  </si>
  <si>
    <t>AD</t>
  </si>
  <si>
    <t>AE</t>
  </si>
  <si>
    <t>9876543210</t>
  </si>
  <si>
    <t>987654567890</t>
  </si>
  <si>
    <t>总人数</t>
  </si>
  <si>
    <t>答案</t>
  </si>
  <si>
    <t>正确人数</t>
  </si>
  <si>
    <t>正确比例</t>
  </si>
  <si>
    <t>选A比例</t>
  </si>
  <si>
    <t>选B比例</t>
  </si>
  <si>
    <t>选C比例</t>
  </si>
  <si>
    <t>选D比例</t>
  </si>
  <si>
    <t>选E比例</t>
  </si>
  <si>
    <t>选F比例</t>
  </si>
  <si>
    <t>选G比例</t>
  </si>
  <si>
    <t>1、在“答案与分值”表中修改每题对应分值，学生成绩会自动更新。</t>
  </si>
  <si>
    <t>2、在“学生成绩”表中使用筛选功能筛选学生（如根据学号筛选特定班级的学生），“试卷统计”中会自动更新为筛选出学生的成绩统计信息。</t>
  </si>
  <si>
    <t>3、在“学号与姓名”表中填入学生学号与姓名的对应关系，并在“学生成绩”表中右键取消隐藏A列，或拖动B列左侧边缘使其显示，即可看到学生对应学生的学号。</t>
  </si>
  <si>
    <t>4、可在“学生成绩”一表修改学生答案，相关数据会自动更新。如果有识别错误（虽然不太可能发生），请把相应的答题卡文件发送到psdn@qq.com以便我分析改进。</t>
  </si>
  <si>
    <t>5、若有不清楚的地方，欢迎发邮件咨询或下载相应的功能演示视频观看操作流程。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</si>
</sst>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42</v>
      </c>
    </row>
    <row r="5" spans="1:1">
      <c r="A5" t="s">
        <v>43</v>
      </c>
    </row>
  </sheetData>
  <mergeCells count="5">
    <mergeCell ref="A1:Z1"/>
    <mergeCell ref="A2:Z2"/>
    <mergeCell ref="A3:Z3"/>
    <mergeCell ref="A4:Z4"/>
    <mergeCell ref="A5:Z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2" t="s">
        <v>5</v>
      </c>
      <c r="C2" s="2">
        <v>1</v>
      </c>
    </row>
    <row r="3" spans="1:3">
      <c r="A3" s="1">
        <v>2</v>
      </c>
      <c r="B3" s="2" t="s">
        <v>6</v>
      </c>
      <c r="C3" s="2">
        <v>1</v>
      </c>
    </row>
    <row r="4" spans="1:3">
      <c r="A4" s="1">
        <v>3</v>
      </c>
      <c r="B4" s="2" t="s">
        <v>7</v>
      </c>
      <c r="C4" s="2">
        <v>1</v>
      </c>
    </row>
    <row r="5" spans="1:3">
      <c r="A5" s="1">
        <v>4</v>
      </c>
      <c r="B5" s="2" t="s">
        <v>8</v>
      </c>
      <c r="C5" s="2">
        <v>1</v>
      </c>
    </row>
    <row r="6" spans="1:3">
      <c r="A6" s="1">
        <v>5</v>
      </c>
      <c r="B6" s="2" t="s">
        <v>9</v>
      </c>
      <c r="C6" s="2">
        <v>1</v>
      </c>
    </row>
    <row r="7" spans="1:3">
      <c r="A7" s="1">
        <v>6</v>
      </c>
      <c r="B7" s="2" t="s">
        <v>5</v>
      </c>
      <c r="C7" s="2">
        <v>1</v>
      </c>
    </row>
    <row r="8" spans="1:3">
      <c r="A8" s="1">
        <v>7</v>
      </c>
      <c r="B8" s="2" t="s">
        <v>6</v>
      </c>
      <c r="C8" s="2">
        <v>1</v>
      </c>
    </row>
    <row r="9" spans="1:3">
      <c r="A9" s="1">
        <v>8</v>
      </c>
      <c r="B9" s="2" t="s">
        <v>7</v>
      </c>
      <c r="C9" s="2">
        <v>1</v>
      </c>
    </row>
    <row r="10" spans="1:3">
      <c r="A10" s="1">
        <v>9</v>
      </c>
      <c r="B10" s="2" t="s">
        <v>8</v>
      </c>
      <c r="C10" s="2">
        <v>1</v>
      </c>
    </row>
    <row r="11" spans="1:3">
      <c r="A11" s="1">
        <v>10</v>
      </c>
      <c r="B11" s="2" t="s">
        <v>9</v>
      </c>
      <c r="C11" s="2">
        <v>1</v>
      </c>
    </row>
    <row r="12" spans="1:3">
      <c r="A12" s="1">
        <v>11</v>
      </c>
      <c r="B12" s="2" t="s">
        <v>5</v>
      </c>
      <c r="C12" s="2">
        <v>1</v>
      </c>
    </row>
    <row r="13" spans="1:3">
      <c r="A13" s="1">
        <v>12</v>
      </c>
      <c r="B13" s="2" t="s">
        <v>6</v>
      </c>
      <c r="C13" s="2">
        <v>1</v>
      </c>
    </row>
    <row r="14" spans="1:3">
      <c r="A14" s="1">
        <v>13</v>
      </c>
      <c r="B14" s="2" t="s">
        <v>7</v>
      </c>
      <c r="C14" s="2">
        <v>1</v>
      </c>
    </row>
    <row r="15" spans="1:3">
      <c r="A15" s="1">
        <v>14</v>
      </c>
      <c r="B15" s="2" t="s">
        <v>8</v>
      </c>
      <c r="C15" s="2">
        <v>1</v>
      </c>
    </row>
    <row r="16" spans="1:3">
      <c r="A16" s="1">
        <v>15</v>
      </c>
      <c r="B16" s="2" t="s">
        <v>9</v>
      </c>
      <c r="C16" s="2">
        <v>1</v>
      </c>
    </row>
    <row r="17" spans="1:3">
      <c r="A17" s="1">
        <v>16</v>
      </c>
      <c r="B17" s="2" t="s">
        <v>5</v>
      </c>
      <c r="C17" s="2">
        <v>1</v>
      </c>
    </row>
    <row r="18" spans="1:3">
      <c r="A18" s="1">
        <v>17</v>
      </c>
      <c r="B18" s="2" t="s">
        <v>6</v>
      </c>
      <c r="C18" s="2">
        <v>1</v>
      </c>
    </row>
    <row r="19" spans="1:3">
      <c r="A19" s="1">
        <v>18</v>
      </c>
      <c r="B19" s="2" t="s">
        <v>7</v>
      </c>
      <c r="C19" s="2">
        <v>1</v>
      </c>
    </row>
    <row r="20" spans="1:3">
      <c r="A20" s="1">
        <v>19</v>
      </c>
      <c r="B20" s="2" t="s">
        <v>8</v>
      </c>
      <c r="C20" s="2">
        <v>1</v>
      </c>
    </row>
    <row r="21" spans="1:3">
      <c r="A21" s="1">
        <v>20</v>
      </c>
      <c r="B21" s="2" t="s">
        <v>9</v>
      </c>
      <c r="C21" s="2">
        <v>1</v>
      </c>
    </row>
    <row r="22" spans="1:3">
      <c r="A22" s="1">
        <v>21</v>
      </c>
      <c r="B22" s="2" t="s">
        <v>5</v>
      </c>
      <c r="C22" s="2">
        <v>1</v>
      </c>
    </row>
    <row r="23" spans="1:3">
      <c r="A23" s="1">
        <v>22</v>
      </c>
      <c r="B23" s="2" t="s">
        <v>6</v>
      </c>
      <c r="C23" s="2">
        <v>1</v>
      </c>
    </row>
    <row r="24" spans="1:3">
      <c r="A24" s="1">
        <v>23</v>
      </c>
      <c r="B24" s="2" t="s">
        <v>7</v>
      </c>
      <c r="C24" s="2">
        <v>1</v>
      </c>
    </row>
    <row r="25" spans="1:3">
      <c r="A25" s="1">
        <v>24</v>
      </c>
      <c r="B25" s="2" t="s">
        <v>8</v>
      </c>
      <c r="C25" s="2">
        <v>1</v>
      </c>
    </row>
    <row r="26" spans="1:3">
      <c r="A26" s="1">
        <v>25</v>
      </c>
      <c r="B26" s="2" t="s">
        <v>9</v>
      </c>
      <c r="C26" s="2">
        <v>1</v>
      </c>
    </row>
    <row r="27" spans="1:3">
      <c r="A27" s="1">
        <v>26</v>
      </c>
      <c r="B27" s="2" t="s">
        <v>5</v>
      </c>
      <c r="C27" s="2">
        <v>1</v>
      </c>
    </row>
    <row r="28" spans="1:3">
      <c r="A28" s="1">
        <v>27</v>
      </c>
      <c r="B28" s="2" t="s">
        <v>6</v>
      </c>
      <c r="C28" s="2">
        <v>1</v>
      </c>
    </row>
    <row r="29" spans="1:3">
      <c r="A29" s="1">
        <v>28</v>
      </c>
      <c r="B29" s="2" t="s">
        <v>7</v>
      </c>
      <c r="C29" s="2">
        <v>1</v>
      </c>
    </row>
    <row r="30" spans="1:3">
      <c r="A30" s="1">
        <v>29</v>
      </c>
      <c r="B30" s="2" t="s">
        <v>8</v>
      </c>
      <c r="C30" s="2">
        <v>1</v>
      </c>
    </row>
    <row r="31" spans="1:3">
      <c r="A31" s="1">
        <v>30</v>
      </c>
      <c r="B31" s="2" t="s">
        <v>9</v>
      </c>
      <c r="C31" s="2">
        <v>1</v>
      </c>
    </row>
    <row r="32" spans="1:3">
      <c r="A32" s="1">
        <v>31</v>
      </c>
      <c r="B32" s="2" t="s">
        <v>10</v>
      </c>
      <c r="C32" s="2">
        <v>1</v>
      </c>
    </row>
    <row r="33" spans="1:3">
      <c r="A33" s="1">
        <v>32</v>
      </c>
      <c r="B33" s="2" t="s">
        <v>11</v>
      </c>
      <c r="C33" s="2">
        <v>1</v>
      </c>
    </row>
    <row r="34" spans="1:3">
      <c r="A34" s="1">
        <v>33</v>
      </c>
      <c r="B34" s="2" t="s">
        <v>12</v>
      </c>
      <c r="C34" s="2">
        <v>1</v>
      </c>
    </row>
    <row r="35" spans="1:3">
      <c r="A35" s="1">
        <v>34</v>
      </c>
      <c r="B35" s="2" t="s">
        <v>13</v>
      </c>
      <c r="C35" s="2">
        <v>1</v>
      </c>
    </row>
    <row r="36" spans="1:3">
      <c r="A36" s="1">
        <v>35</v>
      </c>
      <c r="B36" s="2" t="s">
        <v>14</v>
      </c>
      <c r="C3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6"/>
  <sheetViews>
    <sheetView workbookViewId="0"/>
  </sheetViews>
  <sheetFormatPr defaultRowHeight="15"/>
  <cols>
    <col min="1" max="1" width="0" customWidth="1"/>
    <col min="2" max="2" width="20.7109375" customWidth="1"/>
    <col min="4" max="38" width="6.7109375" customWidth="1"/>
  </cols>
  <sheetData>
    <row r="1" spans="1:38">
      <c r="A1" s="1" t="s">
        <v>1</v>
      </c>
      <c r="B1" s="1" t="s">
        <v>0</v>
      </c>
      <c r="C1" s="1" t="s">
        <v>15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</row>
    <row r="2" spans="1:38">
      <c r="A2" s="2">
        <f>VLOOKUP(B2, 学号与姓名!A:B, 2)</f>
        <v>0</v>
      </c>
      <c r="B2" s="2" t="s">
        <v>16</v>
      </c>
      <c r="C2" s="2">
        <f>SUMPRODUCT(--(ans_trans!B2:AJ2=D2:AL2), ans_trans!B3:AJ3)</f>
        <v>0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  <c r="AH2" s="2" t="s">
        <v>10</v>
      </c>
      <c r="AI2" s="2" t="s">
        <v>11</v>
      </c>
      <c r="AJ2" s="2" t="s">
        <v>12</v>
      </c>
      <c r="AK2" s="2" t="s">
        <v>13</v>
      </c>
      <c r="AL2" s="2" t="s">
        <v>14</v>
      </c>
    </row>
    <row r="3" spans="1:38">
      <c r="A3" s="2">
        <f>VLOOKUP(B3, 学号与姓名!A:B, 2)</f>
        <v>0</v>
      </c>
      <c r="B3" s="2" t="s">
        <v>17</v>
      </c>
      <c r="C3" s="2">
        <f>SUMPRODUCT(--(ans_trans!B2:AJ2=D3:AL3), ans_trans!B3:AJ3)</f>
        <v>0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18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5</v>
      </c>
      <c r="X3" s="2" t="s">
        <v>7</v>
      </c>
      <c r="Y3" s="2" t="s">
        <v>8</v>
      </c>
      <c r="Z3" s="2" t="s">
        <v>9</v>
      </c>
      <c r="AA3" s="2" t="s">
        <v>19</v>
      </c>
      <c r="AB3" s="2" t="s">
        <v>20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19</v>
      </c>
      <c r="AI3" s="2" t="s">
        <v>18</v>
      </c>
      <c r="AJ3" s="2" t="s">
        <v>20</v>
      </c>
      <c r="AK3" s="2" t="s">
        <v>21</v>
      </c>
      <c r="AL3" s="2" t="s">
        <v>14</v>
      </c>
    </row>
    <row r="4" spans="1:38">
      <c r="A4" s="2">
        <f>VLOOKUP(B4, 学号与姓名!A:B, 2)</f>
        <v>0</v>
      </c>
      <c r="B4" s="2" t="s">
        <v>22</v>
      </c>
      <c r="C4" s="2">
        <f>SUMPRODUCT(--(ans_trans!B2:AJ2=D4:AL4), ans_trans!B3:AJ3)</f>
        <v>0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5</v>
      </c>
      <c r="I4" s="2" t="s">
        <v>7</v>
      </c>
      <c r="J4" s="2" t="s">
        <v>8</v>
      </c>
      <c r="K4" s="2" t="s">
        <v>9</v>
      </c>
      <c r="L4" s="2" t="s">
        <v>5</v>
      </c>
      <c r="M4" s="2" t="s">
        <v>6</v>
      </c>
      <c r="N4" s="2" t="s">
        <v>8</v>
      </c>
      <c r="O4" s="2" t="s">
        <v>9</v>
      </c>
      <c r="P4" s="2" t="s">
        <v>5</v>
      </c>
      <c r="Q4" s="2" t="s">
        <v>6</v>
      </c>
      <c r="R4" s="2" t="s">
        <v>7</v>
      </c>
      <c r="S4" s="2" t="s">
        <v>9</v>
      </c>
      <c r="T4" s="2" t="s">
        <v>5</v>
      </c>
      <c r="U4" s="2" t="s">
        <v>6</v>
      </c>
      <c r="V4" s="2" t="s">
        <v>7</v>
      </c>
      <c r="W4" s="2" t="s">
        <v>8</v>
      </c>
      <c r="X4" s="2" t="s">
        <v>5</v>
      </c>
      <c r="Y4" s="2" t="s">
        <v>6</v>
      </c>
      <c r="Z4" s="2" t="s">
        <v>7</v>
      </c>
      <c r="AA4" s="2" t="s">
        <v>8</v>
      </c>
      <c r="AB4" s="2" t="s">
        <v>9</v>
      </c>
      <c r="AC4" s="2" t="s">
        <v>6</v>
      </c>
      <c r="AD4" s="2" t="s">
        <v>7</v>
      </c>
      <c r="AE4" s="2" t="s">
        <v>8</v>
      </c>
      <c r="AF4" s="2" t="s">
        <v>7</v>
      </c>
      <c r="AG4" s="2" t="s">
        <v>6</v>
      </c>
      <c r="AH4" s="2" t="s">
        <v>10</v>
      </c>
      <c r="AI4" s="2" t="s">
        <v>23</v>
      </c>
      <c r="AJ4" s="2" t="s">
        <v>24</v>
      </c>
      <c r="AK4" s="2" t="s">
        <v>25</v>
      </c>
      <c r="AL4" s="2" t="s">
        <v>14</v>
      </c>
    </row>
    <row r="5" spans="1:38">
      <c r="A5" s="2">
        <f>VLOOKUP(B5, 学号与姓名!A:B, 2)</f>
        <v>0</v>
      </c>
      <c r="B5" s="2" t="s">
        <v>26</v>
      </c>
      <c r="C5" s="2">
        <f>SUMPRODUCT(--(ans_trans!B2:AJ2=D5:AL5), ans_trans!B3:AJ3)</f>
        <v>0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5</v>
      </c>
      <c r="O5" s="2" t="s">
        <v>6</v>
      </c>
      <c r="P5" s="2" t="s">
        <v>7</v>
      </c>
      <c r="Q5" s="2" t="s">
        <v>8</v>
      </c>
      <c r="R5" s="2" t="s">
        <v>9</v>
      </c>
      <c r="S5" s="2" t="s">
        <v>5</v>
      </c>
      <c r="T5" s="2" t="s">
        <v>6</v>
      </c>
      <c r="U5" s="2" t="s">
        <v>7</v>
      </c>
      <c r="V5" s="2" t="s">
        <v>8</v>
      </c>
      <c r="W5" s="2" t="s">
        <v>9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5</v>
      </c>
      <c r="AD5" s="2" t="s">
        <v>6</v>
      </c>
      <c r="AE5" s="2" t="s">
        <v>7</v>
      </c>
      <c r="AF5" s="2" t="s">
        <v>8</v>
      </c>
      <c r="AG5" s="2" t="s">
        <v>9</v>
      </c>
      <c r="AH5" s="2" t="s">
        <v>5</v>
      </c>
      <c r="AI5" s="2" t="s">
        <v>6</v>
      </c>
      <c r="AJ5" s="2" t="s">
        <v>7</v>
      </c>
      <c r="AK5" s="2" t="s">
        <v>8</v>
      </c>
      <c r="AL5" s="2" t="s">
        <v>9</v>
      </c>
    </row>
    <row r="6" spans="1:38">
      <c r="A6" s="2">
        <f>VLOOKUP(B6, 学号与姓名!A:B, 2)</f>
        <v>0</v>
      </c>
      <c r="B6" s="2" t="s">
        <v>27</v>
      </c>
      <c r="C6" s="2">
        <f>SUMPRODUCT(--(ans_trans!B2:AJ2=D6:AL6), ans_trans!B3:AJ3)</f>
        <v>0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9</v>
      </c>
      <c r="J6" s="2" t="s">
        <v>8</v>
      </c>
      <c r="K6" s="2" t="s">
        <v>7</v>
      </c>
      <c r="L6" s="2" t="s">
        <v>6</v>
      </c>
      <c r="M6" s="2" t="s">
        <v>5</v>
      </c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2" t="s">
        <v>9</v>
      </c>
      <c r="T6" s="2" t="s">
        <v>8</v>
      </c>
      <c r="U6" s="2" t="s">
        <v>7</v>
      </c>
      <c r="V6" s="2" t="s">
        <v>6</v>
      </c>
      <c r="W6" s="2" t="s">
        <v>5</v>
      </c>
      <c r="X6" s="2" t="s">
        <v>5</v>
      </c>
      <c r="Y6" s="2" t="s">
        <v>6</v>
      </c>
      <c r="Z6" s="2" t="s">
        <v>7</v>
      </c>
      <c r="AA6" s="2" t="s">
        <v>8</v>
      </c>
      <c r="AB6" s="2" t="s">
        <v>9</v>
      </c>
      <c r="AC6" s="2" t="s">
        <v>5</v>
      </c>
      <c r="AD6" s="2" t="s">
        <v>6</v>
      </c>
      <c r="AE6" s="2" t="s">
        <v>7</v>
      </c>
      <c r="AF6" s="2" t="s">
        <v>8</v>
      </c>
      <c r="AG6" s="2" t="s">
        <v>9</v>
      </c>
      <c r="AH6" s="2" t="s">
        <v>5</v>
      </c>
      <c r="AI6" s="2" t="s">
        <v>6</v>
      </c>
      <c r="AJ6" s="2" t="s">
        <v>7</v>
      </c>
      <c r="AK6" s="2" t="s">
        <v>8</v>
      </c>
      <c r="AL6" s="2" t="s">
        <v>9</v>
      </c>
    </row>
  </sheetData>
  <conditionalFormatting sqref="AA2">
    <cfRule type="expression" dxfId="0" priority="47">
      <formula>EXACT(答案与分值!$B$25, $AA$2)</formula>
    </cfRule>
    <cfRule type="expression" dxfId="1" priority="48">
      <formula>NOT(EXACT(答案与分值!$B$25, $AA$2))</formula>
    </cfRule>
  </conditionalFormatting>
  <conditionalFormatting sqref="AA3">
    <cfRule type="expression" dxfId="0" priority="117">
      <formula>EXACT(答案与分值!$B$25, $AA$3)</formula>
    </cfRule>
    <cfRule type="expression" dxfId="1" priority="118">
      <formula>NOT(EXACT(答案与分值!$B$25, $AA$3))</formula>
    </cfRule>
  </conditionalFormatting>
  <conditionalFormatting sqref="AA4">
    <cfRule type="expression" dxfId="0" priority="187">
      <formula>EXACT(答案与分值!$B$25, $AA$4)</formula>
    </cfRule>
    <cfRule type="expression" dxfId="1" priority="188">
      <formula>NOT(EXACT(答案与分值!$B$25, $AA$4))</formula>
    </cfRule>
  </conditionalFormatting>
  <conditionalFormatting sqref="AA5">
    <cfRule type="expression" dxfId="0" priority="257">
      <formula>EXACT(答案与分值!$B$25, $AA$5)</formula>
    </cfRule>
    <cfRule type="expression" dxfId="1" priority="258">
      <formula>NOT(EXACT(答案与分值!$B$25, $AA$5))</formula>
    </cfRule>
  </conditionalFormatting>
  <conditionalFormatting sqref="AA6">
    <cfRule type="expression" dxfId="0" priority="327">
      <formula>EXACT(答案与分值!$B$25, $AA$6)</formula>
    </cfRule>
    <cfRule type="expression" dxfId="1" priority="328">
      <formula>NOT(EXACT(答案与分值!$B$25, $AA$6))</formula>
    </cfRule>
  </conditionalFormatting>
  <conditionalFormatting sqref="AB2">
    <cfRule type="expression" dxfId="0" priority="49">
      <formula>EXACT(答案与分值!$B$26, $AB$2)</formula>
    </cfRule>
    <cfRule type="expression" dxfId="1" priority="50">
      <formula>NOT(EXACT(答案与分值!$B$26, $AB$2))</formula>
    </cfRule>
  </conditionalFormatting>
  <conditionalFormatting sqref="AB3">
    <cfRule type="expression" dxfId="0" priority="119">
      <formula>EXACT(答案与分值!$B$26, $AB$3)</formula>
    </cfRule>
    <cfRule type="expression" dxfId="1" priority="120">
      <formula>NOT(EXACT(答案与分值!$B$26, $AB$3))</formula>
    </cfRule>
  </conditionalFormatting>
  <conditionalFormatting sqref="AB4">
    <cfRule type="expression" dxfId="0" priority="189">
      <formula>EXACT(答案与分值!$B$26, $AB$4)</formula>
    </cfRule>
    <cfRule type="expression" dxfId="1" priority="190">
      <formula>NOT(EXACT(答案与分值!$B$26, $AB$4))</formula>
    </cfRule>
  </conditionalFormatting>
  <conditionalFormatting sqref="AB5">
    <cfRule type="expression" dxfId="0" priority="259">
      <formula>EXACT(答案与分值!$B$26, $AB$5)</formula>
    </cfRule>
    <cfRule type="expression" dxfId="1" priority="260">
      <formula>NOT(EXACT(答案与分值!$B$26, $AB$5))</formula>
    </cfRule>
  </conditionalFormatting>
  <conditionalFormatting sqref="AB6">
    <cfRule type="expression" dxfId="0" priority="329">
      <formula>EXACT(答案与分值!$B$26, $AB$6)</formula>
    </cfRule>
    <cfRule type="expression" dxfId="1" priority="330">
      <formula>NOT(EXACT(答案与分值!$B$26, $AB$6))</formula>
    </cfRule>
  </conditionalFormatting>
  <conditionalFormatting sqref="AC2">
    <cfRule type="expression" dxfId="0" priority="51">
      <formula>EXACT(答案与分值!$B$27, $AC$2)</formula>
    </cfRule>
    <cfRule type="expression" dxfId="1" priority="52">
      <formula>NOT(EXACT(答案与分值!$B$27, $AC$2))</formula>
    </cfRule>
  </conditionalFormatting>
  <conditionalFormatting sqref="AC3">
    <cfRule type="expression" dxfId="0" priority="121">
      <formula>EXACT(答案与分值!$B$27, $AC$3)</formula>
    </cfRule>
    <cfRule type="expression" dxfId="1" priority="122">
      <formula>NOT(EXACT(答案与分值!$B$27, $AC$3))</formula>
    </cfRule>
  </conditionalFormatting>
  <conditionalFormatting sqref="AC4">
    <cfRule type="expression" dxfId="0" priority="191">
      <formula>EXACT(答案与分值!$B$27, $AC$4)</formula>
    </cfRule>
    <cfRule type="expression" dxfId="1" priority="192">
      <formula>NOT(EXACT(答案与分值!$B$27, $AC$4))</formula>
    </cfRule>
  </conditionalFormatting>
  <conditionalFormatting sqref="AC5">
    <cfRule type="expression" dxfId="0" priority="261">
      <formula>EXACT(答案与分值!$B$27, $AC$5)</formula>
    </cfRule>
    <cfRule type="expression" dxfId="1" priority="262">
      <formula>NOT(EXACT(答案与分值!$B$27, $AC$5))</formula>
    </cfRule>
  </conditionalFormatting>
  <conditionalFormatting sqref="AC6">
    <cfRule type="expression" dxfId="0" priority="331">
      <formula>EXACT(答案与分值!$B$27, $AC$6)</formula>
    </cfRule>
    <cfRule type="expression" dxfId="1" priority="332">
      <formula>NOT(EXACT(答案与分值!$B$27, $AC$6))</formula>
    </cfRule>
  </conditionalFormatting>
  <conditionalFormatting sqref="AD2">
    <cfRule type="expression" dxfId="0" priority="53">
      <formula>EXACT(答案与分值!$B$28, $AD$2)</formula>
    </cfRule>
    <cfRule type="expression" dxfId="1" priority="54">
      <formula>NOT(EXACT(答案与分值!$B$28, $AD$2))</formula>
    </cfRule>
  </conditionalFormatting>
  <conditionalFormatting sqref="AD3">
    <cfRule type="expression" dxfId="0" priority="123">
      <formula>EXACT(答案与分值!$B$28, $AD$3)</formula>
    </cfRule>
    <cfRule type="expression" dxfId="1" priority="124">
      <formula>NOT(EXACT(答案与分值!$B$28, $AD$3))</formula>
    </cfRule>
  </conditionalFormatting>
  <conditionalFormatting sqref="AD4">
    <cfRule type="expression" dxfId="0" priority="193">
      <formula>EXACT(答案与分值!$B$28, $AD$4)</formula>
    </cfRule>
    <cfRule type="expression" dxfId="1" priority="194">
      <formula>NOT(EXACT(答案与分值!$B$28, $AD$4))</formula>
    </cfRule>
  </conditionalFormatting>
  <conditionalFormatting sqref="AD5">
    <cfRule type="expression" dxfId="0" priority="263">
      <formula>EXACT(答案与分值!$B$28, $AD$5)</formula>
    </cfRule>
    <cfRule type="expression" dxfId="1" priority="264">
      <formula>NOT(EXACT(答案与分值!$B$28, $AD$5))</formula>
    </cfRule>
  </conditionalFormatting>
  <conditionalFormatting sqref="AD6">
    <cfRule type="expression" dxfId="0" priority="333">
      <formula>EXACT(答案与分值!$B$28, $AD$6)</formula>
    </cfRule>
    <cfRule type="expression" dxfId="1" priority="334">
      <formula>NOT(EXACT(答案与分值!$B$28, $AD$6))</formula>
    </cfRule>
  </conditionalFormatting>
  <conditionalFormatting sqref="AE2">
    <cfRule type="expression" dxfId="0" priority="55">
      <formula>EXACT(答案与分值!$B$29, $AE$2)</formula>
    </cfRule>
    <cfRule type="expression" dxfId="1" priority="56">
      <formula>NOT(EXACT(答案与分值!$B$29, $AE$2))</formula>
    </cfRule>
  </conditionalFormatting>
  <conditionalFormatting sqref="AE3">
    <cfRule type="expression" dxfId="0" priority="125">
      <formula>EXACT(答案与分值!$B$29, $AE$3)</formula>
    </cfRule>
    <cfRule type="expression" dxfId="1" priority="126">
      <formula>NOT(EXACT(答案与分值!$B$29, $AE$3))</formula>
    </cfRule>
  </conditionalFormatting>
  <conditionalFormatting sqref="AE4">
    <cfRule type="expression" dxfId="0" priority="195">
      <formula>EXACT(答案与分值!$B$29, $AE$4)</formula>
    </cfRule>
    <cfRule type="expression" dxfId="1" priority="196">
      <formula>NOT(EXACT(答案与分值!$B$29, $AE$4))</formula>
    </cfRule>
  </conditionalFormatting>
  <conditionalFormatting sqref="AE5">
    <cfRule type="expression" dxfId="0" priority="265">
      <formula>EXACT(答案与分值!$B$29, $AE$5)</formula>
    </cfRule>
    <cfRule type="expression" dxfId="1" priority="266">
      <formula>NOT(EXACT(答案与分值!$B$29, $AE$5))</formula>
    </cfRule>
  </conditionalFormatting>
  <conditionalFormatting sqref="AE6">
    <cfRule type="expression" dxfId="0" priority="335">
      <formula>EXACT(答案与分值!$B$29, $AE$6)</formula>
    </cfRule>
    <cfRule type="expression" dxfId="1" priority="336">
      <formula>NOT(EXACT(答案与分值!$B$29, $AE$6))</formula>
    </cfRule>
  </conditionalFormatting>
  <conditionalFormatting sqref="AF2">
    <cfRule type="expression" dxfId="0" priority="57">
      <formula>EXACT(答案与分值!$B$30, $AF$2)</formula>
    </cfRule>
    <cfRule type="expression" dxfId="1" priority="58">
      <formula>NOT(EXACT(答案与分值!$B$30, $AF$2))</formula>
    </cfRule>
  </conditionalFormatting>
  <conditionalFormatting sqref="AF3">
    <cfRule type="expression" dxfId="0" priority="127">
      <formula>EXACT(答案与分值!$B$30, $AF$3)</formula>
    </cfRule>
    <cfRule type="expression" dxfId="1" priority="128">
      <formula>NOT(EXACT(答案与分值!$B$30, $AF$3))</formula>
    </cfRule>
  </conditionalFormatting>
  <conditionalFormatting sqref="AF4">
    <cfRule type="expression" dxfId="0" priority="197">
      <formula>EXACT(答案与分值!$B$30, $AF$4)</formula>
    </cfRule>
    <cfRule type="expression" dxfId="1" priority="198">
      <formula>NOT(EXACT(答案与分值!$B$30, $AF$4))</formula>
    </cfRule>
  </conditionalFormatting>
  <conditionalFormatting sqref="AF5">
    <cfRule type="expression" dxfId="0" priority="267">
      <formula>EXACT(答案与分值!$B$30, $AF$5)</formula>
    </cfRule>
    <cfRule type="expression" dxfId="1" priority="268">
      <formula>NOT(EXACT(答案与分值!$B$30, $AF$5))</formula>
    </cfRule>
  </conditionalFormatting>
  <conditionalFormatting sqref="AF6">
    <cfRule type="expression" dxfId="0" priority="337">
      <formula>EXACT(答案与分值!$B$30, $AF$6)</formula>
    </cfRule>
    <cfRule type="expression" dxfId="1" priority="338">
      <formula>NOT(EXACT(答案与分值!$B$30, $AF$6))</formula>
    </cfRule>
  </conditionalFormatting>
  <conditionalFormatting sqref="AG2">
    <cfRule type="expression" dxfId="0" priority="59">
      <formula>EXACT(答案与分值!$B$31, $AG$2)</formula>
    </cfRule>
    <cfRule type="expression" dxfId="1" priority="60">
      <formula>NOT(EXACT(答案与分值!$B$31, $AG$2))</formula>
    </cfRule>
  </conditionalFormatting>
  <conditionalFormatting sqref="AG3">
    <cfRule type="expression" dxfId="0" priority="129">
      <formula>EXACT(答案与分值!$B$31, $AG$3)</formula>
    </cfRule>
    <cfRule type="expression" dxfId="1" priority="130">
      <formula>NOT(EXACT(答案与分值!$B$31, $AG$3))</formula>
    </cfRule>
  </conditionalFormatting>
  <conditionalFormatting sqref="AG4">
    <cfRule type="expression" dxfId="0" priority="199">
      <formula>EXACT(答案与分值!$B$31, $AG$4)</formula>
    </cfRule>
    <cfRule type="expression" dxfId="1" priority="200">
      <formula>NOT(EXACT(答案与分值!$B$31, $AG$4))</formula>
    </cfRule>
  </conditionalFormatting>
  <conditionalFormatting sqref="AG5">
    <cfRule type="expression" dxfId="0" priority="269">
      <formula>EXACT(答案与分值!$B$31, $AG$5)</formula>
    </cfRule>
    <cfRule type="expression" dxfId="1" priority="270">
      <formula>NOT(EXACT(答案与分值!$B$31, $AG$5))</formula>
    </cfRule>
  </conditionalFormatting>
  <conditionalFormatting sqref="AG6">
    <cfRule type="expression" dxfId="0" priority="339">
      <formula>EXACT(答案与分值!$B$31, $AG$6)</formula>
    </cfRule>
    <cfRule type="expression" dxfId="1" priority="340">
      <formula>NOT(EXACT(答案与分值!$B$31, $AG$6))</formula>
    </cfRule>
  </conditionalFormatting>
  <conditionalFormatting sqref="AH2">
    <cfRule type="expression" dxfId="0" priority="61">
      <formula>EXACT(答案与分值!$B$32, $AH$2)</formula>
    </cfRule>
    <cfRule type="expression" dxfId="1" priority="62">
      <formula>NOT(EXACT(答案与分值!$B$32, $AH$2))</formula>
    </cfRule>
  </conditionalFormatting>
  <conditionalFormatting sqref="AH3">
    <cfRule type="expression" dxfId="0" priority="131">
      <formula>EXACT(答案与分值!$B$32, $AH$3)</formula>
    </cfRule>
    <cfRule type="expression" dxfId="1" priority="132">
      <formula>NOT(EXACT(答案与分值!$B$32, $AH$3))</formula>
    </cfRule>
  </conditionalFormatting>
  <conditionalFormatting sqref="AH4">
    <cfRule type="expression" dxfId="0" priority="201">
      <formula>EXACT(答案与分值!$B$32, $AH$4)</formula>
    </cfRule>
    <cfRule type="expression" dxfId="1" priority="202">
      <formula>NOT(EXACT(答案与分值!$B$32, $AH$4))</formula>
    </cfRule>
  </conditionalFormatting>
  <conditionalFormatting sqref="AH5">
    <cfRule type="expression" dxfId="0" priority="271">
      <formula>EXACT(答案与分值!$B$32, $AH$5)</formula>
    </cfRule>
    <cfRule type="expression" dxfId="1" priority="272">
      <formula>NOT(EXACT(答案与分值!$B$32, $AH$5))</formula>
    </cfRule>
  </conditionalFormatting>
  <conditionalFormatting sqref="AH6">
    <cfRule type="expression" dxfId="0" priority="341">
      <formula>EXACT(答案与分值!$B$32, $AH$6)</formula>
    </cfRule>
    <cfRule type="expression" dxfId="1" priority="342">
      <formula>NOT(EXACT(答案与分值!$B$32, $AH$6))</formula>
    </cfRule>
  </conditionalFormatting>
  <conditionalFormatting sqref="AI2">
    <cfRule type="expression" dxfId="0" priority="63">
      <formula>EXACT(答案与分值!$B$33, $AI$2)</formula>
    </cfRule>
    <cfRule type="expression" dxfId="1" priority="64">
      <formula>NOT(EXACT(答案与分值!$B$33, $AI$2))</formula>
    </cfRule>
  </conditionalFormatting>
  <conditionalFormatting sqref="AI3">
    <cfRule type="expression" dxfId="0" priority="133">
      <formula>EXACT(答案与分值!$B$33, $AI$3)</formula>
    </cfRule>
    <cfRule type="expression" dxfId="1" priority="134">
      <formula>NOT(EXACT(答案与分值!$B$33, $AI$3))</formula>
    </cfRule>
  </conditionalFormatting>
  <conditionalFormatting sqref="AI4">
    <cfRule type="expression" dxfId="0" priority="203">
      <formula>EXACT(答案与分值!$B$33, $AI$4)</formula>
    </cfRule>
    <cfRule type="expression" dxfId="1" priority="204">
      <formula>NOT(EXACT(答案与分值!$B$33, $AI$4))</formula>
    </cfRule>
  </conditionalFormatting>
  <conditionalFormatting sqref="AI5">
    <cfRule type="expression" dxfId="0" priority="273">
      <formula>EXACT(答案与分值!$B$33, $AI$5)</formula>
    </cfRule>
    <cfRule type="expression" dxfId="1" priority="274">
      <formula>NOT(EXACT(答案与分值!$B$33, $AI$5))</formula>
    </cfRule>
  </conditionalFormatting>
  <conditionalFormatting sqref="AI6">
    <cfRule type="expression" dxfId="0" priority="343">
      <formula>EXACT(答案与分值!$B$33, $AI$6)</formula>
    </cfRule>
    <cfRule type="expression" dxfId="1" priority="344">
      <formula>NOT(EXACT(答案与分值!$B$33, $AI$6))</formula>
    </cfRule>
  </conditionalFormatting>
  <conditionalFormatting sqref="AJ2">
    <cfRule type="expression" dxfId="0" priority="65">
      <formula>EXACT(答案与分值!$B$34, $AJ$2)</formula>
    </cfRule>
    <cfRule type="expression" dxfId="1" priority="66">
      <formula>NOT(EXACT(答案与分值!$B$34, $AJ$2))</formula>
    </cfRule>
  </conditionalFormatting>
  <conditionalFormatting sqref="AJ3">
    <cfRule type="expression" dxfId="0" priority="135">
      <formula>EXACT(答案与分值!$B$34, $AJ$3)</formula>
    </cfRule>
    <cfRule type="expression" dxfId="1" priority="136">
      <formula>NOT(EXACT(答案与分值!$B$34, $AJ$3))</formula>
    </cfRule>
  </conditionalFormatting>
  <conditionalFormatting sqref="AJ4">
    <cfRule type="expression" dxfId="0" priority="205">
      <formula>EXACT(答案与分值!$B$34, $AJ$4)</formula>
    </cfRule>
    <cfRule type="expression" dxfId="1" priority="206">
      <formula>NOT(EXACT(答案与分值!$B$34, $AJ$4))</formula>
    </cfRule>
  </conditionalFormatting>
  <conditionalFormatting sqref="AJ5">
    <cfRule type="expression" dxfId="0" priority="275">
      <formula>EXACT(答案与分值!$B$34, $AJ$5)</formula>
    </cfRule>
    <cfRule type="expression" dxfId="1" priority="276">
      <formula>NOT(EXACT(答案与分值!$B$34, $AJ$5))</formula>
    </cfRule>
  </conditionalFormatting>
  <conditionalFormatting sqref="AJ6">
    <cfRule type="expression" dxfId="0" priority="345">
      <formula>EXACT(答案与分值!$B$34, $AJ$6)</formula>
    </cfRule>
    <cfRule type="expression" dxfId="1" priority="346">
      <formula>NOT(EXACT(答案与分值!$B$34, $AJ$6))</formula>
    </cfRule>
  </conditionalFormatting>
  <conditionalFormatting sqref="AK2">
    <cfRule type="expression" dxfId="0" priority="67">
      <formula>EXACT(答案与分值!$B$35, $AK$2)</formula>
    </cfRule>
    <cfRule type="expression" dxfId="1" priority="68">
      <formula>NOT(EXACT(答案与分值!$B$35, $AK$2))</formula>
    </cfRule>
  </conditionalFormatting>
  <conditionalFormatting sqref="AK3">
    <cfRule type="expression" dxfId="0" priority="137">
      <formula>EXACT(答案与分值!$B$35, $AK$3)</formula>
    </cfRule>
    <cfRule type="expression" dxfId="1" priority="138">
      <formula>NOT(EXACT(答案与分值!$B$35, $AK$3))</formula>
    </cfRule>
  </conditionalFormatting>
  <conditionalFormatting sqref="AK4">
    <cfRule type="expression" dxfId="0" priority="207">
      <formula>EXACT(答案与分值!$B$35, $AK$4)</formula>
    </cfRule>
    <cfRule type="expression" dxfId="1" priority="208">
      <formula>NOT(EXACT(答案与分值!$B$35, $AK$4))</formula>
    </cfRule>
  </conditionalFormatting>
  <conditionalFormatting sqref="AK5">
    <cfRule type="expression" dxfId="0" priority="277">
      <formula>EXACT(答案与分值!$B$35, $AK$5)</formula>
    </cfRule>
    <cfRule type="expression" dxfId="1" priority="278">
      <formula>NOT(EXACT(答案与分值!$B$35, $AK$5))</formula>
    </cfRule>
  </conditionalFormatting>
  <conditionalFormatting sqref="AK6">
    <cfRule type="expression" dxfId="0" priority="347">
      <formula>EXACT(答案与分值!$B$35, $AK$6)</formula>
    </cfRule>
    <cfRule type="expression" dxfId="1" priority="348">
      <formula>NOT(EXACT(答案与分值!$B$35, $AK$6))</formula>
    </cfRule>
  </conditionalFormatting>
  <conditionalFormatting sqref="AL2">
    <cfRule type="expression" dxfId="0" priority="69">
      <formula>EXACT(答案与分值!$B$36, $AL$2)</formula>
    </cfRule>
    <cfRule type="expression" dxfId="1" priority="70">
      <formula>NOT(EXACT(答案与分值!$B$36, $AL$2))</formula>
    </cfRule>
  </conditionalFormatting>
  <conditionalFormatting sqref="AL3">
    <cfRule type="expression" dxfId="0" priority="139">
      <formula>EXACT(答案与分值!$B$36, $AL$3)</formula>
    </cfRule>
    <cfRule type="expression" dxfId="1" priority="140">
      <formula>NOT(EXACT(答案与分值!$B$36, $AL$3))</formula>
    </cfRule>
  </conditionalFormatting>
  <conditionalFormatting sqref="AL4">
    <cfRule type="expression" dxfId="0" priority="209">
      <formula>EXACT(答案与分值!$B$36, $AL$4)</formula>
    </cfRule>
    <cfRule type="expression" dxfId="1" priority="210">
      <formula>NOT(EXACT(答案与分值!$B$36, $AL$4))</formula>
    </cfRule>
  </conditionalFormatting>
  <conditionalFormatting sqref="AL5">
    <cfRule type="expression" dxfId="0" priority="279">
      <formula>EXACT(答案与分值!$B$36, $AL$5)</formula>
    </cfRule>
    <cfRule type="expression" dxfId="1" priority="280">
      <formula>NOT(EXACT(答案与分值!$B$36, $AL$5))</formula>
    </cfRule>
  </conditionalFormatting>
  <conditionalFormatting sqref="AL6">
    <cfRule type="expression" dxfId="0" priority="349">
      <formula>EXACT(答案与分值!$B$36, $AL$6)</formula>
    </cfRule>
    <cfRule type="expression" dxfId="1" priority="350">
      <formula>NOT(EXACT(答案与分值!$B$36, $AL$6))</formula>
    </cfRule>
  </conditionalFormatting>
  <conditionalFormatting sqref="D2">
    <cfRule type="expression" dxfId="0" priority="1">
      <formula>EXACT(答案与分值!$B$2, $D$2)</formula>
    </cfRule>
    <cfRule type="expression" dxfId="1" priority="2">
      <formula>NOT(EXACT(答案与分值!$B$2, $D$2))</formula>
    </cfRule>
  </conditionalFormatting>
  <conditionalFormatting sqref="D3">
    <cfRule type="expression" dxfId="0" priority="71">
      <formula>EXACT(答案与分值!$B$2, $D$3)</formula>
    </cfRule>
    <cfRule type="expression" dxfId="1" priority="72">
      <formula>NOT(EXACT(答案与分值!$B$2, $D$3))</formula>
    </cfRule>
  </conditionalFormatting>
  <conditionalFormatting sqref="D4">
    <cfRule type="expression" dxfId="0" priority="141">
      <formula>EXACT(答案与分值!$B$2, $D$4)</formula>
    </cfRule>
    <cfRule type="expression" dxfId="1" priority="142">
      <formula>NOT(EXACT(答案与分值!$B$2, $D$4))</formula>
    </cfRule>
  </conditionalFormatting>
  <conditionalFormatting sqref="D5">
    <cfRule type="expression" dxfId="0" priority="211">
      <formula>EXACT(答案与分值!$B$2, $D$5)</formula>
    </cfRule>
    <cfRule type="expression" dxfId="1" priority="212">
      <formula>NOT(EXACT(答案与分值!$B$2, $D$5))</formula>
    </cfRule>
  </conditionalFormatting>
  <conditionalFormatting sqref="D6">
    <cfRule type="expression" dxfId="0" priority="281">
      <formula>EXACT(答案与分值!$B$2, $D$6)</formula>
    </cfRule>
    <cfRule type="expression" dxfId="1" priority="282">
      <formula>NOT(EXACT(答案与分值!$B$2, $D$6))</formula>
    </cfRule>
  </conditionalFormatting>
  <conditionalFormatting sqref="E2">
    <cfRule type="expression" dxfId="0" priority="3">
      <formula>EXACT(答案与分值!$B$3, $E$2)</formula>
    </cfRule>
    <cfRule type="expression" dxfId="1" priority="4">
      <formula>NOT(EXACT(答案与分值!$B$3, $E$2))</formula>
    </cfRule>
  </conditionalFormatting>
  <conditionalFormatting sqref="E3">
    <cfRule type="expression" dxfId="0" priority="73">
      <formula>EXACT(答案与分值!$B$3, $E$3)</formula>
    </cfRule>
    <cfRule type="expression" dxfId="1" priority="74">
      <formula>NOT(EXACT(答案与分值!$B$3, $E$3))</formula>
    </cfRule>
  </conditionalFormatting>
  <conditionalFormatting sqref="E4">
    <cfRule type="expression" dxfId="0" priority="143">
      <formula>EXACT(答案与分值!$B$3, $E$4)</formula>
    </cfRule>
    <cfRule type="expression" dxfId="1" priority="144">
      <formula>NOT(EXACT(答案与分值!$B$3, $E$4))</formula>
    </cfRule>
  </conditionalFormatting>
  <conditionalFormatting sqref="E5">
    <cfRule type="expression" dxfId="0" priority="213">
      <formula>EXACT(答案与分值!$B$3, $E$5)</formula>
    </cfRule>
    <cfRule type="expression" dxfId="1" priority="214">
      <formula>NOT(EXACT(答案与分值!$B$3, $E$5))</formula>
    </cfRule>
  </conditionalFormatting>
  <conditionalFormatting sqref="E6">
    <cfRule type="expression" dxfId="0" priority="283">
      <formula>EXACT(答案与分值!$B$3, $E$6)</formula>
    </cfRule>
    <cfRule type="expression" dxfId="1" priority="284">
      <formula>NOT(EXACT(答案与分值!$B$3, $E$6))</formula>
    </cfRule>
  </conditionalFormatting>
  <conditionalFormatting sqref="F2">
    <cfRule type="expression" dxfId="0" priority="5">
      <formula>EXACT(答案与分值!$B$4, $F$2)</formula>
    </cfRule>
    <cfRule type="expression" dxfId="1" priority="6">
      <formula>NOT(EXACT(答案与分值!$B$4, $F$2))</formula>
    </cfRule>
  </conditionalFormatting>
  <conditionalFormatting sqref="F3">
    <cfRule type="expression" dxfId="0" priority="75">
      <formula>EXACT(答案与分值!$B$4, $F$3)</formula>
    </cfRule>
    <cfRule type="expression" dxfId="1" priority="76">
      <formula>NOT(EXACT(答案与分值!$B$4, $F$3))</formula>
    </cfRule>
  </conditionalFormatting>
  <conditionalFormatting sqref="F4">
    <cfRule type="expression" dxfId="0" priority="145">
      <formula>EXACT(答案与分值!$B$4, $F$4)</formula>
    </cfRule>
    <cfRule type="expression" dxfId="1" priority="146">
      <formula>NOT(EXACT(答案与分值!$B$4, $F$4))</formula>
    </cfRule>
  </conditionalFormatting>
  <conditionalFormatting sqref="F5">
    <cfRule type="expression" dxfId="0" priority="215">
      <formula>EXACT(答案与分值!$B$4, $F$5)</formula>
    </cfRule>
    <cfRule type="expression" dxfId="1" priority="216">
      <formula>NOT(EXACT(答案与分值!$B$4, $F$5))</formula>
    </cfRule>
  </conditionalFormatting>
  <conditionalFormatting sqref="F6">
    <cfRule type="expression" dxfId="0" priority="285">
      <formula>EXACT(答案与分值!$B$4, $F$6)</formula>
    </cfRule>
    <cfRule type="expression" dxfId="1" priority="286">
      <formula>NOT(EXACT(答案与分值!$B$4, $F$6))</formula>
    </cfRule>
  </conditionalFormatting>
  <conditionalFormatting sqref="G2">
    <cfRule type="expression" dxfId="0" priority="7">
      <formula>EXACT(答案与分值!$B$5, $G$2)</formula>
    </cfRule>
    <cfRule type="expression" dxfId="1" priority="8">
      <formula>NOT(EXACT(答案与分值!$B$5, $G$2))</formula>
    </cfRule>
  </conditionalFormatting>
  <conditionalFormatting sqref="G3">
    <cfRule type="expression" dxfId="0" priority="77">
      <formula>EXACT(答案与分值!$B$5, $G$3)</formula>
    </cfRule>
    <cfRule type="expression" dxfId="1" priority="78">
      <formula>NOT(EXACT(答案与分值!$B$5, $G$3))</formula>
    </cfRule>
  </conditionalFormatting>
  <conditionalFormatting sqref="G4">
    <cfRule type="expression" dxfId="0" priority="147">
      <formula>EXACT(答案与分值!$B$5, $G$4)</formula>
    </cfRule>
    <cfRule type="expression" dxfId="1" priority="148">
      <formula>NOT(EXACT(答案与分值!$B$5, $G$4))</formula>
    </cfRule>
  </conditionalFormatting>
  <conditionalFormatting sqref="G5">
    <cfRule type="expression" dxfId="0" priority="217">
      <formula>EXACT(答案与分值!$B$5, $G$5)</formula>
    </cfRule>
    <cfRule type="expression" dxfId="1" priority="218">
      <formula>NOT(EXACT(答案与分值!$B$5, $G$5))</formula>
    </cfRule>
  </conditionalFormatting>
  <conditionalFormatting sqref="G6">
    <cfRule type="expression" dxfId="0" priority="287">
      <formula>EXACT(答案与分值!$B$5, $G$6)</formula>
    </cfRule>
    <cfRule type="expression" dxfId="1" priority="288">
      <formula>NOT(EXACT(答案与分值!$B$5, $G$6))</formula>
    </cfRule>
  </conditionalFormatting>
  <conditionalFormatting sqref="H2">
    <cfRule type="expression" dxfId="0" priority="9">
      <formula>EXACT(答案与分值!$B$6, $H$2)</formula>
    </cfRule>
    <cfRule type="expression" dxfId="1" priority="10">
      <formula>NOT(EXACT(答案与分值!$B$6, $H$2))</formula>
    </cfRule>
  </conditionalFormatting>
  <conditionalFormatting sqref="H3">
    <cfRule type="expression" dxfId="0" priority="79">
      <formula>EXACT(答案与分值!$B$6, $H$3)</formula>
    </cfRule>
    <cfRule type="expression" dxfId="1" priority="80">
      <formula>NOT(EXACT(答案与分值!$B$6, $H$3))</formula>
    </cfRule>
  </conditionalFormatting>
  <conditionalFormatting sqref="H4">
    <cfRule type="expression" dxfId="0" priority="149">
      <formula>EXACT(答案与分值!$B$6, $H$4)</formula>
    </cfRule>
    <cfRule type="expression" dxfId="1" priority="150">
      <formula>NOT(EXACT(答案与分值!$B$6, $H$4))</formula>
    </cfRule>
  </conditionalFormatting>
  <conditionalFormatting sqref="H5">
    <cfRule type="expression" dxfId="0" priority="219">
      <formula>EXACT(答案与分值!$B$6, $H$5)</formula>
    </cfRule>
    <cfRule type="expression" dxfId="1" priority="220">
      <formula>NOT(EXACT(答案与分值!$B$6, $H$5))</formula>
    </cfRule>
  </conditionalFormatting>
  <conditionalFormatting sqref="H6">
    <cfRule type="expression" dxfId="0" priority="289">
      <formula>EXACT(答案与分值!$B$6, $H$6)</formula>
    </cfRule>
    <cfRule type="expression" dxfId="1" priority="290">
      <formula>NOT(EXACT(答案与分值!$B$6, $H$6))</formula>
    </cfRule>
  </conditionalFormatting>
  <conditionalFormatting sqref="I2">
    <cfRule type="expression" dxfId="0" priority="11">
      <formula>EXACT(答案与分值!$B$7, $I$2)</formula>
    </cfRule>
    <cfRule type="expression" dxfId="1" priority="12">
      <formula>NOT(EXACT(答案与分值!$B$7, $I$2))</formula>
    </cfRule>
  </conditionalFormatting>
  <conditionalFormatting sqref="I3">
    <cfRule type="expression" dxfId="0" priority="81">
      <formula>EXACT(答案与分值!$B$7, $I$3)</formula>
    </cfRule>
    <cfRule type="expression" dxfId="1" priority="82">
      <formula>NOT(EXACT(答案与分值!$B$7, $I$3))</formula>
    </cfRule>
  </conditionalFormatting>
  <conditionalFormatting sqref="I4">
    <cfRule type="expression" dxfId="0" priority="151">
      <formula>EXACT(答案与分值!$B$7, $I$4)</formula>
    </cfRule>
    <cfRule type="expression" dxfId="1" priority="152">
      <formula>NOT(EXACT(答案与分值!$B$7, $I$4))</formula>
    </cfRule>
  </conditionalFormatting>
  <conditionalFormatting sqref="I5">
    <cfRule type="expression" dxfId="0" priority="221">
      <formula>EXACT(答案与分值!$B$7, $I$5)</formula>
    </cfRule>
    <cfRule type="expression" dxfId="1" priority="222">
      <formula>NOT(EXACT(答案与分值!$B$7, $I$5))</formula>
    </cfRule>
  </conditionalFormatting>
  <conditionalFormatting sqref="I6">
    <cfRule type="expression" dxfId="0" priority="291">
      <formula>EXACT(答案与分值!$B$7, $I$6)</formula>
    </cfRule>
    <cfRule type="expression" dxfId="1" priority="292">
      <formula>NOT(EXACT(答案与分值!$B$7, $I$6))</formula>
    </cfRule>
  </conditionalFormatting>
  <conditionalFormatting sqref="J2">
    <cfRule type="expression" dxfId="0" priority="13">
      <formula>EXACT(答案与分值!$B$8, $J$2)</formula>
    </cfRule>
    <cfRule type="expression" dxfId="1" priority="14">
      <formula>NOT(EXACT(答案与分值!$B$8, $J$2))</formula>
    </cfRule>
  </conditionalFormatting>
  <conditionalFormatting sqref="J3">
    <cfRule type="expression" dxfId="0" priority="83">
      <formula>EXACT(答案与分值!$B$8, $J$3)</formula>
    </cfRule>
    <cfRule type="expression" dxfId="1" priority="84">
      <formula>NOT(EXACT(答案与分值!$B$8, $J$3))</formula>
    </cfRule>
  </conditionalFormatting>
  <conditionalFormatting sqref="J4">
    <cfRule type="expression" dxfId="0" priority="153">
      <formula>EXACT(答案与分值!$B$8, $J$4)</formula>
    </cfRule>
    <cfRule type="expression" dxfId="1" priority="154">
      <formula>NOT(EXACT(答案与分值!$B$8, $J$4))</formula>
    </cfRule>
  </conditionalFormatting>
  <conditionalFormatting sqref="J5">
    <cfRule type="expression" dxfId="0" priority="223">
      <formula>EXACT(答案与分值!$B$8, $J$5)</formula>
    </cfRule>
    <cfRule type="expression" dxfId="1" priority="224">
      <formula>NOT(EXACT(答案与分值!$B$8, $J$5))</formula>
    </cfRule>
  </conditionalFormatting>
  <conditionalFormatting sqref="J6">
    <cfRule type="expression" dxfId="0" priority="293">
      <formula>EXACT(答案与分值!$B$8, $J$6)</formula>
    </cfRule>
    <cfRule type="expression" dxfId="1" priority="294">
      <formula>NOT(EXACT(答案与分值!$B$8, $J$6))</formula>
    </cfRule>
  </conditionalFormatting>
  <conditionalFormatting sqref="K2">
    <cfRule type="expression" dxfId="0" priority="15">
      <formula>EXACT(答案与分值!$B$9, $K$2)</formula>
    </cfRule>
    <cfRule type="expression" dxfId="1" priority="16">
      <formula>NOT(EXACT(答案与分值!$B$9, $K$2))</formula>
    </cfRule>
  </conditionalFormatting>
  <conditionalFormatting sqref="K3">
    <cfRule type="expression" dxfId="0" priority="85">
      <formula>EXACT(答案与分值!$B$9, $K$3)</formula>
    </cfRule>
    <cfRule type="expression" dxfId="1" priority="86">
      <formula>NOT(EXACT(答案与分值!$B$9, $K$3))</formula>
    </cfRule>
  </conditionalFormatting>
  <conditionalFormatting sqref="K4">
    <cfRule type="expression" dxfId="0" priority="155">
      <formula>EXACT(答案与分值!$B$9, $K$4)</formula>
    </cfRule>
    <cfRule type="expression" dxfId="1" priority="156">
      <formula>NOT(EXACT(答案与分值!$B$9, $K$4))</formula>
    </cfRule>
  </conditionalFormatting>
  <conditionalFormatting sqref="K5">
    <cfRule type="expression" dxfId="0" priority="225">
      <formula>EXACT(答案与分值!$B$9, $K$5)</formula>
    </cfRule>
    <cfRule type="expression" dxfId="1" priority="226">
      <formula>NOT(EXACT(答案与分值!$B$9, $K$5))</formula>
    </cfRule>
  </conditionalFormatting>
  <conditionalFormatting sqref="K6">
    <cfRule type="expression" dxfId="0" priority="295">
      <formula>EXACT(答案与分值!$B$9, $K$6)</formula>
    </cfRule>
    <cfRule type="expression" dxfId="1" priority="296">
      <formula>NOT(EXACT(答案与分值!$B$9, $K$6))</formula>
    </cfRule>
  </conditionalFormatting>
  <conditionalFormatting sqref="L2">
    <cfRule type="expression" dxfId="0" priority="17">
      <formula>EXACT(答案与分值!$B$10, $L$2)</formula>
    </cfRule>
    <cfRule type="expression" dxfId="1" priority="18">
      <formula>NOT(EXACT(答案与分值!$B$10, $L$2))</formula>
    </cfRule>
  </conditionalFormatting>
  <conditionalFormatting sqref="L3">
    <cfRule type="expression" dxfId="0" priority="87">
      <formula>EXACT(答案与分值!$B$10, $L$3)</formula>
    </cfRule>
    <cfRule type="expression" dxfId="1" priority="88">
      <formula>NOT(EXACT(答案与分值!$B$10, $L$3))</formula>
    </cfRule>
  </conditionalFormatting>
  <conditionalFormatting sqref="L4">
    <cfRule type="expression" dxfId="0" priority="157">
      <formula>EXACT(答案与分值!$B$10, $L$4)</formula>
    </cfRule>
    <cfRule type="expression" dxfId="1" priority="158">
      <formula>NOT(EXACT(答案与分值!$B$10, $L$4))</formula>
    </cfRule>
  </conditionalFormatting>
  <conditionalFormatting sqref="L5">
    <cfRule type="expression" dxfId="0" priority="227">
      <formula>EXACT(答案与分值!$B$10, $L$5)</formula>
    </cfRule>
    <cfRule type="expression" dxfId="1" priority="228">
      <formula>NOT(EXACT(答案与分值!$B$10, $L$5))</formula>
    </cfRule>
  </conditionalFormatting>
  <conditionalFormatting sqref="L6">
    <cfRule type="expression" dxfId="0" priority="297">
      <formula>EXACT(答案与分值!$B$10, $L$6)</formula>
    </cfRule>
    <cfRule type="expression" dxfId="1" priority="298">
      <formula>NOT(EXACT(答案与分值!$B$10, $L$6))</formula>
    </cfRule>
  </conditionalFormatting>
  <conditionalFormatting sqref="M2">
    <cfRule type="expression" dxfId="0" priority="19">
      <formula>EXACT(答案与分值!$B$11, $M$2)</formula>
    </cfRule>
    <cfRule type="expression" dxfId="1" priority="20">
      <formula>NOT(EXACT(答案与分值!$B$11, $M$2))</formula>
    </cfRule>
  </conditionalFormatting>
  <conditionalFormatting sqref="M3">
    <cfRule type="expression" dxfId="0" priority="89">
      <formula>EXACT(答案与分值!$B$11, $M$3)</formula>
    </cfRule>
    <cfRule type="expression" dxfId="1" priority="90">
      <formula>NOT(EXACT(答案与分值!$B$11, $M$3))</formula>
    </cfRule>
  </conditionalFormatting>
  <conditionalFormatting sqref="M4">
    <cfRule type="expression" dxfId="0" priority="159">
      <formula>EXACT(答案与分值!$B$11, $M$4)</formula>
    </cfRule>
    <cfRule type="expression" dxfId="1" priority="160">
      <formula>NOT(EXACT(答案与分值!$B$11, $M$4))</formula>
    </cfRule>
  </conditionalFormatting>
  <conditionalFormatting sqref="M5">
    <cfRule type="expression" dxfId="0" priority="229">
      <formula>EXACT(答案与分值!$B$11, $M$5)</formula>
    </cfRule>
    <cfRule type="expression" dxfId="1" priority="230">
      <formula>NOT(EXACT(答案与分值!$B$11, $M$5))</formula>
    </cfRule>
  </conditionalFormatting>
  <conditionalFormatting sqref="M6">
    <cfRule type="expression" dxfId="0" priority="299">
      <formula>EXACT(答案与分值!$B$11, $M$6)</formula>
    </cfRule>
    <cfRule type="expression" dxfId="1" priority="300">
      <formula>NOT(EXACT(答案与分值!$B$11, $M$6))</formula>
    </cfRule>
  </conditionalFormatting>
  <conditionalFormatting sqref="N2">
    <cfRule type="expression" dxfId="0" priority="21">
      <formula>EXACT(答案与分值!$B$12, $N$2)</formula>
    </cfRule>
    <cfRule type="expression" dxfId="1" priority="22">
      <formula>NOT(EXACT(答案与分值!$B$12, $N$2))</formula>
    </cfRule>
  </conditionalFormatting>
  <conditionalFormatting sqref="N3">
    <cfRule type="expression" dxfId="0" priority="91">
      <formula>EXACT(答案与分值!$B$12, $N$3)</formula>
    </cfRule>
    <cfRule type="expression" dxfId="1" priority="92">
      <formula>NOT(EXACT(答案与分值!$B$12, $N$3))</formula>
    </cfRule>
  </conditionalFormatting>
  <conditionalFormatting sqref="N4">
    <cfRule type="expression" dxfId="0" priority="161">
      <formula>EXACT(答案与分值!$B$12, $N$4)</formula>
    </cfRule>
    <cfRule type="expression" dxfId="1" priority="162">
      <formula>NOT(EXACT(答案与分值!$B$12, $N$4))</formula>
    </cfRule>
  </conditionalFormatting>
  <conditionalFormatting sqref="N5">
    <cfRule type="expression" dxfId="0" priority="231">
      <formula>EXACT(答案与分值!$B$12, $N$5)</formula>
    </cfRule>
    <cfRule type="expression" dxfId="1" priority="232">
      <formula>NOT(EXACT(答案与分值!$B$12, $N$5))</formula>
    </cfRule>
  </conditionalFormatting>
  <conditionalFormatting sqref="N6">
    <cfRule type="expression" dxfId="0" priority="301">
      <formula>EXACT(答案与分值!$B$12, $N$6)</formula>
    </cfRule>
    <cfRule type="expression" dxfId="1" priority="302">
      <formula>NOT(EXACT(答案与分值!$B$12, $N$6))</formula>
    </cfRule>
  </conditionalFormatting>
  <conditionalFormatting sqref="O2">
    <cfRule type="expression" dxfId="0" priority="23">
      <formula>EXACT(答案与分值!$B$13, $O$2)</formula>
    </cfRule>
    <cfRule type="expression" dxfId="1" priority="24">
      <formula>NOT(EXACT(答案与分值!$B$13, $O$2))</formula>
    </cfRule>
  </conditionalFormatting>
  <conditionalFormatting sqref="O3">
    <cfRule type="expression" dxfId="0" priority="93">
      <formula>EXACT(答案与分值!$B$13, $O$3)</formula>
    </cfRule>
    <cfRule type="expression" dxfId="1" priority="94">
      <formula>NOT(EXACT(答案与分值!$B$13, $O$3))</formula>
    </cfRule>
  </conditionalFormatting>
  <conditionalFormatting sqref="O4">
    <cfRule type="expression" dxfId="0" priority="163">
      <formula>EXACT(答案与分值!$B$13, $O$4)</formula>
    </cfRule>
    <cfRule type="expression" dxfId="1" priority="164">
      <formula>NOT(EXACT(答案与分值!$B$13, $O$4))</formula>
    </cfRule>
  </conditionalFormatting>
  <conditionalFormatting sqref="O5">
    <cfRule type="expression" dxfId="0" priority="233">
      <formula>EXACT(答案与分值!$B$13, $O$5)</formula>
    </cfRule>
    <cfRule type="expression" dxfId="1" priority="234">
      <formula>NOT(EXACT(答案与分值!$B$13, $O$5))</formula>
    </cfRule>
  </conditionalFormatting>
  <conditionalFormatting sqref="O6">
    <cfRule type="expression" dxfId="0" priority="303">
      <formula>EXACT(答案与分值!$B$13, $O$6)</formula>
    </cfRule>
    <cfRule type="expression" dxfId="1" priority="304">
      <formula>NOT(EXACT(答案与分值!$B$13, $O$6))</formula>
    </cfRule>
  </conditionalFormatting>
  <conditionalFormatting sqref="P2">
    <cfRule type="expression" dxfId="0" priority="25">
      <formula>EXACT(答案与分值!$B$14, $P$2)</formula>
    </cfRule>
    <cfRule type="expression" dxfId="1" priority="26">
      <formula>NOT(EXACT(答案与分值!$B$14, $P$2))</formula>
    </cfRule>
  </conditionalFormatting>
  <conditionalFormatting sqref="P3">
    <cfRule type="expression" dxfId="0" priority="95">
      <formula>EXACT(答案与分值!$B$14, $P$3)</formula>
    </cfRule>
    <cfRule type="expression" dxfId="1" priority="96">
      <formula>NOT(EXACT(答案与分值!$B$14, $P$3))</formula>
    </cfRule>
  </conditionalFormatting>
  <conditionalFormatting sqref="P4">
    <cfRule type="expression" dxfId="0" priority="165">
      <formula>EXACT(答案与分值!$B$14, $P$4)</formula>
    </cfRule>
    <cfRule type="expression" dxfId="1" priority="166">
      <formula>NOT(EXACT(答案与分值!$B$14, $P$4))</formula>
    </cfRule>
  </conditionalFormatting>
  <conditionalFormatting sqref="P5">
    <cfRule type="expression" dxfId="0" priority="235">
      <formula>EXACT(答案与分值!$B$14, $P$5)</formula>
    </cfRule>
    <cfRule type="expression" dxfId="1" priority="236">
      <formula>NOT(EXACT(答案与分值!$B$14, $P$5))</formula>
    </cfRule>
  </conditionalFormatting>
  <conditionalFormatting sqref="P6">
    <cfRule type="expression" dxfId="0" priority="305">
      <formula>EXACT(答案与分值!$B$14, $P$6)</formula>
    </cfRule>
    <cfRule type="expression" dxfId="1" priority="306">
      <formula>NOT(EXACT(答案与分值!$B$14, $P$6))</formula>
    </cfRule>
  </conditionalFormatting>
  <conditionalFormatting sqref="Q2">
    <cfRule type="expression" dxfId="0" priority="27">
      <formula>EXACT(答案与分值!$B$15, $Q$2)</formula>
    </cfRule>
    <cfRule type="expression" dxfId="1" priority="28">
      <formula>NOT(EXACT(答案与分值!$B$15, $Q$2))</formula>
    </cfRule>
  </conditionalFormatting>
  <conditionalFormatting sqref="Q3">
    <cfRule type="expression" dxfId="0" priority="97">
      <formula>EXACT(答案与分值!$B$15, $Q$3)</formula>
    </cfRule>
    <cfRule type="expression" dxfId="1" priority="98">
      <formula>NOT(EXACT(答案与分值!$B$15, $Q$3))</formula>
    </cfRule>
  </conditionalFormatting>
  <conditionalFormatting sqref="Q4">
    <cfRule type="expression" dxfId="0" priority="167">
      <formula>EXACT(答案与分值!$B$15, $Q$4)</formula>
    </cfRule>
    <cfRule type="expression" dxfId="1" priority="168">
      <formula>NOT(EXACT(答案与分值!$B$15, $Q$4))</formula>
    </cfRule>
  </conditionalFormatting>
  <conditionalFormatting sqref="Q5">
    <cfRule type="expression" dxfId="0" priority="237">
      <formula>EXACT(答案与分值!$B$15, $Q$5)</formula>
    </cfRule>
    <cfRule type="expression" dxfId="1" priority="238">
      <formula>NOT(EXACT(答案与分值!$B$15, $Q$5))</formula>
    </cfRule>
  </conditionalFormatting>
  <conditionalFormatting sqref="Q6">
    <cfRule type="expression" dxfId="0" priority="307">
      <formula>EXACT(答案与分值!$B$15, $Q$6)</formula>
    </cfRule>
    <cfRule type="expression" dxfId="1" priority="308">
      <formula>NOT(EXACT(答案与分值!$B$15, $Q$6))</formula>
    </cfRule>
  </conditionalFormatting>
  <conditionalFormatting sqref="R2">
    <cfRule type="expression" dxfId="0" priority="29">
      <formula>EXACT(答案与分值!$B$16, $R$2)</formula>
    </cfRule>
    <cfRule type="expression" dxfId="1" priority="30">
      <formula>NOT(EXACT(答案与分值!$B$16, $R$2))</formula>
    </cfRule>
  </conditionalFormatting>
  <conditionalFormatting sqref="R3">
    <cfRule type="expression" dxfId="0" priority="99">
      <formula>EXACT(答案与分值!$B$16, $R$3)</formula>
    </cfRule>
    <cfRule type="expression" dxfId="1" priority="100">
      <formula>NOT(EXACT(答案与分值!$B$16, $R$3))</formula>
    </cfRule>
  </conditionalFormatting>
  <conditionalFormatting sqref="R4">
    <cfRule type="expression" dxfId="0" priority="169">
      <formula>EXACT(答案与分值!$B$16, $R$4)</formula>
    </cfRule>
    <cfRule type="expression" dxfId="1" priority="170">
      <formula>NOT(EXACT(答案与分值!$B$16, $R$4))</formula>
    </cfRule>
  </conditionalFormatting>
  <conditionalFormatting sqref="R5">
    <cfRule type="expression" dxfId="0" priority="239">
      <formula>EXACT(答案与分值!$B$16, $R$5)</formula>
    </cfRule>
    <cfRule type="expression" dxfId="1" priority="240">
      <formula>NOT(EXACT(答案与分值!$B$16, $R$5))</formula>
    </cfRule>
  </conditionalFormatting>
  <conditionalFormatting sqref="R6">
    <cfRule type="expression" dxfId="0" priority="309">
      <formula>EXACT(答案与分值!$B$16, $R$6)</formula>
    </cfRule>
    <cfRule type="expression" dxfId="1" priority="310">
      <formula>NOT(EXACT(答案与分值!$B$16, $R$6))</formula>
    </cfRule>
  </conditionalFormatting>
  <conditionalFormatting sqref="S2">
    <cfRule type="expression" dxfId="0" priority="31">
      <formula>EXACT(答案与分值!$B$17, $S$2)</formula>
    </cfRule>
    <cfRule type="expression" dxfId="1" priority="32">
      <formula>NOT(EXACT(答案与分值!$B$17, $S$2))</formula>
    </cfRule>
  </conditionalFormatting>
  <conditionalFormatting sqref="S3">
    <cfRule type="expression" dxfId="0" priority="101">
      <formula>EXACT(答案与分值!$B$17, $S$3)</formula>
    </cfRule>
    <cfRule type="expression" dxfId="1" priority="102">
      <formula>NOT(EXACT(答案与分值!$B$17, $S$3))</formula>
    </cfRule>
  </conditionalFormatting>
  <conditionalFormatting sqref="S4">
    <cfRule type="expression" dxfId="0" priority="171">
      <formula>EXACT(答案与分值!$B$17, $S$4)</formula>
    </cfRule>
    <cfRule type="expression" dxfId="1" priority="172">
      <formula>NOT(EXACT(答案与分值!$B$17, $S$4))</formula>
    </cfRule>
  </conditionalFormatting>
  <conditionalFormatting sqref="S5">
    <cfRule type="expression" dxfId="0" priority="241">
      <formula>EXACT(答案与分值!$B$17, $S$5)</formula>
    </cfRule>
    <cfRule type="expression" dxfId="1" priority="242">
      <formula>NOT(EXACT(答案与分值!$B$17, $S$5))</formula>
    </cfRule>
  </conditionalFormatting>
  <conditionalFormatting sqref="S6">
    <cfRule type="expression" dxfId="0" priority="311">
      <formula>EXACT(答案与分值!$B$17, $S$6)</formula>
    </cfRule>
    <cfRule type="expression" dxfId="1" priority="312">
      <formula>NOT(EXACT(答案与分值!$B$17, $S$6))</formula>
    </cfRule>
  </conditionalFormatting>
  <conditionalFormatting sqref="T2">
    <cfRule type="expression" dxfId="0" priority="33">
      <formula>EXACT(答案与分值!$B$18, $T$2)</formula>
    </cfRule>
    <cfRule type="expression" dxfId="1" priority="34">
      <formula>NOT(EXACT(答案与分值!$B$18, $T$2))</formula>
    </cfRule>
  </conditionalFormatting>
  <conditionalFormatting sqref="T3">
    <cfRule type="expression" dxfId="0" priority="103">
      <formula>EXACT(答案与分值!$B$18, $T$3)</formula>
    </cfRule>
    <cfRule type="expression" dxfId="1" priority="104">
      <formula>NOT(EXACT(答案与分值!$B$18, $T$3))</formula>
    </cfRule>
  </conditionalFormatting>
  <conditionalFormatting sqref="T4">
    <cfRule type="expression" dxfId="0" priority="173">
      <formula>EXACT(答案与分值!$B$18, $T$4)</formula>
    </cfRule>
    <cfRule type="expression" dxfId="1" priority="174">
      <formula>NOT(EXACT(答案与分值!$B$18, $T$4))</formula>
    </cfRule>
  </conditionalFormatting>
  <conditionalFormatting sqref="T5">
    <cfRule type="expression" dxfId="0" priority="243">
      <formula>EXACT(答案与分值!$B$18, $T$5)</formula>
    </cfRule>
    <cfRule type="expression" dxfId="1" priority="244">
      <formula>NOT(EXACT(答案与分值!$B$18, $T$5))</formula>
    </cfRule>
  </conditionalFormatting>
  <conditionalFormatting sqref="T6">
    <cfRule type="expression" dxfId="0" priority="313">
      <formula>EXACT(答案与分值!$B$18, $T$6)</formula>
    </cfRule>
    <cfRule type="expression" dxfId="1" priority="314">
      <formula>NOT(EXACT(答案与分值!$B$18, $T$6))</formula>
    </cfRule>
  </conditionalFormatting>
  <conditionalFormatting sqref="U2">
    <cfRule type="expression" dxfId="0" priority="35">
      <formula>EXACT(答案与分值!$B$19, $U$2)</formula>
    </cfRule>
    <cfRule type="expression" dxfId="1" priority="36">
      <formula>NOT(EXACT(答案与分值!$B$19, $U$2))</formula>
    </cfRule>
  </conditionalFormatting>
  <conditionalFormatting sqref="U3">
    <cfRule type="expression" dxfId="0" priority="105">
      <formula>EXACT(答案与分值!$B$19, $U$3)</formula>
    </cfRule>
    <cfRule type="expression" dxfId="1" priority="106">
      <formula>NOT(EXACT(答案与分值!$B$19, $U$3))</formula>
    </cfRule>
  </conditionalFormatting>
  <conditionalFormatting sqref="U4">
    <cfRule type="expression" dxfId="0" priority="175">
      <formula>EXACT(答案与分值!$B$19, $U$4)</formula>
    </cfRule>
    <cfRule type="expression" dxfId="1" priority="176">
      <formula>NOT(EXACT(答案与分值!$B$19, $U$4))</formula>
    </cfRule>
  </conditionalFormatting>
  <conditionalFormatting sqref="U5">
    <cfRule type="expression" dxfId="0" priority="245">
      <formula>EXACT(答案与分值!$B$19, $U$5)</formula>
    </cfRule>
    <cfRule type="expression" dxfId="1" priority="246">
      <formula>NOT(EXACT(答案与分值!$B$19, $U$5))</formula>
    </cfRule>
  </conditionalFormatting>
  <conditionalFormatting sqref="U6">
    <cfRule type="expression" dxfId="0" priority="315">
      <formula>EXACT(答案与分值!$B$19, $U$6)</formula>
    </cfRule>
    <cfRule type="expression" dxfId="1" priority="316">
      <formula>NOT(EXACT(答案与分值!$B$19, $U$6))</formula>
    </cfRule>
  </conditionalFormatting>
  <conditionalFormatting sqref="V2">
    <cfRule type="expression" dxfId="0" priority="37">
      <formula>EXACT(答案与分值!$B$20, $V$2)</formula>
    </cfRule>
    <cfRule type="expression" dxfId="1" priority="38">
      <formula>NOT(EXACT(答案与分值!$B$20, $V$2))</formula>
    </cfRule>
  </conditionalFormatting>
  <conditionalFormatting sqref="V3">
    <cfRule type="expression" dxfId="0" priority="107">
      <formula>EXACT(答案与分值!$B$20, $V$3)</formula>
    </cfRule>
    <cfRule type="expression" dxfId="1" priority="108">
      <formula>NOT(EXACT(答案与分值!$B$20, $V$3))</formula>
    </cfRule>
  </conditionalFormatting>
  <conditionalFormatting sqref="V4">
    <cfRule type="expression" dxfId="0" priority="177">
      <formula>EXACT(答案与分值!$B$20, $V$4)</formula>
    </cfRule>
    <cfRule type="expression" dxfId="1" priority="178">
      <formula>NOT(EXACT(答案与分值!$B$20, $V$4))</formula>
    </cfRule>
  </conditionalFormatting>
  <conditionalFormatting sqref="V5">
    <cfRule type="expression" dxfId="0" priority="247">
      <formula>EXACT(答案与分值!$B$20, $V$5)</formula>
    </cfRule>
    <cfRule type="expression" dxfId="1" priority="248">
      <formula>NOT(EXACT(答案与分值!$B$20, $V$5))</formula>
    </cfRule>
  </conditionalFormatting>
  <conditionalFormatting sqref="V6">
    <cfRule type="expression" dxfId="0" priority="317">
      <formula>EXACT(答案与分值!$B$20, $V$6)</formula>
    </cfRule>
    <cfRule type="expression" dxfId="1" priority="318">
      <formula>NOT(EXACT(答案与分值!$B$20, $V$6))</formula>
    </cfRule>
  </conditionalFormatting>
  <conditionalFormatting sqref="W2">
    <cfRule type="expression" dxfId="0" priority="39">
      <formula>EXACT(答案与分值!$B$21, $W$2)</formula>
    </cfRule>
    <cfRule type="expression" dxfId="1" priority="40">
      <formula>NOT(EXACT(答案与分值!$B$21, $W$2))</formula>
    </cfRule>
  </conditionalFormatting>
  <conditionalFormatting sqref="W3">
    <cfRule type="expression" dxfId="0" priority="109">
      <formula>EXACT(答案与分值!$B$21, $W$3)</formula>
    </cfRule>
    <cfRule type="expression" dxfId="1" priority="110">
      <formula>NOT(EXACT(答案与分值!$B$21, $W$3))</formula>
    </cfRule>
  </conditionalFormatting>
  <conditionalFormatting sqref="W4">
    <cfRule type="expression" dxfId="0" priority="179">
      <formula>EXACT(答案与分值!$B$21, $W$4)</formula>
    </cfRule>
    <cfRule type="expression" dxfId="1" priority="180">
      <formula>NOT(EXACT(答案与分值!$B$21, $W$4))</formula>
    </cfRule>
  </conditionalFormatting>
  <conditionalFormatting sqref="W5">
    <cfRule type="expression" dxfId="0" priority="249">
      <formula>EXACT(答案与分值!$B$21, $W$5)</formula>
    </cfRule>
    <cfRule type="expression" dxfId="1" priority="250">
      <formula>NOT(EXACT(答案与分值!$B$21, $W$5))</formula>
    </cfRule>
  </conditionalFormatting>
  <conditionalFormatting sqref="W6">
    <cfRule type="expression" dxfId="0" priority="319">
      <formula>EXACT(答案与分值!$B$21, $W$6)</formula>
    </cfRule>
    <cfRule type="expression" dxfId="1" priority="320">
      <formula>NOT(EXACT(答案与分值!$B$21, $W$6))</formula>
    </cfRule>
  </conditionalFormatting>
  <conditionalFormatting sqref="X2">
    <cfRule type="expression" dxfId="0" priority="41">
      <formula>EXACT(答案与分值!$B$22, $X$2)</formula>
    </cfRule>
    <cfRule type="expression" dxfId="1" priority="42">
      <formula>NOT(EXACT(答案与分值!$B$22, $X$2))</formula>
    </cfRule>
  </conditionalFormatting>
  <conditionalFormatting sqref="X3">
    <cfRule type="expression" dxfId="0" priority="111">
      <formula>EXACT(答案与分值!$B$22, $X$3)</formula>
    </cfRule>
    <cfRule type="expression" dxfId="1" priority="112">
      <formula>NOT(EXACT(答案与分值!$B$22, $X$3))</formula>
    </cfRule>
  </conditionalFormatting>
  <conditionalFormatting sqref="X4">
    <cfRule type="expression" dxfId="0" priority="181">
      <formula>EXACT(答案与分值!$B$22, $X$4)</formula>
    </cfRule>
    <cfRule type="expression" dxfId="1" priority="182">
      <formula>NOT(EXACT(答案与分值!$B$22, $X$4))</formula>
    </cfRule>
  </conditionalFormatting>
  <conditionalFormatting sqref="X5">
    <cfRule type="expression" dxfId="0" priority="251">
      <formula>EXACT(答案与分值!$B$22, $X$5)</formula>
    </cfRule>
    <cfRule type="expression" dxfId="1" priority="252">
      <formula>NOT(EXACT(答案与分值!$B$22, $X$5))</formula>
    </cfRule>
  </conditionalFormatting>
  <conditionalFormatting sqref="X6">
    <cfRule type="expression" dxfId="0" priority="321">
      <formula>EXACT(答案与分值!$B$22, $X$6)</formula>
    </cfRule>
    <cfRule type="expression" dxfId="1" priority="322">
      <formula>NOT(EXACT(答案与分值!$B$22, $X$6))</formula>
    </cfRule>
  </conditionalFormatting>
  <conditionalFormatting sqref="Y2">
    <cfRule type="expression" dxfId="0" priority="43">
      <formula>EXACT(答案与分值!$B$23, $Y$2)</formula>
    </cfRule>
    <cfRule type="expression" dxfId="1" priority="44">
      <formula>NOT(EXACT(答案与分值!$B$23, $Y$2))</formula>
    </cfRule>
  </conditionalFormatting>
  <conditionalFormatting sqref="Y3">
    <cfRule type="expression" dxfId="0" priority="113">
      <formula>EXACT(答案与分值!$B$23, $Y$3)</formula>
    </cfRule>
    <cfRule type="expression" dxfId="1" priority="114">
      <formula>NOT(EXACT(答案与分值!$B$23, $Y$3))</formula>
    </cfRule>
  </conditionalFormatting>
  <conditionalFormatting sqref="Y4">
    <cfRule type="expression" dxfId="0" priority="183">
      <formula>EXACT(答案与分值!$B$23, $Y$4)</formula>
    </cfRule>
    <cfRule type="expression" dxfId="1" priority="184">
      <formula>NOT(EXACT(答案与分值!$B$23, $Y$4))</formula>
    </cfRule>
  </conditionalFormatting>
  <conditionalFormatting sqref="Y5">
    <cfRule type="expression" dxfId="0" priority="253">
      <formula>EXACT(答案与分值!$B$23, $Y$5)</formula>
    </cfRule>
    <cfRule type="expression" dxfId="1" priority="254">
      <formula>NOT(EXACT(答案与分值!$B$23, $Y$5))</formula>
    </cfRule>
  </conditionalFormatting>
  <conditionalFormatting sqref="Y6">
    <cfRule type="expression" dxfId="0" priority="323">
      <formula>EXACT(答案与分值!$B$23, $Y$6)</formula>
    </cfRule>
    <cfRule type="expression" dxfId="1" priority="324">
      <formula>NOT(EXACT(答案与分值!$B$23, $Y$6))</formula>
    </cfRule>
  </conditionalFormatting>
  <conditionalFormatting sqref="Z2">
    <cfRule type="expression" dxfId="0" priority="45">
      <formula>EXACT(答案与分值!$B$24, $Z$2)</formula>
    </cfRule>
    <cfRule type="expression" dxfId="1" priority="46">
      <formula>NOT(EXACT(答案与分值!$B$24, $Z$2))</formula>
    </cfRule>
  </conditionalFormatting>
  <conditionalFormatting sqref="Z3">
    <cfRule type="expression" dxfId="0" priority="115">
      <formula>EXACT(答案与分值!$B$24, $Z$3)</formula>
    </cfRule>
    <cfRule type="expression" dxfId="1" priority="116">
      <formula>NOT(EXACT(答案与分值!$B$24, $Z$3))</formula>
    </cfRule>
  </conditionalFormatting>
  <conditionalFormatting sqref="Z4">
    <cfRule type="expression" dxfId="0" priority="185">
      <formula>EXACT(答案与分值!$B$24, $Z$4)</formula>
    </cfRule>
    <cfRule type="expression" dxfId="1" priority="186">
      <formula>NOT(EXACT(答案与分值!$B$24, $Z$4))</formula>
    </cfRule>
  </conditionalFormatting>
  <conditionalFormatting sqref="Z5">
    <cfRule type="expression" dxfId="0" priority="255">
      <formula>EXACT(答案与分值!$B$24, $Z$5)</formula>
    </cfRule>
    <cfRule type="expression" dxfId="1" priority="256">
      <formula>NOT(EXACT(答案与分值!$B$24, $Z$5))</formula>
    </cfRule>
  </conditionalFormatting>
  <conditionalFormatting sqref="Z6">
    <cfRule type="expression" dxfId="0" priority="325">
      <formula>EXACT(答案与分值!$B$24, $Z$6)</formula>
    </cfRule>
    <cfRule type="expression" dxfId="1" priority="326">
      <formula>NOT(EXACT(答案与分值!$B$24, $Z$6))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workbookViewId="0"/>
  </sheetViews>
  <sheetFormatPr defaultRowHeight="15"/>
  <sheetData>
    <row r="1" spans="1:11">
      <c r="A1" s="1" t="s">
        <v>28</v>
      </c>
      <c r="B1" s="2">
        <f>SUBTOTAL(103, 学生成绩!C:C)-1</f>
        <v>0</v>
      </c>
    </row>
    <row r="2" spans="1:11">
      <c r="A2" s="1" t="s">
        <v>2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</row>
    <row r="3" spans="1:11">
      <c r="A3" s="1">
        <v>1</v>
      </c>
      <c r="B3" s="1">
        <f>答案与分值!B2</f>
        <v>0</v>
      </c>
      <c r="C3" s="2">
        <f>SUMPRODUCT((--(学生成绩!D2:D6=ans_trans!B2))*(SUBTOTAL(103,OFFSET(学生成绩!D2,ROW(学生成绩!D2:D6)-MIN(ROW(学生成绩!D2:D6)),0))))</f>
        <v>0</v>
      </c>
      <c r="D3" s="3">
        <f>C3/B1</f>
        <v>0</v>
      </c>
      <c r="E3" s="3">
        <f>SUMPRODUCT((ISNUMBER(SEARCH("A", 学生成绩!D2:D6)))*(SUBTOTAL(103,OFFSET(学生成绩!D2,ROW(学生成绩!D2:D6)-MIN(ROW(学生成绩!D2:D6)),0))))/B1</f>
        <v>0</v>
      </c>
      <c r="F3" s="3">
        <f>SUMPRODUCT((ISNUMBER(SEARCH("B", 学生成绩!D2:D6)))*(SUBTOTAL(103,OFFSET(学生成绩!D2,ROW(学生成绩!D2:D6)-MIN(ROW(学生成绩!D2:D6)),0))))/B1</f>
        <v>0</v>
      </c>
      <c r="G3" s="3">
        <f>SUMPRODUCT((ISNUMBER(SEARCH("C", 学生成绩!D2:D6)))*(SUBTOTAL(103,OFFSET(学生成绩!D2,ROW(学生成绩!D2:D6)-MIN(ROW(学生成绩!D2:D6)),0))))/B1</f>
        <v>0</v>
      </c>
      <c r="H3" s="3">
        <f>SUMPRODUCT((ISNUMBER(SEARCH("D", 学生成绩!D2:D6)))*(SUBTOTAL(103,OFFSET(学生成绩!D2,ROW(学生成绩!D2:D6)-MIN(ROW(学生成绩!D2:D6)),0))))/B1</f>
        <v>0</v>
      </c>
      <c r="I3" s="3">
        <f>SUMPRODUCT((ISNUMBER(SEARCH("E", 学生成绩!D2:D6)))*(SUBTOTAL(103,OFFSET(学生成绩!D2,ROW(学生成绩!D2:D6)-MIN(ROW(学生成绩!D2:D6)),0))))/B1</f>
        <v>0</v>
      </c>
      <c r="J3" s="3">
        <f>SUMPRODUCT((ISNUMBER(SEARCH("F", 学生成绩!D2:D6)))*(SUBTOTAL(103,OFFSET(学生成绩!D2,ROW(学生成绩!D2:D6)-MIN(ROW(学生成绩!D2:D6)),0))))/B1</f>
        <v>0</v>
      </c>
      <c r="K3" s="3">
        <f>SUMPRODUCT((ISNUMBER(SEARCH("G", 学生成绩!D2:D6)))*(SUBTOTAL(103,OFFSET(学生成绩!D2,ROW(学生成绩!D2:D6)-MIN(ROW(学生成绩!D2:D6)),0))))/B1</f>
        <v>0</v>
      </c>
    </row>
    <row r="4" spans="1:11">
      <c r="A4" s="1">
        <v>2</v>
      </c>
      <c r="B4" s="1">
        <f>答案与分值!B3</f>
        <v>0</v>
      </c>
      <c r="C4" s="2">
        <f>SUMPRODUCT((--(学生成绩!E2:E6=ans_trans!C2))*(SUBTOTAL(103,OFFSET(学生成绩!E2,ROW(学生成绩!E2:E6)-MIN(ROW(学生成绩!E2:E6)),0))))</f>
        <v>0</v>
      </c>
      <c r="D4" s="3">
        <f>C4/B1</f>
        <v>0</v>
      </c>
      <c r="E4" s="3">
        <f>SUMPRODUCT((ISNUMBER(SEARCH("A", 学生成绩!E2:E6)))*(SUBTOTAL(103,OFFSET(学生成绩!E2,ROW(学生成绩!E2:E6)-MIN(ROW(学生成绩!E2:E6)),0))))/B1</f>
        <v>0</v>
      </c>
      <c r="F4" s="3">
        <f>SUMPRODUCT((ISNUMBER(SEARCH("B", 学生成绩!E2:E6)))*(SUBTOTAL(103,OFFSET(学生成绩!E2,ROW(学生成绩!E2:E6)-MIN(ROW(学生成绩!E2:E6)),0))))/B1</f>
        <v>0</v>
      </c>
      <c r="G4" s="3">
        <f>SUMPRODUCT((ISNUMBER(SEARCH("C", 学生成绩!E2:E6)))*(SUBTOTAL(103,OFFSET(学生成绩!E2,ROW(学生成绩!E2:E6)-MIN(ROW(学生成绩!E2:E6)),0))))/B1</f>
        <v>0</v>
      </c>
      <c r="H4" s="3">
        <f>SUMPRODUCT((ISNUMBER(SEARCH("D", 学生成绩!E2:E6)))*(SUBTOTAL(103,OFFSET(学生成绩!E2,ROW(学生成绩!E2:E6)-MIN(ROW(学生成绩!E2:E6)),0))))/B1</f>
        <v>0</v>
      </c>
      <c r="I4" s="3">
        <f>SUMPRODUCT((ISNUMBER(SEARCH("E", 学生成绩!E2:E6)))*(SUBTOTAL(103,OFFSET(学生成绩!E2,ROW(学生成绩!E2:E6)-MIN(ROW(学生成绩!E2:E6)),0))))/B1</f>
        <v>0</v>
      </c>
      <c r="J4" s="3">
        <f>SUMPRODUCT((ISNUMBER(SEARCH("F", 学生成绩!E2:E6)))*(SUBTOTAL(103,OFFSET(学生成绩!E2,ROW(学生成绩!E2:E6)-MIN(ROW(学生成绩!E2:E6)),0))))/B1</f>
        <v>0</v>
      </c>
      <c r="K4" s="3">
        <f>SUMPRODUCT((ISNUMBER(SEARCH("G", 学生成绩!E2:E6)))*(SUBTOTAL(103,OFFSET(学生成绩!E2,ROW(学生成绩!E2:E6)-MIN(ROW(学生成绩!E2:E6)),0))))/B1</f>
        <v>0</v>
      </c>
    </row>
    <row r="5" spans="1:11">
      <c r="A5" s="1">
        <v>3</v>
      </c>
      <c r="B5" s="1">
        <f>答案与分值!B4</f>
        <v>0</v>
      </c>
      <c r="C5" s="2">
        <f>SUMPRODUCT((--(学生成绩!F2:F6=ans_trans!D2))*(SUBTOTAL(103,OFFSET(学生成绩!F2,ROW(学生成绩!F2:F6)-MIN(ROW(学生成绩!F2:F6)),0))))</f>
        <v>0</v>
      </c>
      <c r="D5" s="3">
        <f>C5/B1</f>
        <v>0</v>
      </c>
      <c r="E5" s="3">
        <f>SUMPRODUCT((ISNUMBER(SEARCH("A", 学生成绩!F2:F6)))*(SUBTOTAL(103,OFFSET(学生成绩!F2,ROW(学生成绩!F2:F6)-MIN(ROW(学生成绩!F2:F6)),0))))/B1</f>
        <v>0</v>
      </c>
      <c r="F5" s="3">
        <f>SUMPRODUCT((ISNUMBER(SEARCH("B", 学生成绩!F2:F6)))*(SUBTOTAL(103,OFFSET(学生成绩!F2,ROW(学生成绩!F2:F6)-MIN(ROW(学生成绩!F2:F6)),0))))/B1</f>
        <v>0</v>
      </c>
      <c r="G5" s="3">
        <f>SUMPRODUCT((ISNUMBER(SEARCH("C", 学生成绩!F2:F6)))*(SUBTOTAL(103,OFFSET(学生成绩!F2,ROW(学生成绩!F2:F6)-MIN(ROW(学生成绩!F2:F6)),0))))/B1</f>
        <v>0</v>
      </c>
      <c r="H5" s="3">
        <f>SUMPRODUCT((ISNUMBER(SEARCH("D", 学生成绩!F2:F6)))*(SUBTOTAL(103,OFFSET(学生成绩!F2,ROW(学生成绩!F2:F6)-MIN(ROW(学生成绩!F2:F6)),0))))/B1</f>
        <v>0</v>
      </c>
      <c r="I5" s="3">
        <f>SUMPRODUCT((ISNUMBER(SEARCH("E", 学生成绩!F2:F6)))*(SUBTOTAL(103,OFFSET(学生成绩!F2,ROW(学生成绩!F2:F6)-MIN(ROW(学生成绩!F2:F6)),0))))/B1</f>
        <v>0</v>
      </c>
      <c r="J5" s="3">
        <f>SUMPRODUCT((ISNUMBER(SEARCH("F", 学生成绩!F2:F6)))*(SUBTOTAL(103,OFFSET(学生成绩!F2,ROW(学生成绩!F2:F6)-MIN(ROW(学生成绩!F2:F6)),0))))/B1</f>
        <v>0</v>
      </c>
      <c r="K5" s="3">
        <f>SUMPRODUCT((ISNUMBER(SEARCH("G", 学生成绩!F2:F6)))*(SUBTOTAL(103,OFFSET(学生成绩!F2,ROW(学生成绩!F2:F6)-MIN(ROW(学生成绩!F2:F6)),0))))/B1</f>
        <v>0</v>
      </c>
    </row>
    <row r="6" spans="1:11">
      <c r="A6" s="1">
        <v>4</v>
      </c>
      <c r="B6" s="1">
        <f>答案与分值!B5</f>
        <v>0</v>
      </c>
      <c r="C6" s="2">
        <f>SUMPRODUCT((--(学生成绩!G2:G6=ans_trans!E2))*(SUBTOTAL(103,OFFSET(学生成绩!G2,ROW(学生成绩!G2:G6)-MIN(ROW(学生成绩!G2:G6)),0))))</f>
        <v>0</v>
      </c>
      <c r="D6" s="3">
        <f>C6/B1</f>
        <v>0</v>
      </c>
      <c r="E6" s="3">
        <f>SUMPRODUCT((ISNUMBER(SEARCH("A", 学生成绩!G2:G6)))*(SUBTOTAL(103,OFFSET(学生成绩!G2,ROW(学生成绩!G2:G6)-MIN(ROW(学生成绩!G2:G6)),0))))/B1</f>
        <v>0</v>
      </c>
      <c r="F6" s="3">
        <f>SUMPRODUCT((ISNUMBER(SEARCH("B", 学生成绩!G2:G6)))*(SUBTOTAL(103,OFFSET(学生成绩!G2,ROW(学生成绩!G2:G6)-MIN(ROW(学生成绩!G2:G6)),0))))/B1</f>
        <v>0</v>
      </c>
      <c r="G6" s="3">
        <f>SUMPRODUCT((ISNUMBER(SEARCH("C", 学生成绩!G2:G6)))*(SUBTOTAL(103,OFFSET(学生成绩!G2,ROW(学生成绩!G2:G6)-MIN(ROW(学生成绩!G2:G6)),0))))/B1</f>
        <v>0</v>
      </c>
      <c r="H6" s="3">
        <f>SUMPRODUCT((ISNUMBER(SEARCH("D", 学生成绩!G2:G6)))*(SUBTOTAL(103,OFFSET(学生成绩!G2,ROW(学生成绩!G2:G6)-MIN(ROW(学生成绩!G2:G6)),0))))/B1</f>
        <v>0</v>
      </c>
      <c r="I6" s="3">
        <f>SUMPRODUCT((ISNUMBER(SEARCH("E", 学生成绩!G2:G6)))*(SUBTOTAL(103,OFFSET(学生成绩!G2,ROW(学生成绩!G2:G6)-MIN(ROW(学生成绩!G2:G6)),0))))/B1</f>
        <v>0</v>
      </c>
      <c r="J6" s="3">
        <f>SUMPRODUCT((ISNUMBER(SEARCH("F", 学生成绩!G2:G6)))*(SUBTOTAL(103,OFFSET(学生成绩!G2,ROW(学生成绩!G2:G6)-MIN(ROW(学生成绩!G2:G6)),0))))/B1</f>
        <v>0</v>
      </c>
      <c r="K6" s="3">
        <f>SUMPRODUCT((ISNUMBER(SEARCH("G", 学生成绩!G2:G6)))*(SUBTOTAL(103,OFFSET(学生成绩!G2,ROW(学生成绩!G2:G6)-MIN(ROW(学生成绩!G2:G6)),0))))/B1</f>
        <v>0</v>
      </c>
    </row>
    <row r="7" spans="1:11">
      <c r="A7" s="1">
        <v>5</v>
      </c>
      <c r="B7" s="1">
        <f>答案与分值!B6</f>
        <v>0</v>
      </c>
      <c r="C7" s="2">
        <f>SUMPRODUCT((--(学生成绩!H2:H6=ans_trans!F2))*(SUBTOTAL(103,OFFSET(学生成绩!H2,ROW(学生成绩!H2:H6)-MIN(ROW(学生成绩!H2:H6)),0))))</f>
        <v>0</v>
      </c>
      <c r="D7" s="3">
        <f>C7/B1</f>
        <v>0</v>
      </c>
      <c r="E7" s="3">
        <f>SUMPRODUCT((ISNUMBER(SEARCH("A", 学生成绩!H2:H6)))*(SUBTOTAL(103,OFFSET(学生成绩!H2,ROW(学生成绩!H2:H6)-MIN(ROW(学生成绩!H2:H6)),0))))/B1</f>
        <v>0</v>
      </c>
      <c r="F7" s="3">
        <f>SUMPRODUCT((ISNUMBER(SEARCH("B", 学生成绩!H2:H6)))*(SUBTOTAL(103,OFFSET(学生成绩!H2,ROW(学生成绩!H2:H6)-MIN(ROW(学生成绩!H2:H6)),0))))/B1</f>
        <v>0</v>
      </c>
      <c r="G7" s="3">
        <f>SUMPRODUCT((ISNUMBER(SEARCH("C", 学生成绩!H2:H6)))*(SUBTOTAL(103,OFFSET(学生成绩!H2,ROW(学生成绩!H2:H6)-MIN(ROW(学生成绩!H2:H6)),0))))/B1</f>
        <v>0</v>
      </c>
      <c r="H7" s="3">
        <f>SUMPRODUCT((ISNUMBER(SEARCH("D", 学生成绩!H2:H6)))*(SUBTOTAL(103,OFFSET(学生成绩!H2,ROW(学生成绩!H2:H6)-MIN(ROW(学生成绩!H2:H6)),0))))/B1</f>
        <v>0</v>
      </c>
      <c r="I7" s="3">
        <f>SUMPRODUCT((ISNUMBER(SEARCH("E", 学生成绩!H2:H6)))*(SUBTOTAL(103,OFFSET(学生成绩!H2,ROW(学生成绩!H2:H6)-MIN(ROW(学生成绩!H2:H6)),0))))/B1</f>
        <v>0</v>
      </c>
      <c r="J7" s="3">
        <f>SUMPRODUCT((ISNUMBER(SEARCH("F", 学生成绩!H2:H6)))*(SUBTOTAL(103,OFFSET(学生成绩!H2,ROW(学生成绩!H2:H6)-MIN(ROW(学生成绩!H2:H6)),0))))/B1</f>
        <v>0</v>
      </c>
      <c r="K7" s="3">
        <f>SUMPRODUCT((ISNUMBER(SEARCH("G", 学生成绩!H2:H6)))*(SUBTOTAL(103,OFFSET(学生成绩!H2,ROW(学生成绩!H2:H6)-MIN(ROW(学生成绩!H2:H6)),0))))/B1</f>
        <v>0</v>
      </c>
    </row>
    <row r="8" spans="1:11">
      <c r="A8" s="1">
        <v>6</v>
      </c>
      <c r="B8" s="1">
        <f>答案与分值!B7</f>
        <v>0</v>
      </c>
      <c r="C8" s="2">
        <f>SUMPRODUCT((--(学生成绩!I2:I6=ans_trans!G2))*(SUBTOTAL(103,OFFSET(学生成绩!I2,ROW(学生成绩!I2:I6)-MIN(ROW(学生成绩!I2:I6)),0))))</f>
        <v>0</v>
      </c>
      <c r="D8" s="3">
        <f>C8/B1</f>
        <v>0</v>
      </c>
      <c r="E8" s="3">
        <f>SUMPRODUCT((ISNUMBER(SEARCH("A", 学生成绩!I2:I6)))*(SUBTOTAL(103,OFFSET(学生成绩!I2,ROW(学生成绩!I2:I6)-MIN(ROW(学生成绩!I2:I6)),0))))/B1</f>
        <v>0</v>
      </c>
      <c r="F8" s="3">
        <f>SUMPRODUCT((ISNUMBER(SEARCH("B", 学生成绩!I2:I6)))*(SUBTOTAL(103,OFFSET(学生成绩!I2,ROW(学生成绩!I2:I6)-MIN(ROW(学生成绩!I2:I6)),0))))/B1</f>
        <v>0</v>
      </c>
      <c r="G8" s="3">
        <f>SUMPRODUCT((ISNUMBER(SEARCH("C", 学生成绩!I2:I6)))*(SUBTOTAL(103,OFFSET(学生成绩!I2,ROW(学生成绩!I2:I6)-MIN(ROW(学生成绩!I2:I6)),0))))/B1</f>
        <v>0</v>
      </c>
      <c r="H8" s="3">
        <f>SUMPRODUCT((ISNUMBER(SEARCH("D", 学生成绩!I2:I6)))*(SUBTOTAL(103,OFFSET(学生成绩!I2,ROW(学生成绩!I2:I6)-MIN(ROW(学生成绩!I2:I6)),0))))/B1</f>
        <v>0</v>
      </c>
      <c r="I8" s="3">
        <f>SUMPRODUCT((ISNUMBER(SEARCH("E", 学生成绩!I2:I6)))*(SUBTOTAL(103,OFFSET(学生成绩!I2,ROW(学生成绩!I2:I6)-MIN(ROW(学生成绩!I2:I6)),0))))/B1</f>
        <v>0</v>
      </c>
      <c r="J8" s="3">
        <f>SUMPRODUCT((ISNUMBER(SEARCH("F", 学生成绩!I2:I6)))*(SUBTOTAL(103,OFFSET(学生成绩!I2,ROW(学生成绩!I2:I6)-MIN(ROW(学生成绩!I2:I6)),0))))/B1</f>
        <v>0</v>
      </c>
      <c r="K8" s="3">
        <f>SUMPRODUCT((ISNUMBER(SEARCH("G", 学生成绩!I2:I6)))*(SUBTOTAL(103,OFFSET(学生成绩!I2,ROW(学生成绩!I2:I6)-MIN(ROW(学生成绩!I2:I6)),0))))/B1</f>
        <v>0</v>
      </c>
    </row>
    <row r="9" spans="1:11">
      <c r="A9" s="1">
        <v>7</v>
      </c>
      <c r="B9" s="1">
        <f>答案与分值!B8</f>
        <v>0</v>
      </c>
      <c r="C9" s="2">
        <f>SUMPRODUCT((--(学生成绩!J2:J6=ans_trans!H2))*(SUBTOTAL(103,OFFSET(学生成绩!J2,ROW(学生成绩!J2:J6)-MIN(ROW(学生成绩!J2:J6)),0))))</f>
        <v>0</v>
      </c>
      <c r="D9" s="3">
        <f>C9/B1</f>
        <v>0</v>
      </c>
      <c r="E9" s="3">
        <f>SUMPRODUCT((ISNUMBER(SEARCH("A", 学生成绩!J2:J6)))*(SUBTOTAL(103,OFFSET(学生成绩!J2,ROW(学生成绩!J2:J6)-MIN(ROW(学生成绩!J2:J6)),0))))/B1</f>
        <v>0</v>
      </c>
      <c r="F9" s="3">
        <f>SUMPRODUCT((ISNUMBER(SEARCH("B", 学生成绩!J2:J6)))*(SUBTOTAL(103,OFFSET(学生成绩!J2,ROW(学生成绩!J2:J6)-MIN(ROW(学生成绩!J2:J6)),0))))/B1</f>
        <v>0</v>
      </c>
      <c r="G9" s="3">
        <f>SUMPRODUCT((ISNUMBER(SEARCH("C", 学生成绩!J2:J6)))*(SUBTOTAL(103,OFFSET(学生成绩!J2,ROW(学生成绩!J2:J6)-MIN(ROW(学生成绩!J2:J6)),0))))/B1</f>
        <v>0</v>
      </c>
      <c r="H9" s="3">
        <f>SUMPRODUCT((ISNUMBER(SEARCH("D", 学生成绩!J2:J6)))*(SUBTOTAL(103,OFFSET(学生成绩!J2,ROW(学生成绩!J2:J6)-MIN(ROW(学生成绩!J2:J6)),0))))/B1</f>
        <v>0</v>
      </c>
      <c r="I9" s="3">
        <f>SUMPRODUCT((ISNUMBER(SEARCH("E", 学生成绩!J2:J6)))*(SUBTOTAL(103,OFFSET(学生成绩!J2,ROW(学生成绩!J2:J6)-MIN(ROW(学生成绩!J2:J6)),0))))/B1</f>
        <v>0</v>
      </c>
      <c r="J9" s="3">
        <f>SUMPRODUCT((ISNUMBER(SEARCH("F", 学生成绩!J2:J6)))*(SUBTOTAL(103,OFFSET(学生成绩!J2,ROW(学生成绩!J2:J6)-MIN(ROW(学生成绩!J2:J6)),0))))/B1</f>
        <v>0</v>
      </c>
      <c r="K9" s="3">
        <f>SUMPRODUCT((ISNUMBER(SEARCH("G", 学生成绩!J2:J6)))*(SUBTOTAL(103,OFFSET(学生成绩!J2,ROW(学生成绩!J2:J6)-MIN(ROW(学生成绩!J2:J6)),0))))/B1</f>
        <v>0</v>
      </c>
    </row>
    <row r="10" spans="1:11">
      <c r="A10" s="1">
        <v>8</v>
      </c>
      <c r="B10" s="1">
        <f>答案与分值!B9</f>
        <v>0</v>
      </c>
      <c r="C10" s="2">
        <f>SUMPRODUCT((--(学生成绩!K2:K6=ans_trans!I2))*(SUBTOTAL(103,OFFSET(学生成绩!K2,ROW(学生成绩!K2:K6)-MIN(ROW(学生成绩!K2:K6)),0))))</f>
        <v>0</v>
      </c>
      <c r="D10" s="3">
        <f>C10/B1</f>
        <v>0</v>
      </c>
      <c r="E10" s="3">
        <f>SUMPRODUCT((ISNUMBER(SEARCH("A", 学生成绩!K2:K6)))*(SUBTOTAL(103,OFFSET(学生成绩!K2,ROW(学生成绩!K2:K6)-MIN(ROW(学生成绩!K2:K6)),0))))/B1</f>
        <v>0</v>
      </c>
      <c r="F10" s="3">
        <f>SUMPRODUCT((ISNUMBER(SEARCH("B", 学生成绩!K2:K6)))*(SUBTOTAL(103,OFFSET(学生成绩!K2,ROW(学生成绩!K2:K6)-MIN(ROW(学生成绩!K2:K6)),0))))/B1</f>
        <v>0</v>
      </c>
      <c r="G10" s="3">
        <f>SUMPRODUCT((ISNUMBER(SEARCH("C", 学生成绩!K2:K6)))*(SUBTOTAL(103,OFFSET(学生成绩!K2,ROW(学生成绩!K2:K6)-MIN(ROW(学生成绩!K2:K6)),0))))/B1</f>
        <v>0</v>
      </c>
      <c r="H10" s="3">
        <f>SUMPRODUCT((ISNUMBER(SEARCH("D", 学生成绩!K2:K6)))*(SUBTOTAL(103,OFFSET(学生成绩!K2,ROW(学生成绩!K2:K6)-MIN(ROW(学生成绩!K2:K6)),0))))/B1</f>
        <v>0</v>
      </c>
      <c r="I10" s="3">
        <f>SUMPRODUCT((ISNUMBER(SEARCH("E", 学生成绩!K2:K6)))*(SUBTOTAL(103,OFFSET(学生成绩!K2,ROW(学生成绩!K2:K6)-MIN(ROW(学生成绩!K2:K6)),0))))/B1</f>
        <v>0</v>
      </c>
      <c r="J10" s="3">
        <f>SUMPRODUCT((ISNUMBER(SEARCH("F", 学生成绩!K2:K6)))*(SUBTOTAL(103,OFFSET(学生成绩!K2,ROW(学生成绩!K2:K6)-MIN(ROW(学生成绩!K2:K6)),0))))/B1</f>
        <v>0</v>
      </c>
      <c r="K10" s="3">
        <f>SUMPRODUCT((ISNUMBER(SEARCH("G", 学生成绩!K2:K6)))*(SUBTOTAL(103,OFFSET(学生成绩!K2,ROW(学生成绩!K2:K6)-MIN(ROW(学生成绩!K2:K6)),0))))/B1</f>
        <v>0</v>
      </c>
    </row>
    <row r="11" spans="1:11">
      <c r="A11" s="1">
        <v>9</v>
      </c>
      <c r="B11" s="1">
        <f>答案与分值!B10</f>
        <v>0</v>
      </c>
      <c r="C11" s="2">
        <f>SUMPRODUCT((--(学生成绩!L2:L6=ans_trans!J2))*(SUBTOTAL(103,OFFSET(学生成绩!L2,ROW(学生成绩!L2:L6)-MIN(ROW(学生成绩!L2:L6)),0))))</f>
        <v>0</v>
      </c>
      <c r="D11" s="3">
        <f>C11/B1</f>
        <v>0</v>
      </c>
      <c r="E11" s="3">
        <f>SUMPRODUCT((ISNUMBER(SEARCH("A", 学生成绩!L2:L6)))*(SUBTOTAL(103,OFFSET(学生成绩!L2,ROW(学生成绩!L2:L6)-MIN(ROW(学生成绩!L2:L6)),0))))/B1</f>
        <v>0</v>
      </c>
      <c r="F11" s="3">
        <f>SUMPRODUCT((ISNUMBER(SEARCH("B", 学生成绩!L2:L6)))*(SUBTOTAL(103,OFFSET(学生成绩!L2,ROW(学生成绩!L2:L6)-MIN(ROW(学生成绩!L2:L6)),0))))/B1</f>
        <v>0</v>
      </c>
      <c r="G11" s="3">
        <f>SUMPRODUCT((ISNUMBER(SEARCH("C", 学生成绩!L2:L6)))*(SUBTOTAL(103,OFFSET(学生成绩!L2,ROW(学生成绩!L2:L6)-MIN(ROW(学生成绩!L2:L6)),0))))/B1</f>
        <v>0</v>
      </c>
      <c r="H11" s="3">
        <f>SUMPRODUCT((ISNUMBER(SEARCH("D", 学生成绩!L2:L6)))*(SUBTOTAL(103,OFFSET(学生成绩!L2,ROW(学生成绩!L2:L6)-MIN(ROW(学生成绩!L2:L6)),0))))/B1</f>
        <v>0</v>
      </c>
      <c r="I11" s="3">
        <f>SUMPRODUCT((ISNUMBER(SEARCH("E", 学生成绩!L2:L6)))*(SUBTOTAL(103,OFFSET(学生成绩!L2,ROW(学生成绩!L2:L6)-MIN(ROW(学生成绩!L2:L6)),0))))/B1</f>
        <v>0</v>
      </c>
      <c r="J11" s="3">
        <f>SUMPRODUCT((ISNUMBER(SEARCH("F", 学生成绩!L2:L6)))*(SUBTOTAL(103,OFFSET(学生成绩!L2,ROW(学生成绩!L2:L6)-MIN(ROW(学生成绩!L2:L6)),0))))/B1</f>
        <v>0</v>
      </c>
      <c r="K11" s="3">
        <f>SUMPRODUCT((ISNUMBER(SEARCH("G", 学生成绩!L2:L6)))*(SUBTOTAL(103,OFFSET(学生成绩!L2,ROW(学生成绩!L2:L6)-MIN(ROW(学生成绩!L2:L6)),0))))/B1</f>
        <v>0</v>
      </c>
    </row>
    <row r="12" spans="1:11">
      <c r="A12" s="1">
        <v>10</v>
      </c>
      <c r="B12" s="1">
        <f>答案与分值!B11</f>
        <v>0</v>
      </c>
      <c r="C12" s="2">
        <f>SUMPRODUCT((--(学生成绩!M2:M6=ans_trans!K2))*(SUBTOTAL(103,OFFSET(学生成绩!M2,ROW(学生成绩!M2:M6)-MIN(ROW(学生成绩!M2:M6)),0))))</f>
        <v>0</v>
      </c>
      <c r="D12" s="3">
        <f>C12/B1</f>
        <v>0</v>
      </c>
      <c r="E12" s="3">
        <f>SUMPRODUCT((ISNUMBER(SEARCH("A", 学生成绩!M2:M6)))*(SUBTOTAL(103,OFFSET(学生成绩!M2,ROW(学生成绩!M2:M6)-MIN(ROW(学生成绩!M2:M6)),0))))/B1</f>
        <v>0</v>
      </c>
      <c r="F12" s="3">
        <f>SUMPRODUCT((ISNUMBER(SEARCH("B", 学生成绩!M2:M6)))*(SUBTOTAL(103,OFFSET(学生成绩!M2,ROW(学生成绩!M2:M6)-MIN(ROW(学生成绩!M2:M6)),0))))/B1</f>
        <v>0</v>
      </c>
      <c r="G12" s="3">
        <f>SUMPRODUCT((ISNUMBER(SEARCH("C", 学生成绩!M2:M6)))*(SUBTOTAL(103,OFFSET(学生成绩!M2,ROW(学生成绩!M2:M6)-MIN(ROW(学生成绩!M2:M6)),0))))/B1</f>
        <v>0</v>
      </c>
      <c r="H12" s="3">
        <f>SUMPRODUCT((ISNUMBER(SEARCH("D", 学生成绩!M2:M6)))*(SUBTOTAL(103,OFFSET(学生成绩!M2,ROW(学生成绩!M2:M6)-MIN(ROW(学生成绩!M2:M6)),0))))/B1</f>
        <v>0</v>
      </c>
      <c r="I12" s="3">
        <f>SUMPRODUCT((ISNUMBER(SEARCH("E", 学生成绩!M2:M6)))*(SUBTOTAL(103,OFFSET(学生成绩!M2,ROW(学生成绩!M2:M6)-MIN(ROW(学生成绩!M2:M6)),0))))/B1</f>
        <v>0</v>
      </c>
      <c r="J12" s="3">
        <f>SUMPRODUCT((ISNUMBER(SEARCH("F", 学生成绩!M2:M6)))*(SUBTOTAL(103,OFFSET(学生成绩!M2,ROW(学生成绩!M2:M6)-MIN(ROW(学生成绩!M2:M6)),0))))/B1</f>
        <v>0</v>
      </c>
      <c r="K12" s="3">
        <f>SUMPRODUCT((ISNUMBER(SEARCH("G", 学生成绩!M2:M6)))*(SUBTOTAL(103,OFFSET(学生成绩!M2,ROW(学生成绩!M2:M6)-MIN(ROW(学生成绩!M2:M6)),0))))/B1</f>
        <v>0</v>
      </c>
    </row>
    <row r="13" spans="1:11">
      <c r="A13" s="1">
        <v>11</v>
      </c>
      <c r="B13" s="1">
        <f>答案与分值!B12</f>
        <v>0</v>
      </c>
      <c r="C13" s="2">
        <f>SUMPRODUCT((--(学生成绩!N2:N6=ans_trans!L2))*(SUBTOTAL(103,OFFSET(学生成绩!N2,ROW(学生成绩!N2:N6)-MIN(ROW(学生成绩!N2:N6)),0))))</f>
        <v>0</v>
      </c>
      <c r="D13" s="3">
        <f>C13/B1</f>
        <v>0</v>
      </c>
      <c r="E13" s="3">
        <f>SUMPRODUCT((ISNUMBER(SEARCH("A", 学生成绩!N2:N6)))*(SUBTOTAL(103,OFFSET(学生成绩!N2,ROW(学生成绩!N2:N6)-MIN(ROW(学生成绩!N2:N6)),0))))/B1</f>
        <v>0</v>
      </c>
      <c r="F13" s="3">
        <f>SUMPRODUCT((ISNUMBER(SEARCH("B", 学生成绩!N2:N6)))*(SUBTOTAL(103,OFFSET(学生成绩!N2,ROW(学生成绩!N2:N6)-MIN(ROW(学生成绩!N2:N6)),0))))/B1</f>
        <v>0</v>
      </c>
      <c r="G13" s="3">
        <f>SUMPRODUCT((ISNUMBER(SEARCH("C", 学生成绩!N2:N6)))*(SUBTOTAL(103,OFFSET(学生成绩!N2,ROW(学生成绩!N2:N6)-MIN(ROW(学生成绩!N2:N6)),0))))/B1</f>
        <v>0</v>
      </c>
      <c r="H13" s="3">
        <f>SUMPRODUCT((ISNUMBER(SEARCH("D", 学生成绩!N2:N6)))*(SUBTOTAL(103,OFFSET(学生成绩!N2,ROW(学生成绩!N2:N6)-MIN(ROW(学生成绩!N2:N6)),0))))/B1</f>
        <v>0</v>
      </c>
      <c r="I13" s="3">
        <f>SUMPRODUCT((ISNUMBER(SEARCH("E", 学生成绩!N2:N6)))*(SUBTOTAL(103,OFFSET(学生成绩!N2,ROW(学生成绩!N2:N6)-MIN(ROW(学生成绩!N2:N6)),0))))/B1</f>
        <v>0</v>
      </c>
      <c r="J13" s="3">
        <f>SUMPRODUCT((ISNUMBER(SEARCH("F", 学生成绩!N2:N6)))*(SUBTOTAL(103,OFFSET(学生成绩!N2,ROW(学生成绩!N2:N6)-MIN(ROW(学生成绩!N2:N6)),0))))/B1</f>
        <v>0</v>
      </c>
      <c r="K13" s="3">
        <f>SUMPRODUCT((ISNUMBER(SEARCH("G", 学生成绩!N2:N6)))*(SUBTOTAL(103,OFFSET(学生成绩!N2,ROW(学生成绩!N2:N6)-MIN(ROW(学生成绩!N2:N6)),0))))/B1</f>
        <v>0</v>
      </c>
    </row>
    <row r="14" spans="1:11">
      <c r="A14" s="1">
        <v>12</v>
      </c>
      <c r="B14" s="1">
        <f>答案与分值!B13</f>
        <v>0</v>
      </c>
      <c r="C14" s="2">
        <f>SUMPRODUCT((--(学生成绩!O2:O6=ans_trans!M2))*(SUBTOTAL(103,OFFSET(学生成绩!O2,ROW(学生成绩!O2:O6)-MIN(ROW(学生成绩!O2:O6)),0))))</f>
        <v>0</v>
      </c>
      <c r="D14" s="3">
        <f>C14/B1</f>
        <v>0</v>
      </c>
      <c r="E14" s="3">
        <f>SUMPRODUCT((ISNUMBER(SEARCH("A", 学生成绩!O2:O6)))*(SUBTOTAL(103,OFFSET(学生成绩!O2,ROW(学生成绩!O2:O6)-MIN(ROW(学生成绩!O2:O6)),0))))/B1</f>
        <v>0</v>
      </c>
      <c r="F14" s="3">
        <f>SUMPRODUCT((ISNUMBER(SEARCH("B", 学生成绩!O2:O6)))*(SUBTOTAL(103,OFFSET(学生成绩!O2,ROW(学生成绩!O2:O6)-MIN(ROW(学生成绩!O2:O6)),0))))/B1</f>
        <v>0</v>
      </c>
      <c r="G14" s="3">
        <f>SUMPRODUCT((ISNUMBER(SEARCH("C", 学生成绩!O2:O6)))*(SUBTOTAL(103,OFFSET(学生成绩!O2,ROW(学生成绩!O2:O6)-MIN(ROW(学生成绩!O2:O6)),0))))/B1</f>
        <v>0</v>
      </c>
      <c r="H14" s="3">
        <f>SUMPRODUCT((ISNUMBER(SEARCH("D", 学生成绩!O2:O6)))*(SUBTOTAL(103,OFFSET(学生成绩!O2,ROW(学生成绩!O2:O6)-MIN(ROW(学生成绩!O2:O6)),0))))/B1</f>
        <v>0</v>
      </c>
      <c r="I14" s="3">
        <f>SUMPRODUCT((ISNUMBER(SEARCH("E", 学生成绩!O2:O6)))*(SUBTOTAL(103,OFFSET(学生成绩!O2,ROW(学生成绩!O2:O6)-MIN(ROW(学生成绩!O2:O6)),0))))/B1</f>
        <v>0</v>
      </c>
      <c r="J14" s="3">
        <f>SUMPRODUCT((ISNUMBER(SEARCH("F", 学生成绩!O2:O6)))*(SUBTOTAL(103,OFFSET(学生成绩!O2,ROW(学生成绩!O2:O6)-MIN(ROW(学生成绩!O2:O6)),0))))/B1</f>
        <v>0</v>
      </c>
      <c r="K14" s="3">
        <f>SUMPRODUCT((ISNUMBER(SEARCH("G", 学生成绩!O2:O6)))*(SUBTOTAL(103,OFFSET(学生成绩!O2,ROW(学生成绩!O2:O6)-MIN(ROW(学生成绩!O2:O6)),0))))/B1</f>
        <v>0</v>
      </c>
    </row>
    <row r="15" spans="1:11">
      <c r="A15" s="1">
        <v>13</v>
      </c>
      <c r="B15" s="1">
        <f>答案与分值!B14</f>
        <v>0</v>
      </c>
      <c r="C15" s="2">
        <f>SUMPRODUCT((--(学生成绩!P2:P6=ans_trans!N2))*(SUBTOTAL(103,OFFSET(学生成绩!P2,ROW(学生成绩!P2:P6)-MIN(ROW(学生成绩!P2:P6)),0))))</f>
        <v>0</v>
      </c>
      <c r="D15" s="3">
        <f>C15/B1</f>
        <v>0</v>
      </c>
      <c r="E15" s="3">
        <f>SUMPRODUCT((ISNUMBER(SEARCH("A", 学生成绩!P2:P6)))*(SUBTOTAL(103,OFFSET(学生成绩!P2,ROW(学生成绩!P2:P6)-MIN(ROW(学生成绩!P2:P6)),0))))/B1</f>
        <v>0</v>
      </c>
      <c r="F15" s="3">
        <f>SUMPRODUCT((ISNUMBER(SEARCH("B", 学生成绩!P2:P6)))*(SUBTOTAL(103,OFFSET(学生成绩!P2,ROW(学生成绩!P2:P6)-MIN(ROW(学生成绩!P2:P6)),0))))/B1</f>
        <v>0</v>
      </c>
      <c r="G15" s="3">
        <f>SUMPRODUCT((ISNUMBER(SEARCH("C", 学生成绩!P2:P6)))*(SUBTOTAL(103,OFFSET(学生成绩!P2,ROW(学生成绩!P2:P6)-MIN(ROW(学生成绩!P2:P6)),0))))/B1</f>
        <v>0</v>
      </c>
      <c r="H15" s="3">
        <f>SUMPRODUCT((ISNUMBER(SEARCH("D", 学生成绩!P2:P6)))*(SUBTOTAL(103,OFFSET(学生成绩!P2,ROW(学生成绩!P2:P6)-MIN(ROW(学生成绩!P2:P6)),0))))/B1</f>
        <v>0</v>
      </c>
      <c r="I15" s="3">
        <f>SUMPRODUCT((ISNUMBER(SEARCH("E", 学生成绩!P2:P6)))*(SUBTOTAL(103,OFFSET(学生成绩!P2,ROW(学生成绩!P2:P6)-MIN(ROW(学生成绩!P2:P6)),0))))/B1</f>
        <v>0</v>
      </c>
      <c r="J15" s="3">
        <f>SUMPRODUCT((ISNUMBER(SEARCH("F", 学生成绩!P2:P6)))*(SUBTOTAL(103,OFFSET(学生成绩!P2,ROW(学生成绩!P2:P6)-MIN(ROW(学生成绩!P2:P6)),0))))/B1</f>
        <v>0</v>
      </c>
      <c r="K15" s="3">
        <f>SUMPRODUCT((ISNUMBER(SEARCH("G", 学生成绩!P2:P6)))*(SUBTOTAL(103,OFFSET(学生成绩!P2,ROW(学生成绩!P2:P6)-MIN(ROW(学生成绩!P2:P6)),0))))/B1</f>
        <v>0</v>
      </c>
    </row>
    <row r="16" spans="1:11">
      <c r="A16" s="1">
        <v>14</v>
      </c>
      <c r="B16" s="1">
        <f>答案与分值!B15</f>
        <v>0</v>
      </c>
      <c r="C16" s="2">
        <f>SUMPRODUCT((--(学生成绩!Q2:Q6=ans_trans!O2))*(SUBTOTAL(103,OFFSET(学生成绩!Q2,ROW(学生成绩!Q2:Q6)-MIN(ROW(学生成绩!Q2:Q6)),0))))</f>
        <v>0</v>
      </c>
      <c r="D16" s="3">
        <f>C16/B1</f>
        <v>0</v>
      </c>
      <c r="E16" s="3">
        <f>SUMPRODUCT((ISNUMBER(SEARCH("A", 学生成绩!Q2:Q6)))*(SUBTOTAL(103,OFFSET(学生成绩!Q2,ROW(学生成绩!Q2:Q6)-MIN(ROW(学生成绩!Q2:Q6)),0))))/B1</f>
        <v>0</v>
      </c>
      <c r="F16" s="3">
        <f>SUMPRODUCT((ISNUMBER(SEARCH("B", 学生成绩!Q2:Q6)))*(SUBTOTAL(103,OFFSET(学生成绩!Q2,ROW(学生成绩!Q2:Q6)-MIN(ROW(学生成绩!Q2:Q6)),0))))/B1</f>
        <v>0</v>
      </c>
      <c r="G16" s="3">
        <f>SUMPRODUCT((ISNUMBER(SEARCH("C", 学生成绩!Q2:Q6)))*(SUBTOTAL(103,OFFSET(学生成绩!Q2,ROW(学生成绩!Q2:Q6)-MIN(ROW(学生成绩!Q2:Q6)),0))))/B1</f>
        <v>0</v>
      </c>
      <c r="H16" s="3">
        <f>SUMPRODUCT((ISNUMBER(SEARCH("D", 学生成绩!Q2:Q6)))*(SUBTOTAL(103,OFFSET(学生成绩!Q2,ROW(学生成绩!Q2:Q6)-MIN(ROW(学生成绩!Q2:Q6)),0))))/B1</f>
        <v>0</v>
      </c>
      <c r="I16" s="3">
        <f>SUMPRODUCT((ISNUMBER(SEARCH("E", 学生成绩!Q2:Q6)))*(SUBTOTAL(103,OFFSET(学生成绩!Q2,ROW(学生成绩!Q2:Q6)-MIN(ROW(学生成绩!Q2:Q6)),0))))/B1</f>
        <v>0</v>
      </c>
      <c r="J16" s="3">
        <f>SUMPRODUCT((ISNUMBER(SEARCH("F", 学生成绩!Q2:Q6)))*(SUBTOTAL(103,OFFSET(学生成绩!Q2,ROW(学生成绩!Q2:Q6)-MIN(ROW(学生成绩!Q2:Q6)),0))))/B1</f>
        <v>0</v>
      </c>
      <c r="K16" s="3">
        <f>SUMPRODUCT((ISNUMBER(SEARCH("G", 学生成绩!Q2:Q6)))*(SUBTOTAL(103,OFFSET(学生成绩!Q2,ROW(学生成绩!Q2:Q6)-MIN(ROW(学生成绩!Q2:Q6)),0))))/B1</f>
        <v>0</v>
      </c>
    </row>
    <row r="17" spans="1:11">
      <c r="A17" s="1">
        <v>15</v>
      </c>
      <c r="B17" s="1">
        <f>答案与分值!B16</f>
        <v>0</v>
      </c>
      <c r="C17" s="2">
        <f>SUMPRODUCT((--(学生成绩!R2:R6=ans_trans!P2))*(SUBTOTAL(103,OFFSET(学生成绩!R2,ROW(学生成绩!R2:R6)-MIN(ROW(学生成绩!R2:R6)),0))))</f>
        <v>0</v>
      </c>
      <c r="D17" s="3">
        <f>C17/B1</f>
        <v>0</v>
      </c>
      <c r="E17" s="3">
        <f>SUMPRODUCT((ISNUMBER(SEARCH("A", 学生成绩!R2:R6)))*(SUBTOTAL(103,OFFSET(学生成绩!R2,ROW(学生成绩!R2:R6)-MIN(ROW(学生成绩!R2:R6)),0))))/B1</f>
        <v>0</v>
      </c>
      <c r="F17" s="3">
        <f>SUMPRODUCT((ISNUMBER(SEARCH("B", 学生成绩!R2:R6)))*(SUBTOTAL(103,OFFSET(学生成绩!R2,ROW(学生成绩!R2:R6)-MIN(ROW(学生成绩!R2:R6)),0))))/B1</f>
        <v>0</v>
      </c>
      <c r="G17" s="3">
        <f>SUMPRODUCT((ISNUMBER(SEARCH("C", 学生成绩!R2:R6)))*(SUBTOTAL(103,OFFSET(学生成绩!R2,ROW(学生成绩!R2:R6)-MIN(ROW(学生成绩!R2:R6)),0))))/B1</f>
        <v>0</v>
      </c>
      <c r="H17" s="3">
        <f>SUMPRODUCT((ISNUMBER(SEARCH("D", 学生成绩!R2:R6)))*(SUBTOTAL(103,OFFSET(学生成绩!R2,ROW(学生成绩!R2:R6)-MIN(ROW(学生成绩!R2:R6)),0))))/B1</f>
        <v>0</v>
      </c>
      <c r="I17" s="3">
        <f>SUMPRODUCT((ISNUMBER(SEARCH("E", 学生成绩!R2:R6)))*(SUBTOTAL(103,OFFSET(学生成绩!R2,ROW(学生成绩!R2:R6)-MIN(ROW(学生成绩!R2:R6)),0))))/B1</f>
        <v>0</v>
      </c>
      <c r="J17" s="3">
        <f>SUMPRODUCT((ISNUMBER(SEARCH("F", 学生成绩!R2:R6)))*(SUBTOTAL(103,OFFSET(学生成绩!R2,ROW(学生成绩!R2:R6)-MIN(ROW(学生成绩!R2:R6)),0))))/B1</f>
        <v>0</v>
      </c>
      <c r="K17" s="3">
        <f>SUMPRODUCT((ISNUMBER(SEARCH("G", 学生成绩!R2:R6)))*(SUBTOTAL(103,OFFSET(学生成绩!R2,ROW(学生成绩!R2:R6)-MIN(ROW(学生成绩!R2:R6)),0))))/B1</f>
        <v>0</v>
      </c>
    </row>
    <row r="18" spans="1:11">
      <c r="A18" s="1">
        <v>16</v>
      </c>
      <c r="B18" s="1">
        <f>答案与分值!B17</f>
        <v>0</v>
      </c>
      <c r="C18" s="2">
        <f>SUMPRODUCT((--(学生成绩!S2:S6=ans_trans!Q2))*(SUBTOTAL(103,OFFSET(学生成绩!S2,ROW(学生成绩!S2:S6)-MIN(ROW(学生成绩!S2:S6)),0))))</f>
        <v>0</v>
      </c>
      <c r="D18" s="3">
        <f>C18/B1</f>
        <v>0</v>
      </c>
      <c r="E18" s="3">
        <f>SUMPRODUCT((ISNUMBER(SEARCH("A", 学生成绩!S2:S6)))*(SUBTOTAL(103,OFFSET(学生成绩!S2,ROW(学生成绩!S2:S6)-MIN(ROW(学生成绩!S2:S6)),0))))/B1</f>
        <v>0</v>
      </c>
      <c r="F18" s="3">
        <f>SUMPRODUCT((ISNUMBER(SEARCH("B", 学生成绩!S2:S6)))*(SUBTOTAL(103,OFFSET(学生成绩!S2,ROW(学生成绩!S2:S6)-MIN(ROW(学生成绩!S2:S6)),0))))/B1</f>
        <v>0</v>
      </c>
      <c r="G18" s="3">
        <f>SUMPRODUCT((ISNUMBER(SEARCH("C", 学生成绩!S2:S6)))*(SUBTOTAL(103,OFFSET(学生成绩!S2,ROW(学生成绩!S2:S6)-MIN(ROW(学生成绩!S2:S6)),0))))/B1</f>
        <v>0</v>
      </c>
      <c r="H18" s="3">
        <f>SUMPRODUCT((ISNUMBER(SEARCH("D", 学生成绩!S2:S6)))*(SUBTOTAL(103,OFFSET(学生成绩!S2,ROW(学生成绩!S2:S6)-MIN(ROW(学生成绩!S2:S6)),0))))/B1</f>
        <v>0</v>
      </c>
      <c r="I18" s="3">
        <f>SUMPRODUCT((ISNUMBER(SEARCH("E", 学生成绩!S2:S6)))*(SUBTOTAL(103,OFFSET(学生成绩!S2,ROW(学生成绩!S2:S6)-MIN(ROW(学生成绩!S2:S6)),0))))/B1</f>
        <v>0</v>
      </c>
      <c r="J18" s="3">
        <f>SUMPRODUCT((ISNUMBER(SEARCH("F", 学生成绩!S2:S6)))*(SUBTOTAL(103,OFFSET(学生成绩!S2,ROW(学生成绩!S2:S6)-MIN(ROW(学生成绩!S2:S6)),0))))/B1</f>
        <v>0</v>
      </c>
      <c r="K18" s="3">
        <f>SUMPRODUCT((ISNUMBER(SEARCH("G", 学生成绩!S2:S6)))*(SUBTOTAL(103,OFFSET(学生成绩!S2,ROW(学生成绩!S2:S6)-MIN(ROW(学生成绩!S2:S6)),0))))/B1</f>
        <v>0</v>
      </c>
    </row>
    <row r="19" spans="1:11">
      <c r="A19" s="1">
        <v>17</v>
      </c>
      <c r="B19" s="1">
        <f>答案与分值!B18</f>
        <v>0</v>
      </c>
      <c r="C19" s="2">
        <f>SUMPRODUCT((--(学生成绩!T2:T6=ans_trans!R2))*(SUBTOTAL(103,OFFSET(学生成绩!T2,ROW(学生成绩!T2:T6)-MIN(ROW(学生成绩!T2:T6)),0))))</f>
        <v>0</v>
      </c>
      <c r="D19" s="3">
        <f>C19/B1</f>
        <v>0</v>
      </c>
      <c r="E19" s="3">
        <f>SUMPRODUCT((ISNUMBER(SEARCH("A", 学生成绩!T2:T6)))*(SUBTOTAL(103,OFFSET(学生成绩!T2,ROW(学生成绩!T2:T6)-MIN(ROW(学生成绩!T2:T6)),0))))/B1</f>
        <v>0</v>
      </c>
      <c r="F19" s="3">
        <f>SUMPRODUCT((ISNUMBER(SEARCH("B", 学生成绩!T2:T6)))*(SUBTOTAL(103,OFFSET(学生成绩!T2,ROW(学生成绩!T2:T6)-MIN(ROW(学生成绩!T2:T6)),0))))/B1</f>
        <v>0</v>
      </c>
      <c r="G19" s="3">
        <f>SUMPRODUCT((ISNUMBER(SEARCH("C", 学生成绩!T2:T6)))*(SUBTOTAL(103,OFFSET(学生成绩!T2,ROW(学生成绩!T2:T6)-MIN(ROW(学生成绩!T2:T6)),0))))/B1</f>
        <v>0</v>
      </c>
      <c r="H19" s="3">
        <f>SUMPRODUCT((ISNUMBER(SEARCH("D", 学生成绩!T2:T6)))*(SUBTOTAL(103,OFFSET(学生成绩!T2,ROW(学生成绩!T2:T6)-MIN(ROW(学生成绩!T2:T6)),0))))/B1</f>
        <v>0</v>
      </c>
      <c r="I19" s="3">
        <f>SUMPRODUCT((ISNUMBER(SEARCH("E", 学生成绩!T2:T6)))*(SUBTOTAL(103,OFFSET(学生成绩!T2,ROW(学生成绩!T2:T6)-MIN(ROW(学生成绩!T2:T6)),0))))/B1</f>
        <v>0</v>
      </c>
      <c r="J19" s="3">
        <f>SUMPRODUCT((ISNUMBER(SEARCH("F", 学生成绩!T2:T6)))*(SUBTOTAL(103,OFFSET(学生成绩!T2,ROW(学生成绩!T2:T6)-MIN(ROW(学生成绩!T2:T6)),0))))/B1</f>
        <v>0</v>
      </c>
      <c r="K19" s="3">
        <f>SUMPRODUCT((ISNUMBER(SEARCH("G", 学生成绩!T2:T6)))*(SUBTOTAL(103,OFFSET(学生成绩!T2,ROW(学生成绩!T2:T6)-MIN(ROW(学生成绩!T2:T6)),0))))/B1</f>
        <v>0</v>
      </c>
    </row>
    <row r="20" spans="1:11">
      <c r="A20" s="1">
        <v>18</v>
      </c>
      <c r="B20" s="1">
        <f>答案与分值!B19</f>
        <v>0</v>
      </c>
      <c r="C20" s="2">
        <f>SUMPRODUCT((--(学生成绩!U2:U6=ans_trans!S2))*(SUBTOTAL(103,OFFSET(学生成绩!U2,ROW(学生成绩!U2:U6)-MIN(ROW(学生成绩!U2:U6)),0))))</f>
        <v>0</v>
      </c>
      <c r="D20" s="3">
        <f>C20/B1</f>
        <v>0</v>
      </c>
      <c r="E20" s="3">
        <f>SUMPRODUCT((ISNUMBER(SEARCH("A", 学生成绩!U2:U6)))*(SUBTOTAL(103,OFFSET(学生成绩!U2,ROW(学生成绩!U2:U6)-MIN(ROW(学生成绩!U2:U6)),0))))/B1</f>
        <v>0</v>
      </c>
      <c r="F20" s="3">
        <f>SUMPRODUCT((ISNUMBER(SEARCH("B", 学生成绩!U2:U6)))*(SUBTOTAL(103,OFFSET(学生成绩!U2,ROW(学生成绩!U2:U6)-MIN(ROW(学生成绩!U2:U6)),0))))/B1</f>
        <v>0</v>
      </c>
      <c r="G20" s="3">
        <f>SUMPRODUCT((ISNUMBER(SEARCH("C", 学生成绩!U2:U6)))*(SUBTOTAL(103,OFFSET(学生成绩!U2,ROW(学生成绩!U2:U6)-MIN(ROW(学生成绩!U2:U6)),0))))/B1</f>
        <v>0</v>
      </c>
      <c r="H20" s="3">
        <f>SUMPRODUCT((ISNUMBER(SEARCH("D", 学生成绩!U2:U6)))*(SUBTOTAL(103,OFFSET(学生成绩!U2,ROW(学生成绩!U2:U6)-MIN(ROW(学生成绩!U2:U6)),0))))/B1</f>
        <v>0</v>
      </c>
      <c r="I20" s="3">
        <f>SUMPRODUCT((ISNUMBER(SEARCH("E", 学生成绩!U2:U6)))*(SUBTOTAL(103,OFFSET(学生成绩!U2,ROW(学生成绩!U2:U6)-MIN(ROW(学生成绩!U2:U6)),0))))/B1</f>
        <v>0</v>
      </c>
      <c r="J20" s="3">
        <f>SUMPRODUCT((ISNUMBER(SEARCH("F", 学生成绩!U2:U6)))*(SUBTOTAL(103,OFFSET(学生成绩!U2,ROW(学生成绩!U2:U6)-MIN(ROW(学生成绩!U2:U6)),0))))/B1</f>
        <v>0</v>
      </c>
      <c r="K20" s="3">
        <f>SUMPRODUCT((ISNUMBER(SEARCH("G", 学生成绩!U2:U6)))*(SUBTOTAL(103,OFFSET(学生成绩!U2,ROW(学生成绩!U2:U6)-MIN(ROW(学生成绩!U2:U6)),0))))/B1</f>
        <v>0</v>
      </c>
    </row>
    <row r="21" spans="1:11">
      <c r="A21" s="1">
        <v>19</v>
      </c>
      <c r="B21" s="1">
        <f>答案与分值!B20</f>
        <v>0</v>
      </c>
      <c r="C21" s="2">
        <f>SUMPRODUCT((--(学生成绩!V2:V6=ans_trans!T2))*(SUBTOTAL(103,OFFSET(学生成绩!V2,ROW(学生成绩!V2:V6)-MIN(ROW(学生成绩!V2:V6)),0))))</f>
        <v>0</v>
      </c>
      <c r="D21" s="3">
        <f>C21/B1</f>
        <v>0</v>
      </c>
      <c r="E21" s="3">
        <f>SUMPRODUCT((ISNUMBER(SEARCH("A", 学生成绩!V2:V6)))*(SUBTOTAL(103,OFFSET(学生成绩!V2,ROW(学生成绩!V2:V6)-MIN(ROW(学生成绩!V2:V6)),0))))/B1</f>
        <v>0</v>
      </c>
      <c r="F21" s="3">
        <f>SUMPRODUCT((ISNUMBER(SEARCH("B", 学生成绩!V2:V6)))*(SUBTOTAL(103,OFFSET(学生成绩!V2,ROW(学生成绩!V2:V6)-MIN(ROW(学生成绩!V2:V6)),0))))/B1</f>
        <v>0</v>
      </c>
      <c r="G21" s="3">
        <f>SUMPRODUCT((ISNUMBER(SEARCH("C", 学生成绩!V2:V6)))*(SUBTOTAL(103,OFFSET(学生成绩!V2,ROW(学生成绩!V2:V6)-MIN(ROW(学生成绩!V2:V6)),0))))/B1</f>
        <v>0</v>
      </c>
      <c r="H21" s="3">
        <f>SUMPRODUCT((ISNUMBER(SEARCH("D", 学生成绩!V2:V6)))*(SUBTOTAL(103,OFFSET(学生成绩!V2,ROW(学生成绩!V2:V6)-MIN(ROW(学生成绩!V2:V6)),0))))/B1</f>
        <v>0</v>
      </c>
      <c r="I21" s="3">
        <f>SUMPRODUCT((ISNUMBER(SEARCH("E", 学生成绩!V2:V6)))*(SUBTOTAL(103,OFFSET(学生成绩!V2,ROW(学生成绩!V2:V6)-MIN(ROW(学生成绩!V2:V6)),0))))/B1</f>
        <v>0</v>
      </c>
      <c r="J21" s="3">
        <f>SUMPRODUCT((ISNUMBER(SEARCH("F", 学生成绩!V2:V6)))*(SUBTOTAL(103,OFFSET(学生成绩!V2,ROW(学生成绩!V2:V6)-MIN(ROW(学生成绩!V2:V6)),0))))/B1</f>
        <v>0</v>
      </c>
      <c r="K21" s="3">
        <f>SUMPRODUCT((ISNUMBER(SEARCH("G", 学生成绩!V2:V6)))*(SUBTOTAL(103,OFFSET(学生成绩!V2,ROW(学生成绩!V2:V6)-MIN(ROW(学生成绩!V2:V6)),0))))/B1</f>
        <v>0</v>
      </c>
    </row>
    <row r="22" spans="1:11">
      <c r="A22" s="1">
        <v>20</v>
      </c>
      <c r="B22" s="1">
        <f>答案与分值!B21</f>
        <v>0</v>
      </c>
      <c r="C22" s="2">
        <f>SUMPRODUCT((--(学生成绩!W2:W6=ans_trans!U2))*(SUBTOTAL(103,OFFSET(学生成绩!W2,ROW(学生成绩!W2:W6)-MIN(ROW(学生成绩!W2:W6)),0))))</f>
        <v>0</v>
      </c>
      <c r="D22" s="3">
        <f>C22/B1</f>
        <v>0</v>
      </c>
      <c r="E22" s="3">
        <f>SUMPRODUCT((ISNUMBER(SEARCH("A", 学生成绩!W2:W6)))*(SUBTOTAL(103,OFFSET(学生成绩!W2,ROW(学生成绩!W2:W6)-MIN(ROW(学生成绩!W2:W6)),0))))/B1</f>
        <v>0</v>
      </c>
      <c r="F22" s="3">
        <f>SUMPRODUCT((ISNUMBER(SEARCH("B", 学生成绩!W2:W6)))*(SUBTOTAL(103,OFFSET(学生成绩!W2,ROW(学生成绩!W2:W6)-MIN(ROW(学生成绩!W2:W6)),0))))/B1</f>
        <v>0</v>
      </c>
      <c r="G22" s="3">
        <f>SUMPRODUCT((ISNUMBER(SEARCH("C", 学生成绩!W2:W6)))*(SUBTOTAL(103,OFFSET(学生成绩!W2,ROW(学生成绩!W2:W6)-MIN(ROW(学生成绩!W2:W6)),0))))/B1</f>
        <v>0</v>
      </c>
      <c r="H22" s="3">
        <f>SUMPRODUCT((ISNUMBER(SEARCH("D", 学生成绩!W2:W6)))*(SUBTOTAL(103,OFFSET(学生成绩!W2,ROW(学生成绩!W2:W6)-MIN(ROW(学生成绩!W2:W6)),0))))/B1</f>
        <v>0</v>
      </c>
      <c r="I22" s="3">
        <f>SUMPRODUCT((ISNUMBER(SEARCH("E", 学生成绩!W2:W6)))*(SUBTOTAL(103,OFFSET(学生成绩!W2,ROW(学生成绩!W2:W6)-MIN(ROW(学生成绩!W2:W6)),0))))/B1</f>
        <v>0</v>
      </c>
      <c r="J22" s="3">
        <f>SUMPRODUCT((ISNUMBER(SEARCH("F", 学生成绩!W2:W6)))*(SUBTOTAL(103,OFFSET(学生成绩!W2,ROW(学生成绩!W2:W6)-MIN(ROW(学生成绩!W2:W6)),0))))/B1</f>
        <v>0</v>
      </c>
      <c r="K22" s="3">
        <f>SUMPRODUCT((ISNUMBER(SEARCH("G", 学生成绩!W2:W6)))*(SUBTOTAL(103,OFFSET(学生成绩!W2,ROW(学生成绩!W2:W6)-MIN(ROW(学生成绩!W2:W6)),0))))/B1</f>
        <v>0</v>
      </c>
    </row>
    <row r="23" spans="1:11">
      <c r="A23" s="1">
        <v>21</v>
      </c>
      <c r="B23" s="1">
        <f>答案与分值!B22</f>
        <v>0</v>
      </c>
      <c r="C23" s="2">
        <f>SUMPRODUCT((--(学生成绩!X2:X6=ans_trans!V2))*(SUBTOTAL(103,OFFSET(学生成绩!X2,ROW(学生成绩!X2:X6)-MIN(ROW(学生成绩!X2:X6)),0))))</f>
        <v>0</v>
      </c>
      <c r="D23" s="3">
        <f>C23/B1</f>
        <v>0</v>
      </c>
      <c r="E23" s="3">
        <f>SUMPRODUCT((ISNUMBER(SEARCH("A", 学生成绩!X2:X6)))*(SUBTOTAL(103,OFFSET(学生成绩!X2,ROW(学生成绩!X2:X6)-MIN(ROW(学生成绩!X2:X6)),0))))/B1</f>
        <v>0</v>
      </c>
      <c r="F23" s="3">
        <f>SUMPRODUCT((ISNUMBER(SEARCH("B", 学生成绩!X2:X6)))*(SUBTOTAL(103,OFFSET(学生成绩!X2,ROW(学生成绩!X2:X6)-MIN(ROW(学生成绩!X2:X6)),0))))/B1</f>
        <v>0</v>
      </c>
      <c r="G23" s="3">
        <f>SUMPRODUCT((ISNUMBER(SEARCH("C", 学生成绩!X2:X6)))*(SUBTOTAL(103,OFFSET(学生成绩!X2,ROW(学生成绩!X2:X6)-MIN(ROW(学生成绩!X2:X6)),0))))/B1</f>
        <v>0</v>
      </c>
      <c r="H23" s="3">
        <f>SUMPRODUCT((ISNUMBER(SEARCH("D", 学生成绩!X2:X6)))*(SUBTOTAL(103,OFFSET(学生成绩!X2,ROW(学生成绩!X2:X6)-MIN(ROW(学生成绩!X2:X6)),0))))/B1</f>
        <v>0</v>
      </c>
      <c r="I23" s="3">
        <f>SUMPRODUCT((ISNUMBER(SEARCH("E", 学生成绩!X2:X6)))*(SUBTOTAL(103,OFFSET(学生成绩!X2,ROW(学生成绩!X2:X6)-MIN(ROW(学生成绩!X2:X6)),0))))/B1</f>
        <v>0</v>
      </c>
      <c r="J23" s="3">
        <f>SUMPRODUCT((ISNUMBER(SEARCH("F", 学生成绩!X2:X6)))*(SUBTOTAL(103,OFFSET(学生成绩!X2,ROW(学生成绩!X2:X6)-MIN(ROW(学生成绩!X2:X6)),0))))/B1</f>
        <v>0</v>
      </c>
      <c r="K23" s="3">
        <f>SUMPRODUCT((ISNUMBER(SEARCH("G", 学生成绩!X2:X6)))*(SUBTOTAL(103,OFFSET(学生成绩!X2,ROW(学生成绩!X2:X6)-MIN(ROW(学生成绩!X2:X6)),0))))/B1</f>
        <v>0</v>
      </c>
    </row>
    <row r="24" spans="1:11">
      <c r="A24" s="1">
        <v>22</v>
      </c>
      <c r="B24" s="1">
        <f>答案与分值!B23</f>
        <v>0</v>
      </c>
      <c r="C24" s="2">
        <f>SUMPRODUCT((--(学生成绩!Y2:Y6=ans_trans!W2))*(SUBTOTAL(103,OFFSET(学生成绩!Y2,ROW(学生成绩!Y2:Y6)-MIN(ROW(学生成绩!Y2:Y6)),0))))</f>
        <v>0</v>
      </c>
      <c r="D24" s="3">
        <f>C24/B1</f>
        <v>0</v>
      </c>
      <c r="E24" s="3">
        <f>SUMPRODUCT((ISNUMBER(SEARCH("A", 学生成绩!Y2:Y6)))*(SUBTOTAL(103,OFFSET(学生成绩!Y2,ROW(学生成绩!Y2:Y6)-MIN(ROW(学生成绩!Y2:Y6)),0))))/B1</f>
        <v>0</v>
      </c>
      <c r="F24" s="3">
        <f>SUMPRODUCT((ISNUMBER(SEARCH("B", 学生成绩!Y2:Y6)))*(SUBTOTAL(103,OFFSET(学生成绩!Y2,ROW(学生成绩!Y2:Y6)-MIN(ROW(学生成绩!Y2:Y6)),0))))/B1</f>
        <v>0</v>
      </c>
      <c r="G24" s="3">
        <f>SUMPRODUCT((ISNUMBER(SEARCH("C", 学生成绩!Y2:Y6)))*(SUBTOTAL(103,OFFSET(学生成绩!Y2,ROW(学生成绩!Y2:Y6)-MIN(ROW(学生成绩!Y2:Y6)),0))))/B1</f>
        <v>0</v>
      </c>
      <c r="H24" s="3">
        <f>SUMPRODUCT((ISNUMBER(SEARCH("D", 学生成绩!Y2:Y6)))*(SUBTOTAL(103,OFFSET(学生成绩!Y2,ROW(学生成绩!Y2:Y6)-MIN(ROW(学生成绩!Y2:Y6)),0))))/B1</f>
        <v>0</v>
      </c>
      <c r="I24" s="3">
        <f>SUMPRODUCT((ISNUMBER(SEARCH("E", 学生成绩!Y2:Y6)))*(SUBTOTAL(103,OFFSET(学生成绩!Y2,ROW(学生成绩!Y2:Y6)-MIN(ROW(学生成绩!Y2:Y6)),0))))/B1</f>
        <v>0</v>
      </c>
      <c r="J24" s="3">
        <f>SUMPRODUCT((ISNUMBER(SEARCH("F", 学生成绩!Y2:Y6)))*(SUBTOTAL(103,OFFSET(学生成绩!Y2,ROW(学生成绩!Y2:Y6)-MIN(ROW(学生成绩!Y2:Y6)),0))))/B1</f>
        <v>0</v>
      </c>
      <c r="K24" s="3">
        <f>SUMPRODUCT((ISNUMBER(SEARCH("G", 学生成绩!Y2:Y6)))*(SUBTOTAL(103,OFFSET(学生成绩!Y2,ROW(学生成绩!Y2:Y6)-MIN(ROW(学生成绩!Y2:Y6)),0))))/B1</f>
        <v>0</v>
      </c>
    </row>
    <row r="25" spans="1:11">
      <c r="A25" s="1">
        <v>23</v>
      </c>
      <c r="B25" s="1">
        <f>答案与分值!B24</f>
        <v>0</v>
      </c>
      <c r="C25" s="2">
        <f>SUMPRODUCT((--(学生成绩!Z2:Z6=ans_trans!X2))*(SUBTOTAL(103,OFFSET(学生成绩!Z2,ROW(学生成绩!Z2:Z6)-MIN(ROW(学生成绩!Z2:Z6)),0))))</f>
        <v>0</v>
      </c>
      <c r="D25" s="3">
        <f>C25/B1</f>
        <v>0</v>
      </c>
      <c r="E25" s="3">
        <f>SUMPRODUCT((ISNUMBER(SEARCH("A", 学生成绩!Z2:Z6)))*(SUBTOTAL(103,OFFSET(学生成绩!Z2,ROW(学生成绩!Z2:Z6)-MIN(ROW(学生成绩!Z2:Z6)),0))))/B1</f>
        <v>0</v>
      </c>
      <c r="F25" s="3">
        <f>SUMPRODUCT((ISNUMBER(SEARCH("B", 学生成绩!Z2:Z6)))*(SUBTOTAL(103,OFFSET(学生成绩!Z2,ROW(学生成绩!Z2:Z6)-MIN(ROW(学生成绩!Z2:Z6)),0))))/B1</f>
        <v>0</v>
      </c>
      <c r="G25" s="3">
        <f>SUMPRODUCT((ISNUMBER(SEARCH("C", 学生成绩!Z2:Z6)))*(SUBTOTAL(103,OFFSET(学生成绩!Z2,ROW(学生成绩!Z2:Z6)-MIN(ROW(学生成绩!Z2:Z6)),0))))/B1</f>
        <v>0</v>
      </c>
      <c r="H25" s="3">
        <f>SUMPRODUCT((ISNUMBER(SEARCH("D", 学生成绩!Z2:Z6)))*(SUBTOTAL(103,OFFSET(学生成绩!Z2,ROW(学生成绩!Z2:Z6)-MIN(ROW(学生成绩!Z2:Z6)),0))))/B1</f>
        <v>0</v>
      </c>
      <c r="I25" s="3">
        <f>SUMPRODUCT((ISNUMBER(SEARCH("E", 学生成绩!Z2:Z6)))*(SUBTOTAL(103,OFFSET(学生成绩!Z2,ROW(学生成绩!Z2:Z6)-MIN(ROW(学生成绩!Z2:Z6)),0))))/B1</f>
        <v>0</v>
      </c>
      <c r="J25" s="3">
        <f>SUMPRODUCT((ISNUMBER(SEARCH("F", 学生成绩!Z2:Z6)))*(SUBTOTAL(103,OFFSET(学生成绩!Z2,ROW(学生成绩!Z2:Z6)-MIN(ROW(学生成绩!Z2:Z6)),0))))/B1</f>
        <v>0</v>
      </c>
      <c r="K25" s="3">
        <f>SUMPRODUCT((ISNUMBER(SEARCH("G", 学生成绩!Z2:Z6)))*(SUBTOTAL(103,OFFSET(学生成绩!Z2,ROW(学生成绩!Z2:Z6)-MIN(ROW(学生成绩!Z2:Z6)),0))))/B1</f>
        <v>0</v>
      </c>
    </row>
    <row r="26" spans="1:11">
      <c r="A26" s="1">
        <v>24</v>
      </c>
      <c r="B26" s="1">
        <f>答案与分值!B25</f>
        <v>0</v>
      </c>
      <c r="C26" s="2">
        <f>SUMPRODUCT((--(学生成绩!AA2:AA6=ans_trans!Y2))*(SUBTOTAL(103,OFFSET(学生成绩!AA2,ROW(学生成绩!AA2:AA6)-MIN(ROW(学生成绩!AA2:AA6)),0))))</f>
        <v>0</v>
      </c>
      <c r="D26" s="3">
        <f>C26/B1</f>
        <v>0</v>
      </c>
      <c r="E26" s="3">
        <f>SUMPRODUCT((ISNUMBER(SEARCH("A", 学生成绩!AA2:AA6)))*(SUBTOTAL(103,OFFSET(学生成绩!AA2,ROW(学生成绩!AA2:AA6)-MIN(ROW(学生成绩!AA2:AA6)),0))))/B1</f>
        <v>0</v>
      </c>
      <c r="F26" s="3">
        <f>SUMPRODUCT((ISNUMBER(SEARCH("B", 学生成绩!AA2:AA6)))*(SUBTOTAL(103,OFFSET(学生成绩!AA2,ROW(学生成绩!AA2:AA6)-MIN(ROW(学生成绩!AA2:AA6)),0))))/B1</f>
        <v>0</v>
      </c>
      <c r="G26" s="3">
        <f>SUMPRODUCT((ISNUMBER(SEARCH("C", 学生成绩!AA2:AA6)))*(SUBTOTAL(103,OFFSET(学生成绩!AA2,ROW(学生成绩!AA2:AA6)-MIN(ROW(学生成绩!AA2:AA6)),0))))/B1</f>
        <v>0</v>
      </c>
      <c r="H26" s="3">
        <f>SUMPRODUCT((ISNUMBER(SEARCH("D", 学生成绩!AA2:AA6)))*(SUBTOTAL(103,OFFSET(学生成绩!AA2,ROW(学生成绩!AA2:AA6)-MIN(ROW(学生成绩!AA2:AA6)),0))))/B1</f>
        <v>0</v>
      </c>
      <c r="I26" s="3">
        <f>SUMPRODUCT((ISNUMBER(SEARCH("E", 学生成绩!AA2:AA6)))*(SUBTOTAL(103,OFFSET(学生成绩!AA2,ROW(学生成绩!AA2:AA6)-MIN(ROW(学生成绩!AA2:AA6)),0))))/B1</f>
        <v>0</v>
      </c>
      <c r="J26" s="3">
        <f>SUMPRODUCT((ISNUMBER(SEARCH("F", 学生成绩!AA2:AA6)))*(SUBTOTAL(103,OFFSET(学生成绩!AA2,ROW(学生成绩!AA2:AA6)-MIN(ROW(学生成绩!AA2:AA6)),0))))/B1</f>
        <v>0</v>
      </c>
      <c r="K26" s="3">
        <f>SUMPRODUCT((ISNUMBER(SEARCH("G", 学生成绩!AA2:AA6)))*(SUBTOTAL(103,OFFSET(学生成绩!AA2,ROW(学生成绩!AA2:AA6)-MIN(ROW(学生成绩!AA2:AA6)),0))))/B1</f>
        <v>0</v>
      </c>
    </row>
    <row r="27" spans="1:11">
      <c r="A27" s="1">
        <v>25</v>
      </c>
      <c r="B27" s="1">
        <f>答案与分值!B26</f>
        <v>0</v>
      </c>
      <c r="C27" s="2">
        <f>SUMPRODUCT((--(学生成绩!AB2:AB6=ans_trans!Z2))*(SUBTOTAL(103,OFFSET(学生成绩!AB2,ROW(学生成绩!AB2:AB6)-MIN(ROW(学生成绩!AB2:AB6)),0))))</f>
        <v>0</v>
      </c>
      <c r="D27" s="3">
        <f>C27/B1</f>
        <v>0</v>
      </c>
      <c r="E27" s="3">
        <f>SUMPRODUCT((ISNUMBER(SEARCH("A", 学生成绩!AB2:AB6)))*(SUBTOTAL(103,OFFSET(学生成绩!AB2,ROW(学生成绩!AB2:AB6)-MIN(ROW(学生成绩!AB2:AB6)),0))))/B1</f>
        <v>0</v>
      </c>
      <c r="F27" s="3">
        <f>SUMPRODUCT((ISNUMBER(SEARCH("B", 学生成绩!AB2:AB6)))*(SUBTOTAL(103,OFFSET(学生成绩!AB2,ROW(学生成绩!AB2:AB6)-MIN(ROW(学生成绩!AB2:AB6)),0))))/B1</f>
        <v>0</v>
      </c>
      <c r="G27" s="3">
        <f>SUMPRODUCT((ISNUMBER(SEARCH("C", 学生成绩!AB2:AB6)))*(SUBTOTAL(103,OFFSET(学生成绩!AB2,ROW(学生成绩!AB2:AB6)-MIN(ROW(学生成绩!AB2:AB6)),0))))/B1</f>
        <v>0</v>
      </c>
      <c r="H27" s="3">
        <f>SUMPRODUCT((ISNUMBER(SEARCH("D", 学生成绩!AB2:AB6)))*(SUBTOTAL(103,OFFSET(学生成绩!AB2,ROW(学生成绩!AB2:AB6)-MIN(ROW(学生成绩!AB2:AB6)),0))))/B1</f>
        <v>0</v>
      </c>
      <c r="I27" s="3">
        <f>SUMPRODUCT((ISNUMBER(SEARCH("E", 学生成绩!AB2:AB6)))*(SUBTOTAL(103,OFFSET(学生成绩!AB2,ROW(学生成绩!AB2:AB6)-MIN(ROW(学生成绩!AB2:AB6)),0))))/B1</f>
        <v>0</v>
      </c>
      <c r="J27" s="3">
        <f>SUMPRODUCT((ISNUMBER(SEARCH("F", 学生成绩!AB2:AB6)))*(SUBTOTAL(103,OFFSET(学生成绩!AB2,ROW(学生成绩!AB2:AB6)-MIN(ROW(学生成绩!AB2:AB6)),0))))/B1</f>
        <v>0</v>
      </c>
      <c r="K27" s="3">
        <f>SUMPRODUCT((ISNUMBER(SEARCH("G", 学生成绩!AB2:AB6)))*(SUBTOTAL(103,OFFSET(学生成绩!AB2,ROW(学生成绩!AB2:AB6)-MIN(ROW(学生成绩!AB2:AB6)),0))))/B1</f>
        <v>0</v>
      </c>
    </row>
    <row r="28" spans="1:11">
      <c r="A28" s="1">
        <v>26</v>
      </c>
      <c r="B28" s="1">
        <f>答案与分值!B27</f>
        <v>0</v>
      </c>
      <c r="C28" s="2">
        <f>SUMPRODUCT((--(学生成绩!AC2:AC6=ans_trans!AA2))*(SUBTOTAL(103,OFFSET(学生成绩!AC2,ROW(学生成绩!AC2:AC6)-MIN(ROW(学生成绩!AC2:AC6)),0))))</f>
        <v>0</v>
      </c>
      <c r="D28" s="3">
        <f>C28/B1</f>
        <v>0</v>
      </c>
      <c r="E28" s="3">
        <f>SUMPRODUCT((ISNUMBER(SEARCH("A", 学生成绩!AC2:AC6)))*(SUBTOTAL(103,OFFSET(学生成绩!AC2,ROW(学生成绩!AC2:AC6)-MIN(ROW(学生成绩!AC2:AC6)),0))))/B1</f>
        <v>0</v>
      </c>
      <c r="F28" s="3">
        <f>SUMPRODUCT((ISNUMBER(SEARCH("B", 学生成绩!AC2:AC6)))*(SUBTOTAL(103,OFFSET(学生成绩!AC2,ROW(学生成绩!AC2:AC6)-MIN(ROW(学生成绩!AC2:AC6)),0))))/B1</f>
        <v>0</v>
      </c>
      <c r="G28" s="3">
        <f>SUMPRODUCT((ISNUMBER(SEARCH("C", 学生成绩!AC2:AC6)))*(SUBTOTAL(103,OFFSET(学生成绩!AC2,ROW(学生成绩!AC2:AC6)-MIN(ROW(学生成绩!AC2:AC6)),0))))/B1</f>
        <v>0</v>
      </c>
      <c r="H28" s="3">
        <f>SUMPRODUCT((ISNUMBER(SEARCH("D", 学生成绩!AC2:AC6)))*(SUBTOTAL(103,OFFSET(学生成绩!AC2,ROW(学生成绩!AC2:AC6)-MIN(ROW(学生成绩!AC2:AC6)),0))))/B1</f>
        <v>0</v>
      </c>
      <c r="I28" s="3">
        <f>SUMPRODUCT((ISNUMBER(SEARCH("E", 学生成绩!AC2:AC6)))*(SUBTOTAL(103,OFFSET(学生成绩!AC2,ROW(学生成绩!AC2:AC6)-MIN(ROW(学生成绩!AC2:AC6)),0))))/B1</f>
        <v>0</v>
      </c>
      <c r="J28" s="3">
        <f>SUMPRODUCT((ISNUMBER(SEARCH("F", 学生成绩!AC2:AC6)))*(SUBTOTAL(103,OFFSET(学生成绩!AC2,ROW(学生成绩!AC2:AC6)-MIN(ROW(学生成绩!AC2:AC6)),0))))/B1</f>
        <v>0</v>
      </c>
      <c r="K28" s="3">
        <f>SUMPRODUCT((ISNUMBER(SEARCH("G", 学生成绩!AC2:AC6)))*(SUBTOTAL(103,OFFSET(学生成绩!AC2,ROW(学生成绩!AC2:AC6)-MIN(ROW(学生成绩!AC2:AC6)),0))))/B1</f>
        <v>0</v>
      </c>
    </row>
    <row r="29" spans="1:11">
      <c r="A29" s="1">
        <v>27</v>
      </c>
      <c r="B29" s="1">
        <f>答案与分值!B28</f>
        <v>0</v>
      </c>
      <c r="C29" s="2">
        <f>SUMPRODUCT((--(学生成绩!AD2:AD6=ans_trans!AB2))*(SUBTOTAL(103,OFFSET(学生成绩!AD2,ROW(学生成绩!AD2:AD6)-MIN(ROW(学生成绩!AD2:AD6)),0))))</f>
        <v>0</v>
      </c>
      <c r="D29" s="3">
        <f>C29/B1</f>
        <v>0</v>
      </c>
      <c r="E29" s="3">
        <f>SUMPRODUCT((ISNUMBER(SEARCH("A", 学生成绩!AD2:AD6)))*(SUBTOTAL(103,OFFSET(学生成绩!AD2,ROW(学生成绩!AD2:AD6)-MIN(ROW(学生成绩!AD2:AD6)),0))))/B1</f>
        <v>0</v>
      </c>
      <c r="F29" s="3">
        <f>SUMPRODUCT((ISNUMBER(SEARCH("B", 学生成绩!AD2:AD6)))*(SUBTOTAL(103,OFFSET(学生成绩!AD2,ROW(学生成绩!AD2:AD6)-MIN(ROW(学生成绩!AD2:AD6)),0))))/B1</f>
        <v>0</v>
      </c>
      <c r="G29" s="3">
        <f>SUMPRODUCT((ISNUMBER(SEARCH("C", 学生成绩!AD2:AD6)))*(SUBTOTAL(103,OFFSET(学生成绩!AD2,ROW(学生成绩!AD2:AD6)-MIN(ROW(学生成绩!AD2:AD6)),0))))/B1</f>
        <v>0</v>
      </c>
      <c r="H29" s="3">
        <f>SUMPRODUCT((ISNUMBER(SEARCH("D", 学生成绩!AD2:AD6)))*(SUBTOTAL(103,OFFSET(学生成绩!AD2,ROW(学生成绩!AD2:AD6)-MIN(ROW(学生成绩!AD2:AD6)),0))))/B1</f>
        <v>0</v>
      </c>
      <c r="I29" s="3">
        <f>SUMPRODUCT((ISNUMBER(SEARCH("E", 学生成绩!AD2:AD6)))*(SUBTOTAL(103,OFFSET(学生成绩!AD2,ROW(学生成绩!AD2:AD6)-MIN(ROW(学生成绩!AD2:AD6)),0))))/B1</f>
        <v>0</v>
      </c>
      <c r="J29" s="3">
        <f>SUMPRODUCT((ISNUMBER(SEARCH("F", 学生成绩!AD2:AD6)))*(SUBTOTAL(103,OFFSET(学生成绩!AD2,ROW(学生成绩!AD2:AD6)-MIN(ROW(学生成绩!AD2:AD6)),0))))/B1</f>
        <v>0</v>
      </c>
      <c r="K29" s="3">
        <f>SUMPRODUCT((ISNUMBER(SEARCH("G", 学生成绩!AD2:AD6)))*(SUBTOTAL(103,OFFSET(学生成绩!AD2,ROW(学生成绩!AD2:AD6)-MIN(ROW(学生成绩!AD2:AD6)),0))))/B1</f>
        <v>0</v>
      </c>
    </row>
    <row r="30" spans="1:11">
      <c r="A30" s="1">
        <v>28</v>
      </c>
      <c r="B30" s="1">
        <f>答案与分值!B29</f>
        <v>0</v>
      </c>
      <c r="C30" s="2">
        <f>SUMPRODUCT((--(学生成绩!AE2:AE6=ans_trans!AC2))*(SUBTOTAL(103,OFFSET(学生成绩!AE2,ROW(学生成绩!AE2:AE6)-MIN(ROW(学生成绩!AE2:AE6)),0))))</f>
        <v>0</v>
      </c>
      <c r="D30" s="3">
        <f>C30/B1</f>
        <v>0</v>
      </c>
      <c r="E30" s="3">
        <f>SUMPRODUCT((ISNUMBER(SEARCH("A", 学生成绩!AE2:AE6)))*(SUBTOTAL(103,OFFSET(学生成绩!AE2,ROW(学生成绩!AE2:AE6)-MIN(ROW(学生成绩!AE2:AE6)),0))))/B1</f>
        <v>0</v>
      </c>
      <c r="F30" s="3">
        <f>SUMPRODUCT((ISNUMBER(SEARCH("B", 学生成绩!AE2:AE6)))*(SUBTOTAL(103,OFFSET(学生成绩!AE2,ROW(学生成绩!AE2:AE6)-MIN(ROW(学生成绩!AE2:AE6)),0))))/B1</f>
        <v>0</v>
      </c>
      <c r="G30" s="3">
        <f>SUMPRODUCT((ISNUMBER(SEARCH("C", 学生成绩!AE2:AE6)))*(SUBTOTAL(103,OFFSET(学生成绩!AE2,ROW(学生成绩!AE2:AE6)-MIN(ROW(学生成绩!AE2:AE6)),0))))/B1</f>
        <v>0</v>
      </c>
      <c r="H30" s="3">
        <f>SUMPRODUCT((ISNUMBER(SEARCH("D", 学生成绩!AE2:AE6)))*(SUBTOTAL(103,OFFSET(学生成绩!AE2,ROW(学生成绩!AE2:AE6)-MIN(ROW(学生成绩!AE2:AE6)),0))))/B1</f>
        <v>0</v>
      </c>
      <c r="I30" s="3">
        <f>SUMPRODUCT((ISNUMBER(SEARCH("E", 学生成绩!AE2:AE6)))*(SUBTOTAL(103,OFFSET(学生成绩!AE2,ROW(学生成绩!AE2:AE6)-MIN(ROW(学生成绩!AE2:AE6)),0))))/B1</f>
        <v>0</v>
      </c>
      <c r="J30" s="3">
        <f>SUMPRODUCT((ISNUMBER(SEARCH("F", 学生成绩!AE2:AE6)))*(SUBTOTAL(103,OFFSET(学生成绩!AE2,ROW(学生成绩!AE2:AE6)-MIN(ROW(学生成绩!AE2:AE6)),0))))/B1</f>
        <v>0</v>
      </c>
      <c r="K30" s="3">
        <f>SUMPRODUCT((ISNUMBER(SEARCH("G", 学生成绩!AE2:AE6)))*(SUBTOTAL(103,OFFSET(学生成绩!AE2,ROW(学生成绩!AE2:AE6)-MIN(ROW(学生成绩!AE2:AE6)),0))))/B1</f>
        <v>0</v>
      </c>
    </row>
    <row r="31" spans="1:11">
      <c r="A31" s="1">
        <v>29</v>
      </c>
      <c r="B31" s="1">
        <f>答案与分值!B30</f>
        <v>0</v>
      </c>
      <c r="C31" s="2">
        <f>SUMPRODUCT((--(学生成绩!AF2:AF6=ans_trans!AD2))*(SUBTOTAL(103,OFFSET(学生成绩!AF2,ROW(学生成绩!AF2:AF6)-MIN(ROW(学生成绩!AF2:AF6)),0))))</f>
        <v>0</v>
      </c>
      <c r="D31" s="3">
        <f>C31/B1</f>
        <v>0</v>
      </c>
      <c r="E31" s="3">
        <f>SUMPRODUCT((ISNUMBER(SEARCH("A", 学生成绩!AF2:AF6)))*(SUBTOTAL(103,OFFSET(学生成绩!AF2,ROW(学生成绩!AF2:AF6)-MIN(ROW(学生成绩!AF2:AF6)),0))))/B1</f>
        <v>0</v>
      </c>
      <c r="F31" s="3">
        <f>SUMPRODUCT((ISNUMBER(SEARCH("B", 学生成绩!AF2:AF6)))*(SUBTOTAL(103,OFFSET(学生成绩!AF2,ROW(学生成绩!AF2:AF6)-MIN(ROW(学生成绩!AF2:AF6)),0))))/B1</f>
        <v>0</v>
      </c>
      <c r="G31" s="3">
        <f>SUMPRODUCT((ISNUMBER(SEARCH("C", 学生成绩!AF2:AF6)))*(SUBTOTAL(103,OFFSET(学生成绩!AF2,ROW(学生成绩!AF2:AF6)-MIN(ROW(学生成绩!AF2:AF6)),0))))/B1</f>
        <v>0</v>
      </c>
      <c r="H31" s="3">
        <f>SUMPRODUCT((ISNUMBER(SEARCH("D", 学生成绩!AF2:AF6)))*(SUBTOTAL(103,OFFSET(学生成绩!AF2,ROW(学生成绩!AF2:AF6)-MIN(ROW(学生成绩!AF2:AF6)),0))))/B1</f>
        <v>0</v>
      </c>
      <c r="I31" s="3">
        <f>SUMPRODUCT((ISNUMBER(SEARCH("E", 学生成绩!AF2:AF6)))*(SUBTOTAL(103,OFFSET(学生成绩!AF2,ROW(学生成绩!AF2:AF6)-MIN(ROW(学生成绩!AF2:AF6)),0))))/B1</f>
        <v>0</v>
      </c>
      <c r="J31" s="3">
        <f>SUMPRODUCT((ISNUMBER(SEARCH("F", 学生成绩!AF2:AF6)))*(SUBTOTAL(103,OFFSET(学生成绩!AF2,ROW(学生成绩!AF2:AF6)-MIN(ROW(学生成绩!AF2:AF6)),0))))/B1</f>
        <v>0</v>
      </c>
      <c r="K31" s="3">
        <f>SUMPRODUCT((ISNUMBER(SEARCH("G", 学生成绩!AF2:AF6)))*(SUBTOTAL(103,OFFSET(学生成绩!AF2,ROW(学生成绩!AF2:AF6)-MIN(ROW(学生成绩!AF2:AF6)),0))))/B1</f>
        <v>0</v>
      </c>
    </row>
    <row r="32" spans="1:11">
      <c r="A32" s="1">
        <v>30</v>
      </c>
      <c r="B32" s="1">
        <f>答案与分值!B31</f>
        <v>0</v>
      </c>
      <c r="C32" s="2">
        <f>SUMPRODUCT((--(学生成绩!AG2:AG6=ans_trans!AE2))*(SUBTOTAL(103,OFFSET(学生成绩!AG2,ROW(学生成绩!AG2:AG6)-MIN(ROW(学生成绩!AG2:AG6)),0))))</f>
        <v>0</v>
      </c>
      <c r="D32" s="3">
        <f>C32/B1</f>
        <v>0</v>
      </c>
      <c r="E32" s="3">
        <f>SUMPRODUCT((ISNUMBER(SEARCH("A", 学生成绩!AG2:AG6)))*(SUBTOTAL(103,OFFSET(学生成绩!AG2,ROW(学生成绩!AG2:AG6)-MIN(ROW(学生成绩!AG2:AG6)),0))))/B1</f>
        <v>0</v>
      </c>
      <c r="F32" s="3">
        <f>SUMPRODUCT((ISNUMBER(SEARCH("B", 学生成绩!AG2:AG6)))*(SUBTOTAL(103,OFFSET(学生成绩!AG2,ROW(学生成绩!AG2:AG6)-MIN(ROW(学生成绩!AG2:AG6)),0))))/B1</f>
        <v>0</v>
      </c>
      <c r="G32" s="3">
        <f>SUMPRODUCT((ISNUMBER(SEARCH("C", 学生成绩!AG2:AG6)))*(SUBTOTAL(103,OFFSET(学生成绩!AG2,ROW(学生成绩!AG2:AG6)-MIN(ROW(学生成绩!AG2:AG6)),0))))/B1</f>
        <v>0</v>
      </c>
      <c r="H32" s="3">
        <f>SUMPRODUCT((ISNUMBER(SEARCH("D", 学生成绩!AG2:AG6)))*(SUBTOTAL(103,OFFSET(学生成绩!AG2,ROW(学生成绩!AG2:AG6)-MIN(ROW(学生成绩!AG2:AG6)),0))))/B1</f>
        <v>0</v>
      </c>
      <c r="I32" s="3">
        <f>SUMPRODUCT((ISNUMBER(SEARCH("E", 学生成绩!AG2:AG6)))*(SUBTOTAL(103,OFFSET(学生成绩!AG2,ROW(学生成绩!AG2:AG6)-MIN(ROW(学生成绩!AG2:AG6)),0))))/B1</f>
        <v>0</v>
      </c>
      <c r="J32" s="3">
        <f>SUMPRODUCT((ISNUMBER(SEARCH("F", 学生成绩!AG2:AG6)))*(SUBTOTAL(103,OFFSET(学生成绩!AG2,ROW(学生成绩!AG2:AG6)-MIN(ROW(学生成绩!AG2:AG6)),0))))/B1</f>
        <v>0</v>
      </c>
      <c r="K32" s="3">
        <f>SUMPRODUCT((ISNUMBER(SEARCH("G", 学生成绩!AG2:AG6)))*(SUBTOTAL(103,OFFSET(学生成绩!AG2,ROW(学生成绩!AG2:AG6)-MIN(ROW(学生成绩!AG2:AG6)),0))))/B1</f>
        <v>0</v>
      </c>
    </row>
    <row r="33" spans="1:11">
      <c r="A33" s="1">
        <v>31</v>
      </c>
      <c r="B33" s="1">
        <f>答案与分值!B32</f>
        <v>0</v>
      </c>
      <c r="C33" s="2">
        <f>SUMPRODUCT((--(学生成绩!AH2:AH6=ans_trans!AF2))*(SUBTOTAL(103,OFFSET(学生成绩!AH2,ROW(学生成绩!AH2:AH6)-MIN(ROW(学生成绩!AH2:AH6)),0))))</f>
        <v>0</v>
      </c>
      <c r="D33" s="3">
        <f>C33/B1</f>
        <v>0</v>
      </c>
      <c r="E33" s="3">
        <f>SUMPRODUCT((ISNUMBER(SEARCH("A", 学生成绩!AH2:AH6)))*(SUBTOTAL(103,OFFSET(学生成绩!AH2,ROW(学生成绩!AH2:AH6)-MIN(ROW(学生成绩!AH2:AH6)),0))))/B1</f>
        <v>0</v>
      </c>
      <c r="F33" s="3">
        <f>SUMPRODUCT((ISNUMBER(SEARCH("B", 学生成绩!AH2:AH6)))*(SUBTOTAL(103,OFFSET(学生成绩!AH2,ROW(学生成绩!AH2:AH6)-MIN(ROW(学生成绩!AH2:AH6)),0))))/B1</f>
        <v>0</v>
      </c>
      <c r="G33" s="3">
        <f>SUMPRODUCT((ISNUMBER(SEARCH("C", 学生成绩!AH2:AH6)))*(SUBTOTAL(103,OFFSET(学生成绩!AH2,ROW(学生成绩!AH2:AH6)-MIN(ROW(学生成绩!AH2:AH6)),0))))/B1</f>
        <v>0</v>
      </c>
      <c r="H33" s="3">
        <f>SUMPRODUCT((ISNUMBER(SEARCH("D", 学生成绩!AH2:AH6)))*(SUBTOTAL(103,OFFSET(学生成绩!AH2,ROW(学生成绩!AH2:AH6)-MIN(ROW(学生成绩!AH2:AH6)),0))))/B1</f>
        <v>0</v>
      </c>
      <c r="I33" s="3">
        <f>SUMPRODUCT((ISNUMBER(SEARCH("E", 学生成绩!AH2:AH6)))*(SUBTOTAL(103,OFFSET(学生成绩!AH2,ROW(学生成绩!AH2:AH6)-MIN(ROW(学生成绩!AH2:AH6)),0))))/B1</f>
        <v>0</v>
      </c>
      <c r="J33" s="3">
        <f>SUMPRODUCT((ISNUMBER(SEARCH("F", 学生成绩!AH2:AH6)))*(SUBTOTAL(103,OFFSET(学生成绩!AH2,ROW(学生成绩!AH2:AH6)-MIN(ROW(学生成绩!AH2:AH6)),0))))/B1</f>
        <v>0</v>
      </c>
      <c r="K33" s="3">
        <f>SUMPRODUCT((ISNUMBER(SEARCH("G", 学生成绩!AH2:AH6)))*(SUBTOTAL(103,OFFSET(学生成绩!AH2,ROW(学生成绩!AH2:AH6)-MIN(ROW(学生成绩!AH2:AH6)),0))))/B1</f>
        <v>0</v>
      </c>
    </row>
    <row r="34" spans="1:11">
      <c r="A34" s="1">
        <v>32</v>
      </c>
      <c r="B34" s="1">
        <f>答案与分值!B33</f>
        <v>0</v>
      </c>
      <c r="C34" s="2">
        <f>SUMPRODUCT((--(学生成绩!AI2:AI6=ans_trans!AG2))*(SUBTOTAL(103,OFFSET(学生成绩!AI2,ROW(学生成绩!AI2:AI6)-MIN(ROW(学生成绩!AI2:AI6)),0))))</f>
        <v>0</v>
      </c>
      <c r="D34" s="3">
        <f>C34/B1</f>
        <v>0</v>
      </c>
      <c r="E34" s="3">
        <f>SUMPRODUCT((ISNUMBER(SEARCH("A", 学生成绩!AI2:AI6)))*(SUBTOTAL(103,OFFSET(学生成绩!AI2,ROW(学生成绩!AI2:AI6)-MIN(ROW(学生成绩!AI2:AI6)),0))))/B1</f>
        <v>0</v>
      </c>
      <c r="F34" s="3">
        <f>SUMPRODUCT((ISNUMBER(SEARCH("B", 学生成绩!AI2:AI6)))*(SUBTOTAL(103,OFFSET(学生成绩!AI2,ROW(学生成绩!AI2:AI6)-MIN(ROW(学生成绩!AI2:AI6)),0))))/B1</f>
        <v>0</v>
      </c>
      <c r="G34" s="3">
        <f>SUMPRODUCT((ISNUMBER(SEARCH("C", 学生成绩!AI2:AI6)))*(SUBTOTAL(103,OFFSET(学生成绩!AI2,ROW(学生成绩!AI2:AI6)-MIN(ROW(学生成绩!AI2:AI6)),0))))/B1</f>
        <v>0</v>
      </c>
      <c r="H34" s="3">
        <f>SUMPRODUCT((ISNUMBER(SEARCH("D", 学生成绩!AI2:AI6)))*(SUBTOTAL(103,OFFSET(学生成绩!AI2,ROW(学生成绩!AI2:AI6)-MIN(ROW(学生成绩!AI2:AI6)),0))))/B1</f>
        <v>0</v>
      </c>
      <c r="I34" s="3">
        <f>SUMPRODUCT((ISNUMBER(SEARCH("E", 学生成绩!AI2:AI6)))*(SUBTOTAL(103,OFFSET(学生成绩!AI2,ROW(学生成绩!AI2:AI6)-MIN(ROW(学生成绩!AI2:AI6)),0))))/B1</f>
        <v>0</v>
      </c>
      <c r="J34" s="3">
        <f>SUMPRODUCT((ISNUMBER(SEARCH("F", 学生成绩!AI2:AI6)))*(SUBTOTAL(103,OFFSET(学生成绩!AI2,ROW(学生成绩!AI2:AI6)-MIN(ROW(学生成绩!AI2:AI6)),0))))/B1</f>
        <v>0</v>
      </c>
      <c r="K34" s="3">
        <f>SUMPRODUCT((ISNUMBER(SEARCH("G", 学生成绩!AI2:AI6)))*(SUBTOTAL(103,OFFSET(学生成绩!AI2,ROW(学生成绩!AI2:AI6)-MIN(ROW(学生成绩!AI2:AI6)),0))))/B1</f>
        <v>0</v>
      </c>
    </row>
    <row r="35" spans="1:11">
      <c r="A35" s="1">
        <v>33</v>
      </c>
      <c r="B35" s="1">
        <f>答案与分值!B34</f>
        <v>0</v>
      </c>
      <c r="C35" s="2">
        <f>SUMPRODUCT((--(学生成绩!AJ2:AJ6=ans_trans!AH2))*(SUBTOTAL(103,OFFSET(学生成绩!AJ2,ROW(学生成绩!AJ2:AJ6)-MIN(ROW(学生成绩!AJ2:AJ6)),0))))</f>
        <v>0</v>
      </c>
      <c r="D35" s="3">
        <f>C35/B1</f>
        <v>0</v>
      </c>
      <c r="E35" s="3">
        <f>SUMPRODUCT((ISNUMBER(SEARCH("A", 学生成绩!AJ2:AJ6)))*(SUBTOTAL(103,OFFSET(学生成绩!AJ2,ROW(学生成绩!AJ2:AJ6)-MIN(ROW(学生成绩!AJ2:AJ6)),0))))/B1</f>
        <v>0</v>
      </c>
      <c r="F35" s="3">
        <f>SUMPRODUCT((ISNUMBER(SEARCH("B", 学生成绩!AJ2:AJ6)))*(SUBTOTAL(103,OFFSET(学生成绩!AJ2,ROW(学生成绩!AJ2:AJ6)-MIN(ROW(学生成绩!AJ2:AJ6)),0))))/B1</f>
        <v>0</v>
      </c>
      <c r="G35" s="3">
        <f>SUMPRODUCT((ISNUMBER(SEARCH("C", 学生成绩!AJ2:AJ6)))*(SUBTOTAL(103,OFFSET(学生成绩!AJ2,ROW(学生成绩!AJ2:AJ6)-MIN(ROW(学生成绩!AJ2:AJ6)),0))))/B1</f>
        <v>0</v>
      </c>
      <c r="H35" s="3">
        <f>SUMPRODUCT((ISNUMBER(SEARCH("D", 学生成绩!AJ2:AJ6)))*(SUBTOTAL(103,OFFSET(学生成绩!AJ2,ROW(学生成绩!AJ2:AJ6)-MIN(ROW(学生成绩!AJ2:AJ6)),0))))/B1</f>
        <v>0</v>
      </c>
      <c r="I35" s="3">
        <f>SUMPRODUCT((ISNUMBER(SEARCH("E", 学生成绩!AJ2:AJ6)))*(SUBTOTAL(103,OFFSET(学生成绩!AJ2,ROW(学生成绩!AJ2:AJ6)-MIN(ROW(学生成绩!AJ2:AJ6)),0))))/B1</f>
        <v>0</v>
      </c>
      <c r="J35" s="3">
        <f>SUMPRODUCT((ISNUMBER(SEARCH("F", 学生成绩!AJ2:AJ6)))*(SUBTOTAL(103,OFFSET(学生成绩!AJ2,ROW(学生成绩!AJ2:AJ6)-MIN(ROW(学生成绩!AJ2:AJ6)),0))))/B1</f>
        <v>0</v>
      </c>
      <c r="K35" s="3">
        <f>SUMPRODUCT((ISNUMBER(SEARCH("G", 学生成绩!AJ2:AJ6)))*(SUBTOTAL(103,OFFSET(学生成绩!AJ2,ROW(学生成绩!AJ2:AJ6)-MIN(ROW(学生成绩!AJ2:AJ6)),0))))/B1</f>
        <v>0</v>
      </c>
    </row>
    <row r="36" spans="1:11">
      <c r="A36" s="1">
        <v>34</v>
      </c>
      <c r="B36" s="1">
        <f>答案与分值!B35</f>
        <v>0</v>
      </c>
      <c r="C36" s="2">
        <f>SUMPRODUCT((--(学生成绩!AK2:AK6=ans_trans!AI2))*(SUBTOTAL(103,OFFSET(学生成绩!AK2,ROW(学生成绩!AK2:AK6)-MIN(ROW(学生成绩!AK2:AK6)),0))))</f>
        <v>0</v>
      </c>
      <c r="D36" s="3">
        <f>C36/B1</f>
        <v>0</v>
      </c>
      <c r="E36" s="3">
        <f>SUMPRODUCT((ISNUMBER(SEARCH("A", 学生成绩!AK2:AK6)))*(SUBTOTAL(103,OFFSET(学生成绩!AK2,ROW(学生成绩!AK2:AK6)-MIN(ROW(学生成绩!AK2:AK6)),0))))/B1</f>
        <v>0</v>
      </c>
      <c r="F36" s="3">
        <f>SUMPRODUCT((ISNUMBER(SEARCH("B", 学生成绩!AK2:AK6)))*(SUBTOTAL(103,OFFSET(学生成绩!AK2,ROW(学生成绩!AK2:AK6)-MIN(ROW(学生成绩!AK2:AK6)),0))))/B1</f>
        <v>0</v>
      </c>
      <c r="G36" s="3">
        <f>SUMPRODUCT((ISNUMBER(SEARCH("C", 学生成绩!AK2:AK6)))*(SUBTOTAL(103,OFFSET(学生成绩!AK2,ROW(学生成绩!AK2:AK6)-MIN(ROW(学生成绩!AK2:AK6)),0))))/B1</f>
        <v>0</v>
      </c>
      <c r="H36" s="3">
        <f>SUMPRODUCT((ISNUMBER(SEARCH("D", 学生成绩!AK2:AK6)))*(SUBTOTAL(103,OFFSET(学生成绩!AK2,ROW(学生成绩!AK2:AK6)-MIN(ROW(学生成绩!AK2:AK6)),0))))/B1</f>
        <v>0</v>
      </c>
      <c r="I36" s="3">
        <f>SUMPRODUCT((ISNUMBER(SEARCH("E", 学生成绩!AK2:AK6)))*(SUBTOTAL(103,OFFSET(学生成绩!AK2,ROW(学生成绩!AK2:AK6)-MIN(ROW(学生成绩!AK2:AK6)),0))))/B1</f>
        <v>0</v>
      </c>
      <c r="J36" s="3">
        <f>SUMPRODUCT((ISNUMBER(SEARCH("F", 学生成绩!AK2:AK6)))*(SUBTOTAL(103,OFFSET(学生成绩!AK2,ROW(学生成绩!AK2:AK6)-MIN(ROW(学生成绩!AK2:AK6)),0))))/B1</f>
        <v>0</v>
      </c>
      <c r="K36" s="3">
        <f>SUMPRODUCT((ISNUMBER(SEARCH("G", 学生成绩!AK2:AK6)))*(SUBTOTAL(103,OFFSET(学生成绩!AK2,ROW(学生成绩!AK2:AK6)-MIN(ROW(学生成绩!AK2:AK6)),0))))/B1</f>
        <v>0</v>
      </c>
    </row>
    <row r="37" spans="1:11">
      <c r="A37" s="1">
        <v>35</v>
      </c>
      <c r="B37" s="1">
        <f>答案与分值!B36</f>
        <v>0</v>
      </c>
      <c r="C37" s="2">
        <f>SUMPRODUCT((--(学生成绩!AL2:AL6=ans_trans!AJ2))*(SUBTOTAL(103,OFFSET(学生成绩!AL2,ROW(学生成绩!AL2:AL6)-MIN(ROW(学生成绩!AL2:AL6)),0))))</f>
        <v>0</v>
      </c>
      <c r="D37" s="3">
        <f>C37/B1</f>
        <v>0</v>
      </c>
      <c r="E37" s="3">
        <f>SUMPRODUCT((ISNUMBER(SEARCH("A", 学生成绩!AL2:AL6)))*(SUBTOTAL(103,OFFSET(学生成绩!AL2,ROW(学生成绩!AL2:AL6)-MIN(ROW(学生成绩!AL2:AL6)),0))))/B1</f>
        <v>0</v>
      </c>
      <c r="F37" s="3">
        <f>SUMPRODUCT((ISNUMBER(SEARCH("B", 学生成绩!AL2:AL6)))*(SUBTOTAL(103,OFFSET(学生成绩!AL2,ROW(学生成绩!AL2:AL6)-MIN(ROW(学生成绩!AL2:AL6)),0))))/B1</f>
        <v>0</v>
      </c>
      <c r="G37" s="3">
        <f>SUMPRODUCT((ISNUMBER(SEARCH("C", 学生成绩!AL2:AL6)))*(SUBTOTAL(103,OFFSET(学生成绩!AL2,ROW(学生成绩!AL2:AL6)-MIN(ROW(学生成绩!AL2:AL6)),0))))/B1</f>
        <v>0</v>
      </c>
      <c r="H37" s="3">
        <f>SUMPRODUCT((ISNUMBER(SEARCH("D", 学生成绩!AL2:AL6)))*(SUBTOTAL(103,OFFSET(学生成绩!AL2,ROW(学生成绩!AL2:AL6)-MIN(ROW(学生成绩!AL2:AL6)),0))))/B1</f>
        <v>0</v>
      </c>
      <c r="I37" s="3">
        <f>SUMPRODUCT((ISNUMBER(SEARCH("E", 学生成绩!AL2:AL6)))*(SUBTOTAL(103,OFFSET(学生成绩!AL2,ROW(学生成绩!AL2:AL6)-MIN(ROW(学生成绩!AL2:AL6)),0))))/B1</f>
        <v>0</v>
      </c>
      <c r="J37" s="3">
        <f>SUMPRODUCT((ISNUMBER(SEARCH("F", 学生成绩!AL2:AL6)))*(SUBTOTAL(103,OFFSET(学生成绩!AL2,ROW(学生成绩!AL2:AL6)-MIN(ROW(学生成绩!AL2:AL6)),0))))/B1</f>
        <v>0</v>
      </c>
      <c r="K37" s="3">
        <f>SUMPRODUCT((ISNUMBER(SEARCH("G", 学生成绩!AL2:AL6)))*(SUBTOTAL(103,OFFSET(学生成绩!AL2,ROW(学生成绩!AL2:AL6)-MIN(ROW(学生成绩!AL2:AL6)),0))))/B1</f>
        <v>0</v>
      </c>
    </row>
  </sheetData>
  <conditionalFormatting sqref="D3:D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3"/>
  <sheetViews>
    <sheetView workbookViewId="0"/>
  </sheetViews>
  <sheetFormatPr defaultRowHeight="15"/>
  <sheetData>
    <row r="1" spans="1:36">
      <c r="A1" s="1" t="s">
        <v>2</v>
      </c>
      <c r="B1" s="1">
        <f>答案与分值!A2</f>
        <v>0</v>
      </c>
      <c r="C1" s="1">
        <f>答案与分值!A3</f>
        <v>0</v>
      </c>
      <c r="D1" s="1">
        <f>答案与分值!A4</f>
        <v>0</v>
      </c>
      <c r="E1" s="1">
        <f>答案与分值!A5</f>
        <v>0</v>
      </c>
      <c r="F1" s="1">
        <f>答案与分值!A6</f>
        <v>0</v>
      </c>
      <c r="G1" s="1">
        <f>答案与分值!A7</f>
        <v>0</v>
      </c>
      <c r="H1" s="1">
        <f>答案与分值!A8</f>
        <v>0</v>
      </c>
      <c r="I1" s="1">
        <f>答案与分值!A9</f>
        <v>0</v>
      </c>
      <c r="J1" s="1">
        <f>答案与分值!A10</f>
        <v>0</v>
      </c>
      <c r="K1" s="1">
        <f>答案与分值!A11</f>
        <v>0</v>
      </c>
      <c r="L1" s="1">
        <f>答案与分值!A12</f>
        <v>0</v>
      </c>
      <c r="M1" s="1">
        <f>答案与分值!A13</f>
        <v>0</v>
      </c>
      <c r="N1" s="1">
        <f>答案与分值!A14</f>
        <v>0</v>
      </c>
      <c r="O1" s="1">
        <f>答案与分值!A15</f>
        <v>0</v>
      </c>
      <c r="P1" s="1">
        <f>答案与分值!A16</f>
        <v>0</v>
      </c>
      <c r="Q1" s="1">
        <f>答案与分值!A17</f>
        <v>0</v>
      </c>
      <c r="R1" s="1">
        <f>答案与分值!A18</f>
        <v>0</v>
      </c>
      <c r="S1" s="1">
        <f>答案与分值!A19</f>
        <v>0</v>
      </c>
      <c r="T1" s="1">
        <f>答案与分值!A20</f>
        <v>0</v>
      </c>
      <c r="U1" s="1">
        <f>答案与分值!A21</f>
        <v>0</v>
      </c>
      <c r="V1" s="1">
        <f>答案与分值!A22</f>
        <v>0</v>
      </c>
      <c r="W1" s="1">
        <f>答案与分值!A23</f>
        <v>0</v>
      </c>
      <c r="X1" s="1">
        <f>答案与分值!A24</f>
        <v>0</v>
      </c>
      <c r="Y1" s="1">
        <f>答案与分值!A25</f>
        <v>0</v>
      </c>
      <c r="Z1" s="1">
        <f>答案与分值!A26</f>
        <v>0</v>
      </c>
      <c r="AA1" s="1">
        <f>答案与分值!A27</f>
        <v>0</v>
      </c>
      <c r="AB1" s="1">
        <f>答案与分值!A28</f>
        <v>0</v>
      </c>
      <c r="AC1" s="1">
        <f>答案与分值!A29</f>
        <v>0</v>
      </c>
      <c r="AD1" s="1">
        <f>答案与分值!A30</f>
        <v>0</v>
      </c>
      <c r="AE1" s="1">
        <f>答案与分值!A31</f>
        <v>0</v>
      </c>
      <c r="AF1" s="1">
        <f>答案与分值!A32</f>
        <v>0</v>
      </c>
      <c r="AG1" s="1">
        <f>答案与分值!A33</f>
        <v>0</v>
      </c>
      <c r="AH1" s="1">
        <f>答案与分值!A34</f>
        <v>0</v>
      </c>
      <c r="AI1" s="1">
        <f>答案与分值!A35</f>
        <v>0</v>
      </c>
      <c r="AJ1" s="1">
        <f>答案与分值!A36</f>
        <v>0</v>
      </c>
    </row>
    <row r="2" spans="1:36">
      <c r="A2" s="1" t="s">
        <v>3</v>
      </c>
      <c r="B2" s="2">
        <f>答案与分值!B2</f>
        <v>0</v>
      </c>
      <c r="C2" s="2">
        <f>答案与分值!B3</f>
        <v>0</v>
      </c>
      <c r="D2" s="2">
        <f>答案与分值!B4</f>
        <v>0</v>
      </c>
      <c r="E2" s="2">
        <f>答案与分值!B5</f>
        <v>0</v>
      </c>
      <c r="F2" s="2">
        <f>答案与分值!B6</f>
        <v>0</v>
      </c>
      <c r="G2" s="2">
        <f>答案与分值!B7</f>
        <v>0</v>
      </c>
      <c r="H2" s="2">
        <f>答案与分值!B8</f>
        <v>0</v>
      </c>
      <c r="I2" s="2">
        <f>答案与分值!B9</f>
        <v>0</v>
      </c>
      <c r="J2" s="2">
        <f>答案与分值!B10</f>
        <v>0</v>
      </c>
      <c r="K2" s="2">
        <f>答案与分值!B11</f>
        <v>0</v>
      </c>
      <c r="L2" s="2">
        <f>答案与分值!B12</f>
        <v>0</v>
      </c>
      <c r="M2" s="2">
        <f>答案与分值!B13</f>
        <v>0</v>
      </c>
      <c r="N2" s="2">
        <f>答案与分值!B14</f>
        <v>0</v>
      </c>
      <c r="O2" s="2">
        <f>答案与分值!B15</f>
        <v>0</v>
      </c>
      <c r="P2" s="2">
        <f>答案与分值!B16</f>
        <v>0</v>
      </c>
      <c r="Q2" s="2">
        <f>答案与分值!B17</f>
        <v>0</v>
      </c>
      <c r="R2" s="2">
        <f>答案与分值!B18</f>
        <v>0</v>
      </c>
      <c r="S2" s="2">
        <f>答案与分值!B19</f>
        <v>0</v>
      </c>
      <c r="T2" s="2">
        <f>答案与分值!B20</f>
        <v>0</v>
      </c>
      <c r="U2" s="2">
        <f>答案与分值!B21</f>
        <v>0</v>
      </c>
      <c r="V2" s="2">
        <f>答案与分值!B22</f>
        <v>0</v>
      </c>
      <c r="W2" s="2">
        <f>答案与分值!B23</f>
        <v>0</v>
      </c>
      <c r="X2" s="2">
        <f>答案与分值!B24</f>
        <v>0</v>
      </c>
      <c r="Y2" s="2">
        <f>答案与分值!B25</f>
        <v>0</v>
      </c>
      <c r="Z2" s="2">
        <f>答案与分值!B26</f>
        <v>0</v>
      </c>
      <c r="AA2" s="2">
        <f>答案与分值!B27</f>
        <v>0</v>
      </c>
      <c r="AB2" s="2">
        <f>答案与分值!B28</f>
        <v>0</v>
      </c>
      <c r="AC2" s="2">
        <f>答案与分值!B29</f>
        <v>0</v>
      </c>
      <c r="AD2" s="2">
        <f>答案与分值!B30</f>
        <v>0</v>
      </c>
      <c r="AE2" s="2">
        <f>答案与分值!B31</f>
        <v>0</v>
      </c>
      <c r="AF2" s="2">
        <f>答案与分值!B32</f>
        <v>0</v>
      </c>
      <c r="AG2" s="2">
        <f>答案与分值!B33</f>
        <v>0</v>
      </c>
      <c r="AH2" s="2">
        <f>答案与分值!B34</f>
        <v>0</v>
      </c>
      <c r="AI2" s="2">
        <f>答案与分值!B35</f>
        <v>0</v>
      </c>
      <c r="AJ2" s="2">
        <f>答案与分值!B36</f>
        <v>0</v>
      </c>
    </row>
    <row r="3" spans="1:36">
      <c r="A3" s="1" t="s">
        <v>4</v>
      </c>
      <c r="B3" s="2">
        <f>答案与分值!C2</f>
        <v>0</v>
      </c>
      <c r="C3" s="2">
        <f>答案与分值!C3</f>
        <v>0</v>
      </c>
      <c r="D3" s="2">
        <f>答案与分值!C4</f>
        <v>0</v>
      </c>
      <c r="E3" s="2">
        <f>答案与分值!C5</f>
        <v>0</v>
      </c>
      <c r="F3" s="2">
        <f>答案与分值!C6</f>
        <v>0</v>
      </c>
      <c r="G3" s="2">
        <f>答案与分值!C7</f>
        <v>0</v>
      </c>
      <c r="H3" s="2">
        <f>答案与分值!C8</f>
        <v>0</v>
      </c>
      <c r="I3" s="2">
        <f>答案与分值!C9</f>
        <v>0</v>
      </c>
      <c r="J3" s="2">
        <f>答案与分值!C10</f>
        <v>0</v>
      </c>
      <c r="K3" s="2">
        <f>答案与分值!C11</f>
        <v>0</v>
      </c>
      <c r="L3" s="2">
        <f>答案与分值!C12</f>
        <v>0</v>
      </c>
      <c r="M3" s="2">
        <f>答案与分值!C13</f>
        <v>0</v>
      </c>
      <c r="N3" s="2">
        <f>答案与分值!C14</f>
        <v>0</v>
      </c>
      <c r="O3" s="2">
        <f>答案与分值!C15</f>
        <v>0</v>
      </c>
      <c r="P3" s="2">
        <f>答案与分值!C16</f>
        <v>0</v>
      </c>
      <c r="Q3" s="2">
        <f>答案与分值!C17</f>
        <v>0</v>
      </c>
      <c r="R3" s="2">
        <f>答案与分值!C18</f>
        <v>0</v>
      </c>
      <c r="S3" s="2">
        <f>答案与分值!C19</f>
        <v>0</v>
      </c>
      <c r="T3" s="2">
        <f>答案与分值!C20</f>
        <v>0</v>
      </c>
      <c r="U3" s="2">
        <f>答案与分值!C21</f>
        <v>0</v>
      </c>
      <c r="V3" s="2">
        <f>答案与分值!C22</f>
        <v>0</v>
      </c>
      <c r="W3" s="2">
        <f>答案与分值!C23</f>
        <v>0</v>
      </c>
      <c r="X3" s="2">
        <f>答案与分值!C24</f>
        <v>0</v>
      </c>
      <c r="Y3" s="2">
        <f>答案与分值!C25</f>
        <v>0</v>
      </c>
      <c r="Z3" s="2">
        <f>答案与分值!C26</f>
        <v>0</v>
      </c>
      <c r="AA3" s="2">
        <f>答案与分值!C27</f>
        <v>0</v>
      </c>
      <c r="AB3" s="2">
        <f>答案与分值!C28</f>
        <v>0</v>
      </c>
      <c r="AC3" s="2">
        <f>答案与分值!C29</f>
        <v>0</v>
      </c>
      <c r="AD3" s="2">
        <f>答案与分值!C30</f>
        <v>0</v>
      </c>
      <c r="AE3" s="2">
        <f>答案与分值!C31</f>
        <v>0</v>
      </c>
      <c r="AF3" s="2">
        <f>答案与分值!C32</f>
        <v>0</v>
      </c>
      <c r="AG3" s="2">
        <f>答案与分值!C33</f>
        <v>0</v>
      </c>
      <c r="AH3" s="2">
        <f>答案与分值!C34</f>
        <v>0</v>
      </c>
      <c r="AI3" s="2">
        <f>答案与分值!C35</f>
        <v>0</v>
      </c>
      <c r="AJ3" s="2">
        <f>答案与分值!C36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功能说明</vt:lpstr>
      <vt:lpstr>答案与分值</vt:lpstr>
      <vt:lpstr>学生成绩</vt:lpstr>
      <vt:lpstr>试卷统计</vt:lpstr>
      <vt:lpstr>学号与姓名</vt:lpstr>
      <vt:lpstr>ans_trans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2017-05-11T06:54:46Z</dcterms:created>
  <dcterms:modified xsi:type="dcterms:W3CDTF">2017-05-11T06:54:46Z</dcterms:modified>
</cp:coreProperties>
</file>