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10" windowWidth="27645" windowHeight="12195" activeTab="1"/>
  </bookViews>
  <sheets>
    <sheet name="survival by release" sheetId="2" r:id="rId1"/>
    <sheet name="h_survival_sum_12_06" sheetId="1" r:id="rId2"/>
  </sheets>
  <calcPr calcId="145621"/>
</workbook>
</file>

<file path=xl/calcChain.xml><?xml version="1.0" encoding="utf-8"?>
<calcChain xmlns="http://schemas.openxmlformats.org/spreadsheetml/2006/main">
  <c r="Q108" i="1" l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2" i="1"/>
  <c r="Q2" i="1" s="1"/>
  <c r="I108" i="1"/>
  <c r="E108" i="1"/>
  <c r="F108" i="1" s="1"/>
  <c r="D108" i="1"/>
  <c r="I3" i="1"/>
  <c r="J3" i="1"/>
  <c r="L3" i="1"/>
  <c r="I4" i="1"/>
  <c r="J4" i="1"/>
  <c r="K4" i="1" s="1"/>
  <c r="I5" i="1"/>
  <c r="J5" i="1"/>
  <c r="I6" i="1"/>
  <c r="J6" i="1"/>
  <c r="M6" i="1"/>
  <c r="I7" i="1"/>
  <c r="J7" i="1"/>
  <c r="L7" i="1" s="1"/>
  <c r="I8" i="1"/>
  <c r="J8" i="1"/>
  <c r="K8" i="1"/>
  <c r="I9" i="1"/>
  <c r="J9" i="1"/>
  <c r="I10" i="1"/>
  <c r="J10" i="1"/>
  <c r="K10" i="1"/>
  <c r="I11" i="1"/>
  <c r="J11" i="1"/>
  <c r="L11" i="1"/>
  <c r="I12" i="1"/>
  <c r="J12" i="1"/>
  <c r="K12" i="1" s="1"/>
  <c r="I13" i="1"/>
  <c r="J13" i="1"/>
  <c r="I14" i="1"/>
  <c r="J14" i="1"/>
  <c r="K14" i="1" s="1"/>
  <c r="I15" i="1"/>
  <c r="J15" i="1"/>
  <c r="L15" i="1" s="1"/>
  <c r="I16" i="1"/>
  <c r="J16" i="1"/>
  <c r="K16" i="1"/>
  <c r="I17" i="1"/>
  <c r="J17" i="1"/>
  <c r="I18" i="1"/>
  <c r="J18" i="1"/>
  <c r="K18" i="1"/>
  <c r="I19" i="1"/>
  <c r="J19" i="1"/>
  <c r="L19" i="1"/>
  <c r="I20" i="1"/>
  <c r="J20" i="1"/>
  <c r="K20" i="1" s="1"/>
  <c r="I21" i="1"/>
  <c r="J21" i="1"/>
  <c r="I22" i="1"/>
  <c r="J22" i="1"/>
  <c r="K22" i="1" s="1"/>
  <c r="M22" i="1"/>
  <c r="I23" i="1"/>
  <c r="J23" i="1"/>
  <c r="L23" i="1" s="1"/>
  <c r="I24" i="1"/>
  <c r="J24" i="1"/>
  <c r="K24" i="1"/>
  <c r="I25" i="1"/>
  <c r="J25" i="1"/>
  <c r="I26" i="1"/>
  <c r="J26" i="1"/>
  <c r="K26" i="1"/>
  <c r="I27" i="1"/>
  <c r="J27" i="1"/>
  <c r="L27" i="1"/>
  <c r="I28" i="1"/>
  <c r="J28" i="1"/>
  <c r="K28" i="1" s="1"/>
  <c r="I29" i="1"/>
  <c r="J29" i="1"/>
  <c r="I30" i="1"/>
  <c r="J30" i="1"/>
  <c r="K30" i="1" s="1"/>
  <c r="I31" i="1"/>
  <c r="J31" i="1"/>
  <c r="L31" i="1" s="1"/>
  <c r="I32" i="1"/>
  <c r="J32" i="1"/>
  <c r="K32" i="1"/>
  <c r="I33" i="1"/>
  <c r="J33" i="1"/>
  <c r="I34" i="1"/>
  <c r="J34" i="1"/>
  <c r="K34" i="1"/>
  <c r="I35" i="1"/>
  <c r="J35" i="1"/>
  <c r="L35" i="1"/>
  <c r="I36" i="1"/>
  <c r="J36" i="1"/>
  <c r="K36" i="1"/>
  <c r="I37" i="1"/>
  <c r="J37" i="1"/>
  <c r="K37" i="1" s="1"/>
  <c r="I38" i="1"/>
  <c r="J38" i="1"/>
  <c r="I39" i="1"/>
  <c r="J39" i="1"/>
  <c r="K39" i="1" s="1"/>
  <c r="I40" i="1"/>
  <c r="J40" i="1"/>
  <c r="L40" i="1" s="1"/>
  <c r="I41" i="1"/>
  <c r="L41" i="1" s="1"/>
  <c r="J41" i="1"/>
  <c r="K41" i="1"/>
  <c r="I42" i="1"/>
  <c r="J42" i="1"/>
  <c r="L42" i="1" s="1"/>
  <c r="I43" i="1"/>
  <c r="J43" i="1"/>
  <c r="K43" i="1"/>
  <c r="I44" i="1"/>
  <c r="J44" i="1"/>
  <c r="L44" i="1"/>
  <c r="I45" i="1"/>
  <c r="J45" i="1"/>
  <c r="K45" i="1" s="1"/>
  <c r="I46" i="1"/>
  <c r="J46" i="1"/>
  <c r="I47" i="1"/>
  <c r="J47" i="1"/>
  <c r="K47" i="1" s="1"/>
  <c r="M47" i="1"/>
  <c r="I48" i="1"/>
  <c r="J48" i="1"/>
  <c r="L48" i="1" s="1"/>
  <c r="I49" i="1"/>
  <c r="L49" i="1" s="1"/>
  <c r="J49" i="1"/>
  <c r="K49" i="1"/>
  <c r="I50" i="1"/>
  <c r="J50" i="1"/>
  <c r="L50" i="1" s="1"/>
  <c r="I51" i="1"/>
  <c r="J51" i="1"/>
  <c r="K51" i="1"/>
  <c r="I52" i="1"/>
  <c r="J52" i="1"/>
  <c r="L52" i="1"/>
  <c r="I53" i="1"/>
  <c r="J53" i="1"/>
  <c r="K53" i="1" s="1"/>
  <c r="I54" i="1"/>
  <c r="J54" i="1"/>
  <c r="I55" i="1"/>
  <c r="J55" i="1"/>
  <c r="K55" i="1" s="1"/>
  <c r="I56" i="1"/>
  <c r="J56" i="1"/>
  <c r="L56" i="1" s="1"/>
  <c r="I57" i="1"/>
  <c r="J57" i="1"/>
  <c r="K57" i="1"/>
  <c r="I58" i="1"/>
  <c r="J58" i="1"/>
  <c r="I59" i="1"/>
  <c r="J59" i="1"/>
  <c r="K59" i="1"/>
  <c r="I60" i="1"/>
  <c r="J60" i="1"/>
  <c r="L60" i="1"/>
  <c r="I61" i="1"/>
  <c r="J61" i="1"/>
  <c r="K61" i="1" s="1"/>
  <c r="I62" i="1"/>
  <c r="J62" i="1"/>
  <c r="I63" i="1"/>
  <c r="J63" i="1"/>
  <c r="K63" i="1" s="1"/>
  <c r="M63" i="1"/>
  <c r="I64" i="1"/>
  <c r="J64" i="1"/>
  <c r="L64" i="1" s="1"/>
  <c r="I65" i="1"/>
  <c r="J65" i="1"/>
  <c r="K65" i="1"/>
  <c r="I66" i="1"/>
  <c r="J66" i="1"/>
  <c r="I67" i="1"/>
  <c r="J67" i="1"/>
  <c r="K67" i="1"/>
  <c r="I68" i="1"/>
  <c r="J68" i="1"/>
  <c r="L68" i="1"/>
  <c r="I69" i="1"/>
  <c r="J69" i="1"/>
  <c r="K69" i="1" s="1"/>
  <c r="I70" i="1"/>
  <c r="J70" i="1"/>
  <c r="I71" i="1"/>
  <c r="J71" i="1"/>
  <c r="K71" i="1" s="1"/>
  <c r="I72" i="1"/>
  <c r="J72" i="1"/>
  <c r="L72" i="1" s="1"/>
  <c r="I73" i="1"/>
  <c r="J73" i="1"/>
  <c r="K73" i="1"/>
  <c r="I74" i="1"/>
  <c r="J74" i="1"/>
  <c r="I75" i="1"/>
  <c r="J75" i="1"/>
  <c r="K75" i="1"/>
  <c r="I76" i="1"/>
  <c r="J76" i="1"/>
  <c r="L76" i="1"/>
  <c r="I77" i="1"/>
  <c r="J77" i="1"/>
  <c r="K77" i="1" s="1"/>
  <c r="I78" i="1"/>
  <c r="J78" i="1"/>
  <c r="I79" i="1"/>
  <c r="J79" i="1"/>
  <c r="K79" i="1" s="1"/>
  <c r="M79" i="1"/>
  <c r="I80" i="1"/>
  <c r="J80" i="1"/>
  <c r="L80" i="1" s="1"/>
  <c r="I81" i="1"/>
  <c r="J81" i="1"/>
  <c r="K81" i="1"/>
  <c r="I82" i="1"/>
  <c r="J82" i="1"/>
  <c r="I83" i="1"/>
  <c r="J83" i="1"/>
  <c r="K83" i="1"/>
  <c r="I84" i="1"/>
  <c r="J84" i="1"/>
  <c r="L84" i="1"/>
  <c r="I85" i="1"/>
  <c r="J85" i="1"/>
  <c r="K85" i="1" s="1"/>
  <c r="I86" i="1"/>
  <c r="J86" i="1"/>
  <c r="M86" i="1"/>
  <c r="I87" i="1"/>
  <c r="J87" i="1"/>
  <c r="L87" i="1" s="1"/>
  <c r="I88" i="1"/>
  <c r="L88" i="1" s="1"/>
  <c r="J88" i="1"/>
  <c r="K88" i="1"/>
  <c r="I89" i="1"/>
  <c r="J89" i="1"/>
  <c r="M89" i="1" s="1"/>
  <c r="I90" i="1"/>
  <c r="J90" i="1"/>
  <c r="L90" i="1"/>
  <c r="I91" i="1"/>
  <c r="J91" i="1"/>
  <c r="I92" i="1"/>
  <c r="J92" i="1"/>
  <c r="I93" i="1"/>
  <c r="J93" i="1"/>
  <c r="K93" i="1"/>
  <c r="I94" i="1"/>
  <c r="J94" i="1"/>
  <c r="L94" i="1"/>
  <c r="I95" i="1"/>
  <c r="J95" i="1"/>
  <c r="M95" i="1"/>
  <c r="I96" i="1"/>
  <c r="J96" i="1"/>
  <c r="I97" i="1"/>
  <c r="J97" i="1"/>
  <c r="K97" i="1"/>
  <c r="I98" i="1"/>
  <c r="J98" i="1"/>
  <c r="L98" i="1"/>
  <c r="I99" i="1"/>
  <c r="J99" i="1"/>
  <c r="I100" i="1"/>
  <c r="J100" i="1"/>
  <c r="I101" i="1"/>
  <c r="J101" i="1"/>
  <c r="K101" i="1"/>
  <c r="I102" i="1"/>
  <c r="J102" i="1"/>
  <c r="L102" i="1"/>
  <c r="I103" i="1"/>
  <c r="J103" i="1"/>
  <c r="M103" i="1"/>
  <c r="I104" i="1"/>
  <c r="J104" i="1"/>
  <c r="I105" i="1"/>
  <c r="J105" i="1"/>
  <c r="K105" i="1"/>
  <c r="I106" i="1"/>
  <c r="J106" i="1"/>
  <c r="L106" i="1"/>
  <c r="I107" i="1"/>
  <c r="J107" i="1"/>
  <c r="M107" i="1"/>
  <c r="J2" i="1"/>
  <c r="I2" i="1"/>
  <c r="L2" i="1" s="1"/>
  <c r="G2" i="1" s="1"/>
  <c r="H107" i="1" l="1"/>
  <c r="L101" i="1"/>
  <c r="M101" i="1"/>
  <c r="K99" i="1"/>
  <c r="L83" i="1"/>
  <c r="M83" i="1"/>
  <c r="L67" i="1"/>
  <c r="M67" i="1"/>
  <c r="L51" i="1"/>
  <c r="M51" i="1"/>
  <c r="L26" i="1"/>
  <c r="M26" i="1"/>
  <c r="L10" i="1"/>
  <c r="M10" i="1"/>
  <c r="L104" i="1"/>
  <c r="G104" i="1" s="1"/>
  <c r="L96" i="1"/>
  <c r="G96" i="1" s="1"/>
  <c r="L93" i="1"/>
  <c r="M93" i="1"/>
  <c r="K91" i="1"/>
  <c r="K107" i="1"/>
  <c r="L107" i="1"/>
  <c r="G106" i="1"/>
  <c r="L105" i="1"/>
  <c r="M105" i="1"/>
  <c r="H103" i="1"/>
  <c r="K103" i="1"/>
  <c r="G100" i="1"/>
  <c r="L100" i="1"/>
  <c r="M99" i="1"/>
  <c r="H99" i="1" s="1"/>
  <c r="L97" i="1"/>
  <c r="M97" i="1"/>
  <c r="H95" i="1"/>
  <c r="K95" i="1"/>
  <c r="L92" i="1"/>
  <c r="G92" i="1" s="1"/>
  <c r="M91" i="1"/>
  <c r="H91" i="1" s="1"/>
  <c r="G83" i="1"/>
  <c r="L75" i="1"/>
  <c r="G75" i="1" s="1"/>
  <c r="M75" i="1"/>
  <c r="M71" i="1"/>
  <c r="G67" i="1"/>
  <c r="L59" i="1"/>
  <c r="G59" i="1" s="1"/>
  <c r="M59" i="1"/>
  <c r="M55" i="1"/>
  <c r="G51" i="1"/>
  <c r="L43" i="1"/>
  <c r="G43" i="1" s="1"/>
  <c r="M43" i="1"/>
  <c r="M39" i="1"/>
  <c r="L34" i="1"/>
  <c r="G34" i="1" s="1"/>
  <c r="M34" i="1"/>
  <c r="M30" i="1"/>
  <c r="L18" i="1"/>
  <c r="G18" i="1" s="1"/>
  <c r="M18" i="1"/>
  <c r="M14" i="1"/>
  <c r="G10" i="1"/>
  <c r="H105" i="1"/>
  <c r="L103" i="1"/>
  <c r="G102" i="1"/>
  <c r="H101" i="1"/>
  <c r="L99" i="1"/>
  <c r="G98" i="1"/>
  <c r="H97" i="1"/>
  <c r="L95" i="1"/>
  <c r="G94" i="1"/>
  <c r="H93" i="1"/>
  <c r="L91" i="1"/>
  <c r="G90" i="1"/>
  <c r="L79" i="1"/>
  <c r="G79" i="1" s="1"/>
  <c r="L71" i="1"/>
  <c r="G71" i="1" s="1"/>
  <c r="L63" i="1"/>
  <c r="G63" i="1" s="1"/>
  <c r="L55" i="1"/>
  <c r="G55" i="1" s="1"/>
  <c r="L47" i="1"/>
  <c r="G47" i="1" s="1"/>
  <c r="L46" i="1"/>
  <c r="L45" i="1"/>
  <c r="L39" i="1"/>
  <c r="G39" i="1" s="1"/>
  <c r="L38" i="1"/>
  <c r="L37" i="1"/>
  <c r="L30" i="1"/>
  <c r="G30" i="1" s="1"/>
  <c r="H26" i="1"/>
  <c r="G26" i="1"/>
  <c r="L22" i="1"/>
  <c r="G22" i="1" s="1"/>
  <c r="L14" i="1"/>
  <c r="G14" i="1" s="1"/>
  <c r="K6" i="1"/>
  <c r="L6" i="1"/>
  <c r="G6" i="1" s="1"/>
  <c r="J108" i="1"/>
  <c r="L108" i="1"/>
  <c r="G108" i="1" s="1"/>
  <c r="G105" i="1"/>
  <c r="G103" i="1"/>
  <c r="G101" i="1"/>
  <c r="G99" i="1"/>
  <c r="G97" i="1"/>
  <c r="G95" i="1"/>
  <c r="G93" i="1"/>
  <c r="G91" i="1"/>
  <c r="K89" i="1"/>
  <c r="H89" i="1"/>
  <c r="H83" i="1"/>
  <c r="L81" i="1"/>
  <c r="G81" i="1" s="1"/>
  <c r="M81" i="1"/>
  <c r="H79" i="1"/>
  <c r="L77" i="1"/>
  <c r="G77" i="1" s="1"/>
  <c r="M77" i="1"/>
  <c r="H75" i="1"/>
  <c r="L73" i="1"/>
  <c r="G73" i="1" s="1"/>
  <c r="M73" i="1"/>
  <c r="H71" i="1"/>
  <c r="L69" i="1"/>
  <c r="G69" i="1" s="1"/>
  <c r="M69" i="1"/>
  <c r="H67" i="1"/>
  <c r="L65" i="1"/>
  <c r="G65" i="1" s="1"/>
  <c r="M65" i="1"/>
  <c r="H63" i="1"/>
  <c r="L61" i="1"/>
  <c r="G61" i="1" s="1"/>
  <c r="M61" i="1"/>
  <c r="H59" i="1"/>
  <c r="L57" i="1"/>
  <c r="G57" i="1" s="1"/>
  <c r="M57" i="1"/>
  <c r="H55" i="1"/>
  <c r="L53" i="1"/>
  <c r="G53" i="1" s="1"/>
  <c r="M53" i="1"/>
  <c r="G107" i="1"/>
  <c r="L85" i="1"/>
  <c r="G85" i="1" s="1"/>
  <c r="M85" i="1"/>
  <c r="M106" i="1"/>
  <c r="H106" i="1" s="1"/>
  <c r="K106" i="1"/>
  <c r="M104" i="1"/>
  <c r="H104" i="1" s="1"/>
  <c r="K104" i="1"/>
  <c r="M102" i="1"/>
  <c r="H102" i="1" s="1"/>
  <c r="K102" i="1"/>
  <c r="M100" i="1"/>
  <c r="H100" i="1" s="1"/>
  <c r="K100" i="1"/>
  <c r="M98" i="1"/>
  <c r="H98" i="1" s="1"/>
  <c r="K98" i="1"/>
  <c r="M96" i="1"/>
  <c r="H96" i="1" s="1"/>
  <c r="K96" i="1"/>
  <c r="M94" i="1"/>
  <c r="H94" i="1" s="1"/>
  <c r="K94" i="1"/>
  <c r="M92" i="1"/>
  <c r="H92" i="1" s="1"/>
  <c r="K92" i="1"/>
  <c r="M90" i="1"/>
  <c r="H90" i="1" s="1"/>
  <c r="K90" i="1"/>
  <c r="L89" i="1"/>
  <c r="G89" i="1" s="1"/>
  <c r="M88" i="1"/>
  <c r="H88" i="1" s="1"/>
  <c r="G88" i="1"/>
  <c r="G87" i="1"/>
  <c r="K87" i="1"/>
  <c r="M87" i="1"/>
  <c r="H87" i="1" s="1"/>
  <c r="K86" i="1"/>
  <c r="L86" i="1"/>
  <c r="G86" i="1" s="1"/>
  <c r="H86" i="1"/>
  <c r="G82" i="1"/>
  <c r="K82" i="1"/>
  <c r="M82" i="1"/>
  <c r="L82" i="1"/>
  <c r="H82" i="1"/>
  <c r="K78" i="1"/>
  <c r="M78" i="1"/>
  <c r="L78" i="1"/>
  <c r="G78" i="1" s="1"/>
  <c r="H78" i="1"/>
  <c r="K74" i="1"/>
  <c r="M74" i="1"/>
  <c r="L74" i="1"/>
  <c r="G74" i="1" s="1"/>
  <c r="H74" i="1"/>
  <c r="K70" i="1"/>
  <c r="M70" i="1"/>
  <c r="L70" i="1"/>
  <c r="G70" i="1" s="1"/>
  <c r="H70" i="1"/>
  <c r="G66" i="1"/>
  <c r="K66" i="1"/>
  <c r="M66" i="1"/>
  <c r="L66" i="1"/>
  <c r="H66" i="1"/>
  <c r="K62" i="1"/>
  <c r="M62" i="1"/>
  <c r="L62" i="1"/>
  <c r="G62" i="1" s="1"/>
  <c r="H62" i="1"/>
  <c r="K58" i="1"/>
  <c r="M58" i="1"/>
  <c r="L58" i="1"/>
  <c r="G58" i="1" s="1"/>
  <c r="H58" i="1"/>
  <c r="K54" i="1"/>
  <c r="M54" i="1"/>
  <c r="L54" i="1"/>
  <c r="G54" i="1" s="1"/>
  <c r="H54" i="1"/>
  <c r="H85" i="1"/>
  <c r="G84" i="1"/>
  <c r="K84" i="1"/>
  <c r="M84" i="1"/>
  <c r="H84" i="1" s="1"/>
  <c r="H81" i="1"/>
  <c r="G80" i="1"/>
  <c r="K80" i="1"/>
  <c r="M80" i="1"/>
  <c r="H80" i="1" s="1"/>
  <c r="H77" i="1"/>
  <c r="G76" i="1"/>
  <c r="K76" i="1"/>
  <c r="M76" i="1"/>
  <c r="H76" i="1" s="1"/>
  <c r="H73" i="1"/>
  <c r="G72" i="1"/>
  <c r="K72" i="1"/>
  <c r="M72" i="1"/>
  <c r="H72" i="1" s="1"/>
  <c r="H69" i="1"/>
  <c r="G68" i="1"/>
  <c r="K68" i="1"/>
  <c r="M68" i="1"/>
  <c r="H68" i="1" s="1"/>
  <c r="H65" i="1"/>
  <c r="G64" i="1"/>
  <c r="K64" i="1"/>
  <c r="M64" i="1"/>
  <c r="H64" i="1" s="1"/>
  <c r="H61" i="1"/>
  <c r="G60" i="1"/>
  <c r="K60" i="1"/>
  <c r="M60" i="1"/>
  <c r="H60" i="1" s="1"/>
  <c r="H57" i="1"/>
  <c r="G56" i="1"/>
  <c r="K56" i="1"/>
  <c r="M56" i="1"/>
  <c r="H56" i="1" s="1"/>
  <c r="H53" i="1"/>
  <c r="G52" i="1"/>
  <c r="K52" i="1"/>
  <c r="M52" i="1"/>
  <c r="H52" i="1" s="1"/>
  <c r="M49" i="1"/>
  <c r="H49" i="1"/>
  <c r="G49" i="1"/>
  <c r="G48" i="1"/>
  <c r="K48" i="1"/>
  <c r="M48" i="1"/>
  <c r="H48" i="1" s="1"/>
  <c r="M45" i="1"/>
  <c r="H45" i="1" s="1"/>
  <c r="G45" i="1"/>
  <c r="G44" i="1"/>
  <c r="K44" i="1"/>
  <c r="M44" i="1"/>
  <c r="H44" i="1" s="1"/>
  <c r="M41" i="1"/>
  <c r="H41" i="1" s="1"/>
  <c r="G41" i="1"/>
  <c r="G40" i="1"/>
  <c r="K40" i="1"/>
  <c r="M40" i="1"/>
  <c r="H40" i="1" s="1"/>
  <c r="M37" i="1"/>
  <c r="H37" i="1" s="1"/>
  <c r="G37" i="1"/>
  <c r="H34" i="1"/>
  <c r="L32" i="1"/>
  <c r="G32" i="1"/>
  <c r="M32" i="1"/>
  <c r="H30" i="1"/>
  <c r="L28" i="1"/>
  <c r="G28" i="1" s="1"/>
  <c r="M28" i="1"/>
  <c r="L24" i="1"/>
  <c r="G24" i="1" s="1"/>
  <c r="M24" i="1"/>
  <c r="H22" i="1"/>
  <c r="L20" i="1"/>
  <c r="G20" i="1" s="1"/>
  <c r="M20" i="1"/>
  <c r="H20" i="1" s="1"/>
  <c r="H18" i="1"/>
  <c r="L16" i="1"/>
  <c r="G16" i="1" s="1"/>
  <c r="M16" i="1"/>
  <c r="H14" i="1"/>
  <c r="L12" i="1"/>
  <c r="G12" i="1" s="1"/>
  <c r="M12" i="1"/>
  <c r="H12" i="1" s="1"/>
  <c r="H10" i="1"/>
  <c r="L8" i="1"/>
  <c r="G8" i="1" s="1"/>
  <c r="M8" i="1"/>
  <c r="H6" i="1"/>
  <c r="L4" i="1"/>
  <c r="G4" i="1" s="1"/>
  <c r="M4" i="1"/>
  <c r="H4" i="1" s="1"/>
  <c r="H51" i="1"/>
  <c r="G50" i="1"/>
  <c r="K50" i="1"/>
  <c r="M50" i="1"/>
  <c r="H50" i="1" s="1"/>
  <c r="H47" i="1"/>
  <c r="G46" i="1"/>
  <c r="K46" i="1"/>
  <c r="M46" i="1"/>
  <c r="H46" i="1"/>
  <c r="H43" i="1"/>
  <c r="G42" i="1"/>
  <c r="K42" i="1"/>
  <c r="M42" i="1"/>
  <c r="H42" i="1" s="1"/>
  <c r="H39" i="1"/>
  <c r="G38" i="1"/>
  <c r="K38" i="1"/>
  <c r="M38" i="1"/>
  <c r="H38" i="1" s="1"/>
  <c r="L36" i="1"/>
  <c r="G36" i="1" s="1"/>
  <c r="M36" i="1"/>
  <c r="H36" i="1" s="1"/>
  <c r="K33" i="1"/>
  <c r="M33" i="1"/>
  <c r="L33" i="1"/>
  <c r="G33" i="1" s="1"/>
  <c r="H33" i="1"/>
  <c r="G29" i="1"/>
  <c r="K29" i="1"/>
  <c r="M29" i="1"/>
  <c r="L29" i="1"/>
  <c r="H29" i="1"/>
  <c r="K25" i="1"/>
  <c r="M25" i="1"/>
  <c r="L25" i="1"/>
  <c r="G25" i="1" s="1"/>
  <c r="H25" i="1"/>
  <c r="K21" i="1"/>
  <c r="M21" i="1"/>
  <c r="L21" i="1"/>
  <c r="G21" i="1" s="1"/>
  <c r="H21" i="1"/>
  <c r="K17" i="1"/>
  <c r="M17" i="1"/>
  <c r="L17" i="1"/>
  <c r="G17" i="1" s="1"/>
  <c r="H17" i="1"/>
  <c r="G13" i="1"/>
  <c r="K13" i="1"/>
  <c r="M13" i="1"/>
  <c r="H13" i="1" s="1"/>
  <c r="L13" i="1"/>
  <c r="K9" i="1"/>
  <c r="M9" i="1"/>
  <c r="L9" i="1"/>
  <c r="G9" i="1" s="1"/>
  <c r="H9" i="1"/>
  <c r="G5" i="1"/>
  <c r="K5" i="1"/>
  <c r="M5" i="1"/>
  <c r="H5" i="1" s="1"/>
  <c r="L5" i="1"/>
  <c r="G35" i="1"/>
  <c r="K35" i="1"/>
  <c r="M35" i="1"/>
  <c r="H35" i="1" s="1"/>
  <c r="H32" i="1"/>
  <c r="G31" i="1"/>
  <c r="K31" i="1"/>
  <c r="M31" i="1"/>
  <c r="H31" i="1"/>
  <c r="H28" i="1"/>
  <c r="G27" i="1"/>
  <c r="K27" i="1"/>
  <c r="M27" i="1"/>
  <c r="H27" i="1" s="1"/>
  <c r="H24" i="1"/>
  <c r="G23" i="1"/>
  <c r="K23" i="1"/>
  <c r="M23" i="1"/>
  <c r="H23" i="1"/>
  <c r="G19" i="1"/>
  <c r="K19" i="1"/>
  <c r="M19" i="1"/>
  <c r="H19" i="1" s="1"/>
  <c r="H16" i="1"/>
  <c r="G15" i="1"/>
  <c r="K15" i="1"/>
  <c r="M15" i="1"/>
  <c r="H15" i="1"/>
  <c r="G11" i="1"/>
  <c r="K11" i="1"/>
  <c r="M11" i="1"/>
  <c r="H11" i="1" s="1"/>
  <c r="H8" i="1"/>
  <c r="G7" i="1"/>
  <c r="K7" i="1"/>
  <c r="M7" i="1"/>
  <c r="H7" i="1"/>
  <c r="G3" i="1"/>
  <c r="K3" i="1"/>
  <c r="M3" i="1"/>
  <c r="H3" i="1" s="1"/>
  <c r="K2" i="1"/>
  <c r="M2" i="1"/>
  <c r="H2" i="1" s="1"/>
  <c r="K108" i="1" l="1"/>
  <c r="M108" i="1"/>
  <c r="H108" i="1" s="1"/>
  <c r="T95" i="1"/>
  <c r="F3" i="1"/>
  <c r="S3" i="1" s="1"/>
  <c r="F5" i="1"/>
  <c r="S5" i="1" s="1"/>
  <c r="F7" i="1"/>
  <c r="S7" i="1" s="1"/>
  <c r="F9" i="1"/>
  <c r="S9" i="1" s="1"/>
  <c r="F4" i="1"/>
  <c r="S4" i="1" s="1"/>
  <c r="F6" i="1"/>
  <c r="S6" i="1" s="1"/>
  <c r="F8" i="1"/>
  <c r="S8" i="1" s="1"/>
  <c r="F10" i="1"/>
  <c r="S10" i="1" s="1"/>
  <c r="F11" i="1"/>
  <c r="S11" i="1" s="1"/>
  <c r="F13" i="1"/>
  <c r="S13" i="1" s="1"/>
  <c r="F15" i="1"/>
  <c r="S15" i="1" s="1"/>
  <c r="F17" i="1"/>
  <c r="S17" i="1" s="1"/>
  <c r="F19" i="1"/>
  <c r="S19" i="1" s="1"/>
  <c r="F12" i="1"/>
  <c r="S12" i="1" s="1"/>
  <c r="F14" i="1"/>
  <c r="S14" i="1" s="1"/>
  <c r="F16" i="1"/>
  <c r="S16" i="1" s="1"/>
  <c r="F18" i="1"/>
  <c r="S18" i="1" s="1"/>
  <c r="F20" i="1"/>
  <c r="S20" i="1" s="1"/>
  <c r="F21" i="1"/>
  <c r="S21" i="1" s="1"/>
  <c r="F23" i="1"/>
  <c r="S23" i="1" s="1"/>
  <c r="F25" i="1"/>
  <c r="S25" i="1" s="1"/>
  <c r="F27" i="1"/>
  <c r="S27" i="1" s="1"/>
  <c r="F29" i="1"/>
  <c r="S29" i="1" s="1"/>
  <c r="F22" i="1"/>
  <c r="S22" i="1" s="1"/>
  <c r="F24" i="1"/>
  <c r="S24" i="1" s="1"/>
  <c r="F26" i="1"/>
  <c r="S26" i="1" s="1"/>
  <c r="F28" i="1"/>
  <c r="S28" i="1" s="1"/>
  <c r="F30" i="1"/>
  <c r="S30" i="1" s="1"/>
  <c r="F31" i="1"/>
  <c r="S31" i="1" s="1"/>
  <c r="F33" i="1"/>
  <c r="S33" i="1" s="1"/>
  <c r="F35" i="1"/>
  <c r="S35" i="1" s="1"/>
  <c r="F37" i="1"/>
  <c r="S37" i="1" s="1"/>
  <c r="F39" i="1"/>
  <c r="S39" i="1" s="1"/>
  <c r="F32" i="1"/>
  <c r="S32" i="1" s="1"/>
  <c r="F34" i="1"/>
  <c r="S34" i="1" s="1"/>
  <c r="F36" i="1"/>
  <c r="S36" i="1" s="1"/>
  <c r="F38" i="1"/>
  <c r="S38" i="1" s="1"/>
  <c r="F40" i="1"/>
  <c r="S40" i="1" s="1"/>
  <c r="F41" i="1"/>
  <c r="S41" i="1" s="1"/>
  <c r="F43" i="1"/>
  <c r="S43" i="1" s="1"/>
  <c r="F45" i="1"/>
  <c r="S45" i="1" s="1"/>
  <c r="F47" i="1"/>
  <c r="S47" i="1" s="1"/>
  <c r="F42" i="1"/>
  <c r="S42" i="1" s="1"/>
  <c r="F44" i="1"/>
  <c r="S44" i="1" s="1"/>
  <c r="F46" i="1"/>
  <c r="S46" i="1" s="1"/>
  <c r="F48" i="1"/>
  <c r="S48" i="1" s="1"/>
  <c r="F49" i="1"/>
  <c r="S49" i="1" s="1"/>
  <c r="F50" i="1"/>
  <c r="S50" i="1" s="1"/>
  <c r="F52" i="1"/>
  <c r="S52" i="1" s="1"/>
  <c r="F54" i="1"/>
  <c r="S54" i="1" s="1"/>
  <c r="F56" i="1"/>
  <c r="S56" i="1" s="1"/>
  <c r="F51" i="1"/>
  <c r="S51" i="1" s="1"/>
  <c r="F53" i="1"/>
  <c r="S53" i="1" s="1"/>
  <c r="F55" i="1"/>
  <c r="S55" i="1" s="1"/>
  <c r="F57" i="1"/>
  <c r="S57" i="1" s="1"/>
  <c r="F58" i="1"/>
  <c r="S58" i="1" s="1"/>
  <c r="F60" i="1"/>
  <c r="S60" i="1" s="1"/>
  <c r="F62" i="1"/>
  <c r="S62" i="1" s="1"/>
  <c r="F64" i="1"/>
  <c r="S64" i="1" s="1"/>
  <c r="F66" i="1"/>
  <c r="S66" i="1" s="1"/>
  <c r="F59" i="1"/>
  <c r="S59" i="1" s="1"/>
  <c r="F61" i="1"/>
  <c r="S61" i="1" s="1"/>
  <c r="F63" i="1"/>
  <c r="S63" i="1" s="1"/>
  <c r="F65" i="1"/>
  <c r="S65" i="1" s="1"/>
  <c r="F67" i="1"/>
  <c r="S67" i="1" s="1"/>
  <c r="F68" i="1"/>
  <c r="S68" i="1" s="1"/>
  <c r="F70" i="1"/>
  <c r="S70" i="1" s="1"/>
  <c r="F72" i="1"/>
  <c r="S72" i="1" s="1"/>
  <c r="F74" i="1"/>
  <c r="S74" i="1" s="1"/>
  <c r="F76" i="1"/>
  <c r="S76" i="1" s="1"/>
  <c r="F69" i="1"/>
  <c r="S69" i="1" s="1"/>
  <c r="F71" i="1"/>
  <c r="S71" i="1" s="1"/>
  <c r="F73" i="1"/>
  <c r="S73" i="1" s="1"/>
  <c r="F75" i="1"/>
  <c r="S75" i="1" s="1"/>
  <c r="F77" i="1"/>
  <c r="S77" i="1" s="1"/>
  <c r="F78" i="1"/>
  <c r="S78" i="1" s="1"/>
  <c r="F80" i="1"/>
  <c r="S80" i="1" s="1"/>
  <c r="F82" i="1"/>
  <c r="S82" i="1" s="1"/>
  <c r="F84" i="1"/>
  <c r="S84" i="1" s="1"/>
  <c r="F86" i="1"/>
  <c r="S86" i="1" s="1"/>
  <c r="F79" i="1"/>
  <c r="S79" i="1" s="1"/>
  <c r="F81" i="1"/>
  <c r="S81" i="1" s="1"/>
  <c r="F83" i="1"/>
  <c r="S83" i="1" s="1"/>
  <c r="F85" i="1"/>
  <c r="S85" i="1" s="1"/>
  <c r="F87" i="1"/>
  <c r="S87" i="1" s="1"/>
  <c r="F88" i="1"/>
  <c r="S88" i="1" s="1"/>
  <c r="F90" i="1"/>
  <c r="S90" i="1" s="1"/>
  <c r="F92" i="1"/>
  <c r="S92" i="1" s="1"/>
  <c r="F94" i="1"/>
  <c r="S94" i="1" s="1"/>
  <c r="F96" i="1"/>
  <c r="S96" i="1" s="1"/>
  <c r="F89" i="1"/>
  <c r="S89" i="1" s="1"/>
  <c r="F91" i="1"/>
  <c r="S91" i="1" s="1"/>
  <c r="F93" i="1"/>
  <c r="S93" i="1" s="1"/>
  <c r="F95" i="1"/>
  <c r="S95" i="1" s="1"/>
  <c r="F97" i="1"/>
  <c r="S97" i="1" s="1"/>
  <c r="F98" i="1"/>
  <c r="S98" i="1" s="1"/>
  <c r="F100" i="1"/>
  <c r="S100" i="1" s="1"/>
  <c r="F102" i="1"/>
  <c r="S102" i="1" s="1"/>
  <c r="F104" i="1"/>
  <c r="S104" i="1" s="1"/>
  <c r="F106" i="1"/>
  <c r="S106" i="1" s="1"/>
  <c r="F99" i="1"/>
  <c r="S99" i="1" s="1"/>
  <c r="F101" i="1"/>
  <c r="S101" i="1" s="1"/>
  <c r="F103" i="1"/>
  <c r="S103" i="1" s="1"/>
  <c r="F105" i="1"/>
  <c r="S105" i="1" s="1"/>
  <c r="F107" i="1"/>
  <c r="S107" i="1" s="1"/>
  <c r="F2" i="1"/>
  <c r="S2" i="1" s="1"/>
  <c r="T75" i="1" l="1"/>
  <c r="T59" i="1"/>
  <c r="T104" i="1"/>
  <c r="T100" i="1"/>
  <c r="T96" i="1"/>
  <c r="T92" i="1"/>
  <c r="T87" i="1"/>
  <c r="T78" i="1"/>
  <c r="T62" i="1"/>
  <c r="T81" i="1"/>
  <c r="T69" i="1"/>
  <c r="T60" i="1"/>
  <c r="T44" i="1"/>
  <c r="T30" i="1"/>
  <c r="T20" i="1"/>
  <c r="T12" i="1"/>
  <c r="T4" i="1"/>
  <c r="T43" i="1"/>
  <c r="T36" i="1"/>
  <c r="T21" i="1"/>
  <c r="T9" i="1"/>
  <c r="T31" i="1"/>
  <c r="T19" i="1"/>
  <c r="T3" i="1"/>
  <c r="T105" i="1"/>
  <c r="T89" i="1"/>
  <c r="T71" i="1"/>
  <c r="T55" i="1"/>
  <c r="T74" i="1"/>
  <c r="T58" i="1"/>
  <c r="T84" i="1"/>
  <c r="T73" i="1"/>
  <c r="T61" i="1"/>
  <c r="T52" i="1"/>
  <c r="T41" i="1"/>
  <c r="T10" i="1"/>
  <c r="T47" i="1"/>
  <c r="T42" i="1"/>
  <c r="T25" i="1"/>
  <c r="T5" i="1"/>
  <c r="T28" i="1"/>
  <c r="T23" i="1"/>
  <c r="T15" i="1"/>
  <c r="T7" i="1"/>
  <c r="T99" i="1"/>
  <c r="T80" i="1"/>
  <c r="T64" i="1"/>
  <c r="T48" i="1"/>
  <c r="T88" i="1"/>
  <c r="T37" i="1"/>
  <c r="T93" i="1"/>
  <c r="T107" i="1"/>
  <c r="T101" i="1"/>
  <c r="T26" i="1"/>
  <c r="T83" i="1"/>
  <c r="T67" i="1"/>
  <c r="T106" i="1"/>
  <c r="T102" i="1"/>
  <c r="T98" i="1"/>
  <c r="T94" i="1"/>
  <c r="T90" i="1"/>
  <c r="T82" i="1"/>
  <c r="T66" i="1"/>
  <c r="T85" i="1"/>
  <c r="T76" i="1"/>
  <c r="T65" i="1"/>
  <c r="T53" i="1"/>
  <c r="T34" i="1"/>
  <c r="T22" i="1"/>
  <c r="T14" i="1"/>
  <c r="T6" i="1"/>
  <c r="T50" i="1"/>
  <c r="T39" i="1"/>
  <c r="T33" i="1"/>
  <c r="T17" i="1"/>
  <c r="T32" i="1"/>
  <c r="T27" i="1"/>
  <c r="T11" i="1"/>
  <c r="T103" i="1"/>
  <c r="T97" i="1"/>
  <c r="T79" i="1"/>
  <c r="T63" i="1"/>
  <c r="T86" i="1"/>
  <c r="T70" i="1"/>
  <c r="T54" i="1"/>
  <c r="T77" i="1"/>
  <c r="T68" i="1"/>
  <c r="T57" i="1"/>
  <c r="T49" i="1"/>
  <c r="T18" i="1"/>
  <c r="T51" i="1"/>
  <c r="T46" i="1"/>
  <c r="T29" i="1"/>
  <c r="T13" i="1"/>
  <c r="T35" i="1"/>
  <c r="T24" i="1"/>
  <c r="T16" i="1"/>
  <c r="T8" i="1"/>
  <c r="T2" i="1"/>
  <c r="T91" i="1"/>
  <c r="T72" i="1"/>
  <c r="T56" i="1"/>
  <c r="T40" i="1"/>
  <c r="T45" i="1"/>
  <c r="T38" i="1"/>
</calcChain>
</file>

<file path=xl/sharedStrings.xml><?xml version="1.0" encoding="utf-8"?>
<sst xmlns="http://schemas.openxmlformats.org/spreadsheetml/2006/main" count="227" uniqueCount="22">
  <si>
    <t>adult_year</t>
  </si>
  <si>
    <t>transported</t>
  </si>
  <si>
    <t>tag_site</t>
  </si>
  <si>
    <t>N_at_LGR_Ladders</t>
  </si>
  <si>
    <t>0 - Inriver</t>
  </si>
  <si>
    <t>CLWH</t>
  </si>
  <si>
    <t>DWOR</t>
  </si>
  <si>
    <t>LOOH</t>
  </si>
  <si>
    <t>MCCA</t>
  </si>
  <si>
    <t>RAPH</t>
  </si>
  <si>
    <t>1 - Transported</t>
  </si>
  <si>
    <t>N_at_BON_Ladders</t>
  </si>
  <si>
    <t>Survival Rate</t>
  </si>
  <si>
    <t>bon</t>
  </si>
  <si>
    <t>Survival</t>
  </si>
  <si>
    <t>Fa</t>
  </si>
  <si>
    <t>Fb</t>
  </si>
  <si>
    <t>CI.lower</t>
  </si>
  <si>
    <t>CI.upper</t>
  </si>
  <si>
    <t>LGR</t>
  </si>
  <si>
    <t>Pooled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</si>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</sst>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0.0000"/>
  </numFmts>
  <fonts count="4">
    <font>
      <sz val="11"/>
      <name val="Calibri"/>
    </font>
    <font>
      <sz val="11"/>
      <name val="Calibri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0" fillId="0" borderId="0" xfId="0" applyNumberFormat="1"/>
    <xf numFmtId="164" fontId="0" fillId="0" borderId="0" xfId="0" applyNumberFormat="1"/>
    <xf numFmtId="0" fontId="3" fillId="2" borderId="1" xfId="2" applyFont="1" applyFill="1" applyBorder="1" applyAlignment="1">
      <alignment horizontal="center"/>
    </xf>
    <xf numFmtId="0" fontId="3" fillId="2" borderId="2" xfId="3" applyFont="1" applyFill="1" applyBorder="1" applyAlignment="1">
      <alignment horizontal="center"/>
    </xf>
    <xf numFmtId="165" fontId="3" fillId="2" borderId="3" xfId="3" applyNumberFormat="1" applyFont="1" applyFill="1" applyBorder="1" applyAlignment="1">
      <alignment horizontal="center"/>
    </xf>
    <xf numFmtId="165" fontId="3" fillId="2" borderId="3" xfId="4" applyNumberFormat="1" applyFont="1" applyFill="1" applyBorder="1" applyAlignment="1">
      <alignment horizontal="center"/>
    </xf>
    <xf numFmtId="0" fontId="3" fillId="0" borderId="4" xfId="5" applyFont="1" applyFill="1" applyBorder="1" applyAlignment="1">
      <alignment horizontal="right" wrapText="1"/>
    </xf>
    <xf numFmtId="0" fontId="3" fillId="0" borderId="4" xfId="6" applyFont="1" applyFill="1" applyBorder="1" applyAlignment="1">
      <alignment horizontal="right" wrapText="1"/>
    </xf>
    <xf numFmtId="166" fontId="3" fillId="3" borderId="5" xfId="3" applyNumberFormat="1" applyFont="1" applyFill="1" applyBorder="1" applyAlignment="1">
      <alignment horizontal="right" wrapText="1"/>
    </xf>
    <xf numFmtId="166" fontId="0" fillId="4" borderId="0" xfId="0" applyNumberFormat="1" applyFill="1"/>
    <xf numFmtId="164" fontId="3" fillId="2" borderId="3" xfId="1" applyNumberFormat="1" applyFont="1" applyFill="1" applyBorder="1" applyAlignment="1">
      <alignment horizontal="center"/>
    </xf>
    <xf numFmtId="164" fontId="0" fillId="3" borderId="0" xfId="1" applyNumberFormat="1" applyFont="1" applyFill="1"/>
    <xf numFmtId="164" fontId="0" fillId="0" borderId="0" xfId="1" applyNumberFormat="1" applyFont="1"/>
    <xf numFmtId="0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164" fontId="0" fillId="5" borderId="0" xfId="1" applyNumberFormat="1" applyFont="1" applyFill="1"/>
    <xf numFmtId="0" fontId="3" fillId="5" borderId="4" xfId="5" applyFont="1" applyFill="1" applyBorder="1" applyAlignment="1">
      <alignment horizontal="right" wrapText="1"/>
    </xf>
    <xf numFmtId="0" fontId="3" fillId="5" borderId="4" xfId="6" applyFont="1" applyFill="1" applyBorder="1" applyAlignment="1">
      <alignment horizontal="right" wrapText="1"/>
    </xf>
    <xf numFmtId="166" fontId="3" fillId="5" borderId="5" xfId="3" applyNumberFormat="1" applyFont="1" applyFill="1" applyBorder="1" applyAlignment="1">
      <alignment horizontal="right" wrapText="1"/>
    </xf>
    <xf numFmtId="166" fontId="0" fillId="5" borderId="0" xfId="0" applyNumberFormat="1" applyFill="1"/>
  </cellXfs>
  <cellStyles count="7">
    <cellStyle name="Normal" xfId="0" builtinId="0"/>
    <cellStyle name="Normal_bon fish at MCN" xfId="6"/>
    <cellStyle name="Normal_daily BON to MCN SR" xfId="5"/>
    <cellStyle name="Normal_mcn-lgr" xfId="3"/>
    <cellStyle name="Normal_Sheet2" xfId="4"/>
    <cellStyle name="Normal_Spring Chinook 2011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2002</c:v>
          </c:tx>
          <c:spPr>
            <a:ln w="28575">
              <a:noFill/>
            </a:ln>
          </c:spPr>
          <c:xVal>
            <c:strRef>
              <c:f>h_survival_sum_12_06!$C$2:$C$10</c:f>
              <c:strCache>
                <c:ptCount val="9"/>
                <c:pt idx="0">
                  <c:v>CLWH</c:v>
                </c:pt>
                <c:pt idx="1">
                  <c:v>DWOR</c:v>
                </c:pt>
                <c:pt idx="2">
                  <c:v>DWOR</c:v>
                </c:pt>
                <c:pt idx="3">
                  <c:v>LOOH</c:v>
                </c:pt>
                <c:pt idx="4">
                  <c:v>LOOH</c:v>
                </c:pt>
                <c:pt idx="5">
                  <c:v>MCCA</c:v>
                </c:pt>
                <c:pt idx="6">
                  <c:v>MCCA</c:v>
                </c:pt>
                <c:pt idx="7">
                  <c:v>RAPH</c:v>
                </c:pt>
                <c:pt idx="8">
                  <c:v>RAPH</c:v>
                </c:pt>
              </c:strCache>
            </c: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8960"/>
        <c:axId val="61980672"/>
      </c:scatterChart>
      <c:valAx>
        <c:axId val="612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61980672"/>
        <c:crosses val="autoZero"/>
        <c:crossBetween val="midCat"/>
      </c:valAx>
      <c:valAx>
        <c:axId val="619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288960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abSelected="1" workbookViewId="0">
      <selection activeCell="C111" sqref="C111"/>
    </sheetView>
  </sheetViews>
  <sheetFormatPr defaultRowHeight="15"/>
  <cols>
    <col min="1" max="3" width="15" customWidth="1"/>
    <col min="4" max="4" width="19.42578125" customWidth="1"/>
    <col min="5" max="5" width="21.140625" customWidth="1"/>
    <col min="6" max="6" width="14.5703125" customWidth="1"/>
    <col min="7" max="8" width="9.140625" style="13"/>
  </cols>
  <sheetData>
    <row r="1" spans="1:20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s="11" t="s">
        <v>17</v>
      </c>
      <c r="H1" s="11" t="s">
        <v>18</v>
      </c>
      <c r="I1" s="3" t="s">
        <v>13</v>
      </c>
      <c r="J1" s="3" t="s">
        <v>19</v>
      </c>
      <c r="K1" s="4" t="s">
        <v>14</v>
      </c>
      <c r="L1" s="5" t="s">
        <v>15</v>
      </c>
      <c r="M1" s="6" t="s">
        <v>16</v>
      </c>
      <c r="Q1" t="s">
        <v>21</v>
      </c>
    </row>
    <row r="2" spans="1:20">
      <c r="A2" s="1">
        <v>2002</v>
      </c>
      <c r="B2" t="s">
        <v>4</v>
      </c>
      <c r="C2" t="s">
        <v>5</v>
      </c>
      <c r="D2" s="1">
        <v>5</v>
      </c>
      <c r="E2" s="1">
        <v>4</v>
      </c>
      <c r="F2" s="2">
        <f>E2/D2</f>
        <v>0.8</v>
      </c>
      <c r="G2" s="12">
        <f>IF(J2=0, 0, 1/(1 +(I2-J2+1)/(J2*L2)))</f>
        <v>0.28358206388191071</v>
      </c>
      <c r="H2" s="12">
        <f>IF(J2=I2, 1, 1/(1 + (I2-J2)/(M2*(J2+1))))</f>
        <v>0.99494923662053203</v>
      </c>
      <c r="I2" s="7">
        <f>D2</f>
        <v>5</v>
      </c>
      <c r="J2" s="8">
        <f>E2</f>
        <v>4</v>
      </c>
      <c r="K2" s="9">
        <f>J2/I2</f>
        <v>0.8</v>
      </c>
      <c r="L2" s="10">
        <f>_xlfn.F.INV(0.05/2, 2*J2, 2*(I2-J2+1))</f>
        <v>0.19791664165926676</v>
      </c>
      <c r="M2" s="10">
        <f>_xlfn.F.INV(1-0.05/2, 2*(J2+1), 2*(I2-J2))</f>
        <v>39.39797459786439</v>
      </c>
      <c r="P2" t="str">
        <f>IF(B2=B$2,"I","T")</f>
        <v>I</v>
      </c>
      <c r="Q2" t="str">
        <f>CONCATENATE(C2,"-",P2)</f>
        <v>CLWH-I</v>
      </c>
      <c r="S2" s="2">
        <f>F2-G2</f>
        <v>0.51641793611808939</v>
      </c>
      <c r="T2" s="2">
        <f>H2-F2</f>
        <v>0.19494923662053198</v>
      </c>
    </row>
    <row r="3" spans="1:20" s="15" customFormat="1">
      <c r="A3" s="14">
        <v>2002</v>
      </c>
      <c r="B3" s="15" t="s">
        <v>4</v>
      </c>
      <c r="C3" s="15" t="s">
        <v>6</v>
      </c>
      <c r="D3" s="14">
        <v>117</v>
      </c>
      <c r="E3" s="14">
        <v>81</v>
      </c>
      <c r="F3" s="16">
        <f>E3/D3</f>
        <v>0.69230769230769229</v>
      </c>
      <c r="G3" s="17">
        <f t="shared" ref="G3:G66" si="0">IF(J3=0, 0, 1/(1 +(I3-J3+1)/(J3*L3)))</f>
        <v>0.60028252158035111</v>
      </c>
      <c r="H3" s="17">
        <f t="shared" ref="H3:H66" si="1">IF(J3=I3, 1, 1/(1 + (I3-J3)/(M3*(J3+1))))</f>
        <v>0.77432029219373699</v>
      </c>
      <c r="I3" s="18">
        <f t="shared" ref="I3:I66" si="2">D3</f>
        <v>117</v>
      </c>
      <c r="J3" s="19">
        <f t="shared" ref="J3:J66" si="3">E3</f>
        <v>81</v>
      </c>
      <c r="K3" s="20">
        <f t="shared" ref="K3:K66" si="4">J3/I3</f>
        <v>0.69230769230769229</v>
      </c>
      <c r="L3" s="21">
        <f t="shared" ref="L3:L66" si="5">_xlfn.F.INV(0.05/2, 2*J3, 2*(I3-J3+1))</f>
        <v>0.68599233695196571</v>
      </c>
      <c r="M3" s="21">
        <f t="shared" ref="M3:M66" si="6">_xlfn.F.INV(1-0.05/2, 2*(J3+1), 2*(I3-J3))</f>
        <v>1.5063183900683947</v>
      </c>
      <c r="P3" s="15" t="str">
        <f t="shared" ref="P3:P66" si="7">IF(B3=B$2,"I","T")</f>
        <v>I</v>
      </c>
      <c r="Q3" s="15" t="str">
        <f t="shared" ref="Q3:Q66" si="8">CONCATENATE(C3,"-",P3)</f>
        <v>DWOR-I</v>
      </c>
      <c r="S3" s="16">
        <f t="shared" ref="S3:S66" si="9">F3-G3</f>
        <v>9.2025170727341177E-2</v>
      </c>
      <c r="T3" s="16">
        <f t="shared" ref="T3:T66" si="10">H3-F3</f>
        <v>8.2012599886044701E-2</v>
      </c>
    </row>
    <row r="4" spans="1:20" s="15" customFormat="1">
      <c r="A4" s="14">
        <v>2002</v>
      </c>
      <c r="B4" s="15" t="s">
        <v>10</v>
      </c>
      <c r="C4" s="15" t="s">
        <v>6</v>
      </c>
      <c r="D4" s="14">
        <v>161</v>
      </c>
      <c r="E4" s="14">
        <v>92</v>
      </c>
      <c r="F4" s="16">
        <f>E4/D4</f>
        <v>0.5714285714285714</v>
      </c>
      <c r="G4" s="17">
        <f t="shared" si="0"/>
        <v>0.49116318467893866</v>
      </c>
      <c r="H4" s="17">
        <f t="shared" si="1"/>
        <v>0.64901515762451634</v>
      </c>
      <c r="I4" s="18">
        <f t="shared" si="2"/>
        <v>161</v>
      </c>
      <c r="J4" s="19">
        <f t="shared" si="3"/>
        <v>92</v>
      </c>
      <c r="K4" s="20">
        <f t="shared" si="4"/>
        <v>0.5714285714285714</v>
      </c>
      <c r="L4" s="21">
        <f t="shared" si="5"/>
        <v>0.73444198125022153</v>
      </c>
      <c r="M4" s="21">
        <f t="shared" si="6"/>
        <v>1.3719321089558618</v>
      </c>
      <c r="P4" s="15" t="str">
        <f t="shared" si="7"/>
        <v>T</v>
      </c>
      <c r="Q4" s="15" t="str">
        <f t="shared" si="8"/>
        <v>DWOR-T</v>
      </c>
      <c r="S4" s="16">
        <f t="shared" si="9"/>
        <v>8.0265386749632739E-2</v>
      </c>
      <c r="T4" s="16">
        <f t="shared" si="10"/>
        <v>7.758658619594494E-2</v>
      </c>
    </row>
    <row r="5" spans="1:20">
      <c r="A5" s="1">
        <v>2002</v>
      </c>
      <c r="B5" t="s">
        <v>4</v>
      </c>
      <c r="C5" t="s">
        <v>7</v>
      </c>
      <c r="D5" s="1">
        <v>183</v>
      </c>
      <c r="E5" s="1">
        <v>166</v>
      </c>
      <c r="F5" s="2">
        <f>E5/D5</f>
        <v>0.90710382513661203</v>
      </c>
      <c r="G5" s="12">
        <f t="shared" si="0"/>
        <v>0.85543190234867461</v>
      </c>
      <c r="H5" s="12">
        <f t="shared" si="1"/>
        <v>0.94494958012420283</v>
      </c>
      <c r="I5" s="7">
        <f t="shared" si="2"/>
        <v>183</v>
      </c>
      <c r="J5" s="8">
        <f t="shared" si="3"/>
        <v>166</v>
      </c>
      <c r="K5" s="9">
        <f t="shared" si="4"/>
        <v>0.90710382513661203</v>
      </c>
      <c r="L5" s="10">
        <f t="shared" si="5"/>
        <v>0.64161926223866017</v>
      </c>
      <c r="M5" s="10">
        <f t="shared" si="6"/>
        <v>1.7473521990429592</v>
      </c>
      <c r="P5" t="str">
        <f t="shared" si="7"/>
        <v>I</v>
      </c>
      <c r="Q5" t="str">
        <f t="shared" si="8"/>
        <v>LOOH-I</v>
      </c>
      <c r="S5" s="2">
        <f t="shared" si="9"/>
        <v>5.1671922787937419E-2</v>
      </c>
      <c r="T5" s="2">
        <f t="shared" si="10"/>
        <v>3.7845754987590796E-2</v>
      </c>
    </row>
    <row r="6" spans="1:20">
      <c r="A6" s="1">
        <v>2002</v>
      </c>
      <c r="B6" t="s">
        <v>10</v>
      </c>
      <c r="C6" t="s">
        <v>7</v>
      </c>
      <c r="D6" s="1">
        <v>207</v>
      </c>
      <c r="E6" s="1">
        <v>169</v>
      </c>
      <c r="F6" s="2">
        <f>E6/D6</f>
        <v>0.81642512077294682</v>
      </c>
      <c r="G6" s="12">
        <f t="shared" si="0"/>
        <v>0.75685043715684264</v>
      </c>
      <c r="H6" s="12">
        <f t="shared" si="1"/>
        <v>0.86669496506096921</v>
      </c>
      <c r="I6" s="7">
        <f t="shared" si="2"/>
        <v>207</v>
      </c>
      <c r="J6" s="8">
        <f t="shared" si="3"/>
        <v>169</v>
      </c>
      <c r="K6" s="9">
        <f t="shared" si="4"/>
        <v>0.81642512077294682</v>
      </c>
      <c r="L6" s="10">
        <f t="shared" si="5"/>
        <v>0.71831423897193225</v>
      </c>
      <c r="M6" s="10">
        <f t="shared" si="6"/>
        <v>1.4532970626962223</v>
      </c>
      <c r="P6" t="str">
        <f t="shared" si="7"/>
        <v>T</v>
      </c>
      <c r="Q6" t="str">
        <f t="shared" si="8"/>
        <v>LOOH-T</v>
      </c>
      <c r="S6" s="2">
        <f t="shared" si="9"/>
        <v>5.9574683616104185E-2</v>
      </c>
      <c r="T6" s="2">
        <f t="shared" si="10"/>
        <v>5.0269844288022392E-2</v>
      </c>
    </row>
    <row r="7" spans="1:20" s="15" customFormat="1">
      <c r="A7" s="14">
        <v>2002</v>
      </c>
      <c r="B7" s="15" t="s">
        <v>4</v>
      </c>
      <c r="C7" s="15" t="s">
        <v>8</v>
      </c>
      <c r="D7" s="14">
        <v>295</v>
      </c>
      <c r="E7" s="14">
        <v>270</v>
      </c>
      <c r="F7" s="16">
        <f>E7/D7</f>
        <v>0.9152542372881356</v>
      </c>
      <c r="G7" s="17">
        <f t="shared" si="0"/>
        <v>0.877440573957042</v>
      </c>
      <c r="H7" s="17">
        <f t="shared" si="1"/>
        <v>0.94440646821059626</v>
      </c>
      <c r="I7" s="18">
        <f t="shared" si="2"/>
        <v>295</v>
      </c>
      <c r="J7" s="19">
        <f t="shared" si="3"/>
        <v>270</v>
      </c>
      <c r="K7" s="20">
        <f t="shared" si="4"/>
        <v>0.9152542372881356</v>
      </c>
      <c r="L7" s="21">
        <f t="shared" si="5"/>
        <v>0.68941476164015103</v>
      </c>
      <c r="M7" s="21">
        <f t="shared" si="6"/>
        <v>1.5671313750336739</v>
      </c>
      <c r="P7" s="15" t="str">
        <f t="shared" si="7"/>
        <v>I</v>
      </c>
      <c r="Q7" s="15" t="str">
        <f t="shared" si="8"/>
        <v>MCCA-I</v>
      </c>
      <c r="S7" s="16">
        <f t="shared" si="9"/>
        <v>3.7813663331093594E-2</v>
      </c>
      <c r="T7" s="16">
        <f t="shared" si="10"/>
        <v>2.9152230922460665E-2</v>
      </c>
    </row>
    <row r="8" spans="1:20" s="15" customFormat="1">
      <c r="A8" s="14">
        <v>2002</v>
      </c>
      <c r="B8" s="15" t="s">
        <v>10</v>
      </c>
      <c r="C8" s="15" t="s">
        <v>8</v>
      </c>
      <c r="D8" s="14">
        <v>433</v>
      </c>
      <c r="E8" s="14">
        <v>371</v>
      </c>
      <c r="F8" s="16">
        <f>E8/D8</f>
        <v>0.85681293302540418</v>
      </c>
      <c r="G8" s="17">
        <f t="shared" si="0"/>
        <v>0.82023061770991545</v>
      </c>
      <c r="H8" s="17">
        <f t="shared" si="1"/>
        <v>0.88842508258817943</v>
      </c>
      <c r="I8" s="18">
        <f t="shared" si="2"/>
        <v>433</v>
      </c>
      <c r="J8" s="19">
        <f t="shared" si="3"/>
        <v>371</v>
      </c>
      <c r="K8" s="20">
        <f t="shared" si="4"/>
        <v>0.85681293302540418</v>
      </c>
      <c r="L8" s="21">
        <f t="shared" si="5"/>
        <v>0.77479514443689879</v>
      </c>
      <c r="M8" s="21">
        <f t="shared" si="6"/>
        <v>1.3270979762548569</v>
      </c>
      <c r="P8" s="15" t="str">
        <f t="shared" si="7"/>
        <v>T</v>
      </c>
      <c r="Q8" s="15" t="str">
        <f t="shared" si="8"/>
        <v>MCCA-T</v>
      </c>
      <c r="S8" s="16">
        <f t="shared" si="9"/>
        <v>3.6582315315488723E-2</v>
      </c>
      <c r="T8" s="16">
        <f t="shared" si="10"/>
        <v>3.1612149562775249E-2</v>
      </c>
    </row>
    <row r="9" spans="1:20">
      <c r="A9" s="1">
        <v>2002</v>
      </c>
      <c r="B9" t="s">
        <v>4</v>
      </c>
      <c r="C9" t="s">
        <v>9</v>
      </c>
      <c r="D9" s="1">
        <v>178</v>
      </c>
      <c r="E9" s="1">
        <v>136</v>
      </c>
      <c r="F9" s="2">
        <f>E9/D9</f>
        <v>0.7640449438202247</v>
      </c>
      <c r="G9" s="12">
        <f t="shared" si="0"/>
        <v>0.69473599226801752</v>
      </c>
      <c r="H9" s="12">
        <f t="shared" si="1"/>
        <v>0.82434272875711112</v>
      </c>
      <c r="I9" s="7">
        <f t="shared" si="2"/>
        <v>178</v>
      </c>
      <c r="J9" s="8">
        <f t="shared" si="3"/>
        <v>136</v>
      </c>
      <c r="K9" s="9">
        <f t="shared" si="4"/>
        <v>0.7640449438202247</v>
      </c>
      <c r="L9" s="10">
        <f t="shared" si="5"/>
        <v>0.71957115304197605</v>
      </c>
      <c r="M9" s="10">
        <f t="shared" si="6"/>
        <v>1.4387005276121148</v>
      </c>
      <c r="P9" t="str">
        <f t="shared" si="7"/>
        <v>I</v>
      </c>
      <c r="Q9" t="str">
        <f t="shared" si="8"/>
        <v>RAPH-I</v>
      </c>
      <c r="S9" s="2">
        <f t="shared" si="9"/>
        <v>6.9308951552207176E-2</v>
      </c>
      <c r="T9" s="2">
        <f t="shared" si="10"/>
        <v>6.0297784936886423E-2</v>
      </c>
    </row>
    <row r="10" spans="1:20">
      <c r="A10" s="1">
        <v>2002</v>
      </c>
      <c r="B10" t="s">
        <v>10</v>
      </c>
      <c r="C10" t="s">
        <v>9</v>
      </c>
      <c r="D10" s="1">
        <v>329</v>
      </c>
      <c r="E10" s="1">
        <v>223</v>
      </c>
      <c r="F10" s="2">
        <f>E10/D10</f>
        <v>0.67781155015197569</v>
      </c>
      <c r="G10" s="12">
        <f t="shared" si="0"/>
        <v>0.62436134986366587</v>
      </c>
      <c r="H10" s="12">
        <f t="shared" si="1"/>
        <v>0.72802482657632273</v>
      </c>
      <c r="I10" s="7">
        <f t="shared" si="2"/>
        <v>329</v>
      </c>
      <c r="J10" s="8">
        <f t="shared" si="3"/>
        <v>223</v>
      </c>
      <c r="K10" s="9">
        <f t="shared" si="4"/>
        <v>0.67781155015197569</v>
      </c>
      <c r="L10" s="10">
        <f t="shared" si="5"/>
        <v>0.79752564002290383</v>
      </c>
      <c r="M10" s="10">
        <f t="shared" si="6"/>
        <v>1.2667029271598556</v>
      </c>
      <c r="P10" t="str">
        <f t="shared" si="7"/>
        <v>T</v>
      </c>
      <c r="Q10" t="str">
        <f t="shared" si="8"/>
        <v>RAPH-T</v>
      </c>
      <c r="S10" s="2">
        <f t="shared" si="9"/>
        <v>5.3450200288309824E-2</v>
      </c>
      <c r="T10" s="2">
        <f t="shared" si="10"/>
        <v>5.0213276424347031E-2</v>
      </c>
    </row>
    <row r="11" spans="1:20" s="15" customFormat="1">
      <c r="A11" s="14">
        <v>2003</v>
      </c>
      <c r="B11" s="15" t="s">
        <v>4</v>
      </c>
      <c r="C11" s="15" t="s">
        <v>5</v>
      </c>
      <c r="D11" s="14">
        <v>3</v>
      </c>
      <c r="E11" s="14">
        <v>2</v>
      </c>
      <c r="F11" s="16">
        <f>E11/D11</f>
        <v>0.66666666666666663</v>
      </c>
      <c r="G11" s="17">
        <f t="shared" si="0"/>
        <v>9.4299324050246047E-2</v>
      </c>
      <c r="H11" s="17">
        <f t="shared" si="1"/>
        <v>0.99159624134038737</v>
      </c>
      <c r="I11" s="18">
        <f t="shared" si="2"/>
        <v>3</v>
      </c>
      <c r="J11" s="19">
        <f t="shared" si="3"/>
        <v>2</v>
      </c>
      <c r="K11" s="20">
        <f t="shared" si="4"/>
        <v>0.66666666666666663</v>
      </c>
      <c r="L11" s="21">
        <f t="shared" si="5"/>
        <v>0.1041175374539276</v>
      </c>
      <c r="M11" s="21">
        <f t="shared" si="6"/>
        <v>39.331457962410241</v>
      </c>
      <c r="P11" s="15" t="str">
        <f t="shared" si="7"/>
        <v>I</v>
      </c>
      <c r="Q11" s="15" t="str">
        <f t="shared" si="8"/>
        <v>CLWH-I</v>
      </c>
      <c r="S11" s="16">
        <f t="shared" si="9"/>
        <v>0.57236734261642064</v>
      </c>
      <c r="T11" s="16">
        <f t="shared" si="10"/>
        <v>0.32492957467372074</v>
      </c>
    </row>
    <row r="12" spans="1:20" s="15" customFormat="1">
      <c r="A12" s="14">
        <v>2003</v>
      </c>
      <c r="B12" s="15" t="s">
        <v>10</v>
      </c>
      <c r="C12" s="15" t="s">
        <v>5</v>
      </c>
      <c r="D12" s="14">
        <v>1</v>
      </c>
      <c r="E12" s="14">
        <v>1</v>
      </c>
      <c r="F12" s="16">
        <f>E12/D12</f>
        <v>1</v>
      </c>
      <c r="G12" s="17">
        <f t="shared" si="0"/>
        <v>2.5000000000000001E-2</v>
      </c>
      <c r="H12" s="17">
        <f t="shared" si="1"/>
        <v>1</v>
      </c>
      <c r="I12" s="18">
        <f t="shared" si="2"/>
        <v>1</v>
      </c>
      <c r="J12" s="19">
        <f t="shared" si="3"/>
        <v>1</v>
      </c>
      <c r="K12" s="20">
        <f t="shared" si="4"/>
        <v>1</v>
      </c>
      <c r="L12" s="21">
        <f t="shared" si="5"/>
        <v>2.564102564102564E-2</v>
      </c>
      <c r="M12" s="21" t="e">
        <f t="shared" si="6"/>
        <v>#NUM!</v>
      </c>
      <c r="P12" s="15" t="str">
        <f t="shared" si="7"/>
        <v>T</v>
      </c>
      <c r="Q12" s="15" t="str">
        <f t="shared" si="8"/>
        <v>CLWH-T</v>
      </c>
      <c r="S12" s="16">
        <f t="shared" si="9"/>
        <v>0.97499999999999998</v>
      </c>
      <c r="T12" s="16">
        <f t="shared" si="10"/>
        <v>0</v>
      </c>
    </row>
    <row r="13" spans="1:20">
      <c r="A13" s="1">
        <v>2003</v>
      </c>
      <c r="B13" t="s">
        <v>4</v>
      </c>
      <c r="C13" t="s">
        <v>6</v>
      </c>
      <c r="D13" s="1">
        <v>133</v>
      </c>
      <c r="E13" s="1">
        <v>107</v>
      </c>
      <c r="F13" s="2">
        <f>E13/D13</f>
        <v>0.80451127819548873</v>
      </c>
      <c r="G13" s="12">
        <f t="shared" si="0"/>
        <v>0.7268326587816466</v>
      </c>
      <c r="H13" s="12">
        <f t="shared" si="1"/>
        <v>0.86814720048685967</v>
      </c>
      <c r="I13" s="7">
        <f t="shared" si="2"/>
        <v>133</v>
      </c>
      <c r="J13" s="8">
        <f t="shared" si="3"/>
        <v>107</v>
      </c>
      <c r="K13" s="9">
        <f t="shared" si="4"/>
        <v>0.80451127819548873</v>
      </c>
      <c r="L13" s="10">
        <f t="shared" si="5"/>
        <v>0.67140665873192273</v>
      </c>
      <c r="M13" s="10">
        <f t="shared" si="6"/>
        <v>1.585088833069324</v>
      </c>
      <c r="P13" t="str">
        <f t="shared" si="7"/>
        <v>I</v>
      </c>
      <c r="Q13" t="str">
        <f t="shared" si="8"/>
        <v>DWOR-I</v>
      </c>
      <c r="S13" s="2">
        <f t="shared" si="9"/>
        <v>7.7678619413842132E-2</v>
      </c>
      <c r="T13" s="2">
        <f t="shared" si="10"/>
        <v>6.3635922291370939E-2</v>
      </c>
    </row>
    <row r="14" spans="1:20">
      <c r="A14" s="1">
        <v>2003</v>
      </c>
      <c r="B14" t="s">
        <v>10</v>
      </c>
      <c r="C14" t="s">
        <v>6</v>
      </c>
      <c r="D14" s="1">
        <v>231</v>
      </c>
      <c r="E14" s="1">
        <v>167</v>
      </c>
      <c r="F14" s="2">
        <f>E14/D14</f>
        <v>0.72294372294372289</v>
      </c>
      <c r="G14" s="12">
        <f t="shared" si="0"/>
        <v>0.66044331438829051</v>
      </c>
      <c r="H14" s="12">
        <f t="shared" si="1"/>
        <v>0.77962253962939354</v>
      </c>
      <c r="I14" s="7">
        <f t="shared" si="2"/>
        <v>231</v>
      </c>
      <c r="J14" s="8">
        <f t="shared" si="3"/>
        <v>167</v>
      </c>
      <c r="K14" s="9">
        <f t="shared" si="4"/>
        <v>0.72294372294372289</v>
      </c>
      <c r="L14" s="10">
        <f t="shared" si="5"/>
        <v>0.75704230237204972</v>
      </c>
      <c r="M14" s="10">
        <f t="shared" si="6"/>
        <v>1.3476834800460047</v>
      </c>
      <c r="P14" t="str">
        <f t="shared" si="7"/>
        <v>T</v>
      </c>
      <c r="Q14" t="str">
        <f t="shared" si="8"/>
        <v>DWOR-T</v>
      </c>
      <c r="S14" s="2">
        <f t="shared" si="9"/>
        <v>6.2500408555432374E-2</v>
      </c>
      <c r="T14" s="2">
        <f t="shared" si="10"/>
        <v>5.6678816685670652E-2</v>
      </c>
    </row>
    <row r="15" spans="1:20" s="15" customFormat="1">
      <c r="A15" s="14">
        <v>2003</v>
      </c>
      <c r="B15" s="15" t="s">
        <v>4</v>
      </c>
      <c r="C15" s="15" t="s">
        <v>7</v>
      </c>
      <c r="D15" s="14">
        <v>79</v>
      </c>
      <c r="E15" s="14">
        <v>59</v>
      </c>
      <c r="F15" s="16">
        <f>E15/D15</f>
        <v>0.74683544303797467</v>
      </c>
      <c r="G15" s="17">
        <f t="shared" si="0"/>
        <v>0.63643827777941153</v>
      </c>
      <c r="H15" s="17">
        <f t="shared" si="1"/>
        <v>0.83799407101650703</v>
      </c>
      <c r="I15" s="18">
        <f t="shared" si="2"/>
        <v>79</v>
      </c>
      <c r="J15" s="19">
        <f t="shared" si="3"/>
        <v>59</v>
      </c>
      <c r="K15" s="20">
        <f t="shared" si="4"/>
        <v>0.74683544303797467</v>
      </c>
      <c r="L15" s="21">
        <f t="shared" si="5"/>
        <v>0.62308231226336364</v>
      </c>
      <c r="M15" s="21">
        <f t="shared" si="6"/>
        <v>1.7242045322548902</v>
      </c>
      <c r="P15" s="15" t="str">
        <f t="shared" si="7"/>
        <v>I</v>
      </c>
      <c r="Q15" s="15" t="str">
        <f t="shared" si="8"/>
        <v>LOOH-I</v>
      </c>
      <c r="S15" s="16">
        <f t="shared" si="9"/>
        <v>0.11039716525856313</v>
      </c>
      <c r="T15" s="16">
        <f t="shared" si="10"/>
        <v>9.1158627978532358E-2</v>
      </c>
    </row>
    <row r="16" spans="1:20" s="15" customFormat="1">
      <c r="A16" s="14">
        <v>2003</v>
      </c>
      <c r="B16" s="15" t="s">
        <v>10</v>
      </c>
      <c r="C16" s="15" t="s">
        <v>7</v>
      </c>
      <c r="D16" s="14">
        <v>136</v>
      </c>
      <c r="E16" s="14">
        <v>103</v>
      </c>
      <c r="F16" s="16">
        <f>E16/D16</f>
        <v>0.75735294117647056</v>
      </c>
      <c r="G16" s="17">
        <f t="shared" si="0"/>
        <v>0.67644966231613413</v>
      </c>
      <c r="H16" s="17">
        <f t="shared" si="1"/>
        <v>0.82670995594448371</v>
      </c>
      <c r="I16" s="18">
        <f t="shared" si="2"/>
        <v>136</v>
      </c>
      <c r="J16" s="19">
        <f t="shared" si="3"/>
        <v>103</v>
      </c>
      <c r="K16" s="20">
        <f t="shared" si="4"/>
        <v>0.75735294117647056</v>
      </c>
      <c r="L16" s="21">
        <f t="shared" si="5"/>
        <v>0.69013701202499367</v>
      </c>
      <c r="M16" s="21">
        <f t="shared" si="6"/>
        <v>1.5137709137202324</v>
      </c>
      <c r="P16" s="15" t="str">
        <f t="shared" si="7"/>
        <v>T</v>
      </c>
      <c r="Q16" s="15" t="str">
        <f t="shared" si="8"/>
        <v>LOOH-T</v>
      </c>
      <c r="S16" s="16">
        <f t="shared" si="9"/>
        <v>8.0903278860336436E-2</v>
      </c>
      <c r="T16" s="16">
        <f t="shared" si="10"/>
        <v>6.9357014768013148E-2</v>
      </c>
    </row>
    <row r="17" spans="1:20">
      <c r="A17" s="1">
        <v>2003</v>
      </c>
      <c r="B17" t="s">
        <v>4</v>
      </c>
      <c r="C17" t="s">
        <v>8</v>
      </c>
      <c r="D17" s="1">
        <v>167</v>
      </c>
      <c r="E17" s="1">
        <v>141</v>
      </c>
      <c r="F17" s="2">
        <f>E17/D17</f>
        <v>0.84431137724550898</v>
      </c>
      <c r="G17" s="12">
        <f t="shared" si="0"/>
        <v>0.78026042218366554</v>
      </c>
      <c r="H17" s="12">
        <f t="shared" si="1"/>
        <v>0.8957078498944776</v>
      </c>
      <c r="I17" s="7">
        <f t="shared" si="2"/>
        <v>167</v>
      </c>
      <c r="J17" s="8">
        <f t="shared" si="3"/>
        <v>141</v>
      </c>
      <c r="K17" s="9">
        <f t="shared" si="4"/>
        <v>0.84431137724550898</v>
      </c>
      <c r="L17" s="10">
        <f t="shared" si="5"/>
        <v>0.67994838112534206</v>
      </c>
      <c r="M17" s="10">
        <f t="shared" si="6"/>
        <v>1.5725329815272733</v>
      </c>
      <c r="P17" t="str">
        <f t="shared" si="7"/>
        <v>I</v>
      </c>
      <c r="Q17" t="str">
        <f t="shared" si="8"/>
        <v>MCCA-I</v>
      </c>
      <c r="S17" s="2">
        <f t="shared" si="9"/>
        <v>6.405095506184344E-2</v>
      </c>
      <c r="T17" s="2">
        <f t="shared" si="10"/>
        <v>5.1396472648968627E-2</v>
      </c>
    </row>
    <row r="18" spans="1:20">
      <c r="A18" s="1">
        <v>2003</v>
      </c>
      <c r="B18" t="s">
        <v>10</v>
      </c>
      <c r="C18" t="s">
        <v>8</v>
      </c>
      <c r="D18" s="1">
        <v>380</v>
      </c>
      <c r="E18" s="1">
        <v>299</v>
      </c>
      <c r="F18" s="2">
        <f>E18/D18</f>
        <v>0.7868421052631579</v>
      </c>
      <c r="G18" s="12">
        <f t="shared" si="0"/>
        <v>0.74218935397880226</v>
      </c>
      <c r="H18" s="12">
        <f t="shared" si="1"/>
        <v>0.82696098080377511</v>
      </c>
      <c r="I18" s="7">
        <f t="shared" si="2"/>
        <v>380</v>
      </c>
      <c r="J18" s="8">
        <f t="shared" si="3"/>
        <v>299</v>
      </c>
      <c r="K18" s="9">
        <f t="shared" si="4"/>
        <v>0.7868421052631579</v>
      </c>
      <c r="L18" s="10">
        <f t="shared" si="5"/>
        <v>0.78950800438616964</v>
      </c>
      <c r="M18" s="10">
        <f t="shared" si="6"/>
        <v>1.2903417151470455</v>
      </c>
      <c r="P18" t="str">
        <f t="shared" si="7"/>
        <v>T</v>
      </c>
      <c r="Q18" t="str">
        <f t="shared" si="8"/>
        <v>MCCA-T</v>
      </c>
      <c r="S18" s="2">
        <f t="shared" si="9"/>
        <v>4.4652751284355641E-2</v>
      </c>
      <c r="T18" s="2">
        <f t="shared" si="10"/>
        <v>4.0118875540617216E-2</v>
      </c>
    </row>
    <row r="19" spans="1:20" s="15" customFormat="1">
      <c r="A19" s="14">
        <v>2003</v>
      </c>
      <c r="B19" s="15" t="s">
        <v>4</v>
      </c>
      <c r="C19" s="15" t="s">
        <v>9</v>
      </c>
      <c r="D19" s="14">
        <v>153</v>
      </c>
      <c r="E19" s="14">
        <v>129</v>
      </c>
      <c r="F19" s="16">
        <f>E19/D19</f>
        <v>0.84313725490196079</v>
      </c>
      <c r="G19" s="17">
        <f t="shared" si="0"/>
        <v>0.7756503757930816</v>
      </c>
      <c r="H19" s="17">
        <f t="shared" si="1"/>
        <v>0.89683448169918534</v>
      </c>
      <c r="I19" s="18">
        <f t="shared" si="2"/>
        <v>153</v>
      </c>
      <c r="J19" s="19">
        <f t="shared" si="3"/>
        <v>129</v>
      </c>
      <c r="K19" s="20">
        <f t="shared" si="4"/>
        <v>0.84313725490196079</v>
      </c>
      <c r="L19" s="21">
        <f t="shared" si="5"/>
        <v>0.67002492561046845</v>
      </c>
      <c r="M19" s="21">
        <f t="shared" si="6"/>
        <v>1.6048912999444207</v>
      </c>
      <c r="P19" s="15" t="str">
        <f t="shared" si="7"/>
        <v>I</v>
      </c>
      <c r="Q19" s="15" t="str">
        <f t="shared" si="8"/>
        <v>RAPH-I</v>
      </c>
      <c r="S19" s="16">
        <f t="shared" si="9"/>
        <v>6.7486879108879183E-2</v>
      </c>
      <c r="T19" s="16">
        <f t="shared" si="10"/>
        <v>5.3697226797224551E-2</v>
      </c>
    </row>
    <row r="20" spans="1:20" s="15" customFormat="1">
      <c r="A20" s="14">
        <v>2003</v>
      </c>
      <c r="B20" s="15" t="s">
        <v>10</v>
      </c>
      <c r="C20" s="15" t="s">
        <v>9</v>
      </c>
      <c r="D20" s="14">
        <v>428</v>
      </c>
      <c r="E20" s="14">
        <v>321</v>
      </c>
      <c r="F20" s="16">
        <f>E20/D20</f>
        <v>0.75</v>
      </c>
      <c r="G20" s="17">
        <f t="shared" si="0"/>
        <v>0.70616441276991504</v>
      </c>
      <c r="H20" s="17">
        <f t="shared" si="1"/>
        <v>0.79034063289978695</v>
      </c>
      <c r="I20" s="18">
        <f t="shared" si="2"/>
        <v>428</v>
      </c>
      <c r="J20" s="19">
        <f t="shared" si="3"/>
        <v>321</v>
      </c>
      <c r="K20" s="20">
        <f t="shared" si="4"/>
        <v>0.75</v>
      </c>
      <c r="L20" s="21">
        <f t="shared" si="5"/>
        <v>0.80857471678638349</v>
      </c>
      <c r="M20" s="21">
        <f t="shared" si="6"/>
        <v>1.2526448174512457</v>
      </c>
      <c r="P20" s="15" t="str">
        <f t="shared" si="7"/>
        <v>T</v>
      </c>
      <c r="Q20" s="15" t="str">
        <f t="shared" si="8"/>
        <v>RAPH-T</v>
      </c>
      <c r="S20" s="16">
        <f t="shared" si="9"/>
        <v>4.383558723008496E-2</v>
      </c>
      <c r="T20" s="16">
        <f t="shared" si="10"/>
        <v>4.0340632899786955E-2</v>
      </c>
    </row>
    <row r="21" spans="1:20">
      <c r="A21" s="1">
        <v>2004</v>
      </c>
      <c r="B21" t="s">
        <v>4</v>
      </c>
      <c r="C21" t="s">
        <v>5</v>
      </c>
      <c r="D21" s="1">
        <v>14</v>
      </c>
      <c r="E21" s="1">
        <v>13</v>
      </c>
      <c r="F21" s="2">
        <f>E21/D21</f>
        <v>0.9285714285714286</v>
      </c>
      <c r="G21" s="12">
        <f t="shared" si="0"/>
        <v>0.66131551006817857</v>
      </c>
      <c r="H21" s="12">
        <f t="shared" si="1"/>
        <v>0.99819321934087457</v>
      </c>
      <c r="I21" s="7">
        <f t="shared" si="2"/>
        <v>14</v>
      </c>
      <c r="J21" s="8">
        <f t="shared" si="3"/>
        <v>13</v>
      </c>
      <c r="K21" s="9">
        <f t="shared" si="4"/>
        <v>0.9285714285714286</v>
      </c>
      <c r="L21" s="10">
        <f t="shared" si="5"/>
        <v>0.30040007950549363</v>
      </c>
      <c r="M21" s="10">
        <f t="shared" si="6"/>
        <v>39.462186683866435</v>
      </c>
      <c r="P21" t="str">
        <f t="shared" si="7"/>
        <v>I</v>
      </c>
      <c r="Q21" t="str">
        <f t="shared" si="8"/>
        <v>CLWH-I</v>
      </c>
      <c r="S21" s="2">
        <f t="shared" si="9"/>
        <v>0.26725591850325003</v>
      </c>
      <c r="T21" s="2">
        <f t="shared" si="10"/>
        <v>6.9621790769445968E-2</v>
      </c>
    </row>
    <row r="22" spans="1:20">
      <c r="A22" s="1">
        <v>2004</v>
      </c>
      <c r="B22" t="s">
        <v>10</v>
      </c>
      <c r="C22" t="s">
        <v>5</v>
      </c>
      <c r="D22" s="1">
        <v>2</v>
      </c>
      <c r="E22" s="1">
        <v>2</v>
      </c>
      <c r="F22" s="2">
        <f>E22/D22</f>
        <v>1</v>
      </c>
      <c r="G22" s="12">
        <f t="shared" si="0"/>
        <v>0.158113883008419</v>
      </c>
      <c r="H22" s="12">
        <f t="shared" si="1"/>
        <v>1</v>
      </c>
      <c r="I22" s="7">
        <f t="shared" si="2"/>
        <v>2</v>
      </c>
      <c r="J22" s="8">
        <f t="shared" si="3"/>
        <v>2</v>
      </c>
      <c r="K22" s="9">
        <f t="shared" si="4"/>
        <v>1</v>
      </c>
      <c r="L22" s="10">
        <f t="shared" si="5"/>
        <v>9.3904555388932831E-2</v>
      </c>
      <c r="M22" s="10" t="e">
        <f t="shared" si="6"/>
        <v>#NUM!</v>
      </c>
      <c r="P22" t="str">
        <f t="shared" si="7"/>
        <v>T</v>
      </c>
      <c r="Q22" t="str">
        <f t="shared" si="8"/>
        <v>CLWH-T</v>
      </c>
      <c r="S22" s="2">
        <f t="shared" si="9"/>
        <v>0.841886116991581</v>
      </c>
      <c r="T22" s="2">
        <f t="shared" si="10"/>
        <v>0</v>
      </c>
    </row>
    <row r="23" spans="1:20" s="15" customFormat="1">
      <c r="A23" s="14">
        <v>2004</v>
      </c>
      <c r="B23" s="15" t="s">
        <v>4</v>
      </c>
      <c r="C23" s="15" t="s">
        <v>6</v>
      </c>
      <c r="D23" s="14">
        <v>193</v>
      </c>
      <c r="E23" s="14">
        <v>166</v>
      </c>
      <c r="F23" s="16">
        <f>E23/D23</f>
        <v>0.86010362694300513</v>
      </c>
      <c r="G23" s="17">
        <f t="shared" si="0"/>
        <v>0.80302136643648825</v>
      </c>
      <c r="H23" s="17">
        <f t="shared" si="1"/>
        <v>0.90574022629942863</v>
      </c>
      <c r="I23" s="18">
        <f t="shared" si="2"/>
        <v>193</v>
      </c>
      <c r="J23" s="19">
        <f t="shared" si="3"/>
        <v>166</v>
      </c>
      <c r="K23" s="20">
        <f t="shared" si="4"/>
        <v>0.86010362694300513</v>
      </c>
      <c r="L23" s="21">
        <f t="shared" si="5"/>
        <v>0.68763492090169365</v>
      </c>
      <c r="M23" s="21">
        <f t="shared" si="6"/>
        <v>1.5535475720590348</v>
      </c>
      <c r="P23" s="15" t="str">
        <f t="shared" si="7"/>
        <v>I</v>
      </c>
      <c r="Q23" s="15" t="str">
        <f t="shared" si="8"/>
        <v>DWOR-I</v>
      </c>
      <c r="S23" s="16">
        <f t="shared" si="9"/>
        <v>5.708226050651688E-2</v>
      </c>
      <c r="T23" s="16">
        <f t="shared" si="10"/>
        <v>4.5636599356423502E-2</v>
      </c>
    </row>
    <row r="24" spans="1:20" s="15" customFormat="1">
      <c r="A24" s="14">
        <v>2004</v>
      </c>
      <c r="B24" s="15" t="s">
        <v>10</v>
      </c>
      <c r="C24" s="15" t="s">
        <v>6</v>
      </c>
      <c r="D24" s="14">
        <v>82</v>
      </c>
      <c r="E24" s="14">
        <v>57</v>
      </c>
      <c r="F24" s="16">
        <f>E24/D24</f>
        <v>0.69512195121951215</v>
      </c>
      <c r="G24" s="17">
        <f t="shared" si="0"/>
        <v>0.58362242437663692</v>
      </c>
      <c r="H24" s="17">
        <f t="shared" si="1"/>
        <v>0.79203747097257515</v>
      </c>
      <c r="I24" s="18">
        <f t="shared" si="2"/>
        <v>82</v>
      </c>
      <c r="J24" s="19">
        <f t="shared" si="3"/>
        <v>57</v>
      </c>
      <c r="K24" s="20">
        <f t="shared" si="4"/>
        <v>0.69512195121951215</v>
      </c>
      <c r="L24" s="21">
        <f t="shared" si="5"/>
        <v>0.63935656726087109</v>
      </c>
      <c r="M24" s="21">
        <f t="shared" si="6"/>
        <v>1.6416200708017399</v>
      </c>
      <c r="P24" s="15" t="str">
        <f t="shared" si="7"/>
        <v>T</v>
      </c>
      <c r="Q24" s="15" t="str">
        <f t="shared" si="8"/>
        <v>DWOR-T</v>
      </c>
      <c r="S24" s="16">
        <f t="shared" si="9"/>
        <v>0.11149952684287523</v>
      </c>
      <c r="T24" s="16">
        <f t="shared" si="10"/>
        <v>9.6915519753063006E-2</v>
      </c>
    </row>
    <row r="25" spans="1:20">
      <c r="A25" s="1">
        <v>2004</v>
      </c>
      <c r="B25" t="s">
        <v>4</v>
      </c>
      <c r="C25" t="s">
        <v>7</v>
      </c>
      <c r="D25" s="1">
        <v>166</v>
      </c>
      <c r="E25" s="1">
        <v>142</v>
      </c>
      <c r="F25" s="2">
        <f>E25/D25</f>
        <v>0.85542168674698793</v>
      </c>
      <c r="G25" s="12">
        <f t="shared" si="0"/>
        <v>0.79255782521242368</v>
      </c>
      <c r="H25" s="12">
        <f t="shared" si="1"/>
        <v>0.905117070834487</v>
      </c>
      <c r="I25" s="7">
        <f t="shared" si="2"/>
        <v>166</v>
      </c>
      <c r="J25" s="8">
        <f t="shared" si="3"/>
        <v>142</v>
      </c>
      <c r="K25" s="9">
        <f t="shared" si="4"/>
        <v>0.85542168674698793</v>
      </c>
      <c r="L25" s="10">
        <f t="shared" si="5"/>
        <v>0.6726444539320634</v>
      </c>
      <c r="M25" s="10">
        <f t="shared" si="6"/>
        <v>1.6010020082228593</v>
      </c>
      <c r="P25" t="str">
        <f t="shared" si="7"/>
        <v>I</v>
      </c>
      <c r="Q25" t="str">
        <f t="shared" si="8"/>
        <v>LOOH-I</v>
      </c>
      <c r="S25" s="2">
        <f t="shared" si="9"/>
        <v>6.2863861534564247E-2</v>
      </c>
      <c r="T25" s="2">
        <f t="shared" si="10"/>
        <v>4.9695384087499073E-2</v>
      </c>
    </row>
    <row r="26" spans="1:20">
      <c r="A26" s="1">
        <v>2004</v>
      </c>
      <c r="B26" t="s">
        <v>10</v>
      </c>
      <c r="C26" t="s">
        <v>7</v>
      </c>
      <c r="D26" s="1">
        <v>80</v>
      </c>
      <c r="E26" s="1">
        <v>59</v>
      </c>
      <c r="F26" s="2">
        <f>E26/D26</f>
        <v>0.73750000000000004</v>
      </c>
      <c r="G26" s="12">
        <f t="shared" si="0"/>
        <v>0.62714916978756807</v>
      </c>
      <c r="H26" s="12">
        <f t="shared" si="1"/>
        <v>0.82959074889959183</v>
      </c>
      <c r="I26" s="7">
        <f t="shared" si="2"/>
        <v>80</v>
      </c>
      <c r="J26" s="8">
        <f t="shared" si="3"/>
        <v>59</v>
      </c>
      <c r="K26" s="9">
        <f t="shared" si="4"/>
        <v>0.73750000000000004</v>
      </c>
      <c r="L26" s="10">
        <f t="shared" si="5"/>
        <v>0.62720051520042641</v>
      </c>
      <c r="M26" s="10">
        <f t="shared" si="6"/>
        <v>1.7038791042146753</v>
      </c>
      <c r="P26" t="str">
        <f t="shared" si="7"/>
        <v>T</v>
      </c>
      <c r="Q26" t="str">
        <f t="shared" si="8"/>
        <v>LOOH-T</v>
      </c>
      <c r="S26" s="2">
        <f t="shared" si="9"/>
        <v>0.11035083021243197</v>
      </c>
      <c r="T26" s="2">
        <f t="shared" si="10"/>
        <v>9.209074889959179E-2</v>
      </c>
    </row>
    <row r="27" spans="1:20" s="15" customFormat="1">
      <c r="A27" s="14">
        <v>2004</v>
      </c>
      <c r="B27" s="15" t="s">
        <v>4</v>
      </c>
      <c r="C27" s="15" t="s">
        <v>8</v>
      </c>
      <c r="D27" s="14">
        <v>295</v>
      </c>
      <c r="E27" s="14">
        <v>233</v>
      </c>
      <c r="F27" s="16">
        <f>E27/D27</f>
        <v>0.78983050847457625</v>
      </c>
      <c r="G27" s="17">
        <f t="shared" si="0"/>
        <v>0.73883452954341378</v>
      </c>
      <c r="H27" s="17">
        <f t="shared" si="1"/>
        <v>0.83489964748129974</v>
      </c>
      <c r="I27" s="18">
        <f t="shared" si="2"/>
        <v>295</v>
      </c>
      <c r="J27" s="19">
        <f t="shared" si="3"/>
        <v>233</v>
      </c>
      <c r="K27" s="20">
        <f t="shared" si="4"/>
        <v>0.78983050847457625</v>
      </c>
      <c r="L27" s="21">
        <f t="shared" si="5"/>
        <v>0.76492006908730947</v>
      </c>
      <c r="M27" s="21">
        <f t="shared" si="6"/>
        <v>1.3398682906226622</v>
      </c>
      <c r="P27" s="15" t="str">
        <f t="shared" si="7"/>
        <v>I</v>
      </c>
      <c r="Q27" s="15" t="str">
        <f t="shared" si="8"/>
        <v>MCCA-I</v>
      </c>
      <c r="S27" s="16">
        <f t="shared" si="9"/>
        <v>5.0995978931162478E-2</v>
      </c>
      <c r="T27" s="16">
        <f t="shared" si="10"/>
        <v>4.5069139006723491E-2</v>
      </c>
    </row>
    <row r="28" spans="1:20" s="15" customFormat="1">
      <c r="A28" s="14">
        <v>2004</v>
      </c>
      <c r="B28" s="15" t="s">
        <v>10</v>
      </c>
      <c r="C28" s="15" t="s">
        <v>8</v>
      </c>
      <c r="D28" s="14">
        <v>180</v>
      </c>
      <c r="E28" s="14">
        <v>137</v>
      </c>
      <c r="F28" s="16">
        <f>E28/D28</f>
        <v>0.76111111111111107</v>
      </c>
      <c r="G28" s="17">
        <f t="shared" si="0"/>
        <v>0.69201526621787124</v>
      </c>
      <c r="H28" s="17">
        <f t="shared" si="1"/>
        <v>0.82139868240345726</v>
      </c>
      <c r="I28" s="18">
        <f t="shared" si="2"/>
        <v>180</v>
      </c>
      <c r="J28" s="19">
        <f t="shared" si="3"/>
        <v>137</v>
      </c>
      <c r="K28" s="20">
        <f t="shared" si="4"/>
        <v>0.76111111111111107</v>
      </c>
      <c r="L28" s="21">
        <f t="shared" si="5"/>
        <v>0.72163667163640621</v>
      </c>
      <c r="M28" s="21">
        <f t="shared" si="6"/>
        <v>1.4330413187857656</v>
      </c>
      <c r="P28" s="15" t="str">
        <f t="shared" si="7"/>
        <v>T</v>
      </c>
      <c r="Q28" s="15" t="str">
        <f t="shared" si="8"/>
        <v>MCCA-T</v>
      </c>
      <c r="S28" s="16">
        <f t="shared" si="9"/>
        <v>6.9095844893239833E-2</v>
      </c>
      <c r="T28" s="16">
        <f t="shared" si="10"/>
        <v>6.0287571292346187E-2</v>
      </c>
    </row>
    <row r="29" spans="1:20">
      <c r="A29" s="1">
        <v>2004</v>
      </c>
      <c r="B29" t="s">
        <v>4</v>
      </c>
      <c r="C29" t="s">
        <v>9</v>
      </c>
      <c r="D29" s="1">
        <v>896</v>
      </c>
      <c r="E29" s="1">
        <v>745</v>
      </c>
      <c r="F29" s="2">
        <f>E29/D29</f>
        <v>0.8314732142857143</v>
      </c>
      <c r="G29" s="12">
        <f t="shared" si="0"/>
        <v>0.80532476908993156</v>
      </c>
      <c r="H29" s="12">
        <f t="shared" si="1"/>
        <v>0.85541989237835836</v>
      </c>
      <c r="I29" s="7">
        <f t="shared" si="2"/>
        <v>896</v>
      </c>
      <c r="J29" s="8">
        <f t="shared" si="3"/>
        <v>745</v>
      </c>
      <c r="K29" s="9">
        <f t="shared" si="4"/>
        <v>0.8314732142857143</v>
      </c>
      <c r="L29" s="10">
        <f t="shared" si="5"/>
        <v>0.84401015775416022</v>
      </c>
      <c r="M29" s="10">
        <f t="shared" si="6"/>
        <v>1.1975920972123266</v>
      </c>
      <c r="P29" t="str">
        <f t="shared" si="7"/>
        <v>I</v>
      </c>
      <c r="Q29" t="str">
        <f t="shared" si="8"/>
        <v>RAPH-I</v>
      </c>
      <c r="S29" s="2">
        <f t="shared" si="9"/>
        <v>2.6148445195782744E-2</v>
      </c>
      <c r="T29" s="2">
        <f t="shared" si="10"/>
        <v>2.3946678092644058E-2</v>
      </c>
    </row>
    <row r="30" spans="1:20">
      <c r="A30" s="1">
        <v>2004</v>
      </c>
      <c r="B30" t="s">
        <v>10</v>
      </c>
      <c r="C30" t="s">
        <v>9</v>
      </c>
      <c r="D30" s="1">
        <v>158</v>
      </c>
      <c r="E30" s="1">
        <v>132</v>
      </c>
      <c r="F30" s="2">
        <f>E30/D30</f>
        <v>0.83544303797468356</v>
      </c>
      <c r="G30" s="12">
        <f t="shared" si="0"/>
        <v>0.768256810846219</v>
      </c>
      <c r="H30" s="12">
        <f t="shared" si="1"/>
        <v>0.88960065375252528</v>
      </c>
      <c r="I30" s="7">
        <f t="shared" si="2"/>
        <v>158</v>
      </c>
      <c r="J30" s="8">
        <f t="shared" si="3"/>
        <v>132</v>
      </c>
      <c r="K30" s="9">
        <f t="shared" si="4"/>
        <v>0.83544303797468356</v>
      </c>
      <c r="L30" s="10">
        <f t="shared" si="5"/>
        <v>0.6780930182069056</v>
      </c>
      <c r="M30" s="10">
        <f t="shared" si="6"/>
        <v>1.5752529397112869</v>
      </c>
      <c r="P30" t="str">
        <f t="shared" si="7"/>
        <v>T</v>
      </c>
      <c r="Q30" t="str">
        <f t="shared" si="8"/>
        <v>RAPH-T</v>
      </c>
      <c r="S30" s="2">
        <f t="shared" si="9"/>
        <v>6.718622712846456E-2</v>
      </c>
      <c r="T30" s="2">
        <f t="shared" si="10"/>
        <v>5.4157615777841728E-2</v>
      </c>
    </row>
    <row r="31" spans="1:20" s="15" customFormat="1">
      <c r="A31" s="14">
        <v>2005</v>
      </c>
      <c r="B31" s="15" t="s">
        <v>4</v>
      </c>
      <c r="C31" s="15" t="s">
        <v>5</v>
      </c>
      <c r="D31" s="14">
        <v>2</v>
      </c>
      <c r="E31" s="14">
        <v>2</v>
      </c>
      <c r="F31" s="16">
        <f>E31/D31</f>
        <v>1</v>
      </c>
      <c r="G31" s="17">
        <f t="shared" si="0"/>
        <v>0.158113883008419</v>
      </c>
      <c r="H31" s="17">
        <f t="shared" si="1"/>
        <v>1</v>
      </c>
      <c r="I31" s="18">
        <f t="shared" si="2"/>
        <v>2</v>
      </c>
      <c r="J31" s="19">
        <f t="shared" si="3"/>
        <v>2</v>
      </c>
      <c r="K31" s="20">
        <f t="shared" si="4"/>
        <v>1</v>
      </c>
      <c r="L31" s="21">
        <f t="shared" si="5"/>
        <v>9.3904555388932831E-2</v>
      </c>
      <c r="M31" s="21" t="e">
        <f t="shared" si="6"/>
        <v>#NUM!</v>
      </c>
      <c r="P31" s="15" t="str">
        <f t="shared" si="7"/>
        <v>I</v>
      </c>
      <c r="Q31" s="15" t="str">
        <f t="shared" si="8"/>
        <v>CLWH-I</v>
      </c>
      <c r="S31" s="16">
        <f t="shared" si="9"/>
        <v>0.841886116991581</v>
      </c>
      <c r="T31" s="16">
        <f t="shared" si="10"/>
        <v>0</v>
      </c>
    </row>
    <row r="32" spans="1:20" s="15" customFormat="1">
      <c r="A32" s="14">
        <v>2005</v>
      </c>
      <c r="B32" s="15" t="s">
        <v>10</v>
      </c>
      <c r="C32" s="15" t="s">
        <v>5</v>
      </c>
      <c r="D32" s="14">
        <v>1</v>
      </c>
      <c r="E32" s="14">
        <v>0</v>
      </c>
      <c r="F32" s="16">
        <f>E32/D32</f>
        <v>0</v>
      </c>
      <c r="G32" s="17">
        <f t="shared" si="0"/>
        <v>0</v>
      </c>
      <c r="H32" s="17">
        <f t="shared" si="1"/>
        <v>0.97499999999999987</v>
      </c>
      <c r="I32" s="18">
        <f t="shared" si="2"/>
        <v>1</v>
      </c>
      <c r="J32" s="19">
        <f t="shared" si="3"/>
        <v>0</v>
      </c>
      <c r="K32" s="20">
        <f t="shared" si="4"/>
        <v>0</v>
      </c>
      <c r="L32" s="21" t="e">
        <f t="shared" si="5"/>
        <v>#NUM!</v>
      </c>
      <c r="M32" s="21">
        <f t="shared" si="6"/>
        <v>38.999999999999957</v>
      </c>
      <c r="P32" s="15" t="str">
        <f t="shared" si="7"/>
        <v>T</v>
      </c>
      <c r="Q32" s="15" t="str">
        <f t="shared" si="8"/>
        <v>CLWH-T</v>
      </c>
      <c r="S32" s="16">
        <f t="shared" si="9"/>
        <v>0</v>
      </c>
      <c r="T32" s="16">
        <f t="shared" si="10"/>
        <v>0.97499999999999987</v>
      </c>
    </row>
    <row r="33" spans="1:20">
      <c r="A33" s="1">
        <v>2005</v>
      </c>
      <c r="B33" t="s">
        <v>4</v>
      </c>
      <c r="C33" t="s">
        <v>6</v>
      </c>
      <c r="D33" s="1">
        <v>56</v>
      </c>
      <c r="E33" s="1">
        <v>45</v>
      </c>
      <c r="F33" s="2">
        <f>E33/D33</f>
        <v>0.8035714285714286</v>
      </c>
      <c r="G33" s="12">
        <f t="shared" si="0"/>
        <v>0.6756670140758857</v>
      </c>
      <c r="H33" s="12">
        <f t="shared" si="1"/>
        <v>0.89765169739892103</v>
      </c>
      <c r="I33" s="7">
        <f t="shared" si="2"/>
        <v>56</v>
      </c>
      <c r="J33" s="8">
        <f t="shared" si="3"/>
        <v>45</v>
      </c>
      <c r="K33" s="9">
        <f t="shared" si="4"/>
        <v>0.8035714285714286</v>
      </c>
      <c r="L33" s="10">
        <f t="shared" si="5"/>
        <v>0.55553359738251606</v>
      </c>
      <c r="M33" s="10">
        <f t="shared" si="6"/>
        <v>2.097307285290412</v>
      </c>
      <c r="P33" t="str">
        <f t="shared" si="7"/>
        <v>I</v>
      </c>
      <c r="Q33" t="str">
        <f t="shared" si="8"/>
        <v>DWOR-I</v>
      </c>
      <c r="S33" s="2">
        <f t="shared" si="9"/>
        <v>0.12790441449554291</v>
      </c>
      <c r="T33" s="2">
        <f t="shared" si="10"/>
        <v>9.408026882749243E-2</v>
      </c>
    </row>
    <row r="34" spans="1:20">
      <c r="A34" s="1">
        <v>2005</v>
      </c>
      <c r="B34" t="s">
        <v>10</v>
      </c>
      <c r="C34" t="s">
        <v>6</v>
      </c>
      <c r="D34" s="1">
        <v>43</v>
      </c>
      <c r="E34" s="1">
        <v>30</v>
      </c>
      <c r="F34" s="2">
        <f>E34/D34</f>
        <v>0.69767441860465118</v>
      </c>
      <c r="G34" s="12">
        <f t="shared" si="0"/>
        <v>0.53874669426596766</v>
      </c>
      <c r="H34" s="12">
        <f t="shared" si="1"/>
        <v>0.82817500751478634</v>
      </c>
      <c r="I34" s="7">
        <f t="shared" si="2"/>
        <v>43</v>
      </c>
      <c r="J34" s="8">
        <f t="shared" si="3"/>
        <v>30</v>
      </c>
      <c r="K34" s="9">
        <f t="shared" si="4"/>
        <v>0.69767441860465118</v>
      </c>
      <c r="L34" s="10">
        <f t="shared" si="5"/>
        <v>0.54506953308591743</v>
      </c>
      <c r="M34" s="10">
        <f t="shared" si="6"/>
        <v>2.0212379565774525</v>
      </c>
      <c r="P34" t="str">
        <f t="shared" si="7"/>
        <v>T</v>
      </c>
      <c r="Q34" t="str">
        <f t="shared" si="8"/>
        <v>DWOR-T</v>
      </c>
      <c r="S34" s="2">
        <f t="shared" si="9"/>
        <v>0.15892772433868352</v>
      </c>
      <c r="T34" s="2">
        <f t="shared" si="10"/>
        <v>0.13050058891013516</v>
      </c>
    </row>
    <row r="35" spans="1:20" s="15" customFormat="1">
      <c r="A35" s="14">
        <v>2005</v>
      </c>
      <c r="B35" s="15" t="s">
        <v>4</v>
      </c>
      <c r="C35" s="15" t="s">
        <v>7</v>
      </c>
      <c r="D35" s="14">
        <v>107</v>
      </c>
      <c r="E35" s="14">
        <v>88</v>
      </c>
      <c r="F35" s="16">
        <f>E35/D35</f>
        <v>0.82242990654205606</v>
      </c>
      <c r="G35" s="17">
        <f t="shared" si="0"/>
        <v>0.73667399265163369</v>
      </c>
      <c r="H35" s="17">
        <f t="shared" si="1"/>
        <v>0.88957195295414293</v>
      </c>
      <c r="I35" s="18">
        <f t="shared" si="2"/>
        <v>107</v>
      </c>
      <c r="J35" s="19">
        <f t="shared" si="3"/>
        <v>88</v>
      </c>
      <c r="K35" s="20">
        <f t="shared" si="4"/>
        <v>0.82242990654205606</v>
      </c>
      <c r="L35" s="21">
        <f t="shared" si="5"/>
        <v>0.63581227356449577</v>
      </c>
      <c r="M35" s="21">
        <f t="shared" si="6"/>
        <v>1.7197498665454332</v>
      </c>
      <c r="P35" s="15" t="str">
        <f t="shared" si="7"/>
        <v>I</v>
      </c>
      <c r="Q35" s="15" t="str">
        <f t="shared" si="8"/>
        <v>LOOH-I</v>
      </c>
      <c r="S35" s="16">
        <f t="shared" si="9"/>
        <v>8.5755913890422364E-2</v>
      </c>
      <c r="T35" s="16">
        <f t="shared" si="10"/>
        <v>6.7142046412086875E-2</v>
      </c>
    </row>
    <row r="36" spans="1:20" s="15" customFormat="1">
      <c r="A36" s="14">
        <v>2005</v>
      </c>
      <c r="B36" s="15" t="s">
        <v>10</v>
      </c>
      <c r="C36" s="15" t="s">
        <v>7</v>
      </c>
      <c r="D36" s="14">
        <v>50</v>
      </c>
      <c r="E36" s="14">
        <v>39</v>
      </c>
      <c r="F36" s="16">
        <f>E36/D36</f>
        <v>0.78</v>
      </c>
      <c r="G36" s="17">
        <f t="shared" si="0"/>
        <v>0.64038811143421059</v>
      </c>
      <c r="H36" s="17">
        <f t="shared" si="1"/>
        <v>0.88473417396215137</v>
      </c>
      <c r="I36" s="18">
        <f t="shared" si="2"/>
        <v>50</v>
      </c>
      <c r="J36" s="19">
        <f t="shared" si="3"/>
        <v>39</v>
      </c>
      <c r="K36" s="20">
        <f t="shared" si="4"/>
        <v>0.78</v>
      </c>
      <c r="L36" s="21">
        <f t="shared" si="5"/>
        <v>0.54793098362726378</v>
      </c>
      <c r="M36" s="21">
        <f t="shared" si="6"/>
        <v>2.1107895219499082</v>
      </c>
      <c r="P36" s="15" t="str">
        <f t="shared" si="7"/>
        <v>T</v>
      </c>
      <c r="Q36" s="15" t="str">
        <f t="shared" si="8"/>
        <v>LOOH-T</v>
      </c>
      <c r="S36" s="16">
        <f t="shared" si="9"/>
        <v>0.13961188856578943</v>
      </c>
      <c r="T36" s="16">
        <f t="shared" si="10"/>
        <v>0.10473417396215134</v>
      </c>
    </row>
    <row r="37" spans="1:20">
      <c r="A37" s="1">
        <v>2005</v>
      </c>
      <c r="B37" t="s">
        <v>4</v>
      </c>
      <c r="C37" t="s">
        <v>8</v>
      </c>
      <c r="D37" s="1">
        <v>149</v>
      </c>
      <c r="E37" s="1">
        <v>131</v>
      </c>
      <c r="F37" s="2">
        <f>E37/D37</f>
        <v>0.87919463087248317</v>
      </c>
      <c r="G37" s="12">
        <f t="shared" si="0"/>
        <v>0.8158080604014637</v>
      </c>
      <c r="H37" s="12">
        <f t="shared" si="1"/>
        <v>0.92680749492550063</v>
      </c>
      <c r="I37" s="7">
        <f t="shared" si="2"/>
        <v>149</v>
      </c>
      <c r="J37" s="8">
        <f t="shared" si="3"/>
        <v>131</v>
      </c>
      <c r="K37" s="9">
        <f t="shared" si="4"/>
        <v>0.87919463087248317</v>
      </c>
      <c r="L37" s="10">
        <f t="shared" si="5"/>
        <v>0.64239133769011891</v>
      </c>
      <c r="M37" s="10">
        <f t="shared" si="6"/>
        <v>1.7267183311798679</v>
      </c>
      <c r="P37" t="str">
        <f t="shared" si="7"/>
        <v>I</v>
      </c>
      <c r="Q37" t="str">
        <f t="shared" si="8"/>
        <v>MCCA-I</v>
      </c>
      <c r="S37" s="2">
        <f t="shared" si="9"/>
        <v>6.3386570471019477E-2</v>
      </c>
      <c r="T37" s="2">
        <f t="shared" si="10"/>
        <v>4.7612864053017456E-2</v>
      </c>
    </row>
    <row r="38" spans="1:20">
      <c r="A38" s="1">
        <v>2005</v>
      </c>
      <c r="B38" t="s">
        <v>10</v>
      </c>
      <c r="C38" t="s">
        <v>8</v>
      </c>
      <c r="D38" s="1">
        <v>125</v>
      </c>
      <c r="E38" s="1">
        <v>109</v>
      </c>
      <c r="F38" s="2">
        <f>E38/D38</f>
        <v>0.872</v>
      </c>
      <c r="G38" s="12">
        <f t="shared" si="0"/>
        <v>0.80047153220023393</v>
      </c>
      <c r="H38" s="12">
        <f t="shared" si="1"/>
        <v>0.92503345589182373</v>
      </c>
      <c r="I38" s="7">
        <f t="shared" si="2"/>
        <v>125</v>
      </c>
      <c r="J38" s="8">
        <f t="shared" si="3"/>
        <v>109</v>
      </c>
      <c r="K38" s="9">
        <f t="shared" si="4"/>
        <v>0.872</v>
      </c>
      <c r="L38" s="10">
        <f t="shared" si="5"/>
        <v>0.6256960988966398</v>
      </c>
      <c r="M38" s="10">
        <f t="shared" si="6"/>
        <v>1.7948049020752161</v>
      </c>
      <c r="P38" t="str">
        <f t="shared" si="7"/>
        <v>T</v>
      </c>
      <c r="Q38" t="str">
        <f t="shared" si="8"/>
        <v>MCCA-T</v>
      </c>
      <c r="S38" s="2">
        <f t="shared" si="9"/>
        <v>7.1528467799766071E-2</v>
      </c>
      <c r="T38" s="2">
        <f t="shared" si="10"/>
        <v>5.3033455891823733E-2</v>
      </c>
    </row>
    <row r="39" spans="1:20" s="15" customFormat="1">
      <c r="A39" s="14">
        <v>2005</v>
      </c>
      <c r="B39" s="15" t="s">
        <v>4</v>
      </c>
      <c r="C39" s="15" t="s">
        <v>9</v>
      </c>
      <c r="D39" s="14">
        <v>191</v>
      </c>
      <c r="E39" s="14">
        <v>157</v>
      </c>
      <c r="F39" s="16">
        <f>E39/D39</f>
        <v>0.82198952879581155</v>
      </c>
      <c r="G39" s="17">
        <f t="shared" si="0"/>
        <v>0.76023372402443845</v>
      </c>
      <c r="H39" s="17">
        <f t="shared" si="1"/>
        <v>0.87346035617211804</v>
      </c>
      <c r="I39" s="18">
        <f t="shared" si="2"/>
        <v>191</v>
      </c>
      <c r="J39" s="19">
        <f t="shared" si="3"/>
        <v>157</v>
      </c>
      <c r="K39" s="20">
        <f t="shared" si="4"/>
        <v>0.82198952879581155</v>
      </c>
      <c r="L39" s="21">
        <f t="shared" si="5"/>
        <v>0.70685026484505353</v>
      </c>
      <c r="M39" s="21">
        <f t="shared" si="6"/>
        <v>1.4853829028927665</v>
      </c>
      <c r="P39" s="15" t="str">
        <f t="shared" si="7"/>
        <v>I</v>
      </c>
      <c r="Q39" s="15" t="str">
        <f t="shared" si="8"/>
        <v>RAPH-I</v>
      </c>
      <c r="S39" s="16">
        <f t="shared" si="9"/>
        <v>6.1755804771373102E-2</v>
      </c>
      <c r="T39" s="16">
        <f t="shared" si="10"/>
        <v>5.1470827376306483E-2</v>
      </c>
    </row>
    <row r="40" spans="1:20" s="15" customFormat="1">
      <c r="A40" s="14">
        <v>2005</v>
      </c>
      <c r="B40" s="15" t="s">
        <v>10</v>
      </c>
      <c r="C40" s="15" t="s">
        <v>9</v>
      </c>
      <c r="D40" s="14">
        <v>260</v>
      </c>
      <c r="E40" s="14">
        <v>204</v>
      </c>
      <c r="F40" s="16">
        <f>E40/D40</f>
        <v>0.7846153846153846</v>
      </c>
      <c r="G40" s="17">
        <f t="shared" si="0"/>
        <v>0.72961001176979312</v>
      </c>
      <c r="H40" s="17">
        <f t="shared" si="1"/>
        <v>0.83300534445218499</v>
      </c>
      <c r="I40" s="18">
        <f t="shared" si="2"/>
        <v>260</v>
      </c>
      <c r="J40" s="19">
        <f t="shared" si="3"/>
        <v>204</v>
      </c>
      <c r="K40" s="20">
        <f t="shared" si="4"/>
        <v>0.7846153846153846</v>
      </c>
      <c r="L40" s="21">
        <f t="shared" si="5"/>
        <v>0.75395402866067673</v>
      </c>
      <c r="M40" s="21">
        <f t="shared" si="6"/>
        <v>1.3626345029644058</v>
      </c>
      <c r="P40" s="15" t="str">
        <f t="shared" si="7"/>
        <v>T</v>
      </c>
      <c r="Q40" s="15" t="str">
        <f t="shared" si="8"/>
        <v>RAPH-T</v>
      </c>
      <c r="S40" s="16">
        <f t="shared" si="9"/>
        <v>5.5005372845591483E-2</v>
      </c>
      <c r="T40" s="16">
        <f t="shared" si="10"/>
        <v>4.8389959836800389E-2</v>
      </c>
    </row>
    <row r="41" spans="1:20">
      <c r="A41" s="1">
        <v>2006</v>
      </c>
      <c r="B41" t="s">
        <v>4</v>
      </c>
      <c r="C41" t="s">
        <v>6</v>
      </c>
      <c r="D41" s="1">
        <v>72</v>
      </c>
      <c r="E41" s="1">
        <v>48</v>
      </c>
      <c r="F41" s="2">
        <f>E41/D41</f>
        <v>0.66666666666666663</v>
      </c>
      <c r="G41" s="12">
        <f t="shared" si="0"/>
        <v>0.54570388897443334</v>
      </c>
      <c r="H41" s="12">
        <f t="shared" si="1"/>
        <v>0.77343657551181488</v>
      </c>
      <c r="I41" s="7">
        <f t="shared" si="2"/>
        <v>72</v>
      </c>
      <c r="J41" s="8">
        <f t="shared" si="3"/>
        <v>48</v>
      </c>
      <c r="K41" s="9">
        <f t="shared" si="4"/>
        <v>0.66666666666666663</v>
      </c>
      <c r="L41" s="10">
        <f t="shared" si="5"/>
        <v>0.62562889844223679</v>
      </c>
      <c r="M41" s="10">
        <f t="shared" si="6"/>
        <v>1.6720531067955349</v>
      </c>
      <c r="P41" t="str">
        <f t="shared" si="7"/>
        <v>I</v>
      </c>
      <c r="Q41" t="str">
        <f t="shared" si="8"/>
        <v>DWOR-I</v>
      </c>
      <c r="S41" s="2">
        <f t="shared" si="9"/>
        <v>0.12096277769223329</v>
      </c>
      <c r="T41" s="2">
        <f t="shared" si="10"/>
        <v>0.10676990884514825</v>
      </c>
    </row>
    <row r="42" spans="1:20">
      <c r="A42" s="1">
        <v>2006</v>
      </c>
      <c r="B42" t="s">
        <v>10</v>
      </c>
      <c r="C42" t="s">
        <v>6</v>
      </c>
      <c r="D42" s="1">
        <v>88</v>
      </c>
      <c r="E42" s="1">
        <v>45</v>
      </c>
      <c r="F42" s="2">
        <f>E42/D42</f>
        <v>0.51136363636363635</v>
      </c>
      <c r="G42" s="12">
        <f t="shared" si="0"/>
        <v>0.40245607880417472</v>
      </c>
      <c r="H42" s="12">
        <f t="shared" si="1"/>
        <v>0.61948481181883308</v>
      </c>
      <c r="I42" s="7">
        <f t="shared" si="2"/>
        <v>88</v>
      </c>
      <c r="J42" s="8">
        <f t="shared" si="3"/>
        <v>45</v>
      </c>
      <c r="K42" s="9">
        <f t="shared" si="4"/>
        <v>0.51136363636363635</v>
      </c>
      <c r="L42" s="10">
        <f t="shared" si="5"/>
        <v>0.65855010222310228</v>
      </c>
      <c r="M42" s="10">
        <f t="shared" si="6"/>
        <v>1.5218410366411885</v>
      </c>
      <c r="P42" t="str">
        <f t="shared" si="7"/>
        <v>T</v>
      </c>
      <c r="Q42" t="str">
        <f t="shared" si="8"/>
        <v>DWOR-T</v>
      </c>
      <c r="S42" s="2">
        <f t="shared" si="9"/>
        <v>0.10890755755946163</v>
      </c>
      <c r="T42" s="2">
        <f t="shared" si="10"/>
        <v>0.10812117545519673</v>
      </c>
    </row>
    <row r="43" spans="1:20" s="15" customFormat="1">
      <c r="A43" s="14">
        <v>2006</v>
      </c>
      <c r="B43" s="15" t="s">
        <v>4</v>
      </c>
      <c r="C43" s="15" t="s">
        <v>7</v>
      </c>
      <c r="D43" s="14">
        <v>43</v>
      </c>
      <c r="E43" s="14">
        <v>32</v>
      </c>
      <c r="F43" s="16">
        <f>E43/D43</f>
        <v>0.7441860465116279</v>
      </c>
      <c r="G43" s="17">
        <f t="shared" si="0"/>
        <v>0.58828427891514046</v>
      </c>
      <c r="H43" s="17">
        <f t="shared" si="1"/>
        <v>0.86481404971146925</v>
      </c>
      <c r="I43" s="18">
        <f t="shared" si="2"/>
        <v>43</v>
      </c>
      <c r="J43" s="19">
        <f t="shared" si="3"/>
        <v>32</v>
      </c>
      <c r="K43" s="20">
        <f t="shared" si="4"/>
        <v>0.7441860465116279</v>
      </c>
      <c r="L43" s="21">
        <f t="shared" si="5"/>
        <v>0.5358226399805317</v>
      </c>
      <c r="M43" s="21">
        <f t="shared" si="6"/>
        <v>2.1324061360559892</v>
      </c>
      <c r="P43" s="15" t="str">
        <f t="shared" si="7"/>
        <v>I</v>
      </c>
      <c r="Q43" s="15" t="str">
        <f t="shared" si="8"/>
        <v>LOOH-I</v>
      </c>
      <c r="S43" s="16">
        <f t="shared" si="9"/>
        <v>0.15590176759648744</v>
      </c>
      <c r="T43" s="16">
        <f t="shared" si="10"/>
        <v>0.12062800319984135</v>
      </c>
    </row>
    <row r="44" spans="1:20" s="15" customFormat="1">
      <c r="A44" s="14">
        <v>2006</v>
      </c>
      <c r="B44" s="15" t="s">
        <v>10</v>
      </c>
      <c r="C44" s="15" t="s">
        <v>7</v>
      </c>
      <c r="D44" s="14">
        <v>50</v>
      </c>
      <c r="E44" s="14">
        <v>33</v>
      </c>
      <c r="F44" s="16">
        <f>E44/D44</f>
        <v>0.66</v>
      </c>
      <c r="G44" s="17">
        <f t="shared" si="0"/>
        <v>0.51234751227841169</v>
      </c>
      <c r="H44" s="17">
        <f t="shared" si="1"/>
        <v>0.78794528656461826</v>
      </c>
      <c r="I44" s="18">
        <f t="shared" si="2"/>
        <v>50</v>
      </c>
      <c r="J44" s="19">
        <f t="shared" si="3"/>
        <v>33</v>
      </c>
      <c r="K44" s="20">
        <f t="shared" si="4"/>
        <v>0.66</v>
      </c>
      <c r="L44" s="21">
        <f t="shared" si="5"/>
        <v>0.57307670207998507</v>
      </c>
      <c r="M44" s="21">
        <f t="shared" si="6"/>
        <v>1.8578820385539898</v>
      </c>
      <c r="P44" s="15" t="str">
        <f t="shared" si="7"/>
        <v>T</v>
      </c>
      <c r="Q44" s="15" t="str">
        <f t="shared" si="8"/>
        <v>LOOH-T</v>
      </c>
      <c r="S44" s="16">
        <f t="shared" si="9"/>
        <v>0.14765248772158834</v>
      </c>
      <c r="T44" s="16">
        <f t="shared" si="10"/>
        <v>0.12794528656461823</v>
      </c>
    </row>
    <row r="45" spans="1:20">
      <c r="A45" s="1">
        <v>2006</v>
      </c>
      <c r="B45" t="s">
        <v>4</v>
      </c>
      <c r="C45" t="s">
        <v>8</v>
      </c>
      <c r="D45" s="1">
        <v>66</v>
      </c>
      <c r="E45" s="1">
        <v>47</v>
      </c>
      <c r="F45" s="2">
        <f>E45/D45</f>
        <v>0.71212121212121215</v>
      </c>
      <c r="G45" s="12">
        <f t="shared" si="0"/>
        <v>0.58749324013924942</v>
      </c>
      <c r="H45" s="12">
        <f t="shared" si="1"/>
        <v>0.81695977458189184</v>
      </c>
      <c r="I45" s="7">
        <f t="shared" si="2"/>
        <v>66</v>
      </c>
      <c r="J45" s="8">
        <f t="shared" si="3"/>
        <v>47</v>
      </c>
      <c r="K45" s="9">
        <f t="shared" si="4"/>
        <v>0.71212121212121215</v>
      </c>
      <c r="L45" s="10">
        <f t="shared" si="5"/>
        <v>0.60604370107268457</v>
      </c>
      <c r="M45" s="10">
        <f t="shared" si="6"/>
        <v>1.7667149941130211</v>
      </c>
      <c r="P45" t="str">
        <f t="shared" si="7"/>
        <v>I</v>
      </c>
      <c r="Q45" t="str">
        <f t="shared" si="8"/>
        <v>MCCA-I</v>
      </c>
      <c r="S45" s="2">
        <f t="shared" si="9"/>
        <v>0.12462797198196274</v>
      </c>
      <c r="T45" s="2">
        <f t="shared" si="10"/>
        <v>0.10483856246067969</v>
      </c>
    </row>
    <row r="46" spans="1:20">
      <c r="A46" s="1">
        <v>2006</v>
      </c>
      <c r="B46" t="s">
        <v>10</v>
      </c>
      <c r="C46" t="s">
        <v>8</v>
      </c>
      <c r="D46" s="1">
        <v>108</v>
      </c>
      <c r="E46" s="1">
        <v>75</v>
      </c>
      <c r="F46" s="2">
        <f>E46/D46</f>
        <v>0.69444444444444442</v>
      </c>
      <c r="G46" s="12">
        <f t="shared" si="0"/>
        <v>0.59844485841677741</v>
      </c>
      <c r="H46" s="12">
        <f t="shared" si="1"/>
        <v>0.7794603991769572</v>
      </c>
      <c r="I46" s="7">
        <f t="shared" si="2"/>
        <v>108</v>
      </c>
      <c r="J46" s="8">
        <f t="shared" si="3"/>
        <v>75</v>
      </c>
      <c r="K46" s="9">
        <f t="shared" si="4"/>
        <v>0.69444444444444442</v>
      </c>
      <c r="L46" s="10">
        <f t="shared" si="5"/>
        <v>0.67561082996629085</v>
      </c>
      <c r="M46" s="10">
        <f t="shared" si="6"/>
        <v>1.5346446121506689</v>
      </c>
      <c r="P46" t="str">
        <f t="shared" si="7"/>
        <v>T</v>
      </c>
      <c r="Q46" t="str">
        <f t="shared" si="8"/>
        <v>MCCA-T</v>
      </c>
      <c r="S46" s="2">
        <f t="shared" si="9"/>
        <v>9.5999586027667005E-2</v>
      </c>
      <c r="T46" s="2">
        <f t="shared" si="10"/>
        <v>8.5015954732512777E-2</v>
      </c>
    </row>
    <row r="47" spans="1:20" s="15" customFormat="1">
      <c r="A47" s="14">
        <v>2006</v>
      </c>
      <c r="B47" s="15" t="s">
        <v>4</v>
      </c>
      <c r="C47" s="15" t="s">
        <v>9</v>
      </c>
      <c r="D47" s="14">
        <v>37</v>
      </c>
      <c r="E47" s="14">
        <v>33</v>
      </c>
      <c r="F47" s="16">
        <f>E47/D47</f>
        <v>0.89189189189189189</v>
      </c>
      <c r="G47" s="17">
        <f t="shared" si="0"/>
        <v>0.74582406392252121</v>
      </c>
      <c r="H47" s="17">
        <f t="shared" si="1"/>
        <v>0.96974803493125028</v>
      </c>
      <c r="I47" s="18">
        <f t="shared" si="2"/>
        <v>37</v>
      </c>
      <c r="J47" s="19">
        <f t="shared" si="3"/>
        <v>33</v>
      </c>
      <c r="K47" s="20">
        <f t="shared" si="4"/>
        <v>0.89189189189189189</v>
      </c>
      <c r="L47" s="21">
        <f t="shared" si="5"/>
        <v>0.44458829499272767</v>
      </c>
      <c r="M47" s="21">
        <f t="shared" si="6"/>
        <v>3.7712592834973151</v>
      </c>
      <c r="P47" s="15" t="str">
        <f t="shared" si="7"/>
        <v>I</v>
      </c>
      <c r="Q47" s="15" t="str">
        <f t="shared" si="8"/>
        <v>RAPH-I</v>
      </c>
      <c r="S47" s="16">
        <f t="shared" si="9"/>
        <v>0.14606782796937068</v>
      </c>
      <c r="T47" s="16">
        <f t="shared" si="10"/>
        <v>7.7856143039358394E-2</v>
      </c>
    </row>
    <row r="48" spans="1:20" s="15" customFormat="1">
      <c r="A48" s="14">
        <v>2006</v>
      </c>
      <c r="B48" s="15" t="s">
        <v>10</v>
      </c>
      <c r="C48" s="15" t="s">
        <v>9</v>
      </c>
      <c r="D48" s="14">
        <v>81</v>
      </c>
      <c r="E48" s="14">
        <v>57</v>
      </c>
      <c r="F48" s="16">
        <f>E48/D48</f>
        <v>0.70370370370370372</v>
      </c>
      <c r="G48" s="17">
        <f t="shared" si="0"/>
        <v>0.59191174854560613</v>
      </c>
      <c r="H48" s="17">
        <f t="shared" si="1"/>
        <v>0.80007060203310609</v>
      </c>
      <c r="I48" s="18">
        <f t="shared" si="2"/>
        <v>81</v>
      </c>
      <c r="J48" s="19">
        <f t="shared" si="3"/>
        <v>57</v>
      </c>
      <c r="K48" s="20">
        <f t="shared" si="4"/>
        <v>0.70370370370370372</v>
      </c>
      <c r="L48" s="21">
        <f t="shared" si="5"/>
        <v>0.63616243570733511</v>
      </c>
      <c r="M48" s="21">
        <f t="shared" si="6"/>
        <v>1.6559030375704422</v>
      </c>
      <c r="P48" s="15" t="str">
        <f t="shared" si="7"/>
        <v>T</v>
      </c>
      <c r="Q48" s="15" t="str">
        <f t="shared" si="8"/>
        <v>RAPH-T</v>
      </c>
      <c r="S48" s="16">
        <f t="shared" si="9"/>
        <v>0.11179195515809759</v>
      </c>
      <c r="T48" s="16">
        <f t="shared" si="10"/>
        <v>9.6366898329402373E-2</v>
      </c>
    </row>
    <row r="49" spans="1:20">
      <c r="A49" s="1">
        <v>2007</v>
      </c>
      <c r="B49" t="s">
        <v>4</v>
      </c>
      <c r="C49" t="s">
        <v>5</v>
      </c>
      <c r="D49" s="1">
        <v>1</v>
      </c>
      <c r="E49" s="1">
        <v>1</v>
      </c>
      <c r="F49" s="2">
        <f>E49/D49</f>
        <v>1</v>
      </c>
      <c r="G49" s="12">
        <f t="shared" si="0"/>
        <v>2.5000000000000001E-2</v>
      </c>
      <c r="H49" s="12">
        <f t="shared" si="1"/>
        <v>1</v>
      </c>
      <c r="I49" s="7">
        <f t="shared" si="2"/>
        <v>1</v>
      </c>
      <c r="J49" s="8">
        <f t="shared" si="3"/>
        <v>1</v>
      </c>
      <c r="K49" s="9">
        <f t="shared" si="4"/>
        <v>1</v>
      </c>
      <c r="L49" s="10">
        <f t="shared" si="5"/>
        <v>2.564102564102564E-2</v>
      </c>
      <c r="M49" s="10" t="e">
        <f t="shared" si="6"/>
        <v>#NUM!</v>
      </c>
      <c r="P49" t="str">
        <f t="shared" si="7"/>
        <v>I</v>
      </c>
      <c r="Q49" t="str">
        <f t="shared" si="8"/>
        <v>CLWH-I</v>
      </c>
      <c r="S49" s="2">
        <f t="shared" si="9"/>
        <v>0.97499999999999998</v>
      </c>
      <c r="T49" s="2">
        <f t="shared" si="10"/>
        <v>0</v>
      </c>
    </row>
    <row r="50" spans="1:20" s="15" customFormat="1">
      <c r="A50" s="14">
        <v>2007</v>
      </c>
      <c r="B50" s="15" t="s">
        <v>4</v>
      </c>
      <c r="C50" s="15" t="s">
        <v>6</v>
      </c>
      <c r="D50" s="14">
        <v>46</v>
      </c>
      <c r="E50" s="14">
        <v>39</v>
      </c>
      <c r="F50" s="16">
        <f>E50/D50</f>
        <v>0.84782608695652173</v>
      </c>
      <c r="G50" s="17">
        <f t="shared" si="0"/>
        <v>0.71130899593995067</v>
      </c>
      <c r="H50" s="17">
        <f t="shared" si="1"/>
        <v>0.93655570187495318</v>
      </c>
      <c r="I50" s="18">
        <f t="shared" si="2"/>
        <v>46</v>
      </c>
      <c r="J50" s="19">
        <f t="shared" si="3"/>
        <v>39</v>
      </c>
      <c r="K50" s="20">
        <f t="shared" si="4"/>
        <v>0.84782608695652173</v>
      </c>
      <c r="L50" s="21">
        <f t="shared" si="5"/>
        <v>0.50541768041500124</v>
      </c>
      <c r="M50" s="21">
        <f t="shared" si="6"/>
        <v>2.5833251004697111</v>
      </c>
      <c r="P50" s="15" t="str">
        <f t="shared" si="7"/>
        <v>I</v>
      </c>
      <c r="Q50" s="15" t="str">
        <f t="shared" si="8"/>
        <v>DWOR-I</v>
      </c>
      <c r="S50" s="16">
        <f t="shared" si="9"/>
        <v>0.13651709101657106</v>
      </c>
      <c r="T50" s="16">
        <f t="shared" si="10"/>
        <v>8.8729614918431454E-2</v>
      </c>
    </row>
    <row r="51" spans="1:20" s="15" customFormat="1">
      <c r="A51" s="14">
        <v>2007</v>
      </c>
      <c r="B51" s="15" t="s">
        <v>10</v>
      </c>
      <c r="C51" s="15" t="s">
        <v>6</v>
      </c>
      <c r="D51" s="14">
        <v>68</v>
      </c>
      <c r="E51" s="14">
        <v>36</v>
      </c>
      <c r="F51" s="16">
        <f>E51/D51</f>
        <v>0.52941176470588236</v>
      </c>
      <c r="G51" s="17">
        <f t="shared" si="0"/>
        <v>0.4044919223664209</v>
      </c>
      <c r="H51" s="17">
        <f t="shared" si="1"/>
        <v>0.6516880337113713</v>
      </c>
      <c r="I51" s="18">
        <f t="shared" si="2"/>
        <v>68</v>
      </c>
      <c r="J51" s="19">
        <f t="shared" si="3"/>
        <v>36</v>
      </c>
      <c r="K51" s="20">
        <f t="shared" si="4"/>
        <v>0.52941176470588236</v>
      </c>
      <c r="L51" s="21">
        <f t="shared" si="5"/>
        <v>0.62263515155434324</v>
      </c>
      <c r="M51" s="21">
        <f t="shared" si="6"/>
        <v>1.6181530861985634</v>
      </c>
      <c r="P51" s="15" t="str">
        <f t="shared" si="7"/>
        <v>T</v>
      </c>
      <c r="Q51" s="15" t="str">
        <f t="shared" si="8"/>
        <v>DWOR-T</v>
      </c>
      <c r="S51" s="16">
        <f t="shared" si="9"/>
        <v>0.12491984233946146</v>
      </c>
      <c r="T51" s="16">
        <f t="shared" si="10"/>
        <v>0.12227626900548894</v>
      </c>
    </row>
    <row r="52" spans="1:20">
      <c r="A52" s="1">
        <v>2007</v>
      </c>
      <c r="B52" t="s">
        <v>4</v>
      </c>
      <c r="C52" t="s">
        <v>7</v>
      </c>
      <c r="D52" s="1">
        <v>25</v>
      </c>
      <c r="E52" s="1">
        <v>19</v>
      </c>
      <c r="F52" s="2">
        <f>E52/D52</f>
        <v>0.76</v>
      </c>
      <c r="G52" s="12">
        <f t="shared" si="0"/>
        <v>0.54871198218331352</v>
      </c>
      <c r="H52" s="12">
        <f t="shared" si="1"/>
        <v>0.90643556066825703</v>
      </c>
      <c r="I52" s="7">
        <f t="shared" si="2"/>
        <v>25</v>
      </c>
      <c r="J52" s="8">
        <f t="shared" si="3"/>
        <v>19</v>
      </c>
      <c r="K52" s="9">
        <f t="shared" si="4"/>
        <v>0.76</v>
      </c>
      <c r="L52" s="10">
        <f t="shared" si="5"/>
        <v>0.44795571361624958</v>
      </c>
      <c r="M52" s="10">
        <f t="shared" si="6"/>
        <v>2.906346365592138</v>
      </c>
      <c r="P52" t="str">
        <f t="shared" si="7"/>
        <v>I</v>
      </c>
      <c r="Q52" t="str">
        <f t="shared" si="8"/>
        <v>LOOH-I</v>
      </c>
      <c r="S52" s="2">
        <f t="shared" si="9"/>
        <v>0.21128801781668649</v>
      </c>
      <c r="T52" s="2">
        <f t="shared" si="10"/>
        <v>0.14643556066825703</v>
      </c>
    </row>
    <row r="53" spans="1:20">
      <c r="A53" s="1">
        <v>2007</v>
      </c>
      <c r="B53" t="s">
        <v>10</v>
      </c>
      <c r="C53" t="s">
        <v>7</v>
      </c>
      <c r="D53" s="1">
        <v>40</v>
      </c>
      <c r="E53" s="1">
        <v>28</v>
      </c>
      <c r="F53" s="2">
        <f>E53/D53</f>
        <v>0.7</v>
      </c>
      <c r="G53" s="12">
        <f t="shared" si="0"/>
        <v>0.5346837147458765</v>
      </c>
      <c r="H53" s="12">
        <f t="shared" si="1"/>
        <v>0.83437279560676447</v>
      </c>
      <c r="I53" s="7">
        <f t="shared" si="2"/>
        <v>40</v>
      </c>
      <c r="J53" s="8">
        <f t="shared" si="3"/>
        <v>28</v>
      </c>
      <c r="K53" s="9">
        <f t="shared" si="4"/>
        <v>0.7</v>
      </c>
      <c r="L53" s="10">
        <f t="shared" si="5"/>
        <v>0.53349951051499012</v>
      </c>
      <c r="M53" s="10">
        <f t="shared" si="6"/>
        <v>2.084547099564749</v>
      </c>
      <c r="P53" t="str">
        <f t="shared" si="7"/>
        <v>T</v>
      </c>
      <c r="Q53" t="str">
        <f t="shared" si="8"/>
        <v>LOOH-T</v>
      </c>
      <c r="S53" s="2">
        <f t="shared" si="9"/>
        <v>0.16531628525412345</v>
      </c>
      <c r="T53" s="2">
        <f t="shared" si="10"/>
        <v>0.13437279560676452</v>
      </c>
    </row>
    <row r="54" spans="1:20" s="15" customFormat="1">
      <c r="A54" s="14">
        <v>2007</v>
      </c>
      <c r="B54" s="15" t="s">
        <v>4</v>
      </c>
      <c r="C54" s="15" t="s">
        <v>8</v>
      </c>
      <c r="D54" s="14">
        <v>54</v>
      </c>
      <c r="E54" s="14">
        <v>41</v>
      </c>
      <c r="F54" s="16">
        <f>E54/D54</f>
        <v>0.7592592592592593</v>
      </c>
      <c r="G54" s="17">
        <f t="shared" si="0"/>
        <v>0.62359475416599031</v>
      </c>
      <c r="H54" s="17">
        <f t="shared" si="1"/>
        <v>0.8651365787275388</v>
      </c>
      <c r="I54" s="18">
        <f t="shared" si="2"/>
        <v>54</v>
      </c>
      <c r="J54" s="19">
        <f t="shared" si="3"/>
        <v>41</v>
      </c>
      <c r="K54" s="20">
        <f t="shared" si="4"/>
        <v>0.7592592592592593</v>
      </c>
      <c r="L54" s="21">
        <f t="shared" si="5"/>
        <v>0.56570623407135456</v>
      </c>
      <c r="M54" s="21">
        <f t="shared" si="6"/>
        <v>1.9855670802326226</v>
      </c>
      <c r="P54" s="15" t="str">
        <f t="shared" si="7"/>
        <v>I</v>
      </c>
      <c r="Q54" s="15" t="str">
        <f t="shared" si="8"/>
        <v>MCCA-I</v>
      </c>
      <c r="S54" s="16">
        <f t="shared" si="9"/>
        <v>0.13566450509326899</v>
      </c>
      <c r="T54" s="16">
        <f t="shared" si="10"/>
        <v>0.1058773194682795</v>
      </c>
    </row>
    <row r="55" spans="1:20" s="15" customFormat="1">
      <c r="A55" s="14">
        <v>2007</v>
      </c>
      <c r="B55" s="15" t="s">
        <v>10</v>
      </c>
      <c r="C55" s="15" t="s">
        <v>8</v>
      </c>
      <c r="D55" s="14">
        <v>164</v>
      </c>
      <c r="E55" s="14">
        <v>136</v>
      </c>
      <c r="F55" s="16">
        <f>E55/D55</f>
        <v>0.82926829268292679</v>
      </c>
      <c r="G55" s="17">
        <f t="shared" si="0"/>
        <v>0.76278636531896404</v>
      </c>
      <c r="H55" s="17">
        <f t="shared" si="1"/>
        <v>0.88345035327644406</v>
      </c>
      <c r="I55" s="18">
        <f t="shared" si="2"/>
        <v>164</v>
      </c>
      <c r="J55" s="19">
        <f t="shared" si="3"/>
        <v>136</v>
      </c>
      <c r="K55" s="20">
        <f t="shared" si="4"/>
        <v>0.82926829268292679</v>
      </c>
      <c r="L55" s="21">
        <f t="shared" si="5"/>
        <v>0.68568139085440039</v>
      </c>
      <c r="M55" s="21">
        <f t="shared" si="6"/>
        <v>1.5492041491841182</v>
      </c>
      <c r="P55" s="15" t="str">
        <f t="shared" si="7"/>
        <v>T</v>
      </c>
      <c r="Q55" s="15" t="str">
        <f t="shared" si="8"/>
        <v>MCCA-T</v>
      </c>
      <c r="S55" s="16">
        <f t="shared" si="9"/>
        <v>6.6481927363962745E-2</v>
      </c>
      <c r="T55" s="16">
        <f t="shared" si="10"/>
        <v>5.4182060593517267E-2</v>
      </c>
    </row>
    <row r="56" spans="1:20">
      <c r="A56" s="1">
        <v>2007</v>
      </c>
      <c r="B56" t="s">
        <v>4</v>
      </c>
      <c r="C56" t="s">
        <v>9</v>
      </c>
      <c r="D56" s="1">
        <v>28</v>
      </c>
      <c r="E56" s="1">
        <v>22</v>
      </c>
      <c r="F56" s="2">
        <f>E56/D56</f>
        <v>0.7857142857142857</v>
      </c>
      <c r="G56" s="12">
        <f t="shared" si="0"/>
        <v>0.59046897349417182</v>
      </c>
      <c r="H56" s="12">
        <f t="shared" si="1"/>
        <v>0.91703938761236137</v>
      </c>
      <c r="I56" s="7">
        <f t="shared" si="2"/>
        <v>28</v>
      </c>
      <c r="J56" s="8">
        <f t="shared" si="3"/>
        <v>22</v>
      </c>
      <c r="K56" s="9">
        <f t="shared" si="4"/>
        <v>0.7857142857142857</v>
      </c>
      <c r="L56" s="10">
        <f t="shared" si="5"/>
        <v>0.45876009241427679</v>
      </c>
      <c r="M56" s="10">
        <f t="shared" si="6"/>
        <v>2.8836294652196326</v>
      </c>
      <c r="P56" t="str">
        <f t="shared" si="7"/>
        <v>I</v>
      </c>
      <c r="Q56" t="str">
        <f t="shared" si="8"/>
        <v>RAPH-I</v>
      </c>
      <c r="S56" s="2">
        <f t="shared" si="9"/>
        <v>0.19524531222011388</v>
      </c>
      <c r="T56" s="2">
        <f t="shared" si="10"/>
        <v>0.13132510189807567</v>
      </c>
    </row>
    <row r="57" spans="1:20">
      <c r="A57" s="1">
        <v>2007</v>
      </c>
      <c r="B57" t="s">
        <v>10</v>
      </c>
      <c r="C57" t="s">
        <v>9</v>
      </c>
      <c r="D57" s="1">
        <v>68</v>
      </c>
      <c r="E57" s="1">
        <v>57</v>
      </c>
      <c r="F57" s="2">
        <f>E57/D57</f>
        <v>0.83823529411764708</v>
      </c>
      <c r="G57" s="12">
        <f t="shared" si="0"/>
        <v>0.72896622481169926</v>
      </c>
      <c r="H57" s="12">
        <f t="shared" si="1"/>
        <v>0.91638206872907813</v>
      </c>
      <c r="I57" s="7">
        <f t="shared" si="2"/>
        <v>68</v>
      </c>
      <c r="J57" s="8">
        <f t="shared" si="3"/>
        <v>57</v>
      </c>
      <c r="K57" s="9">
        <f t="shared" si="4"/>
        <v>0.83823529411764708</v>
      </c>
      <c r="L57" s="10">
        <f t="shared" si="5"/>
        <v>0.56622674992423849</v>
      </c>
      <c r="M57" s="10">
        <f t="shared" si="6"/>
        <v>2.0784608827336459</v>
      </c>
      <c r="P57" t="str">
        <f t="shared" si="7"/>
        <v>T</v>
      </c>
      <c r="Q57" t="str">
        <f t="shared" si="8"/>
        <v>RAPH-T</v>
      </c>
      <c r="S57" s="2">
        <f t="shared" si="9"/>
        <v>0.10926906930594782</v>
      </c>
      <c r="T57" s="2">
        <f t="shared" si="10"/>
        <v>7.8146774611431047E-2</v>
      </c>
    </row>
    <row r="58" spans="1:20" s="15" customFormat="1">
      <c r="A58" s="14">
        <v>2008</v>
      </c>
      <c r="B58" s="15" t="s">
        <v>4</v>
      </c>
      <c r="C58" s="15" t="s">
        <v>5</v>
      </c>
      <c r="D58" s="14">
        <v>111</v>
      </c>
      <c r="E58" s="14">
        <v>66</v>
      </c>
      <c r="F58" s="16">
        <f>E58/D58</f>
        <v>0.59459459459459463</v>
      </c>
      <c r="G58" s="17">
        <f t="shared" si="0"/>
        <v>0.4972508443404618</v>
      </c>
      <c r="H58" s="17">
        <f t="shared" si="1"/>
        <v>0.68676112384647425</v>
      </c>
      <c r="I58" s="18">
        <f t="shared" si="2"/>
        <v>111</v>
      </c>
      <c r="J58" s="19">
        <f t="shared" si="3"/>
        <v>66</v>
      </c>
      <c r="K58" s="20">
        <f t="shared" si="4"/>
        <v>0.59459459459459463</v>
      </c>
      <c r="L58" s="21">
        <f t="shared" si="5"/>
        <v>0.68934729456332311</v>
      </c>
      <c r="M58" s="21">
        <f t="shared" si="6"/>
        <v>1.4725422236992578</v>
      </c>
      <c r="P58" s="15" t="str">
        <f t="shared" si="7"/>
        <v>I</v>
      </c>
      <c r="Q58" s="15" t="str">
        <f t="shared" si="8"/>
        <v>CLWH-I</v>
      </c>
      <c r="S58" s="16">
        <f t="shared" si="9"/>
        <v>9.7343750254132833E-2</v>
      </c>
      <c r="T58" s="16">
        <f t="shared" si="10"/>
        <v>9.2166529251879625E-2</v>
      </c>
    </row>
    <row r="59" spans="1:20" s="15" customFormat="1">
      <c r="A59" s="14">
        <v>2008</v>
      </c>
      <c r="B59" s="15" t="s">
        <v>10</v>
      </c>
      <c r="C59" s="15" t="s">
        <v>5</v>
      </c>
      <c r="D59" s="14">
        <v>132</v>
      </c>
      <c r="E59" s="14">
        <v>89</v>
      </c>
      <c r="F59" s="16">
        <f>E59/D59</f>
        <v>0.6742424242424242</v>
      </c>
      <c r="G59" s="17">
        <f t="shared" si="0"/>
        <v>0.58725346593453032</v>
      </c>
      <c r="H59" s="17">
        <f t="shared" si="1"/>
        <v>0.75321350577834023</v>
      </c>
      <c r="I59" s="18">
        <f t="shared" si="2"/>
        <v>132</v>
      </c>
      <c r="J59" s="19">
        <f t="shared" si="3"/>
        <v>89</v>
      </c>
      <c r="K59" s="20">
        <f t="shared" si="4"/>
        <v>0.6742424242424242</v>
      </c>
      <c r="L59" s="21">
        <f t="shared" si="5"/>
        <v>0.70340398339068899</v>
      </c>
      <c r="M59" s="21">
        <f t="shared" si="6"/>
        <v>1.4582186765040572</v>
      </c>
      <c r="P59" s="15" t="str">
        <f t="shared" si="7"/>
        <v>T</v>
      </c>
      <c r="Q59" s="15" t="str">
        <f t="shared" si="8"/>
        <v>CLWH-T</v>
      </c>
      <c r="S59" s="16">
        <f t="shared" si="9"/>
        <v>8.6988958307893882E-2</v>
      </c>
      <c r="T59" s="16">
        <f t="shared" si="10"/>
        <v>7.8971081535916032E-2</v>
      </c>
    </row>
    <row r="60" spans="1:20">
      <c r="A60" s="1">
        <v>2008</v>
      </c>
      <c r="B60" t="s">
        <v>4</v>
      </c>
      <c r="C60" t="s">
        <v>6</v>
      </c>
      <c r="D60" s="1">
        <v>286</v>
      </c>
      <c r="E60" s="1">
        <v>179</v>
      </c>
      <c r="F60" s="2">
        <f>E60/D60</f>
        <v>0.62587412587412583</v>
      </c>
      <c r="G60" s="12">
        <f t="shared" si="0"/>
        <v>0.56697155536593746</v>
      </c>
      <c r="H60" s="12">
        <f t="shared" si="1"/>
        <v>0.68213900044061604</v>
      </c>
      <c r="I60" s="7">
        <f t="shared" si="2"/>
        <v>286</v>
      </c>
      <c r="J60" s="8">
        <f t="shared" si="3"/>
        <v>179</v>
      </c>
      <c r="K60" s="9">
        <f t="shared" si="4"/>
        <v>0.62587412587412583</v>
      </c>
      <c r="L60" s="10">
        <f t="shared" si="5"/>
        <v>0.78997904357696702</v>
      </c>
      <c r="M60" s="10">
        <f t="shared" si="6"/>
        <v>1.2756951614476217</v>
      </c>
      <c r="P60" t="str">
        <f t="shared" si="7"/>
        <v>I</v>
      </c>
      <c r="Q60" t="str">
        <f t="shared" si="8"/>
        <v>DWOR-I</v>
      </c>
      <c r="S60" s="2">
        <f t="shared" si="9"/>
        <v>5.8902570508188368E-2</v>
      </c>
      <c r="T60" s="2">
        <f t="shared" si="10"/>
        <v>5.6264874566490208E-2</v>
      </c>
    </row>
    <row r="61" spans="1:20">
      <c r="A61" s="1">
        <v>2008</v>
      </c>
      <c r="B61" t="s">
        <v>10</v>
      </c>
      <c r="C61" t="s">
        <v>6</v>
      </c>
      <c r="D61" s="1">
        <v>108</v>
      </c>
      <c r="E61" s="1">
        <v>66</v>
      </c>
      <c r="F61" s="2">
        <f>E61/D61</f>
        <v>0.61111111111111116</v>
      </c>
      <c r="G61" s="12">
        <f t="shared" si="0"/>
        <v>0.51253000207962673</v>
      </c>
      <c r="H61" s="12">
        <f t="shared" si="1"/>
        <v>0.70343691861847424</v>
      </c>
      <c r="I61" s="7">
        <f t="shared" si="2"/>
        <v>108</v>
      </c>
      <c r="J61" s="8">
        <f t="shared" si="3"/>
        <v>66</v>
      </c>
      <c r="K61" s="9">
        <f t="shared" si="4"/>
        <v>0.61111111111111116</v>
      </c>
      <c r="L61" s="10">
        <f t="shared" si="5"/>
        <v>0.68500843823318514</v>
      </c>
      <c r="M61" s="10">
        <f t="shared" si="6"/>
        <v>1.4869027337900838</v>
      </c>
      <c r="P61" t="str">
        <f t="shared" si="7"/>
        <v>T</v>
      </c>
      <c r="Q61" t="str">
        <f t="shared" si="8"/>
        <v>DWOR-T</v>
      </c>
      <c r="S61" s="2">
        <f t="shared" si="9"/>
        <v>9.8581109031484426E-2</v>
      </c>
      <c r="T61" s="2">
        <f t="shared" si="10"/>
        <v>9.2325807507363078E-2</v>
      </c>
    </row>
    <row r="62" spans="1:20" s="15" customFormat="1">
      <c r="A62" s="14">
        <v>2008</v>
      </c>
      <c r="B62" s="15" t="s">
        <v>4</v>
      </c>
      <c r="C62" s="15" t="s">
        <v>7</v>
      </c>
      <c r="D62" s="14">
        <v>133</v>
      </c>
      <c r="E62" s="14">
        <v>103</v>
      </c>
      <c r="F62" s="16">
        <f>E62/D62</f>
        <v>0.77443609022556392</v>
      </c>
      <c r="G62" s="17">
        <f t="shared" si="0"/>
        <v>0.69391484813728366</v>
      </c>
      <c r="H62" s="17">
        <f t="shared" si="1"/>
        <v>0.84234254395171082</v>
      </c>
      <c r="I62" s="18">
        <f t="shared" si="2"/>
        <v>133</v>
      </c>
      <c r="J62" s="19">
        <f t="shared" si="3"/>
        <v>103</v>
      </c>
      <c r="K62" s="20">
        <f t="shared" si="4"/>
        <v>0.77443609022556392</v>
      </c>
      <c r="L62" s="21">
        <f t="shared" si="5"/>
        <v>0.68232044875836417</v>
      </c>
      <c r="M62" s="21">
        <f t="shared" si="6"/>
        <v>1.5412111309565524</v>
      </c>
      <c r="P62" s="15" t="str">
        <f t="shared" si="7"/>
        <v>I</v>
      </c>
      <c r="Q62" s="15" t="str">
        <f t="shared" si="8"/>
        <v>LOOH-I</v>
      </c>
      <c r="S62" s="16">
        <f t="shared" si="9"/>
        <v>8.0521242088280265E-2</v>
      </c>
      <c r="T62" s="16">
        <f t="shared" si="10"/>
        <v>6.7906453726146898E-2</v>
      </c>
    </row>
    <row r="63" spans="1:20" s="15" customFormat="1">
      <c r="A63" s="14">
        <v>2008</v>
      </c>
      <c r="B63" s="15" t="s">
        <v>10</v>
      </c>
      <c r="C63" s="15" t="s">
        <v>7</v>
      </c>
      <c r="D63" s="14">
        <v>79</v>
      </c>
      <c r="E63" s="14">
        <v>55</v>
      </c>
      <c r="F63" s="16">
        <f>E63/D63</f>
        <v>0.69620253164556967</v>
      </c>
      <c r="G63" s="17">
        <f t="shared" si="0"/>
        <v>0.58246288678789904</v>
      </c>
      <c r="H63" s="17">
        <f t="shared" si="1"/>
        <v>0.79471030301960888</v>
      </c>
      <c r="I63" s="18">
        <f t="shared" si="2"/>
        <v>79</v>
      </c>
      <c r="J63" s="19">
        <f t="shared" si="3"/>
        <v>55</v>
      </c>
      <c r="K63" s="20">
        <f t="shared" si="4"/>
        <v>0.69620253164556967</v>
      </c>
      <c r="L63" s="21">
        <f t="shared" si="5"/>
        <v>0.63408940008734549</v>
      </c>
      <c r="M63" s="21">
        <f t="shared" si="6"/>
        <v>1.659070741860363</v>
      </c>
      <c r="P63" s="15" t="str">
        <f t="shared" si="7"/>
        <v>T</v>
      </c>
      <c r="Q63" s="15" t="str">
        <f t="shared" si="8"/>
        <v>LOOH-T</v>
      </c>
      <c r="S63" s="16">
        <f t="shared" si="9"/>
        <v>0.11373964485767063</v>
      </c>
      <c r="T63" s="16">
        <f t="shared" si="10"/>
        <v>9.850777137403921E-2</v>
      </c>
    </row>
    <row r="64" spans="1:20">
      <c r="A64" s="1">
        <v>2008</v>
      </c>
      <c r="B64" t="s">
        <v>4</v>
      </c>
      <c r="C64" t="s">
        <v>8</v>
      </c>
      <c r="D64" s="1">
        <v>199</v>
      </c>
      <c r="E64" s="1">
        <v>164</v>
      </c>
      <c r="F64" s="2">
        <f>E64/D64</f>
        <v>0.82412060301507539</v>
      </c>
      <c r="G64" s="12">
        <f t="shared" si="0"/>
        <v>0.76397964606526469</v>
      </c>
      <c r="H64" s="12">
        <f t="shared" si="1"/>
        <v>0.87433040241429139</v>
      </c>
      <c r="I64" s="7">
        <f t="shared" si="2"/>
        <v>199</v>
      </c>
      <c r="J64" s="8">
        <f t="shared" si="3"/>
        <v>164</v>
      </c>
      <c r="K64" s="9">
        <f t="shared" si="4"/>
        <v>0.82412060301507539</v>
      </c>
      <c r="L64" s="10">
        <f t="shared" si="5"/>
        <v>0.71054401173659409</v>
      </c>
      <c r="M64" s="10">
        <f t="shared" si="6"/>
        <v>1.4758066256085316</v>
      </c>
      <c r="P64" t="str">
        <f t="shared" si="7"/>
        <v>I</v>
      </c>
      <c r="Q64" t="str">
        <f t="shared" si="8"/>
        <v>MCCA-I</v>
      </c>
      <c r="S64" s="2">
        <f t="shared" si="9"/>
        <v>6.0140956949810698E-2</v>
      </c>
      <c r="T64" s="2">
        <f t="shared" si="10"/>
        <v>5.0209799399215993E-2</v>
      </c>
    </row>
    <row r="65" spans="1:20">
      <c r="A65" s="1">
        <v>2008</v>
      </c>
      <c r="B65" t="s">
        <v>10</v>
      </c>
      <c r="C65" t="s">
        <v>8</v>
      </c>
      <c r="D65" s="1">
        <v>227</v>
      </c>
      <c r="E65" s="1">
        <v>194</v>
      </c>
      <c r="F65" s="2">
        <f>E65/D65</f>
        <v>0.85462555066079293</v>
      </c>
      <c r="G65" s="12">
        <f t="shared" si="0"/>
        <v>0.801940422319951</v>
      </c>
      <c r="H65" s="12">
        <f t="shared" si="1"/>
        <v>0.8977705950794459</v>
      </c>
      <c r="I65" s="7">
        <f t="shared" si="2"/>
        <v>227</v>
      </c>
      <c r="J65" s="8">
        <f t="shared" si="3"/>
        <v>194</v>
      </c>
      <c r="K65" s="9">
        <f t="shared" si="4"/>
        <v>0.85462555066079293</v>
      </c>
      <c r="L65" s="10">
        <f t="shared" si="5"/>
        <v>0.7096160722350392</v>
      </c>
      <c r="M65" s="10">
        <f t="shared" si="6"/>
        <v>1.4861713077184624</v>
      </c>
      <c r="P65" t="str">
        <f t="shared" si="7"/>
        <v>T</v>
      </c>
      <c r="Q65" t="str">
        <f t="shared" si="8"/>
        <v>MCCA-T</v>
      </c>
      <c r="S65" s="2">
        <f t="shared" si="9"/>
        <v>5.2685128340841936E-2</v>
      </c>
      <c r="T65" s="2">
        <f t="shared" si="10"/>
        <v>4.3145044418652967E-2</v>
      </c>
    </row>
    <row r="66" spans="1:20" s="15" customFormat="1">
      <c r="A66" s="14">
        <v>2008</v>
      </c>
      <c r="B66" s="15" t="s">
        <v>4</v>
      </c>
      <c r="C66" s="15" t="s">
        <v>9</v>
      </c>
      <c r="D66" s="14">
        <v>261</v>
      </c>
      <c r="E66" s="14">
        <v>172</v>
      </c>
      <c r="F66" s="16">
        <f>E66/D66</f>
        <v>0.65900383141762453</v>
      </c>
      <c r="G66" s="17">
        <f t="shared" si="0"/>
        <v>0.59801936998352268</v>
      </c>
      <c r="H66" s="17">
        <f t="shared" si="1"/>
        <v>0.71632947096260891</v>
      </c>
      <c r="I66" s="18">
        <f t="shared" si="2"/>
        <v>261</v>
      </c>
      <c r="J66" s="19">
        <f t="shared" si="3"/>
        <v>172</v>
      </c>
      <c r="K66" s="20">
        <f t="shared" si="4"/>
        <v>0.65900383141762453</v>
      </c>
      <c r="L66" s="21">
        <f t="shared" si="5"/>
        <v>0.77843828491898726</v>
      </c>
      <c r="M66" s="21">
        <f t="shared" si="6"/>
        <v>1.299099764371562</v>
      </c>
      <c r="P66" s="15" t="str">
        <f t="shared" si="7"/>
        <v>I</v>
      </c>
      <c r="Q66" s="15" t="str">
        <f t="shared" si="8"/>
        <v>RAPH-I</v>
      </c>
      <c r="S66" s="16">
        <f t="shared" si="9"/>
        <v>6.0984461434101855E-2</v>
      </c>
      <c r="T66" s="16">
        <f t="shared" si="10"/>
        <v>5.7325639544984375E-2</v>
      </c>
    </row>
    <row r="67" spans="1:20" s="15" customFormat="1">
      <c r="A67" s="14">
        <v>2008</v>
      </c>
      <c r="B67" s="15" t="s">
        <v>10</v>
      </c>
      <c r="C67" s="15" t="s">
        <v>9</v>
      </c>
      <c r="D67" s="14">
        <v>167</v>
      </c>
      <c r="E67" s="14">
        <v>107</v>
      </c>
      <c r="F67" s="16">
        <f>E67/D67</f>
        <v>0.64071856287425155</v>
      </c>
      <c r="G67" s="17">
        <f t="shared" ref="G67:G107" si="11">IF(J67=0, 0, 1/(1 +(I67-J67+1)/(J67*L67)))</f>
        <v>0.56296256005235468</v>
      </c>
      <c r="H67" s="17">
        <f t="shared" ref="H67:H107" si="12">IF(J67=I67, 1, 1/(1 + (I67-J67)/(M67*(J67+1))))</f>
        <v>0.71338201021257663</v>
      </c>
      <c r="I67" s="18">
        <f t="shared" ref="I67:I107" si="13">D67</f>
        <v>167</v>
      </c>
      <c r="J67" s="19">
        <f t="shared" ref="J67:J107" si="14">E67</f>
        <v>107</v>
      </c>
      <c r="K67" s="20">
        <f t="shared" ref="K67:K107" si="15">J67/I67</f>
        <v>0.64071856287425155</v>
      </c>
      <c r="L67" s="21">
        <f t="shared" ref="L67:L107" si="16">_xlfn.F.INV(0.05/2, 2*J67, 2*(I67-J67+1))</f>
        <v>0.73435647204884447</v>
      </c>
      <c r="M67" s="21">
        <f t="shared" ref="M67:M107" si="17">_xlfn.F.INV(1-0.05/2, 2*(J67+1), 2*(I67-J67))</f>
        <v>1.3827580721675186</v>
      </c>
      <c r="P67" s="15" t="str">
        <f t="shared" ref="P67:P107" si="18">IF(B67=B$2,"I","T")</f>
        <v>T</v>
      </c>
      <c r="Q67" s="15" t="str">
        <f t="shared" ref="Q67:Q107" si="19">CONCATENATE(C67,"-",P67)</f>
        <v>RAPH-T</v>
      </c>
      <c r="S67" s="16">
        <f t="shared" ref="S67:S107" si="20">F67-G67</f>
        <v>7.7756002821896875E-2</v>
      </c>
      <c r="T67" s="16">
        <f t="shared" ref="T67:T107" si="21">H67-F67</f>
        <v>7.2663447338325082E-2</v>
      </c>
    </row>
    <row r="68" spans="1:20">
      <c r="A68" s="1">
        <v>2009</v>
      </c>
      <c r="B68" t="s">
        <v>4</v>
      </c>
      <c r="C68" t="s">
        <v>5</v>
      </c>
      <c r="D68" s="1">
        <v>113</v>
      </c>
      <c r="E68" s="1">
        <v>77</v>
      </c>
      <c r="F68" s="2">
        <f>E68/D68</f>
        <v>0.68141592920353977</v>
      </c>
      <c r="G68" s="12">
        <f t="shared" si="11"/>
        <v>0.58714674759985808</v>
      </c>
      <c r="H68" s="12">
        <f t="shared" si="12"/>
        <v>0.76590499579150773</v>
      </c>
      <c r="I68" s="7">
        <f t="shared" si="13"/>
        <v>113</v>
      </c>
      <c r="J68" s="8">
        <f t="shared" si="14"/>
        <v>77</v>
      </c>
      <c r="K68" s="9">
        <f t="shared" si="15"/>
        <v>0.68141592920353977</v>
      </c>
      <c r="L68" s="10">
        <f t="shared" si="16"/>
        <v>0.68337950229331734</v>
      </c>
      <c r="M68" s="10">
        <f t="shared" si="17"/>
        <v>1.5100476605105211</v>
      </c>
      <c r="P68" t="str">
        <f t="shared" si="18"/>
        <v>I</v>
      </c>
      <c r="Q68" t="str">
        <f t="shared" si="19"/>
        <v>CLWH-I</v>
      </c>
      <c r="S68" s="2">
        <f t="shared" si="20"/>
        <v>9.4269181603681695E-2</v>
      </c>
      <c r="T68" s="2">
        <f t="shared" si="21"/>
        <v>8.4489066587967954E-2</v>
      </c>
    </row>
    <row r="69" spans="1:20">
      <c r="A69" s="1">
        <v>2009</v>
      </c>
      <c r="B69" t="s">
        <v>10</v>
      </c>
      <c r="C69" t="s">
        <v>5</v>
      </c>
      <c r="D69" s="1">
        <v>34</v>
      </c>
      <c r="E69" s="1">
        <v>23</v>
      </c>
      <c r="F69" s="2">
        <f>E69/D69</f>
        <v>0.67647058823529416</v>
      </c>
      <c r="G69" s="12">
        <f t="shared" si="11"/>
        <v>0.49473469910149542</v>
      </c>
      <c r="H69" s="12">
        <f t="shared" si="12"/>
        <v>0.82611657250607851</v>
      </c>
      <c r="I69" s="7">
        <f t="shared" si="13"/>
        <v>34</v>
      </c>
      <c r="J69" s="8">
        <f t="shared" si="14"/>
        <v>23</v>
      </c>
      <c r="K69" s="9">
        <f t="shared" si="15"/>
        <v>0.67647058823529416</v>
      </c>
      <c r="L69" s="10">
        <f t="shared" si="16"/>
        <v>0.51086518556907301</v>
      </c>
      <c r="M69" s="10">
        <f t="shared" si="17"/>
        <v>2.1775321999093662</v>
      </c>
      <c r="P69" t="str">
        <f t="shared" si="18"/>
        <v>T</v>
      </c>
      <c r="Q69" t="str">
        <f t="shared" si="19"/>
        <v>CLWH-T</v>
      </c>
      <c r="S69" s="2">
        <f t="shared" si="20"/>
        <v>0.18173588913379873</v>
      </c>
      <c r="T69" s="2">
        <f t="shared" si="21"/>
        <v>0.14964598427078435</v>
      </c>
    </row>
    <row r="70" spans="1:20" s="15" customFormat="1">
      <c r="A70" s="14">
        <v>2009</v>
      </c>
      <c r="B70" s="15" t="s">
        <v>4</v>
      </c>
      <c r="C70" s="15" t="s">
        <v>6</v>
      </c>
      <c r="D70" s="14">
        <v>303</v>
      </c>
      <c r="E70" s="14">
        <v>215</v>
      </c>
      <c r="F70" s="16">
        <f>E70/D70</f>
        <v>0.70957095709570961</v>
      </c>
      <c r="G70" s="17">
        <f t="shared" si="11"/>
        <v>0.65492643736400857</v>
      </c>
      <c r="H70" s="17">
        <f t="shared" si="12"/>
        <v>0.76006351364400881</v>
      </c>
      <c r="I70" s="18">
        <f t="shared" si="13"/>
        <v>303</v>
      </c>
      <c r="J70" s="19">
        <f t="shared" si="14"/>
        <v>215</v>
      </c>
      <c r="K70" s="20">
        <f t="shared" si="15"/>
        <v>0.70957095709570961</v>
      </c>
      <c r="L70" s="21">
        <f t="shared" si="16"/>
        <v>0.78565590856325307</v>
      </c>
      <c r="M70" s="21">
        <f t="shared" si="17"/>
        <v>1.2905728105863721</v>
      </c>
      <c r="P70" s="15" t="str">
        <f t="shared" si="18"/>
        <v>I</v>
      </c>
      <c r="Q70" s="15" t="str">
        <f t="shared" si="19"/>
        <v>DWOR-I</v>
      </c>
      <c r="S70" s="16">
        <f t="shared" si="20"/>
        <v>5.4644519731701036E-2</v>
      </c>
      <c r="T70" s="16">
        <f t="shared" si="21"/>
        <v>5.0492556548299206E-2</v>
      </c>
    </row>
    <row r="71" spans="1:20" s="15" customFormat="1">
      <c r="A71" s="14">
        <v>2009</v>
      </c>
      <c r="B71" s="15" t="s">
        <v>10</v>
      </c>
      <c r="C71" s="15" t="s">
        <v>6</v>
      </c>
      <c r="D71" s="14">
        <v>29</v>
      </c>
      <c r="E71" s="14">
        <v>17</v>
      </c>
      <c r="F71" s="16">
        <f>E71/D71</f>
        <v>0.58620689655172409</v>
      </c>
      <c r="G71" s="17">
        <f t="shared" si="11"/>
        <v>0.38936279139690627</v>
      </c>
      <c r="H71" s="17">
        <f t="shared" si="12"/>
        <v>0.76475979024710139</v>
      </c>
      <c r="I71" s="18">
        <f t="shared" si="13"/>
        <v>29</v>
      </c>
      <c r="J71" s="19">
        <f t="shared" si="14"/>
        <v>17</v>
      </c>
      <c r="K71" s="20">
        <f t="shared" si="15"/>
        <v>0.58620689655172409</v>
      </c>
      <c r="L71" s="21">
        <f t="shared" si="16"/>
        <v>0.48760215190900313</v>
      </c>
      <c r="M71" s="21">
        <f t="shared" si="17"/>
        <v>2.1673159563166573</v>
      </c>
      <c r="P71" s="15" t="str">
        <f t="shared" si="18"/>
        <v>T</v>
      </c>
      <c r="Q71" s="15" t="str">
        <f t="shared" si="19"/>
        <v>DWOR-T</v>
      </c>
      <c r="S71" s="16">
        <f t="shared" si="20"/>
        <v>0.19684410515481782</v>
      </c>
      <c r="T71" s="16">
        <f t="shared" si="21"/>
        <v>0.1785528936953773</v>
      </c>
    </row>
    <row r="72" spans="1:20">
      <c r="A72" s="1">
        <v>2009</v>
      </c>
      <c r="B72" t="s">
        <v>4</v>
      </c>
      <c r="C72" t="s">
        <v>7</v>
      </c>
      <c r="D72" s="1">
        <v>167</v>
      </c>
      <c r="E72" s="1">
        <v>132</v>
      </c>
      <c r="F72" s="2">
        <f>E72/D72</f>
        <v>0.79041916167664672</v>
      </c>
      <c r="G72" s="12">
        <f t="shared" si="11"/>
        <v>0.72077129337923396</v>
      </c>
      <c r="H72" s="12">
        <f t="shared" si="12"/>
        <v>0.84946586249982614</v>
      </c>
      <c r="I72" s="7">
        <f t="shared" si="13"/>
        <v>167</v>
      </c>
      <c r="J72" s="8">
        <f t="shared" si="14"/>
        <v>132</v>
      </c>
      <c r="K72" s="9">
        <f t="shared" si="15"/>
        <v>0.79041916167664672</v>
      </c>
      <c r="L72" s="10">
        <f t="shared" si="16"/>
        <v>0.70398918321246962</v>
      </c>
      <c r="M72" s="10">
        <f t="shared" si="17"/>
        <v>1.4850030148544342</v>
      </c>
      <c r="P72" t="str">
        <f t="shared" si="18"/>
        <v>I</v>
      </c>
      <c r="Q72" t="str">
        <f t="shared" si="19"/>
        <v>LOOH-I</v>
      </c>
      <c r="S72" s="2">
        <f t="shared" si="20"/>
        <v>6.9647868297412763E-2</v>
      </c>
      <c r="T72" s="2">
        <f t="shared" si="21"/>
        <v>5.9046700823179421E-2</v>
      </c>
    </row>
    <row r="73" spans="1:20">
      <c r="A73" s="1">
        <v>2009</v>
      </c>
      <c r="B73" t="s">
        <v>10</v>
      </c>
      <c r="C73" t="s">
        <v>7</v>
      </c>
      <c r="D73" s="1">
        <v>43</v>
      </c>
      <c r="E73" s="1">
        <v>34</v>
      </c>
      <c r="F73" s="2">
        <f>E73/D73</f>
        <v>0.79069767441860461</v>
      </c>
      <c r="G73" s="12">
        <f t="shared" si="11"/>
        <v>0.6395752479058332</v>
      </c>
      <c r="H73" s="12">
        <f t="shared" si="12"/>
        <v>0.89955885332207042</v>
      </c>
      <c r="I73" s="7">
        <f t="shared" si="13"/>
        <v>43</v>
      </c>
      <c r="J73" s="8">
        <f t="shared" si="14"/>
        <v>34</v>
      </c>
      <c r="K73" s="9">
        <f t="shared" si="15"/>
        <v>0.79069767441860461</v>
      </c>
      <c r="L73" s="10">
        <f t="shared" si="16"/>
        <v>0.52191300940946628</v>
      </c>
      <c r="M73" s="10">
        <f t="shared" si="17"/>
        <v>2.3029917654476315</v>
      </c>
      <c r="P73" t="str">
        <f t="shared" si="18"/>
        <v>T</v>
      </c>
      <c r="Q73" t="str">
        <f t="shared" si="19"/>
        <v>LOOH-T</v>
      </c>
      <c r="S73" s="2">
        <f t="shared" si="20"/>
        <v>0.15112242651277141</v>
      </c>
      <c r="T73" s="2">
        <f t="shared" si="21"/>
        <v>0.10886117890346581</v>
      </c>
    </row>
    <row r="74" spans="1:20" s="15" customFormat="1">
      <c r="A74" s="14">
        <v>2009</v>
      </c>
      <c r="B74" s="15" t="s">
        <v>4</v>
      </c>
      <c r="C74" s="15" t="s">
        <v>8</v>
      </c>
      <c r="D74" s="14">
        <v>212</v>
      </c>
      <c r="E74" s="14">
        <v>170</v>
      </c>
      <c r="F74" s="16">
        <f>E74/D74</f>
        <v>0.80188679245283023</v>
      </c>
      <c r="G74" s="17">
        <f t="shared" si="11"/>
        <v>0.74179413464211064</v>
      </c>
      <c r="H74" s="17">
        <f t="shared" si="12"/>
        <v>0.85332876995495222</v>
      </c>
      <c r="I74" s="18">
        <f t="shared" si="13"/>
        <v>212</v>
      </c>
      <c r="J74" s="19">
        <f t="shared" si="14"/>
        <v>170</v>
      </c>
      <c r="K74" s="20">
        <f t="shared" si="15"/>
        <v>0.80188679245283023</v>
      </c>
      <c r="L74" s="21">
        <f t="shared" si="16"/>
        <v>0.72666932199735335</v>
      </c>
      <c r="M74" s="21">
        <f t="shared" si="17"/>
        <v>1.4289750101686876</v>
      </c>
      <c r="P74" s="15" t="str">
        <f t="shared" si="18"/>
        <v>I</v>
      </c>
      <c r="Q74" s="15" t="str">
        <f t="shared" si="19"/>
        <v>MCCA-I</v>
      </c>
      <c r="S74" s="16">
        <f t="shared" si="20"/>
        <v>6.0092657810719596E-2</v>
      </c>
      <c r="T74" s="16">
        <f t="shared" si="21"/>
        <v>5.1441977502121983E-2</v>
      </c>
    </row>
    <row r="75" spans="1:20" s="15" customFormat="1">
      <c r="A75" s="14">
        <v>2009</v>
      </c>
      <c r="B75" s="15" t="s">
        <v>10</v>
      </c>
      <c r="C75" s="15" t="s">
        <v>8</v>
      </c>
      <c r="D75" s="14">
        <v>119</v>
      </c>
      <c r="E75" s="14">
        <v>99</v>
      </c>
      <c r="F75" s="16">
        <f>E75/D75</f>
        <v>0.83193277310924374</v>
      </c>
      <c r="G75" s="17">
        <f t="shared" si="11"/>
        <v>0.75243739347298966</v>
      </c>
      <c r="H75" s="17">
        <f t="shared" si="12"/>
        <v>0.89421226667342935</v>
      </c>
      <c r="I75" s="18">
        <f t="shared" si="13"/>
        <v>119</v>
      </c>
      <c r="J75" s="19">
        <f t="shared" si="14"/>
        <v>99</v>
      </c>
      <c r="K75" s="20">
        <f t="shared" si="15"/>
        <v>0.83193277310924374</v>
      </c>
      <c r="L75" s="21">
        <f t="shared" si="16"/>
        <v>0.64471744819588472</v>
      </c>
      <c r="M75" s="21">
        <f t="shared" si="17"/>
        <v>1.6905783658545046</v>
      </c>
      <c r="P75" s="15" t="str">
        <f t="shared" si="18"/>
        <v>T</v>
      </c>
      <c r="Q75" s="15" t="str">
        <f t="shared" si="19"/>
        <v>MCCA-T</v>
      </c>
      <c r="S75" s="16">
        <f t="shared" si="20"/>
        <v>7.9495379636254082E-2</v>
      </c>
      <c r="T75" s="16">
        <f t="shared" si="21"/>
        <v>6.2279493564185606E-2</v>
      </c>
    </row>
    <row r="76" spans="1:20">
      <c r="A76" s="1">
        <v>2009</v>
      </c>
      <c r="B76" t="s">
        <v>4</v>
      </c>
      <c r="C76" t="s">
        <v>9</v>
      </c>
      <c r="D76" s="1">
        <v>243</v>
      </c>
      <c r="E76" s="1">
        <v>174</v>
      </c>
      <c r="F76" s="2">
        <f>E76/D76</f>
        <v>0.71604938271604934</v>
      </c>
      <c r="G76" s="12">
        <f t="shared" si="11"/>
        <v>0.65489068345455292</v>
      </c>
      <c r="H76" s="12">
        <f t="shared" si="12"/>
        <v>0.77185125085832451</v>
      </c>
      <c r="I76" s="7">
        <f t="shared" si="13"/>
        <v>243</v>
      </c>
      <c r="J76" s="8">
        <f t="shared" si="14"/>
        <v>174</v>
      </c>
      <c r="K76" s="9">
        <f t="shared" si="15"/>
        <v>0.71604938271604934</v>
      </c>
      <c r="L76" s="10">
        <f t="shared" si="16"/>
        <v>0.7634154065822204</v>
      </c>
      <c r="M76" s="10">
        <f t="shared" si="17"/>
        <v>1.333910104315384</v>
      </c>
      <c r="P76" t="str">
        <f t="shared" si="18"/>
        <v>I</v>
      </c>
      <c r="Q76" t="str">
        <f t="shared" si="19"/>
        <v>RAPH-I</v>
      </c>
      <c r="S76" s="2">
        <f t="shared" si="20"/>
        <v>6.1158699261496419E-2</v>
      </c>
      <c r="T76" s="2">
        <f t="shared" si="21"/>
        <v>5.5801868142275168E-2</v>
      </c>
    </row>
    <row r="77" spans="1:20">
      <c r="A77" s="1">
        <v>2009</v>
      </c>
      <c r="B77" t="s">
        <v>10</v>
      </c>
      <c r="C77" t="s">
        <v>9</v>
      </c>
      <c r="D77" s="1">
        <v>80</v>
      </c>
      <c r="E77" s="1">
        <v>52</v>
      </c>
      <c r="F77" s="2">
        <f>E77/D77</f>
        <v>0.65</v>
      </c>
      <c r="G77" s="12">
        <f t="shared" si="11"/>
        <v>0.53520311452066416</v>
      </c>
      <c r="H77" s="12">
        <f t="shared" si="12"/>
        <v>0.75332806352746495</v>
      </c>
      <c r="I77" s="7">
        <f t="shared" si="13"/>
        <v>80</v>
      </c>
      <c r="J77" s="8">
        <f t="shared" si="14"/>
        <v>52</v>
      </c>
      <c r="K77" s="9">
        <f t="shared" si="15"/>
        <v>0.65</v>
      </c>
      <c r="L77" s="10">
        <f t="shared" si="16"/>
        <v>0.64217009482179399</v>
      </c>
      <c r="M77" s="10">
        <f t="shared" si="17"/>
        <v>1.6134167632789351</v>
      </c>
      <c r="P77" t="str">
        <f t="shared" si="18"/>
        <v>T</v>
      </c>
      <c r="Q77" t="str">
        <f t="shared" si="19"/>
        <v>RAPH-T</v>
      </c>
      <c r="S77" s="2">
        <f t="shared" si="20"/>
        <v>0.11479688547933586</v>
      </c>
      <c r="T77" s="2">
        <f t="shared" si="21"/>
        <v>0.10332806352746493</v>
      </c>
    </row>
    <row r="78" spans="1:20" s="15" customFormat="1">
      <c r="A78" s="14">
        <v>2010</v>
      </c>
      <c r="B78" s="15" t="s">
        <v>4</v>
      </c>
      <c r="C78" s="15" t="s">
        <v>5</v>
      </c>
      <c r="D78" s="14">
        <v>226</v>
      </c>
      <c r="E78" s="14">
        <v>161</v>
      </c>
      <c r="F78" s="16">
        <f>E78/D78</f>
        <v>0.71238938053097345</v>
      </c>
      <c r="G78" s="17">
        <f t="shared" si="11"/>
        <v>0.64863528932149417</v>
      </c>
      <c r="H78" s="17">
        <f t="shared" si="12"/>
        <v>0.77047566620128116</v>
      </c>
      <c r="I78" s="18">
        <f t="shared" si="13"/>
        <v>226</v>
      </c>
      <c r="J78" s="19">
        <f t="shared" si="14"/>
        <v>161</v>
      </c>
      <c r="K78" s="20">
        <f t="shared" si="15"/>
        <v>0.71238938053097345</v>
      </c>
      <c r="L78" s="21">
        <f t="shared" si="16"/>
        <v>0.75676404782419604</v>
      </c>
      <c r="M78" s="21">
        <f t="shared" si="17"/>
        <v>1.3468788511016367</v>
      </c>
      <c r="P78" s="15" t="str">
        <f t="shared" si="18"/>
        <v>I</v>
      </c>
      <c r="Q78" s="15" t="str">
        <f t="shared" si="19"/>
        <v>CLWH-I</v>
      </c>
      <c r="S78" s="16">
        <f t="shared" si="20"/>
        <v>6.375409120947928E-2</v>
      </c>
      <c r="T78" s="16">
        <f t="shared" si="21"/>
        <v>5.8086285670307714E-2</v>
      </c>
    </row>
    <row r="79" spans="1:20" s="15" customFormat="1">
      <c r="A79" s="14">
        <v>2010</v>
      </c>
      <c r="B79" s="15" t="s">
        <v>10</v>
      </c>
      <c r="C79" s="15" t="s">
        <v>5</v>
      </c>
      <c r="D79" s="14">
        <v>137</v>
      </c>
      <c r="E79" s="14">
        <v>89</v>
      </c>
      <c r="F79" s="16">
        <f>E79/D79</f>
        <v>0.64963503649635035</v>
      </c>
      <c r="G79" s="17">
        <f t="shared" si="11"/>
        <v>0.56352666406795016</v>
      </c>
      <c r="H79" s="17">
        <f t="shared" si="12"/>
        <v>0.72911958196384496</v>
      </c>
      <c r="I79" s="18">
        <f t="shared" si="13"/>
        <v>137</v>
      </c>
      <c r="J79" s="19">
        <f t="shared" si="14"/>
        <v>89</v>
      </c>
      <c r="K79" s="20">
        <f t="shared" si="15"/>
        <v>0.64963503649635035</v>
      </c>
      <c r="L79" s="21">
        <f t="shared" si="16"/>
        <v>0.71082521590550174</v>
      </c>
      <c r="M79" s="21">
        <f t="shared" si="17"/>
        <v>1.4355551422527761</v>
      </c>
      <c r="P79" s="15" t="str">
        <f t="shared" si="18"/>
        <v>T</v>
      </c>
      <c r="Q79" s="15" t="str">
        <f t="shared" si="19"/>
        <v>CLWH-T</v>
      </c>
      <c r="S79" s="16">
        <f t="shared" si="20"/>
        <v>8.6108372428400193E-2</v>
      </c>
      <c r="T79" s="16">
        <f t="shared" si="21"/>
        <v>7.9484545467494616E-2</v>
      </c>
    </row>
    <row r="80" spans="1:20">
      <c r="A80" s="1">
        <v>2010</v>
      </c>
      <c r="B80" t="s">
        <v>4</v>
      </c>
      <c r="C80" t="s">
        <v>6</v>
      </c>
      <c r="D80" s="1">
        <v>226</v>
      </c>
      <c r="E80" s="1">
        <v>132</v>
      </c>
      <c r="F80" s="2">
        <f>E80/D80</f>
        <v>0.58407079646017701</v>
      </c>
      <c r="G80" s="12">
        <f t="shared" si="11"/>
        <v>0.5168472140420427</v>
      </c>
      <c r="H80" s="12">
        <f t="shared" si="12"/>
        <v>0.64905912271003496</v>
      </c>
      <c r="I80" s="7">
        <f t="shared" si="13"/>
        <v>226</v>
      </c>
      <c r="J80" s="8">
        <f t="shared" si="14"/>
        <v>132</v>
      </c>
      <c r="K80" s="9">
        <f t="shared" si="15"/>
        <v>0.58407079646017701</v>
      </c>
      <c r="L80" s="10">
        <f t="shared" si="16"/>
        <v>0.76988767229161181</v>
      </c>
      <c r="M80" s="10">
        <f t="shared" si="17"/>
        <v>1.3071532699218531</v>
      </c>
      <c r="P80" t="str">
        <f t="shared" si="18"/>
        <v>I</v>
      </c>
      <c r="Q80" t="str">
        <f t="shared" si="19"/>
        <v>DWOR-I</v>
      </c>
      <c r="S80" s="2">
        <f t="shared" si="20"/>
        <v>6.7223582418134309E-2</v>
      </c>
      <c r="T80" s="2">
        <f t="shared" si="21"/>
        <v>6.4988326249857953E-2</v>
      </c>
    </row>
    <row r="81" spans="1:20">
      <c r="A81" s="1">
        <v>2010</v>
      </c>
      <c r="B81" t="s">
        <v>10</v>
      </c>
      <c r="C81" t="s">
        <v>6</v>
      </c>
      <c r="D81" s="1">
        <v>100</v>
      </c>
      <c r="E81" s="1">
        <v>61</v>
      </c>
      <c r="F81" s="2">
        <f>E81/D81</f>
        <v>0.61</v>
      </c>
      <c r="G81" s="12">
        <f t="shared" si="11"/>
        <v>0.50731447963236331</v>
      </c>
      <c r="H81" s="12">
        <f t="shared" si="12"/>
        <v>0.70598958514658283</v>
      </c>
      <c r="I81" s="7">
        <f t="shared" si="13"/>
        <v>100</v>
      </c>
      <c r="J81" s="8">
        <f t="shared" si="14"/>
        <v>61</v>
      </c>
      <c r="K81" s="9">
        <f t="shared" si="15"/>
        <v>0.61</v>
      </c>
      <c r="L81" s="10">
        <f t="shared" si="16"/>
        <v>0.67520805624159774</v>
      </c>
      <c r="M81" s="10">
        <f t="shared" si="17"/>
        <v>1.5104574548360583</v>
      </c>
      <c r="P81" t="str">
        <f t="shared" si="18"/>
        <v>T</v>
      </c>
      <c r="Q81" t="str">
        <f t="shared" si="19"/>
        <v>DWOR-T</v>
      </c>
      <c r="S81" s="2">
        <f t="shared" si="20"/>
        <v>0.10268552036763667</v>
      </c>
      <c r="T81" s="2">
        <f t="shared" si="21"/>
        <v>9.5989585146582845E-2</v>
      </c>
    </row>
    <row r="82" spans="1:20" s="15" customFormat="1">
      <c r="A82" s="14">
        <v>2010</v>
      </c>
      <c r="B82" s="15" t="s">
        <v>4</v>
      </c>
      <c r="C82" s="15" t="s">
        <v>7</v>
      </c>
      <c r="D82" s="14">
        <v>367</v>
      </c>
      <c r="E82" s="14">
        <v>288</v>
      </c>
      <c r="F82" s="16">
        <f>E82/D82</f>
        <v>0.78474114441416898</v>
      </c>
      <c r="G82" s="17">
        <f t="shared" si="11"/>
        <v>0.73911209674985989</v>
      </c>
      <c r="H82" s="17">
        <f t="shared" si="12"/>
        <v>0.82570819974859566</v>
      </c>
      <c r="I82" s="18">
        <f t="shared" si="13"/>
        <v>367</v>
      </c>
      <c r="J82" s="19">
        <f t="shared" si="14"/>
        <v>288</v>
      </c>
      <c r="K82" s="20">
        <f t="shared" si="15"/>
        <v>0.78474114441416898</v>
      </c>
      <c r="L82" s="21">
        <f t="shared" si="16"/>
        <v>0.78696219029749026</v>
      </c>
      <c r="M82" s="21">
        <f t="shared" si="17"/>
        <v>1.295027200080729</v>
      </c>
      <c r="P82" s="15" t="str">
        <f t="shared" si="18"/>
        <v>I</v>
      </c>
      <c r="Q82" s="15" t="str">
        <f t="shared" si="19"/>
        <v>LOOH-I</v>
      </c>
      <c r="S82" s="16">
        <f t="shared" si="20"/>
        <v>4.5629047664309086E-2</v>
      </c>
      <c r="T82" s="16">
        <f t="shared" si="21"/>
        <v>4.0967055334426683E-2</v>
      </c>
    </row>
    <row r="83" spans="1:20" s="15" customFormat="1">
      <c r="A83" s="14">
        <v>2010</v>
      </c>
      <c r="B83" s="15" t="s">
        <v>10</v>
      </c>
      <c r="C83" s="15" t="s">
        <v>7</v>
      </c>
      <c r="D83" s="14">
        <v>263</v>
      </c>
      <c r="E83" s="14">
        <v>195</v>
      </c>
      <c r="F83" s="16">
        <f>E83/D83</f>
        <v>0.7414448669201521</v>
      </c>
      <c r="G83" s="17">
        <f t="shared" si="11"/>
        <v>0.68408643759804322</v>
      </c>
      <c r="H83" s="17">
        <f t="shared" si="12"/>
        <v>0.79327197768255497</v>
      </c>
      <c r="I83" s="18">
        <f t="shared" si="13"/>
        <v>263</v>
      </c>
      <c r="J83" s="19">
        <f t="shared" si="14"/>
        <v>195</v>
      </c>
      <c r="K83" s="20">
        <f t="shared" si="15"/>
        <v>0.7414448669201521</v>
      </c>
      <c r="L83" s="21">
        <f t="shared" si="16"/>
        <v>0.76622653678411723</v>
      </c>
      <c r="M83" s="21">
        <f t="shared" si="17"/>
        <v>1.3312989961328479</v>
      </c>
      <c r="P83" s="15" t="str">
        <f t="shared" si="18"/>
        <v>T</v>
      </c>
      <c r="Q83" s="15" t="str">
        <f t="shared" si="19"/>
        <v>LOOH-T</v>
      </c>
      <c r="S83" s="16">
        <f t="shared" si="20"/>
        <v>5.7358429322108884E-2</v>
      </c>
      <c r="T83" s="16">
        <f t="shared" si="21"/>
        <v>5.1827110762402873E-2</v>
      </c>
    </row>
    <row r="84" spans="1:20">
      <c r="A84" s="1">
        <v>2010</v>
      </c>
      <c r="B84" t="s">
        <v>4</v>
      </c>
      <c r="C84" t="s">
        <v>8</v>
      </c>
      <c r="D84" s="1">
        <v>217</v>
      </c>
      <c r="E84" s="1">
        <v>162</v>
      </c>
      <c r="F84" s="2">
        <f>E84/D84</f>
        <v>0.74654377880184331</v>
      </c>
      <c r="G84" s="12">
        <f t="shared" si="11"/>
        <v>0.68322632816900664</v>
      </c>
      <c r="H84" s="12">
        <f t="shared" si="12"/>
        <v>0.80299189766338885</v>
      </c>
      <c r="I84" s="7">
        <f t="shared" si="13"/>
        <v>217</v>
      </c>
      <c r="J84" s="8">
        <f t="shared" si="14"/>
        <v>162</v>
      </c>
      <c r="K84" s="9">
        <f t="shared" si="15"/>
        <v>0.74654377880184331</v>
      </c>
      <c r="L84" s="10">
        <f t="shared" si="16"/>
        <v>0.74557017622358857</v>
      </c>
      <c r="M84" s="10">
        <f t="shared" si="17"/>
        <v>1.3753149394088937</v>
      </c>
      <c r="P84" t="str">
        <f t="shared" si="18"/>
        <v>I</v>
      </c>
      <c r="Q84" t="str">
        <f t="shared" si="19"/>
        <v>MCCA-I</v>
      </c>
      <c r="S84" s="2">
        <f t="shared" si="20"/>
        <v>6.3317450632836669E-2</v>
      </c>
      <c r="T84" s="2">
        <f t="shared" si="21"/>
        <v>5.6448118861545549E-2</v>
      </c>
    </row>
    <row r="85" spans="1:20">
      <c r="A85" s="1">
        <v>2010</v>
      </c>
      <c r="B85" t="s">
        <v>10</v>
      </c>
      <c r="C85" t="s">
        <v>8</v>
      </c>
      <c r="D85" s="1">
        <v>227</v>
      </c>
      <c r="E85" s="1">
        <v>168</v>
      </c>
      <c r="F85" s="2">
        <f>E85/D85</f>
        <v>0.74008810572687223</v>
      </c>
      <c r="G85" s="12">
        <f t="shared" si="11"/>
        <v>0.67791994934658883</v>
      </c>
      <c r="H85" s="12">
        <f t="shared" si="12"/>
        <v>0.79586880586268216</v>
      </c>
      <c r="I85" s="7">
        <f t="shared" si="13"/>
        <v>227</v>
      </c>
      <c r="J85" s="8">
        <f t="shared" si="14"/>
        <v>168</v>
      </c>
      <c r="K85" s="9">
        <f t="shared" si="15"/>
        <v>0.74008810572687223</v>
      </c>
      <c r="L85" s="10">
        <f t="shared" si="16"/>
        <v>0.75172078224838501</v>
      </c>
      <c r="M85" s="10">
        <f t="shared" si="17"/>
        <v>1.3611231286571179</v>
      </c>
      <c r="P85" t="str">
        <f t="shared" si="18"/>
        <v>T</v>
      </c>
      <c r="Q85" t="str">
        <f t="shared" si="19"/>
        <v>MCCA-T</v>
      </c>
      <c r="S85" s="2">
        <f t="shared" si="20"/>
        <v>6.216815638028339E-2</v>
      </c>
      <c r="T85" s="2">
        <f t="shared" si="21"/>
        <v>5.5780700135809935E-2</v>
      </c>
    </row>
    <row r="86" spans="1:20" s="15" customFormat="1">
      <c r="A86" s="14">
        <v>2010</v>
      </c>
      <c r="B86" s="15" t="s">
        <v>4</v>
      </c>
      <c r="C86" s="15" t="s">
        <v>9</v>
      </c>
      <c r="D86" s="14">
        <v>559</v>
      </c>
      <c r="E86" s="14">
        <v>401</v>
      </c>
      <c r="F86" s="16">
        <f>E86/D86</f>
        <v>0.71735241502683367</v>
      </c>
      <c r="G86" s="17">
        <f t="shared" si="11"/>
        <v>0.67804788751920841</v>
      </c>
      <c r="H86" s="17">
        <f t="shared" si="12"/>
        <v>0.7543416220308431</v>
      </c>
      <c r="I86" s="18">
        <f t="shared" si="13"/>
        <v>559</v>
      </c>
      <c r="J86" s="19">
        <f t="shared" si="14"/>
        <v>401</v>
      </c>
      <c r="K86" s="20">
        <f t="shared" si="15"/>
        <v>0.71735241502683367</v>
      </c>
      <c r="L86" s="21">
        <f t="shared" si="16"/>
        <v>0.83506799645898555</v>
      </c>
      <c r="M86" s="21">
        <f t="shared" si="17"/>
        <v>1.2068895452004407</v>
      </c>
      <c r="P86" s="15" t="str">
        <f t="shared" si="18"/>
        <v>I</v>
      </c>
      <c r="Q86" s="15" t="str">
        <f t="shared" si="19"/>
        <v>RAPH-I</v>
      </c>
      <c r="S86" s="16">
        <f t="shared" si="20"/>
        <v>3.9304527507625253E-2</v>
      </c>
      <c r="T86" s="16">
        <f t="shared" si="21"/>
        <v>3.6989207004009428E-2</v>
      </c>
    </row>
    <row r="87" spans="1:20" s="15" customFormat="1">
      <c r="A87" s="14">
        <v>2010</v>
      </c>
      <c r="B87" s="15" t="s">
        <v>10</v>
      </c>
      <c r="C87" s="15" t="s">
        <v>9</v>
      </c>
      <c r="D87" s="14">
        <v>904</v>
      </c>
      <c r="E87" s="14">
        <v>595</v>
      </c>
      <c r="F87" s="16">
        <f>E87/D87</f>
        <v>0.6581858407079646</v>
      </c>
      <c r="G87" s="17">
        <f t="shared" si="11"/>
        <v>0.62623632891672976</v>
      </c>
      <c r="H87" s="17">
        <f t="shared" si="12"/>
        <v>0.68910028799671141</v>
      </c>
      <c r="I87" s="18">
        <f t="shared" si="13"/>
        <v>904</v>
      </c>
      <c r="J87" s="19">
        <f t="shared" si="14"/>
        <v>595</v>
      </c>
      <c r="K87" s="20">
        <f t="shared" si="15"/>
        <v>0.6581858407079646</v>
      </c>
      <c r="L87" s="21">
        <f t="shared" si="16"/>
        <v>0.87294302549560798</v>
      </c>
      <c r="M87" s="21">
        <f t="shared" si="17"/>
        <v>1.1491436759534734</v>
      </c>
      <c r="P87" s="15" t="str">
        <f t="shared" si="18"/>
        <v>T</v>
      </c>
      <c r="Q87" s="15" t="str">
        <f t="shared" si="19"/>
        <v>RAPH-T</v>
      </c>
      <c r="S87" s="16">
        <f t="shared" si="20"/>
        <v>3.1949511791234841E-2</v>
      </c>
      <c r="T87" s="16">
        <f t="shared" si="21"/>
        <v>3.0914447288746816E-2</v>
      </c>
    </row>
    <row r="88" spans="1:20">
      <c r="A88" s="1">
        <v>2011</v>
      </c>
      <c r="B88" t="s">
        <v>4</v>
      </c>
      <c r="C88" t="s">
        <v>5</v>
      </c>
      <c r="D88" s="1">
        <v>295</v>
      </c>
      <c r="E88" s="1">
        <v>208</v>
      </c>
      <c r="F88" s="2">
        <f>E88/D88</f>
        <v>0.70508474576271185</v>
      </c>
      <c r="G88" s="12">
        <f t="shared" si="11"/>
        <v>0.6494729573398571</v>
      </c>
      <c r="H88" s="12">
        <f t="shared" si="12"/>
        <v>0.75652234112464956</v>
      </c>
      <c r="I88" s="7">
        <f t="shared" si="13"/>
        <v>295</v>
      </c>
      <c r="J88" s="8">
        <f t="shared" si="14"/>
        <v>208</v>
      </c>
      <c r="K88" s="9">
        <f t="shared" si="15"/>
        <v>0.70508474576271185</v>
      </c>
      <c r="L88" s="10">
        <f t="shared" si="16"/>
        <v>0.78389678105215221</v>
      </c>
      <c r="M88" s="10">
        <f t="shared" si="17"/>
        <v>1.2934081915902147</v>
      </c>
      <c r="P88" t="str">
        <f t="shared" si="18"/>
        <v>I</v>
      </c>
      <c r="Q88" t="str">
        <f t="shared" si="19"/>
        <v>CLWH-I</v>
      </c>
      <c r="S88" s="2">
        <f t="shared" si="20"/>
        <v>5.5611788422854747E-2</v>
      </c>
      <c r="T88" s="2">
        <f t="shared" si="21"/>
        <v>5.1437595361937705E-2</v>
      </c>
    </row>
    <row r="89" spans="1:20">
      <c r="A89" s="1">
        <v>2011</v>
      </c>
      <c r="B89" t="s">
        <v>10</v>
      </c>
      <c r="C89" t="s">
        <v>5</v>
      </c>
      <c r="D89" s="1">
        <v>100</v>
      </c>
      <c r="E89" s="1">
        <v>69</v>
      </c>
      <c r="F89" s="2">
        <f>E89/D89</f>
        <v>0.69</v>
      </c>
      <c r="G89" s="12">
        <f t="shared" si="11"/>
        <v>0.58968544583980043</v>
      </c>
      <c r="H89" s="12">
        <f t="shared" si="12"/>
        <v>0.77871120786932901</v>
      </c>
      <c r="I89" s="7">
        <f t="shared" si="13"/>
        <v>100</v>
      </c>
      <c r="J89" s="8">
        <f t="shared" si="14"/>
        <v>69</v>
      </c>
      <c r="K89" s="9">
        <f t="shared" si="15"/>
        <v>0.69</v>
      </c>
      <c r="L89" s="10">
        <f t="shared" si="16"/>
        <v>0.66650647763468218</v>
      </c>
      <c r="M89" s="10">
        <f t="shared" si="17"/>
        <v>1.5584061773187641</v>
      </c>
      <c r="P89" t="str">
        <f t="shared" si="18"/>
        <v>T</v>
      </c>
      <c r="Q89" t="str">
        <f t="shared" si="19"/>
        <v>CLWH-T</v>
      </c>
      <c r="S89" s="2">
        <f t="shared" si="20"/>
        <v>0.10031455416019952</v>
      </c>
      <c r="T89" s="2">
        <f t="shared" si="21"/>
        <v>8.8711207869329067E-2</v>
      </c>
    </row>
    <row r="90" spans="1:20" s="15" customFormat="1">
      <c r="A90" s="14">
        <v>2011</v>
      </c>
      <c r="B90" s="15" t="s">
        <v>4</v>
      </c>
      <c r="C90" s="15" t="s">
        <v>6</v>
      </c>
      <c r="D90" s="14">
        <v>134</v>
      </c>
      <c r="E90" s="14">
        <v>98</v>
      </c>
      <c r="F90" s="16">
        <f>E90/D90</f>
        <v>0.73134328358208955</v>
      </c>
      <c r="G90" s="17">
        <f t="shared" si="11"/>
        <v>0.64795923684325363</v>
      </c>
      <c r="H90" s="17">
        <f t="shared" si="12"/>
        <v>0.80421064931428665</v>
      </c>
      <c r="I90" s="18">
        <f t="shared" si="13"/>
        <v>134</v>
      </c>
      <c r="J90" s="19">
        <f t="shared" si="14"/>
        <v>98</v>
      </c>
      <c r="K90" s="20">
        <f t="shared" si="15"/>
        <v>0.73134328358208955</v>
      </c>
      <c r="L90" s="21">
        <f t="shared" si="16"/>
        <v>0.69491290968523445</v>
      </c>
      <c r="M90" s="21">
        <f t="shared" si="17"/>
        <v>1.4936473055867046</v>
      </c>
      <c r="P90" s="15" t="str">
        <f t="shared" si="18"/>
        <v>I</v>
      </c>
      <c r="Q90" s="15" t="str">
        <f t="shared" si="19"/>
        <v>DWOR-I</v>
      </c>
      <c r="S90" s="16">
        <f t="shared" si="20"/>
        <v>8.3384046738835926E-2</v>
      </c>
      <c r="T90" s="16">
        <f t="shared" si="21"/>
        <v>7.2867365732197098E-2</v>
      </c>
    </row>
    <row r="91" spans="1:20" s="15" customFormat="1">
      <c r="A91" s="14">
        <v>2011</v>
      </c>
      <c r="B91" s="15" t="s">
        <v>10</v>
      </c>
      <c r="C91" s="15" t="s">
        <v>6</v>
      </c>
      <c r="D91" s="14">
        <v>57</v>
      </c>
      <c r="E91" s="14">
        <v>34</v>
      </c>
      <c r="F91" s="16">
        <f>E91/D91</f>
        <v>0.59649122807017541</v>
      </c>
      <c r="G91" s="17">
        <f t="shared" si="11"/>
        <v>0.45821340140267686</v>
      </c>
      <c r="H91" s="17">
        <f t="shared" si="12"/>
        <v>0.72438727573202732</v>
      </c>
      <c r="I91" s="18">
        <f t="shared" si="13"/>
        <v>57</v>
      </c>
      <c r="J91" s="19">
        <f t="shared" si="14"/>
        <v>34</v>
      </c>
      <c r="K91" s="20">
        <f t="shared" si="15"/>
        <v>0.59649122807017541</v>
      </c>
      <c r="L91" s="21">
        <f t="shared" si="16"/>
        <v>0.59699659380408188</v>
      </c>
      <c r="M91" s="21">
        <f t="shared" si="17"/>
        <v>1.727155106197654</v>
      </c>
      <c r="P91" s="15" t="str">
        <f t="shared" si="18"/>
        <v>T</v>
      </c>
      <c r="Q91" s="15" t="str">
        <f t="shared" si="19"/>
        <v>DWOR-T</v>
      </c>
      <c r="S91" s="16">
        <f t="shared" si="20"/>
        <v>0.13827782666749855</v>
      </c>
      <c r="T91" s="16">
        <f t="shared" si="21"/>
        <v>0.12789604766185192</v>
      </c>
    </row>
    <row r="92" spans="1:20">
      <c r="A92" s="1">
        <v>2011</v>
      </c>
      <c r="B92" t="s">
        <v>4</v>
      </c>
      <c r="C92" t="s">
        <v>7</v>
      </c>
      <c r="D92" s="1">
        <v>274</v>
      </c>
      <c r="E92" s="1">
        <v>181</v>
      </c>
      <c r="F92" s="2">
        <f>E92/D92</f>
        <v>0.66058394160583944</v>
      </c>
      <c r="G92" s="12">
        <f t="shared" si="11"/>
        <v>0.60118490966015659</v>
      </c>
      <c r="H92" s="12">
        <f t="shared" si="12"/>
        <v>0.7164654500753046</v>
      </c>
      <c r="I92" s="7">
        <f t="shared" si="13"/>
        <v>274</v>
      </c>
      <c r="J92" s="8">
        <f t="shared" si="14"/>
        <v>181</v>
      </c>
      <c r="K92" s="9">
        <f t="shared" si="15"/>
        <v>0.66058394160583944</v>
      </c>
      <c r="L92" s="10">
        <f t="shared" si="16"/>
        <v>0.78286299830459438</v>
      </c>
      <c r="M92" s="10">
        <f t="shared" si="17"/>
        <v>1.291221728847548</v>
      </c>
      <c r="P92" t="str">
        <f t="shared" si="18"/>
        <v>I</v>
      </c>
      <c r="Q92" t="str">
        <f t="shared" si="19"/>
        <v>LOOH-I</v>
      </c>
      <c r="S92" s="2">
        <f t="shared" si="20"/>
        <v>5.9399031945682856E-2</v>
      </c>
      <c r="T92" s="2">
        <f t="shared" si="21"/>
        <v>5.5881508469465158E-2</v>
      </c>
    </row>
    <row r="93" spans="1:20">
      <c r="A93" s="1">
        <v>2011</v>
      </c>
      <c r="B93" t="s">
        <v>10</v>
      </c>
      <c r="C93" t="s">
        <v>7</v>
      </c>
      <c r="D93" s="1">
        <v>185</v>
      </c>
      <c r="E93" s="1">
        <v>123</v>
      </c>
      <c r="F93" s="2">
        <f>E93/D93</f>
        <v>0.66486486486486485</v>
      </c>
      <c r="G93" s="12">
        <f t="shared" si="11"/>
        <v>0.59190745137844847</v>
      </c>
      <c r="H93" s="12">
        <f t="shared" si="12"/>
        <v>0.73244087532733948</v>
      </c>
      <c r="I93" s="7">
        <f t="shared" si="13"/>
        <v>185</v>
      </c>
      <c r="J93" s="8">
        <f t="shared" si="14"/>
        <v>123</v>
      </c>
      <c r="K93" s="9">
        <f t="shared" si="15"/>
        <v>0.66486486486486485</v>
      </c>
      <c r="L93" s="10">
        <f t="shared" si="16"/>
        <v>0.7429003795013408</v>
      </c>
      <c r="M93" s="10">
        <f t="shared" si="17"/>
        <v>1.3687458355670521</v>
      </c>
      <c r="P93" t="str">
        <f t="shared" si="18"/>
        <v>T</v>
      </c>
      <c r="Q93" t="str">
        <f t="shared" si="19"/>
        <v>LOOH-T</v>
      </c>
      <c r="S93" s="2">
        <f t="shared" si="20"/>
        <v>7.2957413486416378E-2</v>
      </c>
      <c r="T93" s="2">
        <f t="shared" si="21"/>
        <v>6.7576010462474634E-2</v>
      </c>
    </row>
    <row r="94" spans="1:20" s="15" customFormat="1">
      <c r="A94" s="14">
        <v>2011</v>
      </c>
      <c r="B94" s="15" t="s">
        <v>4</v>
      </c>
      <c r="C94" s="15" t="s">
        <v>8</v>
      </c>
      <c r="D94" s="14">
        <v>157</v>
      </c>
      <c r="E94" s="14">
        <v>90</v>
      </c>
      <c r="F94" s="16">
        <f>E94/D94</f>
        <v>0.57324840764331209</v>
      </c>
      <c r="G94" s="17">
        <f t="shared" si="11"/>
        <v>0.49193203397830726</v>
      </c>
      <c r="H94" s="17">
        <f t="shared" si="12"/>
        <v>0.65174659531236645</v>
      </c>
      <c r="I94" s="18">
        <f t="shared" si="13"/>
        <v>157</v>
      </c>
      <c r="J94" s="19">
        <f t="shared" si="14"/>
        <v>90</v>
      </c>
      <c r="K94" s="20">
        <f t="shared" si="15"/>
        <v>0.57324840764331209</v>
      </c>
      <c r="L94" s="21">
        <f t="shared" si="16"/>
        <v>0.73155956699735081</v>
      </c>
      <c r="M94" s="21">
        <f t="shared" si="17"/>
        <v>1.3778971774655326</v>
      </c>
      <c r="P94" s="15" t="str">
        <f t="shared" si="18"/>
        <v>I</v>
      </c>
      <c r="Q94" s="15" t="str">
        <f t="shared" si="19"/>
        <v>MCCA-I</v>
      </c>
      <c r="S94" s="16">
        <f t="shared" si="20"/>
        <v>8.1316373665004826E-2</v>
      </c>
      <c r="T94" s="16">
        <f t="shared" si="21"/>
        <v>7.8498187669054365E-2</v>
      </c>
    </row>
    <row r="95" spans="1:20" s="15" customFormat="1">
      <c r="A95" s="14">
        <v>2011</v>
      </c>
      <c r="B95" s="15" t="s">
        <v>10</v>
      </c>
      <c r="C95" s="15" t="s">
        <v>8</v>
      </c>
      <c r="D95" s="14">
        <v>106</v>
      </c>
      <c r="E95" s="14">
        <v>62</v>
      </c>
      <c r="F95" s="16">
        <f>E95/D95</f>
        <v>0.58490566037735847</v>
      </c>
      <c r="G95" s="17">
        <f t="shared" si="11"/>
        <v>0.48512593954856148</v>
      </c>
      <c r="H95" s="17">
        <f t="shared" si="12"/>
        <v>0.67981680950105294</v>
      </c>
      <c r="I95" s="18">
        <f t="shared" si="13"/>
        <v>106</v>
      </c>
      <c r="J95" s="19">
        <f t="shared" si="14"/>
        <v>62</v>
      </c>
      <c r="K95" s="20">
        <f t="shared" si="15"/>
        <v>0.58490566037735847</v>
      </c>
      <c r="L95" s="21">
        <f t="shared" si="16"/>
        <v>0.68387119067600999</v>
      </c>
      <c r="M95" s="21">
        <f t="shared" si="17"/>
        <v>1.48287825981765</v>
      </c>
      <c r="P95" s="15" t="str">
        <f t="shared" si="18"/>
        <v>T</v>
      </c>
      <c r="Q95" s="15" t="str">
        <f t="shared" si="19"/>
        <v>MCCA-T</v>
      </c>
      <c r="S95" s="16">
        <f t="shared" si="20"/>
        <v>9.9779720828796992E-2</v>
      </c>
      <c r="T95" s="16">
        <f t="shared" si="21"/>
        <v>9.4911149123694472E-2</v>
      </c>
    </row>
    <row r="96" spans="1:20">
      <c r="A96" s="1">
        <v>2011</v>
      </c>
      <c r="B96" t="s">
        <v>4</v>
      </c>
      <c r="C96" t="s">
        <v>9</v>
      </c>
      <c r="D96" s="1">
        <v>298</v>
      </c>
      <c r="E96" s="1">
        <v>207</v>
      </c>
      <c r="F96" s="2">
        <f>E96/D96</f>
        <v>0.69463087248322153</v>
      </c>
      <c r="G96" s="12">
        <f t="shared" si="11"/>
        <v>0.63890986995227228</v>
      </c>
      <c r="H96" s="12">
        <f t="shared" si="12"/>
        <v>0.74643245693099158</v>
      </c>
      <c r="I96" s="7">
        <f t="shared" si="13"/>
        <v>298</v>
      </c>
      <c r="J96" s="8">
        <f t="shared" si="14"/>
        <v>207</v>
      </c>
      <c r="K96" s="9">
        <f t="shared" si="15"/>
        <v>0.69463087248322153</v>
      </c>
      <c r="L96" s="10">
        <f t="shared" si="16"/>
        <v>0.7863962999029549</v>
      </c>
      <c r="M96" s="10">
        <f t="shared" si="17"/>
        <v>1.287878550838166</v>
      </c>
      <c r="P96" t="str">
        <f t="shared" si="18"/>
        <v>I</v>
      </c>
      <c r="Q96" t="str">
        <f t="shared" si="19"/>
        <v>RAPH-I</v>
      </c>
      <c r="S96" s="2">
        <f t="shared" si="20"/>
        <v>5.5721002530949248E-2</v>
      </c>
      <c r="T96" s="2">
        <f t="shared" si="21"/>
        <v>5.1801584447770055E-2</v>
      </c>
    </row>
    <row r="97" spans="1:20">
      <c r="A97" s="1">
        <v>2011</v>
      </c>
      <c r="B97" t="s">
        <v>10</v>
      </c>
      <c r="C97" t="s">
        <v>9</v>
      </c>
      <c r="D97" s="1">
        <v>263</v>
      </c>
      <c r="E97" s="1">
        <v>188</v>
      </c>
      <c r="F97" s="2">
        <f>E97/D97</f>
        <v>0.71482889733840305</v>
      </c>
      <c r="G97" s="12">
        <f t="shared" si="11"/>
        <v>0.65614493556581699</v>
      </c>
      <c r="H97" s="12">
        <f t="shared" si="12"/>
        <v>0.76859773893141448</v>
      </c>
      <c r="I97" s="7">
        <f t="shared" si="13"/>
        <v>263</v>
      </c>
      <c r="J97" s="8">
        <f t="shared" si="14"/>
        <v>188</v>
      </c>
      <c r="K97" s="9">
        <f t="shared" si="15"/>
        <v>0.71482889733840305</v>
      </c>
      <c r="L97" s="10">
        <f t="shared" si="16"/>
        <v>0.7714008248550569</v>
      </c>
      <c r="M97" s="10">
        <f t="shared" si="17"/>
        <v>1.3180472020546175</v>
      </c>
      <c r="P97" t="str">
        <f t="shared" si="18"/>
        <v>T</v>
      </c>
      <c r="Q97" t="str">
        <f t="shared" si="19"/>
        <v>RAPH-T</v>
      </c>
      <c r="S97" s="2">
        <f t="shared" si="20"/>
        <v>5.8683961772586057E-2</v>
      </c>
      <c r="T97" s="2">
        <f t="shared" si="21"/>
        <v>5.3768841593011429E-2</v>
      </c>
    </row>
    <row r="98" spans="1:20" s="15" customFormat="1" ht="16.5" customHeight="1">
      <c r="A98" s="14">
        <v>2012</v>
      </c>
      <c r="B98" s="15" t="s">
        <v>4</v>
      </c>
      <c r="C98" s="15" t="s">
        <v>5</v>
      </c>
      <c r="D98" s="14">
        <v>307</v>
      </c>
      <c r="E98" s="14">
        <v>220</v>
      </c>
      <c r="F98" s="16">
        <f>E98/D98</f>
        <v>0.71661237785016285</v>
      </c>
      <c r="G98" s="17">
        <f t="shared" si="11"/>
        <v>0.66264543802516407</v>
      </c>
      <c r="H98" s="17">
        <f t="shared" si="12"/>
        <v>0.76634337432158761</v>
      </c>
      <c r="I98" s="18">
        <f t="shared" si="13"/>
        <v>307</v>
      </c>
      <c r="J98" s="19">
        <f t="shared" si="14"/>
        <v>220</v>
      </c>
      <c r="K98" s="20">
        <f t="shared" si="15"/>
        <v>0.71661237785016285</v>
      </c>
      <c r="L98" s="21">
        <f t="shared" si="16"/>
        <v>0.78569613423468987</v>
      </c>
      <c r="M98" s="21">
        <f t="shared" si="17"/>
        <v>1.2911368763585549</v>
      </c>
      <c r="P98" s="15" t="str">
        <f t="shared" si="18"/>
        <v>I</v>
      </c>
      <c r="Q98" s="15" t="str">
        <f t="shared" si="19"/>
        <v>CLWH-I</v>
      </c>
      <c r="S98" s="16">
        <f t="shared" si="20"/>
        <v>5.3966939824998783E-2</v>
      </c>
      <c r="T98" s="16">
        <f t="shared" si="21"/>
        <v>4.973099647142476E-2</v>
      </c>
    </row>
    <row r="99" spans="1:20" s="15" customFormat="1">
      <c r="A99" s="14">
        <v>2012</v>
      </c>
      <c r="B99" s="15" t="s">
        <v>10</v>
      </c>
      <c r="C99" s="15" t="s">
        <v>5</v>
      </c>
      <c r="D99" s="14">
        <v>28</v>
      </c>
      <c r="E99" s="14">
        <v>18</v>
      </c>
      <c r="F99" s="16">
        <f>E99/D99</f>
        <v>0.6428571428571429</v>
      </c>
      <c r="G99" s="17">
        <f t="shared" si="11"/>
        <v>0.44065031274666661</v>
      </c>
      <c r="H99" s="17">
        <f t="shared" si="12"/>
        <v>0.81359333999955452</v>
      </c>
      <c r="I99" s="18">
        <f t="shared" si="13"/>
        <v>28</v>
      </c>
      <c r="J99" s="19">
        <f t="shared" si="14"/>
        <v>18</v>
      </c>
      <c r="K99" s="20">
        <f t="shared" si="15"/>
        <v>0.6428571428571429</v>
      </c>
      <c r="L99" s="21">
        <f t="shared" si="16"/>
        <v>0.48142746544901954</v>
      </c>
      <c r="M99" s="21">
        <f t="shared" si="17"/>
        <v>2.297165890163869</v>
      </c>
      <c r="P99" s="15" t="str">
        <f t="shared" si="18"/>
        <v>T</v>
      </c>
      <c r="Q99" s="15" t="str">
        <f t="shared" si="19"/>
        <v>CLWH-T</v>
      </c>
      <c r="S99" s="16">
        <f t="shared" si="20"/>
        <v>0.2022068301104763</v>
      </c>
      <c r="T99" s="16">
        <f t="shared" si="21"/>
        <v>0.17073619714241162</v>
      </c>
    </row>
    <row r="100" spans="1:20">
      <c r="A100" s="1">
        <v>2012</v>
      </c>
      <c r="B100" t="s">
        <v>4</v>
      </c>
      <c r="C100" t="s">
        <v>6</v>
      </c>
      <c r="D100" s="1">
        <v>281</v>
      </c>
      <c r="E100" s="1">
        <v>202</v>
      </c>
      <c r="F100" s="2">
        <f>E100/D100</f>
        <v>0.71886120996441283</v>
      </c>
      <c r="G100" s="12">
        <f t="shared" si="11"/>
        <v>0.66239328423705957</v>
      </c>
      <c r="H100" s="12">
        <f t="shared" si="12"/>
        <v>0.77064647365355343</v>
      </c>
      <c r="I100" s="7">
        <f t="shared" si="13"/>
        <v>281</v>
      </c>
      <c r="J100" s="8">
        <f t="shared" si="14"/>
        <v>202</v>
      </c>
      <c r="K100" s="9">
        <f t="shared" si="15"/>
        <v>0.71886120996441283</v>
      </c>
      <c r="L100" s="10">
        <f t="shared" si="16"/>
        <v>0.77704015265939197</v>
      </c>
      <c r="M100" s="10">
        <f t="shared" si="17"/>
        <v>1.307617809650687</v>
      </c>
      <c r="P100" t="str">
        <f t="shared" si="18"/>
        <v>I</v>
      </c>
      <c r="Q100" t="str">
        <f t="shared" si="19"/>
        <v>DWOR-I</v>
      </c>
      <c r="S100" s="2">
        <f t="shared" si="20"/>
        <v>5.6467925727353263E-2</v>
      </c>
      <c r="T100" s="2">
        <f t="shared" si="21"/>
        <v>5.1785263689140604E-2</v>
      </c>
    </row>
    <row r="101" spans="1:20">
      <c r="A101" s="1">
        <v>2012</v>
      </c>
      <c r="B101" t="s">
        <v>10</v>
      </c>
      <c r="C101" t="s">
        <v>6</v>
      </c>
      <c r="D101" s="1">
        <v>39</v>
      </c>
      <c r="E101" s="1">
        <v>20</v>
      </c>
      <c r="F101" s="2">
        <f>E101/D101</f>
        <v>0.51282051282051277</v>
      </c>
      <c r="G101" s="12">
        <f t="shared" si="11"/>
        <v>0.34780220935734085</v>
      </c>
      <c r="H101" s="12">
        <f t="shared" si="12"/>
        <v>0.67581921903439224</v>
      </c>
      <c r="I101" s="7">
        <f t="shared" si="13"/>
        <v>39</v>
      </c>
      <c r="J101" s="8">
        <f t="shared" si="14"/>
        <v>20</v>
      </c>
      <c r="K101" s="9">
        <f t="shared" si="15"/>
        <v>0.51282051282051277</v>
      </c>
      <c r="L101" s="10">
        <f t="shared" si="16"/>
        <v>0.53327719649989214</v>
      </c>
      <c r="M101" s="10">
        <f t="shared" si="17"/>
        <v>1.8861558728650505</v>
      </c>
      <c r="P101" t="str">
        <f t="shared" si="18"/>
        <v>T</v>
      </c>
      <c r="Q101" t="str">
        <f t="shared" si="19"/>
        <v>DWOR-T</v>
      </c>
      <c r="S101" s="2">
        <f t="shared" si="20"/>
        <v>0.16501830346317192</v>
      </c>
      <c r="T101" s="2">
        <f t="shared" si="21"/>
        <v>0.16299870621387946</v>
      </c>
    </row>
    <row r="102" spans="1:20" s="15" customFormat="1">
      <c r="A102" s="14">
        <v>2012</v>
      </c>
      <c r="B102" s="15" t="s">
        <v>4</v>
      </c>
      <c r="C102" s="15" t="s">
        <v>7</v>
      </c>
      <c r="D102" s="14">
        <v>237</v>
      </c>
      <c r="E102" s="14">
        <v>184</v>
      </c>
      <c r="F102" s="16">
        <f>E102/D102</f>
        <v>0.77637130801687759</v>
      </c>
      <c r="G102" s="17">
        <f t="shared" si="11"/>
        <v>0.71791850283895609</v>
      </c>
      <c r="H102" s="17">
        <f t="shared" si="12"/>
        <v>0.82776992313203501</v>
      </c>
      <c r="I102" s="18">
        <f t="shared" si="13"/>
        <v>237</v>
      </c>
      <c r="J102" s="19">
        <f t="shared" si="14"/>
        <v>184</v>
      </c>
      <c r="K102" s="20">
        <f t="shared" si="15"/>
        <v>0.77637130801687759</v>
      </c>
      <c r="L102" s="21">
        <f t="shared" si="16"/>
        <v>0.74692411866692288</v>
      </c>
      <c r="M102" s="21">
        <f t="shared" si="17"/>
        <v>1.3769075716031041</v>
      </c>
      <c r="P102" s="15" t="str">
        <f t="shared" si="18"/>
        <v>I</v>
      </c>
      <c r="Q102" s="15" t="str">
        <f t="shared" si="19"/>
        <v>LOOH-I</v>
      </c>
      <c r="S102" s="16">
        <f t="shared" si="20"/>
        <v>5.8452805177921507E-2</v>
      </c>
      <c r="T102" s="16">
        <f t="shared" si="21"/>
        <v>5.139861511515742E-2</v>
      </c>
    </row>
    <row r="103" spans="1:20" s="15" customFormat="1">
      <c r="A103" s="14">
        <v>2012</v>
      </c>
      <c r="B103" s="15" t="s">
        <v>10</v>
      </c>
      <c r="C103" s="15" t="s">
        <v>7</v>
      </c>
      <c r="D103" s="14">
        <v>59</v>
      </c>
      <c r="E103" s="14">
        <v>46</v>
      </c>
      <c r="F103" s="16">
        <f>E103/D103</f>
        <v>0.77966101694915257</v>
      </c>
      <c r="G103" s="17">
        <f t="shared" si="11"/>
        <v>0.65274260581240606</v>
      </c>
      <c r="H103" s="17">
        <f t="shared" si="12"/>
        <v>0.87713639186551096</v>
      </c>
      <c r="I103" s="18">
        <f t="shared" si="13"/>
        <v>59</v>
      </c>
      <c r="J103" s="19">
        <f t="shared" si="14"/>
        <v>46</v>
      </c>
      <c r="K103" s="20">
        <f t="shared" si="15"/>
        <v>0.77966101694915257</v>
      </c>
      <c r="L103" s="21">
        <f t="shared" si="16"/>
        <v>0.57208513453862209</v>
      </c>
      <c r="M103" s="21">
        <f t="shared" si="17"/>
        <v>1.9746464976768974</v>
      </c>
      <c r="P103" s="15" t="str">
        <f t="shared" si="18"/>
        <v>T</v>
      </c>
      <c r="Q103" s="15" t="str">
        <f t="shared" si="19"/>
        <v>LOOH-T</v>
      </c>
      <c r="S103" s="16">
        <f t="shared" si="20"/>
        <v>0.12691841113674651</v>
      </c>
      <c r="T103" s="16">
        <f t="shared" si="21"/>
        <v>9.7475374916358382E-2</v>
      </c>
    </row>
    <row r="104" spans="1:20">
      <c r="A104" s="1">
        <v>2012</v>
      </c>
      <c r="B104" t="s">
        <v>4</v>
      </c>
      <c r="C104" t="s">
        <v>8</v>
      </c>
      <c r="D104" s="1">
        <v>157</v>
      </c>
      <c r="E104" s="1">
        <v>123</v>
      </c>
      <c r="F104" s="2">
        <f>E104/D104</f>
        <v>0.78343949044585992</v>
      </c>
      <c r="G104" s="12">
        <f t="shared" si="11"/>
        <v>0.71074716342510058</v>
      </c>
      <c r="H104" s="12">
        <f t="shared" si="12"/>
        <v>0.84512070958188712</v>
      </c>
      <c r="I104" s="7">
        <f t="shared" si="13"/>
        <v>157</v>
      </c>
      <c r="J104" s="8">
        <f t="shared" si="14"/>
        <v>123</v>
      </c>
      <c r="K104" s="9">
        <f t="shared" si="15"/>
        <v>0.78343949044585992</v>
      </c>
      <c r="L104" s="10">
        <f t="shared" si="16"/>
        <v>0.699198425151903</v>
      </c>
      <c r="M104" s="10">
        <f t="shared" si="17"/>
        <v>1.4961757995540164</v>
      </c>
      <c r="P104" t="str">
        <f t="shared" si="18"/>
        <v>I</v>
      </c>
      <c r="Q104" t="str">
        <f t="shared" si="19"/>
        <v>MCCA-I</v>
      </c>
      <c r="S104" s="2">
        <f t="shared" si="20"/>
        <v>7.269232702075934E-2</v>
      </c>
      <c r="T104" s="2">
        <f t="shared" si="21"/>
        <v>6.1681219136027199E-2</v>
      </c>
    </row>
    <row r="105" spans="1:20">
      <c r="A105" s="1">
        <v>2012</v>
      </c>
      <c r="B105" t="s">
        <v>10</v>
      </c>
      <c r="C105" t="s">
        <v>8</v>
      </c>
      <c r="D105" s="1">
        <v>51</v>
      </c>
      <c r="E105" s="1">
        <v>35</v>
      </c>
      <c r="F105" s="2">
        <f>E105/D105</f>
        <v>0.68627450980392157</v>
      </c>
      <c r="G105" s="12">
        <f t="shared" si="11"/>
        <v>0.5411270973793918</v>
      </c>
      <c r="H105" s="12">
        <f t="shared" si="12"/>
        <v>0.80889602852241982</v>
      </c>
      <c r="I105" s="7">
        <f t="shared" si="13"/>
        <v>51</v>
      </c>
      <c r="J105" s="8">
        <f t="shared" si="14"/>
        <v>35</v>
      </c>
      <c r="K105" s="9">
        <f t="shared" si="15"/>
        <v>0.68627450980392157</v>
      </c>
      <c r="L105" s="10">
        <f t="shared" si="16"/>
        <v>0.57277987016283671</v>
      </c>
      <c r="M105" s="10">
        <f t="shared" si="17"/>
        <v>1.8812238344933669</v>
      </c>
      <c r="P105" t="str">
        <f t="shared" si="18"/>
        <v>T</v>
      </c>
      <c r="Q105" t="str">
        <f t="shared" si="19"/>
        <v>MCCA-T</v>
      </c>
      <c r="S105" s="2">
        <f t="shared" si="20"/>
        <v>0.14514741242452978</v>
      </c>
      <c r="T105" s="2">
        <f t="shared" si="21"/>
        <v>0.12262151871849825</v>
      </c>
    </row>
    <row r="106" spans="1:20" s="15" customFormat="1">
      <c r="A106" s="14">
        <v>2012</v>
      </c>
      <c r="B106" s="15" t="s">
        <v>4</v>
      </c>
      <c r="C106" s="15" t="s">
        <v>9</v>
      </c>
      <c r="D106" s="14">
        <v>237</v>
      </c>
      <c r="E106" s="14">
        <v>146</v>
      </c>
      <c r="F106" s="16">
        <f>E106/D106</f>
        <v>0.61603375527426163</v>
      </c>
      <c r="G106" s="17">
        <f t="shared" si="11"/>
        <v>0.55086570191514428</v>
      </c>
      <c r="H106" s="17">
        <f t="shared" si="12"/>
        <v>0.67826031597717684</v>
      </c>
      <c r="I106" s="18">
        <f t="shared" si="13"/>
        <v>237</v>
      </c>
      <c r="J106" s="19">
        <f t="shared" si="14"/>
        <v>146</v>
      </c>
      <c r="K106" s="20">
        <f t="shared" si="15"/>
        <v>0.61603375527426163</v>
      </c>
      <c r="L106" s="21">
        <f t="shared" si="16"/>
        <v>0.77286650060293471</v>
      </c>
      <c r="M106" s="21">
        <f t="shared" si="17"/>
        <v>1.3050159944533684</v>
      </c>
      <c r="P106" s="15" t="str">
        <f t="shared" si="18"/>
        <v>I</v>
      </c>
      <c r="Q106" s="15" t="str">
        <f t="shared" si="19"/>
        <v>RAPH-I</v>
      </c>
      <c r="S106" s="16">
        <f t="shared" si="20"/>
        <v>6.5168053359117351E-2</v>
      </c>
      <c r="T106" s="16">
        <f t="shared" si="21"/>
        <v>6.2226560702915212E-2</v>
      </c>
    </row>
    <row r="107" spans="1:20" s="15" customFormat="1">
      <c r="A107" s="14">
        <v>2012</v>
      </c>
      <c r="B107" s="15" t="s">
        <v>10</v>
      </c>
      <c r="C107" s="15" t="s">
        <v>9</v>
      </c>
      <c r="D107" s="14">
        <v>68</v>
      </c>
      <c r="E107" s="14">
        <v>41</v>
      </c>
      <c r="F107" s="16">
        <f>E107/D107</f>
        <v>0.6029411764705882</v>
      </c>
      <c r="G107" s="17">
        <f t="shared" si="11"/>
        <v>0.47696581035397345</v>
      </c>
      <c r="H107" s="17">
        <f t="shared" si="12"/>
        <v>0.7196513031622761</v>
      </c>
      <c r="I107" s="18">
        <f t="shared" si="13"/>
        <v>68</v>
      </c>
      <c r="J107" s="19">
        <f t="shared" si="14"/>
        <v>41</v>
      </c>
      <c r="K107" s="20">
        <f t="shared" si="15"/>
        <v>0.6029411764705882</v>
      </c>
      <c r="L107" s="21">
        <f t="shared" si="16"/>
        <v>0.62277525061003514</v>
      </c>
      <c r="M107" s="21">
        <f t="shared" si="17"/>
        <v>1.6502055683608521</v>
      </c>
      <c r="P107" s="15" t="str">
        <f t="shared" si="18"/>
        <v>T</v>
      </c>
      <c r="Q107" s="15" t="str">
        <f t="shared" si="19"/>
        <v>RAPH-T</v>
      </c>
      <c r="S107" s="16">
        <f t="shared" si="20"/>
        <v>0.12597536611661475</v>
      </c>
      <c r="T107" s="16">
        <f t="shared" si="21"/>
        <v>0.1167101266916879</v>
      </c>
    </row>
    <row r="108" spans="1:20">
      <c r="C108" t="s">
        <v>20</v>
      </c>
      <c r="D108">
        <f>SUM(D2:D107)</f>
        <v>17313</v>
      </c>
      <c r="E108">
        <f>SUM(E2:E107)</f>
        <v>12816</v>
      </c>
      <c r="F108" s="2">
        <f>E108/D108</f>
        <v>0.7402529890833478</v>
      </c>
      <c r="G108" s="12">
        <f t="shared" ref="G108" si="22">IF(J108=0, 0, 1/(1 +(I108-J108+1)/(J108*L108)))</f>
        <v>0.7336523848880131</v>
      </c>
      <c r="H108" s="12">
        <f t="shared" ref="H108" si="23">IF(J108=I108, 1, 1/(1 + (I108-J108)/(M108*(J108+1))))</f>
        <v>0.746772800979836</v>
      </c>
      <c r="I108" s="7">
        <f t="shared" ref="I108" si="24">D108</f>
        <v>17313</v>
      </c>
      <c r="J108" s="8">
        <f t="shared" ref="J108" si="25">E108</f>
        <v>12816</v>
      </c>
      <c r="K108" s="9">
        <f t="shared" ref="K108" si="26">J108/I108</f>
        <v>0.7402529890833478</v>
      </c>
      <c r="L108" s="10">
        <f t="shared" ref="L108" si="27">_xlfn.F.INV(0.05/2, 2*J108, 2*(I108-J108+1))</f>
        <v>0.96673729574165967</v>
      </c>
      <c r="M108" s="10">
        <f t="shared" ref="M108" si="28">_xlfn.F.INV(1-0.05/2, 2*(J108+1), 2*(I108-J108))</f>
        <v>1.0347004636176211</v>
      </c>
      <c r="Q108" t="str">
        <f>C108</f>
        <v>Pooled</v>
      </c>
    </row>
  </sheetData>
  <sortState ref="A2:F108">
    <sortCondition ref="A2:A108"/>
    <sortCondition ref="C2:C108"/>
    <sortCondition ref="B2:B1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h_survival_sum_12_06</vt:lpstr>
      <vt:lpstr>survival by release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Blane Bellerud</dc:creator>
  <cp:lastModifiedBy>Blane Bellerud</cp:lastModifiedBy>
  <dcterms:created xsi:type="dcterms:W3CDTF">2013-12-11T19:28:46Z</dcterms:created>
  <dcterms:modified xsi:type="dcterms:W3CDTF">2013-12-12T01:10:02Z</dcterms:modified>
</cp:coreProperties>
</file>