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danana/Library/Mobile Documents/com~apple~CloudDocs/Columbia 2019-2020/Income Inequality/Denmark/"/>
    </mc:Choice>
  </mc:AlternateContent>
  <xr:revisionPtr revIDLastSave="0" documentId="13_ncr:1_{F2890AE7-5BE7-234A-A657-9CFB2CF2D980}" xr6:coauthVersionLast="45" xr6:coauthVersionMax="45" xr10:uidLastSave="{00000000-0000-0000-0000-000000000000}"/>
  <bookViews>
    <workbookView xWindow="0" yWindow="460" windowWidth="28800" windowHeight="16500" firstSheet="4" activeTab="11" xr2:uid="{46CD416A-48D4-BB42-92D7-B9F19E3879E8}"/>
  </bookViews>
  <sheets>
    <sheet name="Summary for Denmark" sheetId="12" r:id="rId1"/>
    <sheet name="Pretax Summary" sheetId="1" r:id="rId2"/>
    <sheet name="Pretax Calculation" sheetId="2" r:id="rId3"/>
    <sheet name="Pretax Min, Max, Mean" sheetId="3" r:id="rId4"/>
    <sheet name="Exchange rate" sheetId="13" r:id="rId5"/>
    <sheet name="PretaxMinimumWage" sheetId="5" r:id="rId6"/>
    <sheet name="PretaxMeanWage" sheetId="10" r:id="rId7"/>
    <sheet name="PretaxMaximumWage" sheetId="11" r:id="rId8"/>
    <sheet name="Posttax Summary" sheetId="6" r:id="rId9"/>
    <sheet name="Posttax Calculation" sheetId="16" r:id="rId10"/>
    <sheet name="Posttax Min, Max, Mean" sheetId="9" r:id="rId11"/>
    <sheet name="CPI" sheetId="4" r:id="rId12"/>
    <sheet name="PosttaxMinimumWage" sheetId="8" r:id="rId13"/>
    <sheet name="PosttaxMaximumWage" sheetId="14" r:id="rId14"/>
    <sheet name="PosttaxMeanWage" sheetId="15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O105" i="3" l="1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K99" i="9"/>
  <c r="K100" i="9"/>
  <c r="K101" i="9"/>
  <c r="K102" i="9"/>
  <c r="K103" i="9"/>
  <c r="K104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71" i="9" l="1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70" i="9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70" i="3"/>
  <c r="F71" i="3"/>
  <c r="F72" i="3"/>
  <c r="F73" i="3"/>
  <c r="F74" i="3"/>
  <c r="F75" i="3"/>
  <c r="F76" i="3"/>
  <c r="F77" i="3"/>
  <c r="D31" i="10"/>
  <c r="D32" i="10"/>
  <c r="D33" i="10"/>
  <c r="D34" i="10"/>
  <c r="D35" i="10"/>
  <c r="D36" i="10"/>
  <c r="D37" i="10"/>
  <c r="D38" i="10"/>
  <c r="D39" i="10"/>
  <c r="D40" i="10"/>
  <c r="H77" i="9" l="1"/>
  <c r="I77" i="9"/>
  <c r="K77" i="9"/>
  <c r="M77" i="9"/>
  <c r="N77" i="9"/>
  <c r="J106" i="6"/>
  <c r="I106" i="6"/>
  <c r="H10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4" i="6"/>
  <c r="K3" i="9"/>
  <c r="D105" i="16"/>
  <c r="C105" i="16"/>
  <c r="B105" i="16"/>
  <c r="H100" i="9"/>
  <c r="Q100" i="9" s="1"/>
  <c r="C100" i="16" s="1"/>
  <c r="H101" i="9"/>
  <c r="Q101" i="9" s="1"/>
  <c r="C101" i="16" s="1"/>
  <c r="H102" i="9"/>
  <c r="H103" i="9"/>
  <c r="H104" i="9"/>
  <c r="M100" i="9"/>
  <c r="M101" i="9"/>
  <c r="M102" i="9"/>
  <c r="M103" i="9"/>
  <c r="R103" i="9" s="1"/>
  <c r="D103" i="16" s="1"/>
  <c r="M104" i="9"/>
  <c r="R104" i="9" s="1"/>
  <c r="D104" i="16" s="1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R46" i="9" s="1"/>
  <c r="D46" i="16" s="1"/>
  <c r="M45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P49" i="9" s="1"/>
  <c r="B49" i="16" s="1"/>
  <c r="C48" i="9"/>
  <c r="C47" i="9"/>
  <c r="C46" i="9"/>
  <c r="C45" i="9"/>
  <c r="M44" i="9"/>
  <c r="C44" i="9"/>
  <c r="P44" i="9" s="1"/>
  <c r="B44" i="16" s="1"/>
  <c r="H44" i="9"/>
  <c r="D44" i="9"/>
  <c r="H99" i="9"/>
  <c r="Q99" i="9" s="1"/>
  <c r="C99" i="16" s="1"/>
  <c r="H98" i="9"/>
  <c r="H97" i="9"/>
  <c r="H96" i="9"/>
  <c r="H95" i="9"/>
  <c r="H94" i="9"/>
  <c r="H93" i="9"/>
  <c r="Q93" i="9" s="1"/>
  <c r="C93" i="16" s="1"/>
  <c r="H92" i="9"/>
  <c r="H91" i="9"/>
  <c r="Q91" i="9" s="1"/>
  <c r="C91" i="16" s="1"/>
  <c r="H90" i="9"/>
  <c r="H89" i="9"/>
  <c r="H88" i="9"/>
  <c r="H87" i="9"/>
  <c r="H86" i="9"/>
  <c r="H85" i="9"/>
  <c r="Q85" i="9" s="1"/>
  <c r="C85" i="16" s="1"/>
  <c r="H84" i="9"/>
  <c r="Q84" i="9" s="1"/>
  <c r="C84" i="16" s="1"/>
  <c r="H83" i="9"/>
  <c r="H82" i="9"/>
  <c r="H81" i="9"/>
  <c r="H80" i="9"/>
  <c r="H79" i="9"/>
  <c r="H78" i="9"/>
  <c r="H76" i="9"/>
  <c r="Q76" i="9" s="1"/>
  <c r="C76" i="16" s="1"/>
  <c r="H75" i="9"/>
  <c r="H74" i="9"/>
  <c r="H73" i="9"/>
  <c r="H72" i="9"/>
  <c r="H71" i="9"/>
  <c r="H70" i="9"/>
  <c r="H69" i="9"/>
  <c r="Q69" i="9" s="1"/>
  <c r="C69" i="16" s="1"/>
  <c r="H68" i="9"/>
  <c r="Q68" i="9" s="1"/>
  <c r="C68" i="16" s="1"/>
  <c r="H67" i="9"/>
  <c r="Q67" i="9" s="1"/>
  <c r="C67" i="16" s="1"/>
  <c r="H66" i="9"/>
  <c r="H65" i="9"/>
  <c r="H64" i="9"/>
  <c r="H63" i="9"/>
  <c r="H62" i="9"/>
  <c r="H61" i="9"/>
  <c r="H60" i="9"/>
  <c r="H59" i="9"/>
  <c r="Q59" i="9" s="1"/>
  <c r="C59" i="16" s="1"/>
  <c r="H58" i="9"/>
  <c r="H57" i="9"/>
  <c r="H56" i="9"/>
  <c r="H55" i="9"/>
  <c r="H54" i="9"/>
  <c r="H53" i="9"/>
  <c r="H52" i="9"/>
  <c r="H51" i="9"/>
  <c r="H50" i="9"/>
  <c r="Q50" i="9" s="1"/>
  <c r="C50" i="16" s="1"/>
  <c r="H49" i="9"/>
  <c r="H48" i="9"/>
  <c r="H47" i="9"/>
  <c r="H46" i="9"/>
  <c r="H45" i="9"/>
  <c r="K98" i="9"/>
  <c r="R98" i="9" s="1"/>
  <c r="D98" i="16" s="1"/>
  <c r="K97" i="9"/>
  <c r="K96" i="9"/>
  <c r="K95" i="9"/>
  <c r="K94" i="9"/>
  <c r="K93" i="9"/>
  <c r="K92" i="9"/>
  <c r="K91" i="9"/>
  <c r="K90" i="9"/>
  <c r="R90" i="9" s="1"/>
  <c r="D90" i="16" s="1"/>
  <c r="K89" i="9"/>
  <c r="R89" i="9" s="1"/>
  <c r="D89" i="16" s="1"/>
  <c r="K88" i="9"/>
  <c r="R88" i="9" s="1"/>
  <c r="D88" i="16" s="1"/>
  <c r="K87" i="9"/>
  <c r="K86" i="9"/>
  <c r="K85" i="9"/>
  <c r="K84" i="9"/>
  <c r="K83" i="9"/>
  <c r="K82" i="9"/>
  <c r="R82" i="9" s="1"/>
  <c r="D82" i="16" s="1"/>
  <c r="K81" i="9"/>
  <c r="K80" i="9"/>
  <c r="K79" i="9"/>
  <c r="R79" i="9" s="1"/>
  <c r="D79" i="16" s="1"/>
  <c r="K78" i="9"/>
  <c r="R78" i="9" s="1"/>
  <c r="D78" i="16" s="1"/>
  <c r="F78" i="16" s="1"/>
  <c r="P78" i="16" s="1"/>
  <c r="K76" i="9"/>
  <c r="K75" i="9"/>
  <c r="K74" i="9"/>
  <c r="K73" i="9"/>
  <c r="R73" i="9" s="1"/>
  <c r="D73" i="16" s="1"/>
  <c r="K72" i="9"/>
  <c r="R72" i="9" s="1"/>
  <c r="D72" i="16" s="1"/>
  <c r="K71" i="9"/>
  <c r="R71" i="9" s="1"/>
  <c r="D71" i="16" s="1"/>
  <c r="K70" i="9"/>
  <c r="K69" i="9"/>
  <c r="K68" i="9"/>
  <c r="K67" i="9"/>
  <c r="K66" i="9"/>
  <c r="K65" i="9"/>
  <c r="R65" i="9" s="1"/>
  <c r="D65" i="16" s="1"/>
  <c r="K64" i="9"/>
  <c r="R64" i="9" s="1"/>
  <c r="D64" i="16" s="1"/>
  <c r="K63" i="9"/>
  <c r="K62" i="9"/>
  <c r="K61" i="9"/>
  <c r="K60" i="9"/>
  <c r="K59" i="9"/>
  <c r="K58" i="9"/>
  <c r="K57" i="9"/>
  <c r="R57" i="9" s="1"/>
  <c r="D57" i="16" s="1"/>
  <c r="K56" i="9"/>
  <c r="R56" i="9" s="1"/>
  <c r="D56" i="16" s="1"/>
  <c r="K55" i="9"/>
  <c r="R55" i="9" s="1"/>
  <c r="D55" i="16" s="1"/>
  <c r="K54" i="9"/>
  <c r="K53" i="9"/>
  <c r="K52" i="9"/>
  <c r="K51" i="9"/>
  <c r="K5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P87" i="9" s="1"/>
  <c r="B87" i="16" s="1"/>
  <c r="A86" i="9"/>
  <c r="A85" i="9"/>
  <c r="A84" i="9"/>
  <c r="A83" i="9"/>
  <c r="A82" i="9"/>
  <c r="A81" i="9"/>
  <c r="A80" i="9"/>
  <c r="A79" i="9"/>
  <c r="P79" i="9" s="1"/>
  <c r="B79" i="16" s="1"/>
  <c r="A78" i="9"/>
  <c r="A77" i="9"/>
  <c r="A76" i="9"/>
  <c r="A75" i="9"/>
  <c r="A74" i="9"/>
  <c r="A73" i="9"/>
  <c r="A72" i="9"/>
  <c r="A71" i="9"/>
  <c r="P71" i="9" s="1"/>
  <c r="B71" i="16" s="1"/>
  <c r="A70" i="9"/>
  <c r="A69" i="9"/>
  <c r="A68" i="9"/>
  <c r="A67" i="9"/>
  <c r="A66" i="9"/>
  <c r="A65" i="9"/>
  <c r="P65" i="9" s="1"/>
  <c r="B65" i="16" s="1"/>
  <c r="A64" i="9"/>
  <c r="A63" i="9"/>
  <c r="P63" i="9" s="1"/>
  <c r="B63" i="16" s="1"/>
  <c r="A62" i="9"/>
  <c r="A61" i="9"/>
  <c r="A60" i="9"/>
  <c r="P60" i="9" s="1"/>
  <c r="B60" i="16" s="1"/>
  <c r="A59" i="9"/>
  <c r="A58" i="9"/>
  <c r="A57" i="9"/>
  <c r="A56" i="9"/>
  <c r="A55" i="9"/>
  <c r="P55" i="9" s="1"/>
  <c r="B55" i="16" s="1"/>
  <c r="A54" i="9"/>
  <c r="A53" i="9"/>
  <c r="A52" i="9"/>
  <c r="A51" i="9"/>
  <c r="A50" i="9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H105" i="3"/>
  <c r="H104" i="3"/>
  <c r="H103" i="3"/>
  <c r="H102" i="3"/>
  <c r="H101" i="3"/>
  <c r="H100" i="3"/>
  <c r="Q100" i="3" s="1"/>
  <c r="C100" i="2" s="1"/>
  <c r="H99" i="3"/>
  <c r="H98" i="3"/>
  <c r="Q98" i="3" s="1"/>
  <c r="C98" i="2" s="1"/>
  <c r="H97" i="3"/>
  <c r="H96" i="3"/>
  <c r="H95" i="3"/>
  <c r="H94" i="3"/>
  <c r="H93" i="3"/>
  <c r="H92" i="3"/>
  <c r="Q92" i="3" s="1"/>
  <c r="C92" i="2" s="1"/>
  <c r="H91" i="3"/>
  <c r="H90" i="3"/>
  <c r="Q90" i="3" s="1"/>
  <c r="C90" i="2" s="1"/>
  <c r="H89" i="3"/>
  <c r="H88" i="3"/>
  <c r="H87" i="3"/>
  <c r="H86" i="3"/>
  <c r="H85" i="3"/>
  <c r="H84" i="3"/>
  <c r="Q84" i="3" s="1"/>
  <c r="C84" i="2" s="1"/>
  <c r="H83" i="3"/>
  <c r="H82" i="3"/>
  <c r="H81" i="3"/>
  <c r="H80" i="3"/>
  <c r="H79" i="3"/>
  <c r="H78" i="3"/>
  <c r="Q78" i="3" s="1"/>
  <c r="C78" i="2" s="1"/>
  <c r="H77" i="3"/>
  <c r="H76" i="3"/>
  <c r="H75" i="3"/>
  <c r="H74" i="3"/>
  <c r="H73" i="3"/>
  <c r="H72" i="3"/>
  <c r="H71" i="3"/>
  <c r="H70" i="3"/>
  <c r="H69" i="3"/>
  <c r="H68" i="3"/>
  <c r="Q68" i="3" s="1"/>
  <c r="C68" i="2" s="1"/>
  <c r="H67" i="3"/>
  <c r="Q67" i="3" s="1"/>
  <c r="C67" i="2" s="1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Q54" i="3" s="1"/>
  <c r="C54" i="2" s="1"/>
  <c r="H53" i="3"/>
  <c r="H52" i="3"/>
  <c r="H51" i="3"/>
  <c r="M50" i="3"/>
  <c r="H50" i="3"/>
  <c r="C50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P62" i="3" s="1"/>
  <c r="B62" i="2" s="1"/>
  <c r="C61" i="3"/>
  <c r="P61" i="3" s="1"/>
  <c r="B61" i="2" s="1"/>
  <c r="C60" i="3"/>
  <c r="C59" i="3"/>
  <c r="C58" i="3"/>
  <c r="C57" i="3"/>
  <c r="C56" i="3"/>
  <c r="C55" i="3"/>
  <c r="C54" i="3"/>
  <c r="P54" i="3" s="1"/>
  <c r="B54" i="2" s="1"/>
  <c r="C53" i="3"/>
  <c r="C52" i="3"/>
  <c r="C51" i="3"/>
  <c r="K105" i="3"/>
  <c r="K104" i="3"/>
  <c r="R104" i="3" s="1"/>
  <c r="D104" i="2" s="1"/>
  <c r="K103" i="3"/>
  <c r="R103" i="3" s="1"/>
  <c r="D103" i="2" s="1"/>
  <c r="K102" i="3"/>
  <c r="K101" i="3"/>
  <c r="K100" i="3"/>
  <c r="K99" i="3"/>
  <c r="R99" i="3" s="1"/>
  <c r="D99" i="2" s="1"/>
  <c r="K98" i="3"/>
  <c r="K97" i="3"/>
  <c r="K96" i="3"/>
  <c r="K95" i="3"/>
  <c r="R95" i="3" s="1"/>
  <c r="D95" i="2" s="1"/>
  <c r="K94" i="3"/>
  <c r="K93" i="3"/>
  <c r="R93" i="3" s="1"/>
  <c r="D93" i="2" s="1"/>
  <c r="K92" i="3"/>
  <c r="K91" i="3"/>
  <c r="R91" i="3" s="1"/>
  <c r="D91" i="2" s="1"/>
  <c r="K90" i="3"/>
  <c r="K89" i="3"/>
  <c r="K88" i="3"/>
  <c r="R88" i="3" s="1"/>
  <c r="D88" i="2" s="1"/>
  <c r="K87" i="3"/>
  <c r="K86" i="3"/>
  <c r="K85" i="3"/>
  <c r="R85" i="3" s="1"/>
  <c r="D85" i="2" s="1"/>
  <c r="K84" i="3"/>
  <c r="K83" i="3"/>
  <c r="K82" i="3"/>
  <c r="R82" i="3" s="1"/>
  <c r="D82" i="2" s="1"/>
  <c r="K81" i="3"/>
  <c r="K80" i="3"/>
  <c r="K79" i="3"/>
  <c r="K78" i="3"/>
  <c r="K77" i="3"/>
  <c r="R77" i="3" s="1"/>
  <c r="D77" i="2" s="1"/>
  <c r="K76" i="3"/>
  <c r="K75" i="3"/>
  <c r="K74" i="3"/>
  <c r="K73" i="3"/>
  <c r="K72" i="3"/>
  <c r="K71" i="3"/>
  <c r="K70" i="3"/>
  <c r="A105" i="3"/>
  <c r="A104" i="3"/>
  <c r="A103" i="3"/>
  <c r="A102" i="3"/>
  <c r="A101" i="3"/>
  <c r="A100" i="3"/>
  <c r="A99" i="3"/>
  <c r="A98" i="3"/>
  <c r="A97" i="3"/>
  <c r="P97" i="3" s="1"/>
  <c r="B97" i="2" s="1"/>
  <c r="A96" i="3"/>
  <c r="A95" i="3"/>
  <c r="A94" i="3"/>
  <c r="A93" i="3"/>
  <c r="A92" i="3"/>
  <c r="A91" i="3"/>
  <c r="A90" i="3"/>
  <c r="A89" i="3"/>
  <c r="P89" i="3" s="1"/>
  <c r="B89" i="2" s="1"/>
  <c r="A88" i="3"/>
  <c r="A87" i="3"/>
  <c r="A86" i="3"/>
  <c r="A85" i="3"/>
  <c r="A84" i="3"/>
  <c r="A83" i="3"/>
  <c r="A82" i="3"/>
  <c r="A81" i="3"/>
  <c r="P81" i="3" s="1"/>
  <c r="B81" i="2" s="1"/>
  <c r="A80" i="3"/>
  <c r="A79" i="3"/>
  <c r="P79" i="3" s="1"/>
  <c r="B79" i="2" s="1"/>
  <c r="A78" i="3"/>
  <c r="A77" i="3"/>
  <c r="A76" i="3"/>
  <c r="A75" i="3"/>
  <c r="A74" i="3"/>
  <c r="A73" i="3"/>
  <c r="P73" i="3" s="1"/>
  <c r="B73" i="2" s="1"/>
  <c r="A72" i="3"/>
  <c r="A71" i="3"/>
  <c r="A70" i="3"/>
  <c r="N100" i="3"/>
  <c r="N101" i="3"/>
  <c r="N102" i="3"/>
  <c r="R102" i="3" s="1"/>
  <c r="D102" i="2" s="1"/>
  <c r="N103" i="3"/>
  <c r="N104" i="3"/>
  <c r="G109" i="12"/>
  <c r="D109" i="12"/>
  <c r="J109" i="12" s="1"/>
  <c r="F109" i="12"/>
  <c r="C109" i="12"/>
  <c r="I109" i="12"/>
  <c r="E109" i="12"/>
  <c r="B109" i="12"/>
  <c r="H109" i="12" s="1"/>
  <c r="G108" i="12"/>
  <c r="D108" i="12"/>
  <c r="J108" i="12"/>
  <c r="F108" i="12"/>
  <c r="I108" i="12" s="1"/>
  <c r="C108" i="12"/>
  <c r="E108" i="12"/>
  <c r="H108" i="12" s="1"/>
  <c r="B108" i="12"/>
  <c r="G107" i="12"/>
  <c r="D107" i="12"/>
  <c r="J107" i="12" s="1"/>
  <c r="F107" i="12"/>
  <c r="I107" i="12" s="1"/>
  <c r="C107" i="12"/>
  <c r="E107" i="12"/>
  <c r="B107" i="12"/>
  <c r="H107" i="12" s="1"/>
  <c r="G106" i="12"/>
  <c r="D106" i="12"/>
  <c r="J106" i="12"/>
  <c r="F106" i="12"/>
  <c r="C106" i="12"/>
  <c r="I106" i="12" s="1"/>
  <c r="E106" i="12"/>
  <c r="B106" i="12"/>
  <c r="H106" i="12"/>
  <c r="G105" i="12"/>
  <c r="D105" i="12"/>
  <c r="F105" i="12"/>
  <c r="I105" i="12" s="1"/>
  <c r="C105" i="12"/>
  <c r="E105" i="12"/>
  <c r="B105" i="12"/>
  <c r="H105" i="12" s="1"/>
  <c r="D104" i="3"/>
  <c r="I104" i="3"/>
  <c r="D103" i="3"/>
  <c r="I103" i="3"/>
  <c r="Q103" i="3"/>
  <c r="C103" i="2" s="1"/>
  <c r="D102" i="3"/>
  <c r="I102" i="3"/>
  <c r="D101" i="3"/>
  <c r="I101" i="3"/>
  <c r="Q101" i="3"/>
  <c r="C101" i="2" s="1"/>
  <c r="D100" i="3"/>
  <c r="I100" i="3"/>
  <c r="N99" i="3"/>
  <c r="D99" i="3"/>
  <c r="P99" i="3"/>
  <c r="B99" i="2"/>
  <c r="I99" i="3"/>
  <c r="Q99" i="3"/>
  <c r="C99" i="2" s="1"/>
  <c r="N98" i="3"/>
  <c r="D98" i="3"/>
  <c r="P98" i="3" s="1"/>
  <c r="B98" i="2" s="1"/>
  <c r="I98" i="3"/>
  <c r="I97" i="3"/>
  <c r="Q97" i="3" s="1"/>
  <c r="C97" i="2" s="1"/>
  <c r="N97" i="3"/>
  <c r="D97" i="3"/>
  <c r="I96" i="3"/>
  <c r="N96" i="3"/>
  <c r="D96" i="3"/>
  <c r="I95" i="3"/>
  <c r="Q95" i="3" s="1"/>
  <c r="C95" i="2" s="1"/>
  <c r="N95" i="3"/>
  <c r="D95" i="3"/>
  <c r="I94" i="3"/>
  <c r="N94" i="3"/>
  <c r="R94" i="3" s="1"/>
  <c r="D94" i="2" s="1"/>
  <c r="D94" i="3"/>
  <c r="I93" i="3"/>
  <c r="N93" i="3"/>
  <c r="D93" i="3"/>
  <c r="I92" i="3"/>
  <c r="N92" i="3"/>
  <c r="D92" i="3"/>
  <c r="I91" i="3"/>
  <c r="N91" i="3"/>
  <c r="D91" i="3"/>
  <c r="I90" i="3"/>
  <c r="N90" i="3"/>
  <c r="D90" i="3"/>
  <c r="P90" i="3" s="1"/>
  <c r="B90" i="2" s="1"/>
  <c r="I89" i="3"/>
  <c r="Q89" i="3" s="1"/>
  <c r="C89" i="2" s="1"/>
  <c r="N89" i="3"/>
  <c r="D89" i="3"/>
  <c r="I88" i="3"/>
  <c r="N88" i="3"/>
  <c r="D88" i="3"/>
  <c r="I87" i="3"/>
  <c r="Q87" i="3" s="1"/>
  <c r="C87" i="2" s="1"/>
  <c r="N87" i="3"/>
  <c r="D87" i="3"/>
  <c r="P87" i="3"/>
  <c r="B87" i="2" s="1"/>
  <c r="Q86" i="3"/>
  <c r="C86" i="2" s="1"/>
  <c r="I86" i="3"/>
  <c r="N86" i="3"/>
  <c r="R86" i="3"/>
  <c r="D86" i="2" s="1"/>
  <c r="D86" i="3"/>
  <c r="I85" i="3"/>
  <c r="N85" i="3"/>
  <c r="D85" i="3"/>
  <c r="I84" i="3"/>
  <c r="N84" i="3"/>
  <c r="D84" i="3"/>
  <c r="P84" i="3"/>
  <c r="B84" i="2" s="1"/>
  <c r="I83" i="3"/>
  <c r="N83" i="3"/>
  <c r="D83" i="3"/>
  <c r="P83" i="3"/>
  <c r="B83" i="2" s="1"/>
  <c r="I82" i="3"/>
  <c r="N82" i="3"/>
  <c r="D82" i="3"/>
  <c r="P82" i="3"/>
  <c r="B82" i="2" s="1"/>
  <c r="I81" i="3"/>
  <c r="Q81" i="3"/>
  <c r="C81" i="2" s="1"/>
  <c r="N81" i="3"/>
  <c r="D81" i="3"/>
  <c r="I80" i="3"/>
  <c r="N80" i="3"/>
  <c r="D80" i="3"/>
  <c r="I79" i="3"/>
  <c r="Q79" i="3"/>
  <c r="C79" i="2" s="1"/>
  <c r="N79" i="3"/>
  <c r="D79" i="3"/>
  <c r="I78" i="3"/>
  <c r="N78" i="3"/>
  <c r="R78" i="3" s="1"/>
  <c r="D78" i="2" s="1"/>
  <c r="D78" i="3"/>
  <c r="I77" i="3"/>
  <c r="Q77" i="3"/>
  <c r="C77" i="2" s="1"/>
  <c r="N77" i="3"/>
  <c r="D77" i="3"/>
  <c r="I76" i="3"/>
  <c r="Q76" i="3"/>
  <c r="C76" i="2" s="1"/>
  <c r="N76" i="3"/>
  <c r="D76" i="3"/>
  <c r="I75" i="3"/>
  <c r="N75" i="3"/>
  <c r="D75" i="3"/>
  <c r="P75" i="3" s="1"/>
  <c r="B75" i="2" s="1"/>
  <c r="I74" i="3"/>
  <c r="Q74" i="3"/>
  <c r="C74" i="2" s="1"/>
  <c r="N74" i="3"/>
  <c r="D74" i="3"/>
  <c r="P74" i="3" s="1"/>
  <c r="B74" i="2" s="1"/>
  <c r="I73" i="3"/>
  <c r="Q73" i="3" s="1"/>
  <c r="C73" i="2" s="1"/>
  <c r="N73" i="3"/>
  <c r="D73" i="3"/>
  <c r="I72" i="3"/>
  <c r="Q72" i="3"/>
  <c r="C72" i="2" s="1"/>
  <c r="N72" i="3"/>
  <c r="D72" i="3"/>
  <c r="P72" i="3" s="1"/>
  <c r="B72" i="2" s="1"/>
  <c r="I71" i="3"/>
  <c r="Q71" i="3" s="1"/>
  <c r="C71" i="2" s="1"/>
  <c r="N71" i="3"/>
  <c r="D71" i="3"/>
  <c r="I70" i="3"/>
  <c r="Q70" i="3"/>
  <c r="C70" i="2" s="1"/>
  <c r="N70" i="3"/>
  <c r="R70" i="3" s="1"/>
  <c r="D70" i="2" s="1"/>
  <c r="D70" i="3"/>
  <c r="I69" i="3"/>
  <c r="Q69" i="3" s="1"/>
  <c r="C69" i="2" s="1"/>
  <c r="K69" i="3"/>
  <c r="N69" i="3"/>
  <c r="A69" i="3"/>
  <c r="D69" i="3"/>
  <c r="I68" i="3"/>
  <c r="N68" i="3"/>
  <c r="R68" i="3"/>
  <c r="D68" i="2" s="1"/>
  <c r="A68" i="3"/>
  <c r="P68" i="3" s="1"/>
  <c r="B68" i="2" s="1"/>
  <c r="D68" i="3"/>
  <c r="I67" i="3"/>
  <c r="N67" i="3"/>
  <c r="R67" i="3" s="1"/>
  <c r="D67" i="2" s="1"/>
  <c r="A67" i="3"/>
  <c r="D67" i="3"/>
  <c r="P67" i="3" s="1"/>
  <c r="B67" i="2" s="1"/>
  <c r="I66" i="3"/>
  <c r="Q66" i="3"/>
  <c r="C66" i="2" s="1"/>
  <c r="N66" i="3"/>
  <c r="R66" i="3"/>
  <c r="D66" i="2" s="1"/>
  <c r="A66" i="3"/>
  <c r="P66" i="3" s="1"/>
  <c r="B66" i="2" s="1"/>
  <c r="D66" i="3"/>
  <c r="I65" i="3"/>
  <c r="N65" i="3"/>
  <c r="R65" i="3"/>
  <c r="D65" i="2" s="1"/>
  <c r="A65" i="3"/>
  <c r="P65" i="3" s="1"/>
  <c r="B65" i="2" s="1"/>
  <c r="D65" i="3"/>
  <c r="I64" i="3"/>
  <c r="Q64" i="3" s="1"/>
  <c r="C64" i="2" s="1"/>
  <c r="N64" i="3"/>
  <c r="R64" i="3"/>
  <c r="D64" i="2" s="1"/>
  <c r="A64" i="3"/>
  <c r="P64" i="3" s="1"/>
  <c r="B64" i="2" s="1"/>
  <c r="D64" i="3"/>
  <c r="I63" i="3"/>
  <c r="Q63" i="3" s="1"/>
  <c r="C63" i="2" s="1"/>
  <c r="N63" i="3"/>
  <c r="R63" i="3"/>
  <c r="D63" i="2" s="1"/>
  <c r="A63" i="3"/>
  <c r="P63" i="3" s="1"/>
  <c r="B63" i="2" s="1"/>
  <c r="D63" i="3"/>
  <c r="I62" i="3"/>
  <c r="Q62" i="3"/>
  <c r="C62" i="2" s="1"/>
  <c r="N62" i="3"/>
  <c r="A62" i="3"/>
  <c r="D62" i="3"/>
  <c r="I61" i="3"/>
  <c r="Q61" i="3"/>
  <c r="C61" i="2" s="1"/>
  <c r="N61" i="3"/>
  <c r="A61" i="3"/>
  <c r="D61" i="3"/>
  <c r="I60" i="3"/>
  <c r="N60" i="3"/>
  <c r="A60" i="3"/>
  <c r="D60" i="3"/>
  <c r="P60" i="3"/>
  <c r="B60" i="2" s="1"/>
  <c r="I59" i="3"/>
  <c r="Q59" i="3" s="1"/>
  <c r="C59" i="2" s="1"/>
  <c r="N59" i="3"/>
  <c r="R59" i="3" s="1"/>
  <c r="D59" i="2" s="1"/>
  <c r="A59" i="3"/>
  <c r="D59" i="3"/>
  <c r="I58" i="3"/>
  <c r="Q58" i="3" s="1"/>
  <c r="C58" i="2" s="1"/>
  <c r="N58" i="3"/>
  <c r="R58" i="3"/>
  <c r="D58" i="2" s="1"/>
  <c r="A58" i="3"/>
  <c r="D58" i="3"/>
  <c r="I57" i="3"/>
  <c r="N57" i="3"/>
  <c r="R57" i="3"/>
  <c r="D57" i="2" s="1"/>
  <c r="A57" i="3"/>
  <c r="D57" i="3"/>
  <c r="I56" i="3"/>
  <c r="Q56" i="3" s="1"/>
  <c r="C56" i="2" s="1"/>
  <c r="N56" i="3"/>
  <c r="R56" i="3"/>
  <c r="D56" i="2"/>
  <c r="A56" i="3"/>
  <c r="P56" i="3" s="1"/>
  <c r="B56" i="2" s="1"/>
  <c r="D56" i="3"/>
  <c r="I55" i="3"/>
  <c r="Q55" i="3" s="1"/>
  <c r="C55" i="2" s="1"/>
  <c r="N55" i="3"/>
  <c r="A55" i="3"/>
  <c r="P55" i="3" s="1"/>
  <c r="B55" i="2" s="1"/>
  <c r="D55" i="3"/>
  <c r="I54" i="3"/>
  <c r="N54" i="3"/>
  <c r="R54" i="3"/>
  <c r="D54" i="2" s="1"/>
  <c r="A54" i="3"/>
  <c r="D54" i="3"/>
  <c r="I53" i="3"/>
  <c r="Q53" i="3"/>
  <c r="C53" i="2" s="1"/>
  <c r="N53" i="3"/>
  <c r="A53" i="3"/>
  <c r="D53" i="3"/>
  <c r="I52" i="3"/>
  <c r="N52" i="3"/>
  <c r="A52" i="3"/>
  <c r="D52" i="3"/>
  <c r="P52" i="3"/>
  <c r="B52" i="2" s="1"/>
  <c r="I51" i="3"/>
  <c r="N51" i="3"/>
  <c r="R51" i="3" s="1"/>
  <c r="D51" i="2" s="1"/>
  <c r="A51" i="3"/>
  <c r="P51" i="3" s="1"/>
  <c r="B51" i="2" s="1"/>
  <c r="D51" i="3"/>
  <c r="I50" i="3"/>
  <c r="N50" i="3"/>
  <c r="R50" i="3"/>
  <c r="D50" i="2" s="1"/>
  <c r="A50" i="3"/>
  <c r="D50" i="3"/>
  <c r="P50" i="3"/>
  <c r="B50" i="2" s="1"/>
  <c r="I49" i="3"/>
  <c r="Q49" i="3" s="1"/>
  <c r="C49" i="2" s="1"/>
  <c r="N49" i="3"/>
  <c r="R49" i="3"/>
  <c r="D49" i="2" s="1"/>
  <c r="A49" i="3"/>
  <c r="D49" i="3"/>
  <c r="I48" i="3"/>
  <c r="N48" i="3"/>
  <c r="R48" i="3"/>
  <c r="D48" i="2" s="1"/>
  <c r="A48" i="3"/>
  <c r="P48" i="3" s="1"/>
  <c r="B48" i="2" s="1"/>
  <c r="D48" i="3"/>
  <c r="I47" i="3"/>
  <c r="Q47" i="3" s="1"/>
  <c r="C47" i="2" s="1"/>
  <c r="N47" i="3"/>
  <c r="R47" i="3"/>
  <c r="D47" i="2" s="1"/>
  <c r="F47" i="2" s="1"/>
  <c r="P47" i="2" s="1"/>
  <c r="A47" i="3"/>
  <c r="P47" i="3" s="1"/>
  <c r="B47" i="2" s="1"/>
  <c r="D47" i="3"/>
  <c r="I46" i="3"/>
  <c r="Q46" i="3" s="1"/>
  <c r="C46" i="2" s="1"/>
  <c r="N46" i="3"/>
  <c r="R46" i="3"/>
  <c r="D46" i="2" s="1"/>
  <c r="A46" i="3"/>
  <c r="P46" i="3" s="1"/>
  <c r="B46" i="2" s="1"/>
  <c r="D46" i="3"/>
  <c r="I45" i="3"/>
  <c r="Q45" i="3"/>
  <c r="C45" i="2" s="1"/>
  <c r="N45" i="3"/>
  <c r="A45" i="3"/>
  <c r="D45" i="3"/>
  <c r="P45" i="3"/>
  <c r="B45" i="2" s="1"/>
  <c r="I44" i="3"/>
  <c r="Q44" i="3"/>
  <c r="C44" i="2" s="1"/>
  <c r="N44" i="3"/>
  <c r="R44" i="3" s="1"/>
  <c r="D44" i="2" s="1"/>
  <c r="A44" i="3"/>
  <c r="D44" i="3"/>
  <c r="P44" i="3" s="1"/>
  <c r="B44" i="2" s="1"/>
  <c r="I43" i="3"/>
  <c r="Q43" i="3" s="1"/>
  <c r="C43" i="2" s="1"/>
  <c r="N43" i="3"/>
  <c r="R43" i="3"/>
  <c r="D43" i="2" s="1"/>
  <c r="A43" i="3"/>
  <c r="P43" i="3" s="1"/>
  <c r="B43" i="2" s="1"/>
  <c r="D43" i="3"/>
  <c r="I42" i="3"/>
  <c r="Q42" i="3"/>
  <c r="C42" i="2" s="1"/>
  <c r="N42" i="3"/>
  <c r="R42" i="3" s="1"/>
  <c r="D42" i="2" s="1"/>
  <c r="A42" i="3"/>
  <c r="D42" i="3"/>
  <c r="I41" i="3"/>
  <c r="N41" i="3"/>
  <c r="R41" i="3"/>
  <c r="D41" i="2" s="1"/>
  <c r="A41" i="3"/>
  <c r="D41" i="3"/>
  <c r="P41" i="3"/>
  <c r="B41" i="2" s="1"/>
  <c r="I40" i="3"/>
  <c r="Q40" i="3" s="1"/>
  <c r="C40" i="2" s="1"/>
  <c r="N40" i="3"/>
  <c r="R40" i="3"/>
  <c r="D40" i="2" s="1"/>
  <c r="A40" i="3"/>
  <c r="D40" i="3"/>
  <c r="I39" i="3"/>
  <c r="N39" i="3"/>
  <c r="R39" i="3" s="1"/>
  <c r="D39" i="2" s="1"/>
  <c r="A39" i="3"/>
  <c r="D39" i="3"/>
  <c r="I38" i="3"/>
  <c r="Q38" i="3" s="1"/>
  <c r="C38" i="2" s="1"/>
  <c r="N38" i="3"/>
  <c r="R38" i="3"/>
  <c r="D38" i="2" s="1"/>
  <c r="A38" i="3"/>
  <c r="D38" i="3"/>
  <c r="P38" i="3"/>
  <c r="B38" i="2" s="1"/>
  <c r="I37" i="3"/>
  <c r="Q37" i="3"/>
  <c r="C37" i="2" s="1"/>
  <c r="N37" i="3"/>
  <c r="A37" i="3"/>
  <c r="P37" i="3" s="1"/>
  <c r="B37" i="2" s="1"/>
  <c r="D37" i="3"/>
  <c r="I36" i="3"/>
  <c r="N36" i="3"/>
  <c r="R36" i="3" s="1"/>
  <c r="D36" i="2" s="1"/>
  <c r="A36" i="3"/>
  <c r="D36" i="3"/>
  <c r="P36" i="3"/>
  <c r="B36" i="2"/>
  <c r="I35" i="3"/>
  <c r="Q35" i="3" s="1"/>
  <c r="C35" i="2" s="1"/>
  <c r="N35" i="3"/>
  <c r="R35" i="3"/>
  <c r="D35" i="2" s="1"/>
  <c r="F35" i="2" s="1"/>
  <c r="P35" i="2" s="1"/>
  <c r="A35" i="3"/>
  <c r="P35" i="3" s="1"/>
  <c r="B35" i="2" s="1"/>
  <c r="D35" i="3"/>
  <c r="I34" i="3"/>
  <c r="Q34" i="3"/>
  <c r="C34" i="2" s="1"/>
  <c r="N34" i="3"/>
  <c r="R34" i="3" s="1"/>
  <c r="D34" i="2" s="1"/>
  <c r="A34" i="3"/>
  <c r="D34" i="3"/>
  <c r="I33" i="3"/>
  <c r="Q33" i="3"/>
  <c r="C33" i="2" s="1"/>
  <c r="N33" i="3"/>
  <c r="R33" i="3" s="1"/>
  <c r="D33" i="2" s="1"/>
  <c r="A33" i="3"/>
  <c r="D33" i="3"/>
  <c r="P33" i="3"/>
  <c r="B33" i="2"/>
  <c r="I32" i="3"/>
  <c r="Q32" i="3"/>
  <c r="C32" i="2"/>
  <c r="N32" i="3"/>
  <c r="R32" i="3" s="1"/>
  <c r="D32" i="2" s="1"/>
  <c r="A32" i="3"/>
  <c r="D32" i="3"/>
  <c r="P32" i="3" s="1"/>
  <c r="B32" i="2" s="1"/>
  <c r="I31" i="3"/>
  <c r="Q31" i="3" s="1"/>
  <c r="C31" i="2" s="1"/>
  <c r="N31" i="3"/>
  <c r="R31" i="3" s="1"/>
  <c r="D31" i="2" s="1"/>
  <c r="A31" i="3"/>
  <c r="D31" i="3"/>
  <c r="I30" i="3"/>
  <c r="Q30" i="3"/>
  <c r="C30" i="2" s="1"/>
  <c r="N30" i="3"/>
  <c r="R30" i="3"/>
  <c r="D30" i="2"/>
  <c r="A30" i="3"/>
  <c r="D30" i="3"/>
  <c r="I29" i="3"/>
  <c r="Q29" i="3" s="1"/>
  <c r="C29" i="2" s="1"/>
  <c r="N29" i="3"/>
  <c r="R29" i="3"/>
  <c r="D29" i="2" s="1"/>
  <c r="A29" i="3"/>
  <c r="D29" i="3"/>
  <c r="I28" i="3"/>
  <c r="Q28" i="3" s="1"/>
  <c r="C28" i="2" s="1"/>
  <c r="N28" i="3"/>
  <c r="R28" i="3"/>
  <c r="D28" i="2" s="1"/>
  <c r="A28" i="3"/>
  <c r="P28" i="3" s="1"/>
  <c r="B28" i="2" s="1"/>
  <c r="D28" i="3"/>
  <c r="I27" i="3"/>
  <c r="Q27" i="3" s="1"/>
  <c r="C27" i="2" s="1"/>
  <c r="N27" i="3"/>
  <c r="R27" i="3"/>
  <c r="D27" i="2" s="1"/>
  <c r="A27" i="3"/>
  <c r="P27" i="3" s="1"/>
  <c r="B27" i="2" s="1"/>
  <c r="D27" i="3"/>
  <c r="I26" i="3"/>
  <c r="Q26" i="3" s="1"/>
  <c r="C26" i="2" s="1"/>
  <c r="N26" i="3"/>
  <c r="R26" i="3" s="1"/>
  <c r="D26" i="2" s="1"/>
  <c r="A26" i="3"/>
  <c r="D26" i="3"/>
  <c r="P26" i="3"/>
  <c r="B26" i="2" s="1"/>
  <c r="I25" i="3"/>
  <c r="Q25" i="3"/>
  <c r="C25" i="2" s="1"/>
  <c r="N25" i="3"/>
  <c r="R25" i="3"/>
  <c r="D25" i="2" s="1"/>
  <c r="A25" i="3"/>
  <c r="D25" i="3"/>
  <c r="P25" i="3"/>
  <c r="B25" i="2" s="1"/>
  <c r="I24" i="3"/>
  <c r="Q24" i="3"/>
  <c r="C24" i="2" s="1"/>
  <c r="N24" i="3"/>
  <c r="R24" i="3" s="1"/>
  <c r="D24" i="2" s="1"/>
  <c r="A24" i="3"/>
  <c r="D24" i="3"/>
  <c r="P24" i="3"/>
  <c r="B24" i="2"/>
  <c r="F24" i="2" s="1"/>
  <c r="P24" i="2" s="1"/>
  <c r="I23" i="3"/>
  <c r="Q23" i="3" s="1"/>
  <c r="C23" i="2" s="1"/>
  <c r="N23" i="3"/>
  <c r="R23" i="3" s="1"/>
  <c r="D23" i="2" s="1"/>
  <c r="F23" i="2" s="1"/>
  <c r="P23" i="2" s="1"/>
  <c r="A23" i="3"/>
  <c r="P23" i="3" s="1"/>
  <c r="B23" i="2" s="1"/>
  <c r="D23" i="3"/>
  <c r="I22" i="3"/>
  <c r="Q22" i="3"/>
  <c r="C22" i="2" s="1"/>
  <c r="N22" i="3"/>
  <c r="R22" i="3" s="1"/>
  <c r="D22" i="2"/>
  <c r="A22" i="3"/>
  <c r="P22" i="3" s="1"/>
  <c r="B22" i="2" s="1"/>
  <c r="D22" i="3"/>
  <c r="I21" i="3"/>
  <c r="Q21" i="3"/>
  <c r="C21" i="2" s="1"/>
  <c r="N21" i="3"/>
  <c r="R21" i="3"/>
  <c r="D21" i="2" s="1"/>
  <c r="A21" i="3"/>
  <c r="P21" i="3" s="1"/>
  <c r="B21" i="2" s="1"/>
  <c r="D21" i="3"/>
  <c r="I20" i="3"/>
  <c r="Q20" i="3" s="1"/>
  <c r="C20" i="2" s="1"/>
  <c r="N20" i="3"/>
  <c r="R20" i="3"/>
  <c r="D20" i="2" s="1"/>
  <c r="A20" i="3"/>
  <c r="D20" i="3"/>
  <c r="I19" i="3"/>
  <c r="Q19" i="3"/>
  <c r="C19" i="2" s="1"/>
  <c r="N19" i="3"/>
  <c r="R19" i="3"/>
  <c r="D19" i="2" s="1"/>
  <c r="A19" i="3"/>
  <c r="D19" i="3"/>
  <c r="I18" i="3"/>
  <c r="Q18" i="3" s="1"/>
  <c r="C18" i="2" s="1"/>
  <c r="N18" i="3"/>
  <c r="R18" i="3"/>
  <c r="D18" i="2"/>
  <c r="A18" i="3"/>
  <c r="D18" i="3"/>
  <c r="P18" i="3"/>
  <c r="B18" i="2" s="1"/>
  <c r="I17" i="3"/>
  <c r="Q17" i="3"/>
  <c r="C17" i="2"/>
  <c r="N17" i="3"/>
  <c r="R17" i="3" s="1"/>
  <c r="D17" i="2" s="1"/>
  <c r="A17" i="3"/>
  <c r="P17" i="3" s="1"/>
  <c r="B17" i="2" s="1"/>
  <c r="D17" i="3"/>
  <c r="I16" i="3"/>
  <c r="Q16" i="3" s="1"/>
  <c r="C16" i="2" s="1"/>
  <c r="N16" i="3"/>
  <c r="R16" i="3" s="1"/>
  <c r="D16" i="2" s="1"/>
  <c r="A16" i="3"/>
  <c r="D16" i="3"/>
  <c r="I15" i="3"/>
  <c r="N15" i="3"/>
  <c r="R15" i="3" s="1"/>
  <c r="D15" i="2" s="1"/>
  <c r="A15" i="3"/>
  <c r="P15" i="3" s="1"/>
  <c r="B15" i="2" s="1"/>
  <c r="D15" i="3"/>
  <c r="I14" i="3"/>
  <c r="Q14" i="3" s="1"/>
  <c r="C14" i="2" s="1"/>
  <c r="N14" i="3"/>
  <c r="R14" i="3"/>
  <c r="D14" i="2"/>
  <c r="A14" i="3"/>
  <c r="D14" i="3"/>
  <c r="P14" i="3"/>
  <c r="B14" i="2" s="1"/>
  <c r="I13" i="3"/>
  <c r="Q13" i="3"/>
  <c r="C13" i="2" s="1"/>
  <c r="N13" i="3"/>
  <c r="R13" i="3"/>
  <c r="D13" i="2"/>
  <c r="A13" i="3"/>
  <c r="P13" i="3" s="1"/>
  <c r="B13" i="2" s="1"/>
  <c r="D13" i="3"/>
  <c r="I12" i="3"/>
  <c r="Q12" i="3" s="1"/>
  <c r="C12" i="2" s="1"/>
  <c r="N12" i="3"/>
  <c r="R12" i="3"/>
  <c r="D12" i="2" s="1"/>
  <c r="A12" i="3"/>
  <c r="P12" i="3" s="1"/>
  <c r="B12" i="2" s="1"/>
  <c r="D12" i="3"/>
  <c r="I11" i="3"/>
  <c r="Q11" i="3" s="1"/>
  <c r="C11" i="2" s="1"/>
  <c r="N11" i="3"/>
  <c r="A11" i="3"/>
  <c r="P11" i="3" s="1"/>
  <c r="B11" i="2" s="1"/>
  <c r="D11" i="3"/>
  <c r="I10" i="3"/>
  <c r="Q10" i="3"/>
  <c r="C10" i="2" s="1"/>
  <c r="N10" i="3"/>
  <c r="R10" i="3" s="1"/>
  <c r="D10" i="2" s="1"/>
  <c r="A10" i="3"/>
  <c r="D10" i="3"/>
  <c r="P10" i="3"/>
  <c r="B10" i="2" s="1"/>
  <c r="I9" i="3"/>
  <c r="Q9" i="3"/>
  <c r="C9" i="2" s="1"/>
  <c r="N9" i="3"/>
  <c r="R9" i="3"/>
  <c r="D9" i="2" s="1"/>
  <c r="A9" i="3"/>
  <c r="D9" i="3"/>
  <c r="P9" i="3"/>
  <c r="B9" i="2" s="1"/>
  <c r="I8" i="3"/>
  <c r="Q8" i="3"/>
  <c r="C8" i="2" s="1"/>
  <c r="N8" i="3"/>
  <c r="R8" i="3" s="1"/>
  <c r="D8" i="2" s="1"/>
  <c r="A8" i="3"/>
  <c r="D8" i="3"/>
  <c r="I7" i="3"/>
  <c r="N7" i="3"/>
  <c r="R7" i="3" s="1"/>
  <c r="D7" i="2" s="1"/>
  <c r="A7" i="3"/>
  <c r="P7" i="3" s="1"/>
  <c r="B7" i="2" s="1"/>
  <c r="D7" i="3"/>
  <c r="I6" i="3"/>
  <c r="N6" i="3"/>
  <c r="R6" i="3"/>
  <c r="D6" i="2"/>
  <c r="A6" i="3"/>
  <c r="P6" i="3" s="1"/>
  <c r="B6" i="2" s="1"/>
  <c r="D6" i="3"/>
  <c r="I5" i="3"/>
  <c r="Q5" i="3"/>
  <c r="C5" i="2" s="1"/>
  <c r="N5" i="3"/>
  <c r="R5" i="3"/>
  <c r="D5" i="2" s="1"/>
  <c r="A5" i="3"/>
  <c r="D5" i="3"/>
  <c r="I4" i="3"/>
  <c r="Q4" i="3" s="1"/>
  <c r="C4" i="2" s="1"/>
  <c r="N4" i="3"/>
  <c r="R4" i="3"/>
  <c r="D4" i="2" s="1"/>
  <c r="A4" i="3"/>
  <c r="D4" i="3"/>
  <c r="I3" i="3"/>
  <c r="Q3" i="3"/>
  <c r="C3" i="2" s="1"/>
  <c r="N3" i="3"/>
  <c r="R3" i="3"/>
  <c r="D3" i="2" s="1"/>
  <c r="A3" i="3"/>
  <c r="D3" i="3"/>
  <c r="P3" i="3"/>
  <c r="B3" i="2" s="1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3" i="12"/>
  <c r="B105" i="2"/>
  <c r="C105" i="2"/>
  <c r="D105" i="2"/>
  <c r="D3" i="9"/>
  <c r="N104" i="9"/>
  <c r="I104" i="9"/>
  <c r="Q104" i="9" s="1"/>
  <c r="C104" i="16" s="1"/>
  <c r="D104" i="9"/>
  <c r="P104" i="9"/>
  <c r="B104" i="16" s="1"/>
  <c r="N103" i="9"/>
  <c r="I103" i="9"/>
  <c r="Q103" i="9"/>
  <c r="C103" i="16" s="1"/>
  <c r="D103" i="9"/>
  <c r="P103" i="9"/>
  <c r="B103" i="16" s="1"/>
  <c r="N102" i="9"/>
  <c r="I102" i="9"/>
  <c r="Q102" i="9"/>
  <c r="C102" i="16" s="1"/>
  <c r="D102" i="9"/>
  <c r="P102" i="9"/>
  <c r="B102" i="16" s="1"/>
  <c r="N101" i="9"/>
  <c r="I101" i="9"/>
  <c r="D101" i="9"/>
  <c r="P101" i="9"/>
  <c r="B101" i="16" s="1"/>
  <c r="N100" i="9"/>
  <c r="R100" i="9"/>
  <c r="D100" i="16" s="1"/>
  <c r="I100" i="9"/>
  <c r="D100" i="9"/>
  <c r="P100" i="9" s="1"/>
  <c r="B100" i="16" s="1"/>
  <c r="N99" i="9"/>
  <c r="R99" i="9"/>
  <c r="D99" i="16" s="1"/>
  <c r="I99" i="9"/>
  <c r="D99" i="9"/>
  <c r="N98" i="9"/>
  <c r="I98" i="9"/>
  <c r="Q98" i="9" s="1"/>
  <c r="C98" i="16" s="1"/>
  <c r="D98" i="9"/>
  <c r="N97" i="9"/>
  <c r="I97" i="9"/>
  <c r="Q97" i="9"/>
  <c r="C97" i="16" s="1"/>
  <c r="D97" i="9"/>
  <c r="N96" i="9"/>
  <c r="I96" i="9"/>
  <c r="Q96" i="9"/>
  <c r="C96" i="16" s="1"/>
  <c r="D96" i="9"/>
  <c r="N95" i="9"/>
  <c r="I95" i="9"/>
  <c r="Q95" i="9"/>
  <c r="C95" i="16" s="1"/>
  <c r="D95" i="9"/>
  <c r="P95" i="9" s="1"/>
  <c r="B95" i="16" s="1"/>
  <c r="N94" i="9"/>
  <c r="I94" i="9"/>
  <c r="Q94" i="9"/>
  <c r="C94" i="16" s="1"/>
  <c r="D94" i="9"/>
  <c r="P94" i="9" s="1"/>
  <c r="B94" i="16" s="1"/>
  <c r="N93" i="9"/>
  <c r="R93" i="9"/>
  <c r="D93" i="16" s="1"/>
  <c r="I93" i="9"/>
  <c r="D93" i="9"/>
  <c r="P93" i="9"/>
  <c r="B93" i="16" s="1"/>
  <c r="N92" i="9"/>
  <c r="I92" i="9"/>
  <c r="Q92" i="9" s="1"/>
  <c r="C92" i="16" s="1"/>
  <c r="D92" i="9"/>
  <c r="P92" i="9"/>
  <c r="B92" i="16" s="1"/>
  <c r="N91" i="9"/>
  <c r="R91" i="9"/>
  <c r="D91" i="16" s="1"/>
  <c r="I91" i="9"/>
  <c r="D91" i="9"/>
  <c r="N90" i="9"/>
  <c r="I90" i="9"/>
  <c r="Q90" i="9"/>
  <c r="C90" i="16"/>
  <c r="D90" i="9"/>
  <c r="N89" i="9"/>
  <c r="I89" i="9"/>
  <c r="Q89" i="9"/>
  <c r="C89" i="16" s="1"/>
  <c r="D89" i="9"/>
  <c r="N88" i="9"/>
  <c r="I88" i="9"/>
  <c r="Q88" i="9" s="1"/>
  <c r="C88" i="16" s="1"/>
  <c r="D88" i="9"/>
  <c r="N87" i="9"/>
  <c r="I87" i="9"/>
  <c r="Q87" i="9"/>
  <c r="C87" i="16" s="1"/>
  <c r="D87" i="9"/>
  <c r="N86" i="9"/>
  <c r="R86" i="9" s="1"/>
  <c r="D86" i="16" s="1"/>
  <c r="I86" i="9"/>
  <c r="D86" i="9"/>
  <c r="P86" i="9"/>
  <c r="B86" i="16" s="1"/>
  <c r="N85" i="9"/>
  <c r="R85" i="9"/>
  <c r="D85" i="16" s="1"/>
  <c r="I85" i="9"/>
  <c r="D85" i="9"/>
  <c r="P85" i="9" s="1"/>
  <c r="B85" i="16" s="1"/>
  <c r="N84" i="9"/>
  <c r="I84" i="9"/>
  <c r="D84" i="9"/>
  <c r="P84" i="9"/>
  <c r="B84" i="16" s="1"/>
  <c r="N83" i="9"/>
  <c r="R83" i="9"/>
  <c r="D83" i="16" s="1"/>
  <c r="I83" i="9"/>
  <c r="Q83" i="9" s="1"/>
  <c r="C83" i="16" s="1"/>
  <c r="D83" i="9"/>
  <c r="N82" i="9"/>
  <c r="I82" i="9"/>
  <c r="Q82" i="9" s="1"/>
  <c r="C82" i="16" s="1"/>
  <c r="D82" i="9"/>
  <c r="N81" i="9"/>
  <c r="I81" i="9"/>
  <c r="Q81" i="9"/>
  <c r="C81" i="16" s="1"/>
  <c r="D81" i="9"/>
  <c r="N80" i="9"/>
  <c r="R80" i="9" s="1"/>
  <c r="D80" i="16" s="1"/>
  <c r="I80" i="9"/>
  <c r="Q80" i="9"/>
  <c r="C80" i="16" s="1"/>
  <c r="D80" i="9"/>
  <c r="P80" i="9" s="1"/>
  <c r="B80" i="16" s="1"/>
  <c r="N79" i="9"/>
  <c r="I79" i="9"/>
  <c r="Q79" i="9"/>
  <c r="C79" i="16" s="1"/>
  <c r="D79" i="9"/>
  <c r="N78" i="9"/>
  <c r="I78" i="9"/>
  <c r="D78" i="9"/>
  <c r="P78" i="9"/>
  <c r="B78" i="16" s="1"/>
  <c r="D77" i="9"/>
  <c r="N76" i="9"/>
  <c r="I76" i="9"/>
  <c r="D76" i="9"/>
  <c r="P76" i="9"/>
  <c r="B76" i="16" s="1"/>
  <c r="N75" i="9"/>
  <c r="I75" i="9"/>
  <c r="Q75" i="9"/>
  <c r="C75" i="16" s="1"/>
  <c r="D75" i="9"/>
  <c r="N74" i="9"/>
  <c r="R74" i="9"/>
  <c r="D74" i="16" s="1"/>
  <c r="I74" i="9"/>
  <c r="D74" i="9"/>
  <c r="N73" i="9"/>
  <c r="I73" i="9"/>
  <c r="D73" i="9"/>
  <c r="N72" i="9"/>
  <c r="I72" i="9"/>
  <c r="Q72" i="9"/>
  <c r="C72" i="16" s="1"/>
  <c r="D72" i="9"/>
  <c r="N71" i="9"/>
  <c r="I71" i="9"/>
  <c r="Q71" i="9" s="1"/>
  <c r="C71" i="16" s="1"/>
  <c r="D71" i="9"/>
  <c r="N70" i="9"/>
  <c r="I70" i="9"/>
  <c r="Q70" i="9"/>
  <c r="C70" i="16" s="1"/>
  <c r="D70" i="9"/>
  <c r="P70" i="9"/>
  <c r="B70" i="16" s="1"/>
  <c r="N69" i="9"/>
  <c r="I69" i="9"/>
  <c r="D69" i="9"/>
  <c r="P69" i="9" s="1"/>
  <c r="B69" i="16" s="1"/>
  <c r="N68" i="9"/>
  <c r="I68" i="9"/>
  <c r="D68" i="9"/>
  <c r="P68" i="9"/>
  <c r="B68" i="16" s="1"/>
  <c r="N67" i="9"/>
  <c r="I67" i="9"/>
  <c r="D67" i="9"/>
  <c r="N66" i="9"/>
  <c r="R66" i="9"/>
  <c r="D66" i="16" s="1"/>
  <c r="I66" i="9"/>
  <c r="D66" i="9"/>
  <c r="N65" i="9"/>
  <c r="I65" i="9"/>
  <c r="D65" i="9"/>
  <c r="N64" i="9"/>
  <c r="I64" i="9"/>
  <c r="Q64" i="9"/>
  <c r="C64" i="16" s="1"/>
  <c r="D64" i="9"/>
  <c r="P64" i="9"/>
  <c r="B64" i="16" s="1"/>
  <c r="N63" i="9"/>
  <c r="R63" i="9"/>
  <c r="D63" i="16" s="1"/>
  <c r="I63" i="9"/>
  <c r="Q63" i="9" s="1"/>
  <c r="C63" i="16" s="1"/>
  <c r="D63" i="9"/>
  <c r="N62" i="9"/>
  <c r="I62" i="9"/>
  <c r="Q62" i="9"/>
  <c r="C62" i="16" s="1"/>
  <c r="D62" i="9"/>
  <c r="P62" i="9" s="1"/>
  <c r="B62" i="16" s="1"/>
  <c r="N61" i="9"/>
  <c r="I61" i="9"/>
  <c r="Q61" i="9"/>
  <c r="C61" i="16" s="1"/>
  <c r="D61" i="9"/>
  <c r="P61" i="9"/>
  <c r="B61" i="16" s="1"/>
  <c r="N60" i="9"/>
  <c r="I60" i="9"/>
  <c r="D60" i="9"/>
  <c r="N59" i="9"/>
  <c r="I59" i="9"/>
  <c r="D59" i="9"/>
  <c r="N58" i="9"/>
  <c r="R58" i="9"/>
  <c r="D58" i="16" s="1"/>
  <c r="I58" i="9"/>
  <c r="D58" i="9"/>
  <c r="N57" i="9"/>
  <c r="I57" i="9"/>
  <c r="D57" i="9"/>
  <c r="N56" i="9"/>
  <c r="I56" i="9"/>
  <c r="Q56" i="9"/>
  <c r="C56" i="16" s="1"/>
  <c r="D56" i="9"/>
  <c r="N55" i="9"/>
  <c r="I55" i="9"/>
  <c r="Q55" i="9"/>
  <c r="C55" i="16" s="1"/>
  <c r="D55" i="9"/>
  <c r="N54" i="9"/>
  <c r="I54" i="9"/>
  <c r="Q54" i="9"/>
  <c r="C54" i="16" s="1"/>
  <c r="D54" i="9"/>
  <c r="P54" i="9"/>
  <c r="B54" i="16" s="1"/>
  <c r="N53" i="9"/>
  <c r="I53" i="9"/>
  <c r="Q53" i="9" s="1"/>
  <c r="C53" i="16" s="1"/>
  <c r="D53" i="9"/>
  <c r="P53" i="9"/>
  <c r="B53" i="16" s="1"/>
  <c r="N52" i="9"/>
  <c r="I52" i="9"/>
  <c r="Q52" i="9"/>
  <c r="C52" i="16" s="1"/>
  <c r="D52" i="9"/>
  <c r="N51" i="9"/>
  <c r="I51" i="9"/>
  <c r="D51" i="9"/>
  <c r="P51" i="9" s="1"/>
  <c r="B51" i="16" s="1"/>
  <c r="N50" i="9"/>
  <c r="R50" i="9"/>
  <c r="D50" i="16" s="1"/>
  <c r="I50" i="9"/>
  <c r="D50" i="9"/>
  <c r="N49" i="9"/>
  <c r="R49" i="9"/>
  <c r="D49" i="16" s="1"/>
  <c r="I49" i="9"/>
  <c r="Q49" i="9"/>
  <c r="C49" i="16" s="1"/>
  <c r="D49" i="9"/>
  <c r="N48" i="9"/>
  <c r="R48" i="9"/>
  <c r="D48" i="16" s="1"/>
  <c r="I48" i="9"/>
  <c r="Q48" i="9" s="1"/>
  <c r="C48" i="16" s="1"/>
  <c r="D48" i="9"/>
  <c r="P48" i="9"/>
  <c r="B48" i="16" s="1"/>
  <c r="N47" i="9"/>
  <c r="R47" i="9"/>
  <c r="D47" i="16" s="1"/>
  <c r="I47" i="9"/>
  <c r="Q47" i="9" s="1"/>
  <c r="C47" i="16" s="1"/>
  <c r="D47" i="9"/>
  <c r="P47" i="9" s="1"/>
  <c r="B47" i="16" s="1"/>
  <c r="N46" i="9"/>
  <c r="I46" i="9"/>
  <c r="Q46" i="9"/>
  <c r="C46" i="16" s="1"/>
  <c r="D46" i="9"/>
  <c r="P46" i="9"/>
  <c r="B46" i="16" s="1"/>
  <c r="N45" i="9"/>
  <c r="R45" i="9" s="1"/>
  <c r="D45" i="16" s="1"/>
  <c r="F45" i="16" s="1"/>
  <c r="P45" i="16" s="1"/>
  <c r="I45" i="9"/>
  <c r="D45" i="9"/>
  <c r="P45" i="9"/>
  <c r="B45" i="16" s="1"/>
  <c r="N44" i="9"/>
  <c r="R44" i="9" s="1"/>
  <c r="D44" i="16" s="1"/>
  <c r="I44" i="9"/>
  <c r="N43" i="9"/>
  <c r="R43" i="9" s="1"/>
  <c r="D43" i="16" s="1"/>
  <c r="I43" i="9"/>
  <c r="Q43" i="9" s="1"/>
  <c r="C43" i="16" s="1"/>
  <c r="D43" i="9"/>
  <c r="P43" i="9"/>
  <c r="B43" i="16" s="1"/>
  <c r="N42" i="9"/>
  <c r="R42" i="9"/>
  <c r="D42" i="16" s="1"/>
  <c r="I42" i="9"/>
  <c r="Q42" i="9"/>
  <c r="C42" i="16" s="1"/>
  <c r="D42" i="9"/>
  <c r="P42" i="9" s="1"/>
  <c r="B42" i="16" s="1"/>
  <c r="N41" i="9"/>
  <c r="R41" i="9"/>
  <c r="D41" i="16" s="1"/>
  <c r="F41" i="16" s="1"/>
  <c r="P41" i="16" s="1"/>
  <c r="I41" i="9"/>
  <c r="Q41" i="9"/>
  <c r="C41" i="16" s="1"/>
  <c r="D41" i="9"/>
  <c r="P41" i="9" s="1"/>
  <c r="B41" i="16" s="1"/>
  <c r="N40" i="9"/>
  <c r="R40" i="9" s="1"/>
  <c r="D40" i="16" s="1"/>
  <c r="I40" i="9"/>
  <c r="Q40" i="9"/>
  <c r="C40" i="16" s="1"/>
  <c r="D40" i="9"/>
  <c r="P40" i="9"/>
  <c r="B40" i="16" s="1"/>
  <c r="N39" i="9"/>
  <c r="R39" i="9"/>
  <c r="D39" i="16" s="1"/>
  <c r="I39" i="9"/>
  <c r="Q39" i="9" s="1"/>
  <c r="C39" i="16" s="1"/>
  <c r="D39" i="9"/>
  <c r="P39" i="9"/>
  <c r="B39" i="16" s="1"/>
  <c r="N38" i="9"/>
  <c r="R38" i="9"/>
  <c r="D38" i="16" s="1"/>
  <c r="I38" i="9"/>
  <c r="Q38" i="9" s="1"/>
  <c r="C38" i="16" s="1"/>
  <c r="D38" i="9"/>
  <c r="P38" i="9" s="1"/>
  <c r="B38" i="16" s="1"/>
  <c r="N37" i="9"/>
  <c r="R37" i="9"/>
  <c r="D37" i="16" s="1"/>
  <c r="I37" i="9"/>
  <c r="Q37" i="9"/>
  <c r="C37" i="16" s="1"/>
  <c r="D37" i="9"/>
  <c r="P37" i="9"/>
  <c r="B37" i="16" s="1"/>
  <c r="N36" i="9"/>
  <c r="R36" i="9" s="1"/>
  <c r="D36" i="16" s="1"/>
  <c r="I36" i="9"/>
  <c r="Q36" i="9"/>
  <c r="C36" i="16" s="1"/>
  <c r="D36" i="9"/>
  <c r="P36" i="9"/>
  <c r="B36" i="16" s="1"/>
  <c r="N35" i="9"/>
  <c r="R35" i="9" s="1"/>
  <c r="D35" i="16" s="1"/>
  <c r="I35" i="9"/>
  <c r="Q35" i="9" s="1"/>
  <c r="C35" i="16" s="1"/>
  <c r="D35" i="9"/>
  <c r="P35" i="9"/>
  <c r="B35" i="16" s="1"/>
  <c r="N34" i="9"/>
  <c r="R34" i="9"/>
  <c r="D34" i="16" s="1"/>
  <c r="I34" i="9"/>
  <c r="Q34" i="9"/>
  <c r="C34" i="16" s="1"/>
  <c r="D34" i="9"/>
  <c r="P34" i="9" s="1"/>
  <c r="B34" i="16" s="1"/>
  <c r="N33" i="9"/>
  <c r="R33" i="9"/>
  <c r="D33" i="16" s="1"/>
  <c r="F33" i="16" s="1"/>
  <c r="P33" i="16" s="1"/>
  <c r="I33" i="9"/>
  <c r="Q33" i="9"/>
  <c r="C33" i="16" s="1"/>
  <c r="D33" i="9"/>
  <c r="P33" i="9" s="1"/>
  <c r="B33" i="16" s="1"/>
  <c r="N32" i="9"/>
  <c r="R32" i="9" s="1"/>
  <c r="D32" i="16" s="1"/>
  <c r="I32" i="9"/>
  <c r="Q32" i="9"/>
  <c r="C32" i="16" s="1"/>
  <c r="D32" i="9"/>
  <c r="P32" i="9"/>
  <c r="B32" i="16" s="1"/>
  <c r="N31" i="9"/>
  <c r="R31" i="9"/>
  <c r="D31" i="16" s="1"/>
  <c r="I31" i="9"/>
  <c r="Q31" i="9" s="1"/>
  <c r="C31" i="16" s="1"/>
  <c r="D31" i="9"/>
  <c r="P31" i="9"/>
  <c r="B31" i="16" s="1"/>
  <c r="N30" i="9"/>
  <c r="R30" i="9"/>
  <c r="D30" i="16" s="1"/>
  <c r="I30" i="9"/>
  <c r="Q30" i="9" s="1"/>
  <c r="C30" i="16" s="1"/>
  <c r="D30" i="9"/>
  <c r="P30" i="9" s="1"/>
  <c r="B30" i="16" s="1"/>
  <c r="N29" i="9"/>
  <c r="R29" i="9"/>
  <c r="D29" i="16" s="1"/>
  <c r="F29" i="16" s="1"/>
  <c r="P29" i="16" s="1"/>
  <c r="I29" i="9"/>
  <c r="Q29" i="9"/>
  <c r="C29" i="16" s="1"/>
  <c r="D29" i="9"/>
  <c r="P29" i="9"/>
  <c r="B29" i="16" s="1"/>
  <c r="N28" i="9"/>
  <c r="R28" i="9" s="1"/>
  <c r="D28" i="16" s="1"/>
  <c r="I28" i="9"/>
  <c r="Q28" i="9"/>
  <c r="C28" i="16" s="1"/>
  <c r="D28" i="9"/>
  <c r="P28" i="9"/>
  <c r="B28" i="16" s="1"/>
  <c r="N27" i="9"/>
  <c r="R27" i="9" s="1"/>
  <c r="D27" i="16" s="1"/>
  <c r="I27" i="9"/>
  <c r="Q27" i="9" s="1"/>
  <c r="C27" i="16" s="1"/>
  <c r="D27" i="9"/>
  <c r="P27" i="9"/>
  <c r="B27" i="16" s="1"/>
  <c r="N26" i="9"/>
  <c r="R26" i="9"/>
  <c r="D26" i="16" s="1"/>
  <c r="I26" i="9"/>
  <c r="Q26" i="9"/>
  <c r="C26" i="16" s="1"/>
  <c r="D26" i="9"/>
  <c r="P26" i="9" s="1"/>
  <c r="B26" i="16" s="1"/>
  <c r="N25" i="9"/>
  <c r="R25" i="9"/>
  <c r="D25" i="16" s="1"/>
  <c r="I25" i="9"/>
  <c r="Q25" i="9"/>
  <c r="C25" i="16" s="1"/>
  <c r="D25" i="9"/>
  <c r="P25" i="9" s="1"/>
  <c r="B25" i="16" s="1"/>
  <c r="N24" i="9"/>
  <c r="R24" i="9" s="1"/>
  <c r="D24" i="16" s="1"/>
  <c r="I24" i="9"/>
  <c r="Q24" i="9"/>
  <c r="C24" i="16" s="1"/>
  <c r="D24" i="9"/>
  <c r="P24" i="9"/>
  <c r="B24" i="16" s="1"/>
  <c r="N23" i="9"/>
  <c r="R23" i="9"/>
  <c r="D23" i="16" s="1"/>
  <c r="I23" i="9"/>
  <c r="Q23" i="9" s="1"/>
  <c r="C23" i="16" s="1"/>
  <c r="D23" i="9"/>
  <c r="P23" i="9"/>
  <c r="B23" i="16" s="1"/>
  <c r="N22" i="9"/>
  <c r="R22" i="9"/>
  <c r="D22" i="16" s="1"/>
  <c r="I22" i="9"/>
  <c r="Q22" i="9" s="1"/>
  <c r="C22" i="16" s="1"/>
  <c r="D22" i="9"/>
  <c r="P22" i="9" s="1"/>
  <c r="B22" i="16" s="1"/>
  <c r="N21" i="9"/>
  <c r="R21" i="9"/>
  <c r="D21" i="16" s="1"/>
  <c r="F21" i="16" s="1"/>
  <c r="P21" i="16" s="1"/>
  <c r="I21" i="9"/>
  <c r="Q21" i="9"/>
  <c r="C21" i="16" s="1"/>
  <c r="D21" i="9"/>
  <c r="P21" i="9"/>
  <c r="B21" i="16" s="1"/>
  <c r="N20" i="9"/>
  <c r="R20" i="9" s="1"/>
  <c r="D20" i="16" s="1"/>
  <c r="I20" i="9"/>
  <c r="Q20" i="9"/>
  <c r="C20" i="16" s="1"/>
  <c r="D20" i="9"/>
  <c r="P20" i="9"/>
  <c r="B20" i="16" s="1"/>
  <c r="N19" i="9"/>
  <c r="R19" i="9" s="1"/>
  <c r="D19" i="16" s="1"/>
  <c r="I19" i="9"/>
  <c r="Q19" i="9" s="1"/>
  <c r="C19" i="16" s="1"/>
  <c r="D19" i="9"/>
  <c r="P19" i="9"/>
  <c r="B19" i="16" s="1"/>
  <c r="N18" i="9"/>
  <c r="R18" i="9"/>
  <c r="D18" i="16" s="1"/>
  <c r="I18" i="9"/>
  <c r="Q18" i="9"/>
  <c r="C18" i="16" s="1"/>
  <c r="D18" i="9"/>
  <c r="P18" i="9" s="1"/>
  <c r="B18" i="16" s="1"/>
  <c r="N17" i="9"/>
  <c r="R17" i="9"/>
  <c r="D17" i="16" s="1"/>
  <c r="I17" i="9"/>
  <c r="Q17" i="9"/>
  <c r="C17" i="16" s="1"/>
  <c r="D17" i="9"/>
  <c r="P17" i="9" s="1"/>
  <c r="B17" i="16" s="1"/>
  <c r="N16" i="9"/>
  <c r="R16" i="9" s="1"/>
  <c r="D16" i="16" s="1"/>
  <c r="I16" i="9"/>
  <c r="Q16" i="9"/>
  <c r="C16" i="16" s="1"/>
  <c r="D16" i="9"/>
  <c r="P16" i="9"/>
  <c r="B16" i="16" s="1"/>
  <c r="N15" i="9"/>
  <c r="R15" i="9"/>
  <c r="D15" i="16" s="1"/>
  <c r="I15" i="9"/>
  <c r="Q15" i="9" s="1"/>
  <c r="C15" i="16" s="1"/>
  <c r="D15" i="9"/>
  <c r="P15" i="9"/>
  <c r="B15" i="16" s="1"/>
  <c r="N14" i="9"/>
  <c r="R14" i="9"/>
  <c r="D14" i="16" s="1"/>
  <c r="I14" i="9"/>
  <c r="Q14" i="9" s="1"/>
  <c r="C14" i="16" s="1"/>
  <c r="D14" i="9"/>
  <c r="P14" i="9" s="1"/>
  <c r="B14" i="16" s="1"/>
  <c r="N13" i="9"/>
  <c r="R13" i="9"/>
  <c r="D13" i="16" s="1"/>
  <c r="I13" i="9"/>
  <c r="Q13" i="9"/>
  <c r="C13" i="16" s="1"/>
  <c r="D13" i="9"/>
  <c r="P13" i="9"/>
  <c r="B13" i="16" s="1"/>
  <c r="N12" i="9"/>
  <c r="R12" i="9" s="1"/>
  <c r="D12" i="16" s="1"/>
  <c r="F12" i="16" s="1"/>
  <c r="P12" i="16" s="1"/>
  <c r="I12" i="9"/>
  <c r="Q12" i="9"/>
  <c r="C12" i="16" s="1"/>
  <c r="D12" i="9"/>
  <c r="P12" i="9"/>
  <c r="B12" i="16" s="1"/>
  <c r="N11" i="9"/>
  <c r="R11" i="9" s="1"/>
  <c r="D11" i="16" s="1"/>
  <c r="I11" i="9"/>
  <c r="Q11" i="9" s="1"/>
  <c r="C11" i="16" s="1"/>
  <c r="D11" i="9"/>
  <c r="P11" i="9"/>
  <c r="B11" i="16" s="1"/>
  <c r="N10" i="9"/>
  <c r="R10" i="9"/>
  <c r="D10" i="16" s="1"/>
  <c r="I10" i="9"/>
  <c r="Q10" i="9"/>
  <c r="C10" i="16" s="1"/>
  <c r="D10" i="9"/>
  <c r="P10" i="9" s="1"/>
  <c r="B10" i="16" s="1"/>
  <c r="N9" i="9"/>
  <c r="R9" i="9"/>
  <c r="D9" i="16" s="1"/>
  <c r="I9" i="9"/>
  <c r="Q9" i="9"/>
  <c r="C9" i="16" s="1"/>
  <c r="D9" i="9"/>
  <c r="P9" i="9" s="1"/>
  <c r="B9" i="16" s="1"/>
  <c r="N8" i="9"/>
  <c r="R8" i="9" s="1"/>
  <c r="D8" i="16" s="1"/>
  <c r="I8" i="9"/>
  <c r="Q8" i="9"/>
  <c r="C8" i="16" s="1"/>
  <c r="D8" i="9"/>
  <c r="P8" i="9"/>
  <c r="B8" i="16" s="1"/>
  <c r="N7" i="9"/>
  <c r="R7" i="9"/>
  <c r="D7" i="16" s="1"/>
  <c r="I7" i="9"/>
  <c r="Q7" i="9" s="1"/>
  <c r="C7" i="16" s="1"/>
  <c r="D7" i="9"/>
  <c r="P7" i="9"/>
  <c r="B7" i="16" s="1"/>
  <c r="N6" i="9"/>
  <c r="R6" i="9"/>
  <c r="D6" i="16" s="1"/>
  <c r="I6" i="9"/>
  <c r="Q6" i="9" s="1"/>
  <c r="C6" i="16" s="1"/>
  <c r="D6" i="9"/>
  <c r="P6" i="9" s="1"/>
  <c r="B6" i="16" s="1"/>
  <c r="N5" i="9"/>
  <c r="R5" i="9"/>
  <c r="D5" i="16" s="1"/>
  <c r="F5" i="16" s="1"/>
  <c r="P5" i="16" s="1"/>
  <c r="I5" i="9"/>
  <c r="Q5" i="9"/>
  <c r="C5" i="16" s="1"/>
  <c r="D5" i="9"/>
  <c r="P5" i="9"/>
  <c r="B5" i="16" s="1"/>
  <c r="N4" i="9"/>
  <c r="R4" i="9" s="1"/>
  <c r="D4" i="16" s="1"/>
  <c r="F4" i="16" s="1"/>
  <c r="P4" i="16" s="1"/>
  <c r="I4" i="9"/>
  <c r="Q4" i="9"/>
  <c r="C4" i="16" s="1"/>
  <c r="D4" i="9"/>
  <c r="P4" i="9"/>
  <c r="B4" i="16" s="1"/>
  <c r="N3" i="9"/>
  <c r="I3" i="9"/>
  <c r="Q3" i="9"/>
  <c r="C3" i="16" s="1"/>
  <c r="P3" i="9"/>
  <c r="B3" i="16" s="1"/>
  <c r="R96" i="9" l="1"/>
  <c r="D96" i="16" s="1"/>
  <c r="R72" i="3"/>
  <c r="D72" i="2" s="1"/>
  <c r="R89" i="3"/>
  <c r="D89" i="2" s="1"/>
  <c r="R83" i="3"/>
  <c r="D83" i="2" s="1"/>
  <c r="R67" i="9"/>
  <c r="D67" i="16" s="1"/>
  <c r="F67" i="16" s="1"/>
  <c r="P67" i="16" s="1"/>
  <c r="R75" i="9"/>
  <c r="D75" i="16" s="1"/>
  <c r="R92" i="9"/>
  <c r="D92" i="16" s="1"/>
  <c r="F92" i="16" s="1"/>
  <c r="P92" i="16" s="1"/>
  <c r="R60" i="9"/>
  <c r="D60" i="16" s="1"/>
  <c r="F60" i="16" s="1"/>
  <c r="P60" i="16" s="1"/>
  <c r="R68" i="9"/>
  <c r="D68" i="16" s="1"/>
  <c r="F68" i="16" s="1"/>
  <c r="P68" i="16" s="1"/>
  <c r="R80" i="3"/>
  <c r="D80" i="2" s="1"/>
  <c r="R74" i="3"/>
  <c r="D74" i="2" s="1"/>
  <c r="R96" i="3"/>
  <c r="D96" i="2" s="1"/>
  <c r="R81" i="3"/>
  <c r="D81" i="2" s="1"/>
  <c r="F27" i="2"/>
  <c r="F67" i="2"/>
  <c r="P67" i="2" s="1"/>
  <c r="F10" i="2"/>
  <c r="P10" i="2" s="1"/>
  <c r="F26" i="2"/>
  <c r="P26" i="2" s="1"/>
  <c r="F64" i="2"/>
  <c r="P64" i="2" s="1"/>
  <c r="F44" i="2"/>
  <c r="P44" i="2" s="1"/>
  <c r="F12" i="2"/>
  <c r="P12" i="2" s="1"/>
  <c r="F63" i="2"/>
  <c r="P63" i="2" s="1"/>
  <c r="F33" i="2"/>
  <c r="P33" i="2" s="1"/>
  <c r="F17" i="2"/>
  <c r="P17" i="2" s="1"/>
  <c r="E35" i="2"/>
  <c r="F83" i="2"/>
  <c r="P83" i="2" s="1"/>
  <c r="F3" i="2"/>
  <c r="P3" i="2" s="1"/>
  <c r="P92" i="3"/>
  <c r="B92" i="2" s="1"/>
  <c r="P100" i="3"/>
  <c r="B100" i="2" s="1"/>
  <c r="F70" i="2"/>
  <c r="P70" i="2" s="1"/>
  <c r="P70" i="3"/>
  <c r="B70" i="2" s="1"/>
  <c r="P78" i="3"/>
  <c r="B78" i="2" s="1"/>
  <c r="P86" i="3"/>
  <c r="B86" i="2" s="1"/>
  <c r="F86" i="2" s="1"/>
  <c r="P86" i="2" s="1"/>
  <c r="P94" i="3"/>
  <c r="B94" i="2" s="1"/>
  <c r="F94" i="2" s="1"/>
  <c r="P94" i="2" s="1"/>
  <c r="P102" i="3"/>
  <c r="B102" i="2" s="1"/>
  <c r="F102" i="2" s="1"/>
  <c r="P96" i="3"/>
  <c r="B96" i="2" s="1"/>
  <c r="P56" i="9"/>
  <c r="B56" i="16" s="1"/>
  <c r="P72" i="9"/>
  <c r="B72" i="16" s="1"/>
  <c r="P88" i="9"/>
  <c r="B88" i="16" s="1"/>
  <c r="P96" i="9"/>
  <c r="B96" i="16" s="1"/>
  <c r="F104" i="16"/>
  <c r="P104" i="16" s="1"/>
  <c r="F103" i="16"/>
  <c r="P103" i="16" s="1"/>
  <c r="P97" i="9"/>
  <c r="B97" i="16" s="1"/>
  <c r="P75" i="9"/>
  <c r="B75" i="16" s="1"/>
  <c r="P66" i="9"/>
  <c r="B66" i="16" s="1"/>
  <c r="P82" i="9"/>
  <c r="B82" i="16" s="1"/>
  <c r="P98" i="9"/>
  <c r="B98" i="16" s="1"/>
  <c r="F98" i="16" s="1"/>
  <c r="P98" i="16" s="1"/>
  <c r="P81" i="9"/>
  <c r="B81" i="16" s="1"/>
  <c r="P89" i="9"/>
  <c r="B89" i="16" s="1"/>
  <c r="F89" i="16" s="1"/>
  <c r="P89" i="16" s="1"/>
  <c r="P52" i="9"/>
  <c r="B52" i="16" s="1"/>
  <c r="P73" i="9"/>
  <c r="B73" i="16" s="1"/>
  <c r="F73" i="16" s="1"/>
  <c r="P73" i="16" s="1"/>
  <c r="P67" i="9"/>
  <c r="B67" i="16" s="1"/>
  <c r="P91" i="9"/>
  <c r="B91" i="16" s="1"/>
  <c r="F91" i="16" s="1"/>
  <c r="P91" i="16" s="1"/>
  <c r="F79" i="16"/>
  <c r="P79" i="16" s="1"/>
  <c r="P58" i="9"/>
  <c r="B58" i="16" s="1"/>
  <c r="F58" i="16" s="1"/>
  <c r="P58" i="16" s="1"/>
  <c r="F11" i="16"/>
  <c r="P11" i="16" s="1"/>
  <c r="F28" i="16"/>
  <c r="P28" i="16" s="1"/>
  <c r="E11" i="16"/>
  <c r="F40" i="16"/>
  <c r="P40" i="16" s="1"/>
  <c r="F17" i="16"/>
  <c r="P17" i="16" s="1"/>
  <c r="F16" i="16"/>
  <c r="P16" i="16" s="1"/>
  <c r="F27" i="16"/>
  <c r="P27" i="16" s="1"/>
  <c r="F20" i="16"/>
  <c r="P20" i="16" s="1"/>
  <c r="F37" i="16"/>
  <c r="P37" i="16" s="1"/>
  <c r="F86" i="16"/>
  <c r="P86" i="16" s="1"/>
  <c r="E12" i="16"/>
  <c r="G12" i="16" s="1"/>
  <c r="I12" i="16" s="1"/>
  <c r="K12" i="16" s="1"/>
  <c r="M12" i="16" s="1"/>
  <c r="B12" i="6" s="1"/>
  <c r="H12" i="6" s="1"/>
  <c r="E11" i="12" s="1"/>
  <c r="F13" i="16"/>
  <c r="P13" i="16" s="1"/>
  <c r="F32" i="16"/>
  <c r="P32" i="16" s="1"/>
  <c r="F43" i="16"/>
  <c r="P43" i="16" s="1"/>
  <c r="F8" i="16"/>
  <c r="P8" i="16" s="1"/>
  <c r="F19" i="16"/>
  <c r="P19" i="16" s="1"/>
  <c r="F36" i="16"/>
  <c r="P36" i="16" s="1"/>
  <c r="R53" i="9"/>
  <c r="D53" i="16" s="1"/>
  <c r="F53" i="16" s="1"/>
  <c r="P53" i="16" s="1"/>
  <c r="R54" i="9"/>
  <c r="D54" i="16" s="1"/>
  <c r="R70" i="9"/>
  <c r="D70" i="16" s="1"/>
  <c r="F70" i="16" s="1"/>
  <c r="P70" i="16" s="1"/>
  <c r="R87" i="9"/>
  <c r="D87" i="16" s="1"/>
  <c r="F87" i="16" s="1"/>
  <c r="P87" i="16" s="1"/>
  <c r="R95" i="9"/>
  <c r="D95" i="16" s="1"/>
  <c r="R97" i="9"/>
  <c r="D97" i="16" s="1"/>
  <c r="R81" i="9"/>
  <c r="D81" i="16" s="1"/>
  <c r="R92" i="3"/>
  <c r="D92" i="2" s="1"/>
  <c r="R100" i="3"/>
  <c r="D100" i="2" s="1"/>
  <c r="R84" i="3"/>
  <c r="D84" i="2" s="1"/>
  <c r="F84" i="2" s="1"/>
  <c r="P84" i="2" s="1"/>
  <c r="R59" i="9"/>
  <c r="D59" i="16" s="1"/>
  <c r="Q83" i="3"/>
  <c r="C83" i="2" s="1"/>
  <c r="R52" i="9"/>
  <c r="D52" i="16" s="1"/>
  <c r="R84" i="9"/>
  <c r="D84" i="16" s="1"/>
  <c r="F84" i="16" s="1"/>
  <c r="P84" i="16" s="1"/>
  <c r="R52" i="3"/>
  <c r="D52" i="2" s="1"/>
  <c r="F52" i="2" s="1"/>
  <c r="P52" i="2" s="1"/>
  <c r="R69" i="3"/>
  <c r="D69" i="2" s="1"/>
  <c r="P88" i="3"/>
  <c r="B88" i="2" s="1"/>
  <c r="P93" i="3"/>
  <c r="B93" i="2" s="1"/>
  <c r="F93" i="2" s="1"/>
  <c r="P93" i="2" s="1"/>
  <c r="P101" i="3"/>
  <c r="B101" i="2" s="1"/>
  <c r="F96" i="2"/>
  <c r="P96" i="2" s="1"/>
  <c r="R51" i="9"/>
  <c r="D51" i="16" s="1"/>
  <c r="Q75" i="3"/>
  <c r="C75" i="2" s="1"/>
  <c r="F46" i="16"/>
  <c r="P46" i="16" s="1"/>
  <c r="R76" i="9"/>
  <c r="D76" i="16" s="1"/>
  <c r="F76" i="16" s="1"/>
  <c r="P76" i="16" s="1"/>
  <c r="E104" i="16"/>
  <c r="H104" i="16" s="1"/>
  <c r="J104" i="16" s="1"/>
  <c r="L104" i="16" s="1"/>
  <c r="Q51" i="3"/>
  <c r="C51" i="2" s="1"/>
  <c r="F56" i="2"/>
  <c r="P56" i="2" s="1"/>
  <c r="P77" i="3"/>
  <c r="B77" i="2" s="1"/>
  <c r="F77" i="2" s="1"/>
  <c r="P77" i="2" s="1"/>
  <c r="R79" i="3"/>
  <c r="D79" i="2" s="1"/>
  <c r="F79" i="2" s="1"/>
  <c r="P79" i="2" s="1"/>
  <c r="P85" i="3"/>
  <c r="B85" i="2" s="1"/>
  <c r="F85" i="2" s="1"/>
  <c r="P85" i="2" s="1"/>
  <c r="Q102" i="3"/>
  <c r="C102" i="2" s="1"/>
  <c r="P57" i="9"/>
  <c r="B57" i="16" s="1"/>
  <c r="F57" i="16" s="1"/>
  <c r="P57" i="16" s="1"/>
  <c r="P53" i="3"/>
  <c r="B53" i="2" s="1"/>
  <c r="R55" i="3"/>
  <c r="D55" i="2" s="1"/>
  <c r="F55" i="2" s="1"/>
  <c r="P69" i="3"/>
  <c r="B69" i="2" s="1"/>
  <c r="F69" i="2" s="1"/>
  <c r="P69" i="2" s="1"/>
  <c r="F78" i="2"/>
  <c r="P78" i="2" s="1"/>
  <c r="Q94" i="3"/>
  <c r="C94" i="2" s="1"/>
  <c r="Q52" i="3"/>
  <c r="C52" i="2" s="1"/>
  <c r="E52" i="2" s="1"/>
  <c r="H52" i="2" s="1"/>
  <c r="J52" i="2" s="1"/>
  <c r="L52" i="2" s="1"/>
  <c r="F80" i="16"/>
  <c r="P80" i="16" s="1"/>
  <c r="R60" i="3"/>
  <c r="D60" i="2" s="1"/>
  <c r="R87" i="3"/>
  <c r="D87" i="2" s="1"/>
  <c r="F87" i="2" s="1"/>
  <c r="P87" i="2" s="1"/>
  <c r="Q60" i="3"/>
  <c r="C60" i="2" s="1"/>
  <c r="R76" i="3"/>
  <c r="D76" i="2" s="1"/>
  <c r="P50" i="9"/>
  <c r="B50" i="16" s="1"/>
  <c r="F50" i="16" s="1"/>
  <c r="P50" i="16" s="1"/>
  <c r="Q60" i="9"/>
  <c r="C60" i="16" s="1"/>
  <c r="P74" i="9"/>
  <c r="B74" i="16" s="1"/>
  <c r="F74" i="16" s="1"/>
  <c r="P74" i="16" s="1"/>
  <c r="P83" i="9"/>
  <c r="B83" i="16" s="1"/>
  <c r="F83" i="16" s="1"/>
  <c r="P83" i="16" s="1"/>
  <c r="R62" i="9"/>
  <c r="D62" i="16" s="1"/>
  <c r="F62" i="16" s="1"/>
  <c r="P62" i="16" s="1"/>
  <c r="F93" i="16"/>
  <c r="P93" i="16" s="1"/>
  <c r="R94" i="9"/>
  <c r="D94" i="16" s="1"/>
  <c r="F94" i="16" s="1"/>
  <c r="P94" i="16" s="1"/>
  <c r="R102" i="9"/>
  <c r="D102" i="16" s="1"/>
  <c r="F102" i="16" s="1"/>
  <c r="P102" i="16" s="1"/>
  <c r="Q50" i="3"/>
  <c r="C50" i="2" s="1"/>
  <c r="R61" i="9"/>
  <c r="D61" i="16" s="1"/>
  <c r="F61" i="16" s="1"/>
  <c r="P61" i="16" s="1"/>
  <c r="P90" i="9"/>
  <c r="B90" i="16" s="1"/>
  <c r="F90" i="16" s="1"/>
  <c r="P90" i="16" s="1"/>
  <c r="F96" i="16"/>
  <c r="P96" i="16" s="1"/>
  <c r="P99" i="9"/>
  <c r="B99" i="16" s="1"/>
  <c r="R101" i="9"/>
  <c r="D101" i="16" s="1"/>
  <c r="F101" i="16" s="1"/>
  <c r="P101" i="16" s="1"/>
  <c r="R77" i="9"/>
  <c r="D77" i="16" s="1"/>
  <c r="Q45" i="9"/>
  <c r="C45" i="16" s="1"/>
  <c r="E45" i="16" s="1"/>
  <c r="Q86" i="9"/>
  <c r="C86" i="16" s="1"/>
  <c r="F71" i="16"/>
  <c r="P71" i="16" s="1"/>
  <c r="Q77" i="9"/>
  <c r="C77" i="16" s="1"/>
  <c r="F44" i="16"/>
  <c r="P44" i="16" s="1"/>
  <c r="Q44" i="9"/>
  <c r="C44" i="16" s="1"/>
  <c r="P59" i="9"/>
  <c r="B59" i="16" s="1"/>
  <c r="R69" i="9"/>
  <c r="D69" i="16" s="1"/>
  <c r="F69" i="16" s="1"/>
  <c r="F72" i="16"/>
  <c r="P72" i="16" s="1"/>
  <c r="Q78" i="9"/>
  <c r="C78" i="16" s="1"/>
  <c r="E78" i="16" s="1"/>
  <c r="H78" i="16" s="1"/>
  <c r="J78" i="16" s="1"/>
  <c r="L78" i="16" s="1"/>
  <c r="F82" i="16"/>
  <c r="P82" i="16" s="1"/>
  <c r="F88" i="16"/>
  <c r="P88" i="16" s="1"/>
  <c r="E79" i="16"/>
  <c r="G79" i="16" s="1"/>
  <c r="I79" i="16" s="1"/>
  <c r="K79" i="16" s="1"/>
  <c r="M79" i="16" s="1"/>
  <c r="E3" i="2"/>
  <c r="H11" i="16"/>
  <c r="J11" i="16" s="1"/>
  <c r="L11" i="16" s="1"/>
  <c r="G11" i="16"/>
  <c r="I11" i="16" s="1"/>
  <c r="K11" i="16" s="1"/>
  <c r="M11" i="16" s="1"/>
  <c r="B11" i="6" s="1"/>
  <c r="H11" i="6" s="1"/>
  <c r="E10" i="12" s="1"/>
  <c r="E24" i="2"/>
  <c r="E7" i="16"/>
  <c r="E6" i="16"/>
  <c r="F51" i="16"/>
  <c r="P51" i="16" s="1"/>
  <c r="F5" i="2"/>
  <c r="E4" i="16"/>
  <c r="F9" i="16"/>
  <c r="P9" i="16" s="1"/>
  <c r="F25" i="16"/>
  <c r="P25" i="16" s="1"/>
  <c r="F24" i="16"/>
  <c r="P24" i="16" s="1"/>
  <c r="E28" i="16"/>
  <c r="F35" i="16"/>
  <c r="P35" i="16" s="1"/>
  <c r="E33" i="16"/>
  <c r="F38" i="16"/>
  <c r="P38" i="16" s="1"/>
  <c r="P4" i="3"/>
  <c r="B4" i="2" s="1"/>
  <c r="F4" i="2" s="1"/>
  <c r="Q6" i="3"/>
  <c r="C6" i="2" s="1"/>
  <c r="Q7" i="3"/>
  <c r="C7" i="2" s="1"/>
  <c r="F13" i="2"/>
  <c r="Q15" i="3"/>
  <c r="C15" i="2" s="1"/>
  <c r="F55" i="16"/>
  <c r="P55" i="16" s="1"/>
  <c r="F6" i="16"/>
  <c r="P6" i="16" s="1"/>
  <c r="F15" i="16"/>
  <c r="P15" i="16" s="1"/>
  <c r="F39" i="16"/>
  <c r="P39" i="16" s="1"/>
  <c r="F48" i="16"/>
  <c r="P48" i="16" s="1"/>
  <c r="F63" i="16"/>
  <c r="P63" i="16" s="1"/>
  <c r="Q73" i="9"/>
  <c r="C73" i="16" s="1"/>
  <c r="P8" i="3"/>
  <c r="B8" i="2" s="1"/>
  <c r="F8" i="2" s="1"/>
  <c r="P8" i="2" s="1"/>
  <c r="E10" i="2"/>
  <c r="F21" i="2"/>
  <c r="P21" i="2" s="1"/>
  <c r="F22" i="2"/>
  <c r="P22" i="2" s="1"/>
  <c r="F28" i="2"/>
  <c r="Q36" i="3"/>
  <c r="C36" i="2" s="1"/>
  <c r="F22" i="16"/>
  <c r="P22" i="16" s="1"/>
  <c r="E41" i="16"/>
  <c r="F7" i="16"/>
  <c r="P7" i="16" s="1"/>
  <c r="F23" i="16"/>
  <c r="P23" i="16" s="1"/>
  <c r="F31" i="16"/>
  <c r="P31" i="16" s="1"/>
  <c r="F49" i="16"/>
  <c r="P49" i="16" s="1"/>
  <c r="F56" i="16"/>
  <c r="P56" i="16" s="1"/>
  <c r="F99" i="16"/>
  <c r="P99" i="16" s="1"/>
  <c r="F6" i="2"/>
  <c r="P6" i="2" s="1"/>
  <c r="R11" i="3"/>
  <c r="D11" i="2" s="1"/>
  <c r="F11" i="2" s="1"/>
  <c r="P11" i="2" s="1"/>
  <c r="P16" i="3"/>
  <c r="B16" i="2" s="1"/>
  <c r="F16" i="2" s="1"/>
  <c r="P20" i="3"/>
  <c r="B20" i="2" s="1"/>
  <c r="F20" i="2" s="1"/>
  <c r="E23" i="2"/>
  <c r="F30" i="2"/>
  <c r="P30" i="2" s="1"/>
  <c r="F9" i="2"/>
  <c r="P9" i="2" s="1"/>
  <c r="F14" i="2"/>
  <c r="P14" i="2" s="1"/>
  <c r="F18" i="2"/>
  <c r="P18" i="2" s="1"/>
  <c r="F25" i="2"/>
  <c r="P25" i="2" s="1"/>
  <c r="P29" i="3"/>
  <c r="B29" i="2" s="1"/>
  <c r="F29" i="2" s="1"/>
  <c r="P29" i="2" s="1"/>
  <c r="F54" i="16"/>
  <c r="F64" i="16"/>
  <c r="F65" i="16"/>
  <c r="P65" i="16" s="1"/>
  <c r="F66" i="16"/>
  <c r="P66" i="16" s="1"/>
  <c r="F85" i="16"/>
  <c r="P85" i="16" s="1"/>
  <c r="F95" i="16"/>
  <c r="P95" i="16" s="1"/>
  <c r="F100" i="16"/>
  <c r="P100" i="16" s="1"/>
  <c r="P5" i="3"/>
  <c r="B5" i="2" s="1"/>
  <c r="E11" i="2"/>
  <c r="F43" i="2"/>
  <c r="P43" i="2" s="1"/>
  <c r="F14" i="16"/>
  <c r="P14" i="16" s="1"/>
  <c r="E25" i="16"/>
  <c r="F30" i="16"/>
  <c r="P30" i="16" s="1"/>
  <c r="F47" i="16"/>
  <c r="P47" i="16" s="1"/>
  <c r="F18" i="16"/>
  <c r="P18" i="16" s="1"/>
  <c r="E21" i="16"/>
  <c r="F26" i="16"/>
  <c r="P26" i="16" s="1"/>
  <c r="E29" i="16"/>
  <c r="F34" i="16"/>
  <c r="P34" i="16" s="1"/>
  <c r="E17" i="2"/>
  <c r="P31" i="3"/>
  <c r="B31" i="2" s="1"/>
  <c r="F31" i="2" s="1"/>
  <c r="E5" i="16"/>
  <c r="F10" i="16"/>
  <c r="P10" i="16" s="1"/>
  <c r="E37" i="16"/>
  <c r="F42" i="16"/>
  <c r="P42" i="16" s="1"/>
  <c r="F7" i="2"/>
  <c r="P7" i="2" s="1"/>
  <c r="F15" i="2"/>
  <c r="P15" i="2" s="1"/>
  <c r="G35" i="2"/>
  <c r="I35" i="2" s="1"/>
  <c r="K35" i="2" s="1"/>
  <c r="M35" i="2" s="1"/>
  <c r="B36" i="1" s="1"/>
  <c r="H36" i="1" s="1"/>
  <c r="B35" i="12" s="1"/>
  <c r="H35" i="2"/>
  <c r="J35" i="2" s="1"/>
  <c r="L35" i="2" s="1"/>
  <c r="P19" i="3"/>
  <c r="B19" i="2" s="1"/>
  <c r="F19" i="2" s="1"/>
  <c r="E46" i="2"/>
  <c r="G52" i="2"/>
  <c r="I52" i="2" s="1"/>
  <c r="K52" i="2" s="1"/>
  <c r="M52" i="2" s="1"/>
  <c r="B53" i="1" s="1"/>
  <c r="H53" i="1" s="1"/>
  <c r="B52" i="12" s="1"/>
  <c r="P30" i="3"/>
  <c r="B30" i="2" s="1"/>
  <c r="F32" i="2"/>
  <c r="P32" i="2" s="1"/>
  <c r="R45" i="3"/>
  <c r="D45" i="2" s="1"/>
  <c r="F45" i="2" s="1"/>
  <c r="P45" i="2" s="1"/>
  <c r="F36" i="2"/>
  <c r="P36" i="2" s="1"/>
  <c r="Q39" i="3"/>
  <c r="C39" i="2" s="1"/>
  <c r="Q41" i="3"/>
  <c r="C41" i="2" s="1"/>
  <c r="F48" i="2"/>
  <c r="P48" i="2" s="1"/>
  <c r="F46" i="2"/>
  <c r="P46" i="2" s="1"/>
  <c r="E47" i="2"/>
  <c r="E67" i="2"/>
  <c r="R62" i="3"/>
  <c r="D62" i="2" s="1"/>
  <c r="F62" i="2" s="1"/>
  <c r="R37" i="3"/>
  <c r="D37" i="2" s="1"/>
  <c r="F37" i="2" s="1"/>
  <c r="P37" i="2" s="1"/>
  <c r="F38" i="2"/>
  <c r="P38" i="2" s="1"/>
  <c r="P39" i="3"/>
  <c r="B39" i="2" s="1"/>
  <c r="F39" i="2" s="1"/>
  <c r="P39" i="2" s="1"/>
  <c r="P40" i="3"/>
  <c r="B40" i="2" s="1"/>
  <c r="F40" i="2" s="1"/>
  <c r="P40" i="2" s="1"/>
  <c r="P59" i="3"/>
  <c r="B59" i="2" s="1"/>
  <c r="F59" i="2" s="1"/>
  <c r="P34" i="3"/>
  <c r="B34" i="2" s="1"/>
  <c r="F34" i="2" s="1"/>
  <c r="F41" i="2"/>
  <c r="P41" i="2" s="1"/>
  <c r="P42" i="3"/>
  <c r="B42" i="2" s="1"/>
  <c r="F42" i="2" s="1"/>
  <c r="F54" i="2"/>
  <c r="P54" i="2" s="1"/>
  <c r="Q57" i="3"/>
  <c r="C57" i="2" s="1"/>
  <c r="R73" i="3"/>
  <c r="D73" i="2" s="1"/>
  <c r="F73" i="2" s="1"/>
  <c r="P73" i="2" s="1"/>
  <c r="F72" i="2"/>
  <c r="P72" i="2" s="1"/>
  <c r="R101" i="3"/>
  <c r="D101" i="2" s="1"/>
  <c r="R53" i="3"/>
  <c r="D53" i="2" s="1"/>
  <c r="R61" i="3"/>
  <c r="D61" i="2" s="1"/>
  <c r="F61" i="2" s="1"/>
  <c r="P61" i="2" s="1"/>
  <c r="P77" i="9"/>
  <c r="B77" i="16" s="1"/>
  <c r="Q48" i="3"/>
  <c r="C48" i="2" s="1"/>
  <c r="P57" i="3"/>
  <c r="B57" i="2" s="1"/>
  <c r="F57" i="2" s="1"/>
  <c r="P57" i="2" s="1"/>
  <c r="Q65" i="3"/>
  <c r="C65" i="2" s="1"/>
  <c r="R71" i="3"/>
  <c r="D71" i="2" s="1"/>
  <c r="P49" i="3"/>
  <c r="B49" i="2" s="1"/>
  <c r="F49" i="2" s="1"/>
  <c r="F50" i="2"/>
  <c r="P50" i="2" s="1"/>
  <c r="P58" i="3"/>
  <c r="B58" i="2" s="1"/>
  <c r="F58" i="2" s="1"/>
  <c r="F65" i="2"/>
  <c r="P65" i="2" s="1"/>
  <c r="F66" i="2"/>
  <c r="P66" i="2" s="1"/>
  <c r="F68" i="2"/>
  <c r="P68" i="2" s="1"/>
  <c r="F81" i="2"/>
  <c r="P81" i="2" s="1"/>
  <c r="Q65" i="9"/>
  <c r="C65" i="16" s="1"/>
  <c r="F51" i="2"/>
  <c r="P51" i="2" s="1"/>
  <c r="F60" i="2"/>
  <c r="P60" i="2" s="1"/>
  <c r="F74" i="2"/>
  <c r="P74" i="2" s="1"/>
  <c r="Q58" i="9"/>
  <c r="C58" i="16" s="1"/>
  <c r="Q66" i="9"/>
  <c r="C66" i="16" s="1"/>
  <c r="R97" i="3"/>
  <c r="D97" i="2" s="1"/>
  <c r="F97" i="2" s="1"/>
  <c r="P97" i="2" s="1"/>
  <c r="P91" i="3"/>
  <c r="B91" i="2" s="1"/>
  <c r="F91" i="2" s="1"/>
  <c r="P91" i="2" s="1"/>
  <c r="R98" i="3"/>
  <c r="D98" i="2" s="1"/>
  <c r="F98" i="2" s="1"/>
  <c r="P98" i="2" s="1"/>
  <c r="J105" i="12"/>
  <c r="Q74" i="9"/>
  <c r="C74" i="16" s="1"/>
  <c r="F88" i="2"/>
  <c r="P88" i="2" s="1"/>
  <c r="P104" i="3"/>
  <c r="B104" i="2" s="1"/>
  <c r="F104" i="2" s="1"/>
  <c r="P104" i="2" s="1"/>
  <c r="P80" i="3"/>
  <c r="B80" i="2" s="1"/>
  <c r="F82" i="2"/>
  <c r="P82" i="2" s="1"/>
  <c r="F89" i="2"/>
  <c r="P89" i="2" s="1"/>
  <c r="R90" i="3"/>
  <c r="D90" i="2" s="1"/>
  <c r="F90" i="2" s="1"/>
  <c r="P90" i="2" s="1"/>
  <c r="P71" i="3"/>
  <c r="B71" i="2" s="1"/>
  <c r="P95" i="3"/>
  <c r="B95" i="2" s="1"/>
  <c r="F95" i="2" s="1"/>
  <c r="P103" i="3"/>
  <c r="B103" i="2" s="1"/>
  <c r="F103" i="2" s="1"/>
  <c r="R75" i="3"/>
  <c r="D75" i="2" s="1"/>
  <c r="F75" i="2" s="1"/>
  <c r="P75" i="2" s="1"/>
  <c r="F99" i="2"/>
  <c r="P99" i="2" s="1"/>
  <c r="P76" i="3"/>
  <c r="B76" i="2" s="1"/>
  <c r="Q82" i="3"/>
  <c r="C82" i="2" s="1"/>
  <c r="Q51" i="9"/>
  <c r="C51" i="16" s="1"/>
  <c r="Q57" i="9"/>
  <c r="C57" i="16" s="1"/>
  <c r="Q85" i="3"/>
  <c r="C85" i="2" s="1"/>
  <c r="Q93" i="3"/>
  <c r="C93" i="2" s="1"/>
  <c r="Q80" i="3"/>
  <c r="C80" i="2" s="1"/>
  <c r="Q88" i="3"/>
  <c r="C88" i="2" s="1"/>
  <c r="Q96" i="3"/>
  <c r="C96" i="2" s="1"/>
  <c r="Q104" i="3"/>
  <c r="C104" i="2" s="1"/>
  <c r="R3" i="9"/>
  <c r="D3" i="16" s="1"/>
  <c r="F3" i="16" s="1"/>
  <c r="E3" i="16" s="1"/>
  <c r="Q91" i="3"/>
  <c r="C91" i="2" s="1"/>
  <c r="F75" i="16" l="1"/>
  <c r="P75" i="16" s="1"/>
  <c r="B80" i="6"/>
  <c r="F80" i="2"/>
  <c r="P80" i="2" s="1"/>
  <c r="E83" i="2"/>
  <c r="H83" i="2" s="1"/>
  <c r="J83" i="2" s="1"/>
  <c r="L83" i="2" s="1"/>
  <c r="O83" i="2" s="1"/>
  <c r="D84" i="1" s="1"/>
  <c r="J84" i="1" s="1"/>
  <c r="D83" i="12" s="1"/>
  <c r="E48" i="2"/>
  <c r="E33" i="2"/>
  <c r="E63" i="2"/>
  <c r="E38" i="2"/>
  <c r="E7" i="2"/>
  <c r="H7" i="2" s="1"/>
  <c r="J7" i="2" s="1"/>
  <c r="L7" i="2" s="1"/>
  <c r="F100" i="2"/>
  <c r="P100" i="2" s="1"/>
  <c r="E12" i="2"/>
  <c r="E64" i="2"/>
  <c r="G64" i="2" s="1"/>
  <c r="I64" i="2" s="1"/>
  <c r="K64" i="2" s="1"/>
  <c r="M64" i="2" s="1"/>
  <c r="B65" i="1" s="1"/>
  <c r="H65" i="1" s="1"/>
  <c r="B64" i="12" s="1"/>
  <c r="F92" i="2"/>
  <c r="P92" i="2" s="1"/>
  <c r="F53" i="2"/>
  <c r="P53" i="2" s="1"/>
  <c r="E70" i="2"/>
  <c r="E39" i="2"/>
  <c r="E43" i="2"/>
  <c r="E26" i="2"/>
  <c r="E44" i="2"/>
  <c r="E27" i="2"/>
  <c r="P27" i="2"/>
  <c r="P102" i="2"/>
  <c r="E102" i="2"/>
  <c r="G102" i="2" s="1"/>
  <c r="I102" i="2" s="1"/>
  <c r="K102" i="2" s="1"/>
  <c r="M102" i="2" s="1"/>
  <c r="B103" i="1" s="1"/>
  <c r="H103" i="1" s="1"/>
  <c r="B102" i="12" s="1"/>
  <c r="E79" i="2"/>
  <c r="G79" i="2" s="1"/>
  <c r="I79" i="2" s="1"/>
  <c r="K79" i="2" s="1"/>
  <c r="M79" i="2" s="1"/>
  <c r="B80" i="1" s="1"/>
  <c r="H80" i="1" s="1"/>
  <c r="B79" i="12" s="1"/>
  <c r="E94" i="2"/>
  <c r="E100" i="2"/>
  <c r="E84" i="2"/>
  <c r="H84" i="2" s="1"/>
  <c r="J84" i="2" s="1"/>
  <c r="L84" i="2" s="1"/>
  <c r="O84" i="2" s="1"/>
  <c r="D85" i="1" s="1"/>
  <c r="J85" i="1" s="1"/>
  <c r="D84" i="12" s="1"/>
  <c r="E103" i="16"/>
  <c r="G103" i="16" s="1"/>
  <c r="I103" i="16" s="1"/>
  <c r="K103" i="16" s="1"/>
  <c r="M103" i="16" s="1"/>
  <c r="F52" i="16"/>
  <c r="P52" i="16" s="1"/>
  <c r="F97" i="16"/>
  <c r="P97" i="16" s="1"/>
  <c r="E86" i="16"/>
  <c r="H86" i="16" s="1"/>
  <c r="J86" i="16" s="1"/>
  <c r="L86" i="16" s="1"/>
  <c r="O86" i="16" s="1"/>
  <c r="E51" i="16"/>
  <c r="H51" i="16" s="1"/>
  <c r="J51" i="16" s="1"/>
  <c r="L51" i="16" s="1"/>
  <c r="F81" i="16"/>
  <c r="P81" i="16" s="1"/>
  <c r="E92" i="16"/>
  <c r="H92" i="16" s="1"/>
  <c r="J92" i="16" s="1"/>
  <c r="L92" i="16" s="1"/>
  <c r="E19" i="16"/>
  <c r="E8" i="16"/>
  <c r="E20" i="16"/>
  <c r="E101" i="16"/>
  <c r="G101" i="16" s="1"/>
  <c r="I101" i="16" s="1"/>
  <c r="K101" i="16" s="1"/>
  <c r="M101" i="16" s="1"/>
  <c r="E102" i="16"/>
  <c r="G102" i="16" s="1"/>
  <c r="I102" i="16" s="1"/>
  <c r="K102" i="16" s="1"/>
  <c r="M102" i="16" s="1"/>
  <c r="G104" i="16"/>
  <c r="I104" i="16" s="1"/>
  <c r="K104" i="16" s="1"/>
  <c r="M104" i="16" s="1"/>
  <c r="E9" i="16"/>
  <c r="H12" i="16"/>
  <c r="J12" i="16" s="1"/>
  <c r="L12" i="16" s="1"/>
  <c r="O12" i="16" s="1"/>
  <c r="D12" i="6" s="1"/>
  <c r="J12" i="6" s="1"/>
  <c r="G11" i="12" s="1"/>
  <c r="E44" i="16"/>
  <c r="E96" i="16"/>
  <c r="H96" i="16" s="1"/>
  <c r="J96" i="16" s="1"/>
  <c r="L96" i="16" s="1"/>
  <c r="E32" i="16"/>
  <c r="E16" i="16"/>
  <c r="G16" i="16" s="1"/>
  <c r="I16" i="16" s="1"/>
  <c r="K16" i="16" s="1"/>
  <c r="M16" i="16" s="1"/>
  <c r="B16" i="6" s="1"/>
  <c r="H16" i="6" s="1"/>
  <c r="E15" i="12" s="1"/>
  <c r="E17" i="16"/>
  <c r="G17" i="16" s="1"/>
  <c r="I17" i="16" s="1"/>
  <c r="K17" i="16" s="1"/>
  <c r="M17" i="16" s="1"/>
  <c r="B17" i="6" s="1"/>
  <c r="H17" i="6" s="1"/>
  <c r="E16" i="12" s="1"/>
  <c r="E40" i="16"/>
  <c r="H40" i="16" s="1"/>
  <c r="J40" i="16" s="1"/>
  <c r="L40" i="16" s="1"/>
  <c r="E70" i="16"/>
  <c r="G70" i="16" s="1"/>
  <c r="I70" i="16" s="1"/>
  <c r="K70" i="16" s="1"/>
  <c r="M70" i="16" s="1"/>
  <c r="E24" i="16"/>
  <c r="H24" i="16" s="1"/>
  <c r="J24" i="16" s="1"/>
  <c r="L24" i="16" s="1"/>
  <c r="E80" i="16"/>
  <c r="H80" i="16" s="1"/>
  <c r="J80" i="16" s="1"/>
  <c r="L80" i="16" s="1"/>
  <c r="O80" i="16" s="1"/>
  <c r="E43" i="16"/>
  <c r="E27" i="16"/>
  <c r="E46" i="16"/>
  <c r="G46" i="16" s="1"/>
  <c r="I46" i="16" s="1"/>
  <c r="K46" i="16" s="1"/>
  <c r="M46" i="16" s="1"/>
  <c r="B46" i="6" s="1"/>
  <c r="H46" i="6" s="1"/>
  <c r="E45" i="12" s="1"/>
  <c r="E23" i="16"/>
  <c r="H23" i="16" s="1"/>
  <c r="J23" i="16" s="1"/>
  <c r="L23" i="16" s="1"/>
  <c r="E13" i="16"/>
  <c r="H13" i="16" s="1"/>
  <c r="J13" i="16" s="1"/>
  <c r="L13" i="16" s="1"/>
  <c r="E98" i="16"/>
  <c r="G98" i="16" s="1"/>
  <c r="I98" i="16" s="1"/>
  <c r="K98" i="16" s="1"/>
  <c r="M98" i="16" s="1"/>
  <c r="F59" i="16"/>
  <c r="P59" i="16" s="1"/>
  <c r="E36" i="16"/>
  <c r="E76" i="16"/>
  <c r="H76" i="16" s="1"/>
  <c r="J76" i="16" s="1"/>
  <c r="L76" i="16" s="1"/>
  <c r="E87" i="16"/>
  <c r="E52" i="16"/>
  <c r="H52" i="16" s="1"/>
  <c r="J52" i="16" s="1"/>
  <c r="L52" i="16" s="1"/>
  <c r="O52" i="16" s="1"/>
  <c r="D52" i="6" s="1"/>
  <c r="J52" i="6" s="1"/>
  <c r="G51" i="12" s="1"/>
  <c r="E89" i="16"/>
  <c r="E84" i="16"/>
  <c r="H84" i="16" s="1"/>
  <c r="J84" i="16" s="1"/>
  <c r="L84" i="16" s="1"/>
  <c r="O84" i="16" s="1"/>
  <c r="E73" i="2"/>
  <c r="H73" i="2" s="1"/>
  <c r="J73" i="2" s="1"/>
  <c r="L73" i="2" s="1"/>
  <c r="O73" i="2" s="1"/>
  <c r="D74" i="1" s="1"/>
  <c r="J74" i="1" s="1"/>
  <c r="D73" i="12" s="1"/>
  <c r="E91" i="2"/>
  <c r="E96" i="2"/>
  <c r="E82" i="2"/>
  <c r="G82" i="2" s="1"/>
  <c r="I82" i="2" s="1"/>
  <c r="K82" i="2" s="1"/>
  <c r="M82" i="2" s="1"/>
  <c r="B83" i="1" s="1"/>
  <c r="H83" i="1" s="1"/>
  <c r="B82" i="12" s="1"/>
  <c r="F76" i="2"/>
  <c r="P76" i="2" s="1"/>
  <c r="F77" i="16"/>
  <c r="P77" i="16" s="1"/>
  <c r="E57" i="16"/>
  <c r="G57" i="16" s="1"/>
  <c r="I57" i="16" s="1"/>
  <c r="K57" i="16" s="1"/>
  <c r="M57" i="16" s="1"/>
  <c r="B57" i="6" s="1"/>
  <c r="H57" i="6" s="1"/>
  <c r="E56" i="12" s="1"/>
  <c r="E88" i="2"/>
  <c r="E83" i="16"/>
  <c r="G83" i="16" s="1"/>
  <c r="I83" i="16" s="1"/>
  <c r="K83" i="16" s="1"/>
  <c r="M83" i="16" s="1"/>
  <c r="F71" i="2"/>
  <c r="P71" i="2" s="1"/>
  <c r="E87" i="2"/>
  <c r="E62" i="16"/>
  <c r="E77" i="2"/>
  <c r="E97" i="2"/>
  <c r="H97" i="2" s="1"/>
  <c r="J97" i="2" s="1"/>
  <c r="L97" i="2" s="1"/>
  <c r="O97" i="2" s="1"/>
  <c r="D98" i="1" s="1"/>
  <c r="J98" i="1" s="1"/>
  <c r="D97" i="12" s="1"/>
  <c r="E78" i="2"/>
  <c r="F101" i="2"/>
  <c r="E94" i="16"/>
  <c r="G94" i="16" s="1"/>
  <c r="I94" i="16" s="1"/>
  <c r="K94" i="16" s="1"/>
  <c r="M94" i="16" s="1"/>
  <c r="E71" i="16"/>
  <c r="G63" i="2"/>
  <c r="I63" i="2" s="1"/>
  <c r="K63" i="2" s="1"/>
  <c r="M63" i="2" s="1"/>
  <c r="B64" i="1" s="1"/>
  <c r="H64" i="1" s="1"/>
  <c r="B63" i="12" s="1"/>
  <c r="H63" i="2"/>
  <c r="J63" i="2" s="1"/>
  <c r="L63" i="2" s="1"/>
  <c r="E93" i="2"/>
  <c r="H93" i="2" s="1"/>
  <c r="J93" i="2" s="1"/>
  <c r="L93" i="2" s="1"/>
  <c r="O93" i="2" s="1"/>
  <c r="D94" i="1" s="1"/>
  <c r="J94" i="1" s="1"/>
  <c r="D93" i="12" s="1"/>
  <c r="E88" i="16"/>
  <c r="H88" i="16" s="1"/>
  <c r="J88" i="16" s="1"/>
  <c r="L88" i="16" s="1"/>
  <c r="O88" i="16" s="1"/>
  <c r="G83" i="2"/>
  <c r="I83" i="2" s="1"/>
  <c r="K83" i="2" s="1"/>
  <c r="M83" i="2" s="1"/>
  <c r="B84" i="1" s="1"/>
  <c r="H84" i="1" s="1"/>
  <c r="B83" i="12" s="1"/>
  <c r="E86" i="2"/>
  <c r="E85" i="2"/>
  <c r="E89" i="2"/>
  <c r="G89" i="2" s="1"/>
  <c r="I89" i="2" s="1"/>
  <c r="K89" i="2" s="1"/>
  <c r="M89" i="2" s="1"/>
  <c r="B90" i="1" s="1"/>
  <c r="H90" i="1" s="1"/>
  <c r="B89" i="12" s="1"/>
  <c r="E82" i="16"/>
  <c r="E56" i="2"/>
  <c r="E72" i="16"/>
  <c r="E50" i="2"/>
  <c r="G50" i="2" s="1"/>
  <c r="I50" i="2" s="1"/>
  <c r="K50" i="2" s="1"/>
  <c r="M50" i="2" s="1"/>
  <c r="B51" i="1" s="1"/>
  <c r="H51" i="1" s="1"/>
  <c r="B50" i="12" s="1"/>
  <c r="E61" i="16"/>
  <c r="G78" i="16"/>
  <c r="I78" i="16" s="1"/>
  <c r="K78" i="16" s="1"/>
  <c r="M78" i="16" s="1"/>
  <c r="H79" i="16"/>
  <c r="J79" i="16" s="1"/>
  <c r="L79" i="16" s="1"/>
  <c r="N79" i="16" s="1"/>
  <c r="E74" i="16"/>
  <c r="E67" i="16"/>
  <c r="G67" i="16" s="1"/>
  <c r="I67" i="16" s="1"/>
  <c r="K67" i="16" s="1"/>
  <c r="M67" i="16" s="1"/>
  <c r="E73" i="16"/>
  <c r="E55" i="16"/>
  <c r="G55" i="16" s="1"/>
  <c r="I55" i="16" s="1"/>
  <c r="K55" i="16" s="1"/>
  <c r="M55" i="16" s="1"/>
  <c r="B55" i="6" s="1"/>
  <c r="H55" i="6" s="1"/>
  <c r="E54" i="12" s="1"/>
  <c r="E66" i="16"/>
  <c r="H66" i="16" s="1"/>
  <c r="J66" i="16" s="1"/>
  <c r="L66" i="16" s="1"/>
  <c r="E75" i="16"/>
  <c r="E58" i="16"/>
  <c r="H58" i="16" s="1"/>
  <c r="J58" i="16" s="1"/>
  <c r="L58" i="16" s="1"/>
  <c r="E91" i="16"/>
  <c r="H91" i="16" s="1"/>
  <c r="J91" i="16" s="1"/>
  <c r="L91" i="16" s="1"/>
  <c r="E93" i="16"/>
  <c r="P3" i="16"/>
  <c r="P59" i="2"/>
  <c r="E59" i="2"/>
  <c r="P16" i="2"/>
  <c r="E16" i="2"/>
  <c r="P19" i="2"/>
  <c r="E19" i="2"/>
  <c r="E49" i="2"/>
  <c r="P49" i="2"/>
  <c r="P31" i="2"/>
  <c r="E31" i="2"/>
  <c r="E4" i="2"/>
  <c r="P4" i="2"/>
  <c r="P103" i="2"/>
  <c r="E103" i="2"/>
  <c r="P95" i="2"/>
  <c r="E95" i="2"/>
  <c r="P58" i="2"/>
  <c r="E58" i="2"/>
  <c r="P42" i="2"/>
  <c r="E42" i="2"/>
  <c r="G39" i="2"/>
  <c r="I39" i="2" s="1"/>
  <c r="K39" i="2" s="1"/>
  <c r="M39" i="2" s="1"/>
  <c r="B40" i="1" s="1"/>
  <c r="H40" i="1" s="1"/>
  <c r="B39" i="12" s="1"/>
  <c r="H39" i="2"/>
  <c r="J39" i="2" s="1"/>
  <c r="L39" i="2" s="1"/>
  <c r="H25" i="16"/>
  <c r="J25" i="16" s="1"/>
  <c r="L25" i="16" s="1"/>
  <c r="G25" i="16"/>
  <c r="I25" i="16" s="1"/>
  <c r="K25" i="16" s="1"/>
  <c r="M25" i="16" s="1"/>
  <c r="B25" i="6" s="1"/>
  <c r="H25" i="6" s="1"/>
  <c r="E24" i="12" s="1"/>
  <c r="E10" i="16"/>
  <c r="G7" i="2"/>
  <c r="I7" i="2" s="1"/>
  <c r="K7" i="2" s="1"/>
  <c r="M7" i="2" s="1"/>
  <c r="B8" i="1" s="1"/>
  <c r="H8" i="1" s="1"/>
  <c r="B7" i="12" s="1"/>
  <c r="H16" i="16"/>
  <c r="J16" i="16" s="1"/>
  <c r="L16" i="16" s="1"/>
  <c r="E22" i="16"/>
  <c r="H7" i="16"/>
  <c r="J7" i="16" s="1"/>
  <c r="L7" i="16" s="1"/>
  <c r="G7" i="16"/>
  <c r="I7" i="16" s="1"/>
  <c r="K7" i="16" s="1"/>
  <c r="M7" i="16" s="1"/>
  <c r="B7" i="6" s="1"/>
  <c r="H7" i="6" s="1"/>
  <c r="E6" i="12" s="1"/>
  <c r="E90" i="2"/>
  <c r="E66" i="2"/>
  <c r="E55" i="2"/>
  <c r="P55" i="2"/>
  <c r="G67" i="2"/>
  <c r="I67" i="2" s="1"/>
  <c r="K67" i="2" s="1"/>
  <c r="M67" i="2" s="1"/>
  <c r="B68" i="1" s="1"/>
  <c r="H68" i="1" s="1"/>
  <c r="B67" i="12" s="1"/>
  <c r="H67" i="2"/>
  <c r="J67" i="2" s="1"/>
  <c r="L67" i="2" s="1"/>
  <c r="H26" i="2"/>
  <c r="J26" i="2" s="1"/>
  <c r="L26" i="2" s="1"/>
  <c r="G26" i="2"/>
  <c r="I26" i="2" s="1"/>
  <c r="K26" i="2" s="1"/>
  <c r="M26" i="2" s="1"/>
  <c r="B27" i="1" s="1"/>
  <c r="H27" i="1" s="1"/>
  <c r="B26" i="12" s="1"/>
  <c r="E50" i="16"/>
  <c r="H29" i="16"/>
  <c r="J29" i="16" s="1"/>
  <c r="L29" i="16" s="1"/>
  <c r="G29" i="16"/>
  <c r="I29" i="16" s="1"/>
  <c r="K29" i="16" s="1"/>
  <c r="M29" i="16" s="1"/>
  <c r="B29" i="6" s="1"/>
  <c r="H29" i="6" s="1"/>
  <c r="E28" i="12" s="1"/>
  <c r="P54" i="16"/>
  <c r="E54" i="16"/>
  <c r="E26" i="16"/>
  <c r="G10" i="2"/>
  <c r="I10" i="2" s="1"/>
  <c r="K10" i="2" s="1"/>
  <c r="M10" i="2" s="1"/>
  <c r="B11" i="1" s="1"/>
  <c r="H11" i="1" s="1"/>
  <c r="B10" i="12" s="1"/>
  <c r="H10" i="12" s="1"/>
  <c r="H10" i="2"/>
  <c r="J10" i="2" s="1"/>
  <c r="L10" i="2" s="1"/>
  <c r="E6" i="2"/>
  <c r="P69" i="16"/>
  <c r="E69" i="16"/>
  <c r="E31" i="16"/>
  <c r="H20" i="16"/>
  <c r="J20" i="16" s="1"/>
  <c r="L20" i="16" s="1"/>
  <c r="G20" i="16"/>
  <c r="I20" i="16" s="1"/>
  <c r="K20" i="16" s="1"/>
  <c r="M20" i="16" s="1"/>
  <c r="B20" i="6" s="1"/>
  <c r="H20" i="6" s="1"/>
  <c r="E19" i="12" s="1"/>
  <c r="E48" i="16"/>
  <c r="G24" i="2"/>
  <c r="I24" i="2" s="1"/>
  <c r="K24" i="2" s="1"/>
  <c r="M24" i="2" s="1"/>
  <c r="B25" i="1" s="1"/>
  <c r="H25" i="1" s="1"/>
  <c r="B24" i="12" s="1"/>
  <c r="H24" i="2"/>
  <c r="J24" i="2" s="1"/>
  <c r="L24" i="2" s="1"/>
  <c r="O11" i="16"/>
  <c r="D11" i="6" s="1"/>
  <c r="J11" i="6" s="1"/>
  <c r="G10" i="12" s="1"/>
  <c r="N11" i="16"/>
  <c r="C11" i="6" s="1"/>
  <c r="I11" i="6" s="1"/>
  <c r="F10" i="12" s="1"/>
  <c r="E53" i="16"/>
  <c r="P20" i="2"/>
  <c r="E20" i="2"/>
  <c r="E13" i="2"/>
  <c r="P13" i="2"/>
  <c r="P5" i="2"/>
  <c r="E5" i="2"/>
  <c r="E54" i="2"/>
  <c r="E104" i="2"/>
  <c r="E99" i="2"/>
  <c r="E74" i="2"/>
  <c r="G47" i="2"/>
  <c r="I47" i="2" s="1"/>
  <c r="K47" i="2" s="1"/>
  <c r="M47" i="2" s="1"/>
  <c r="B48" i="1" s="1"/>
  <c r="H48" i="1" s="1"/>
  <c r="B47" i="12" s="1"/>
  <c r="H47" i="2"/>
  <c r="J47" i="2" s="1"/>
  <c r="L47" i="2" s="1"/>
  <c r="H8" i="16"/>
  <c r="J8" i="16" s="1"/>
  <c r="L8" i="16" s="1"/>
  <c r="G8" i="16"/>
  <c r="I8" i="16" s="1"/>
  <c r="K8" i="16" s="1"/>
  <c r="M8" i="16" s="1"/>
  <c r="B8" i="6" s="1"/>
  <c r="H8" i="6" s="1"/>
  <c r="E7" i="12" s="1"/>
  <c r="H46" i="16"/>
  <c r="J46" i="16" s="1"/>
  <c r="L46" i="16" s="1"/>
  <c r="H44" i="16"/>
  <c r="J44" i="16" s="1"/>
  <c r="L44" i="16" s="1"/>
  <c r="G44" i="16"/>
  <c r="I44" i="16" s="1"/>
  <c r="K44" i="16" s="1"/>
  <c r="M44" i="16" s="1"/>
  <c r="B44" i="6" s="1"/>
  <c r="H44" i="6" s="1"/>
  <c r="E43" i="12" s="1"/>
  <c r="E15" i="16"/>
  <c r="E47" i="16"/>
  <c r="E9" i="2"/>
  <c r="E62" i="2"/>
  <c r="P62" i="2"/>
  <c r="G32" i="16"/>
  <c r="I32" i="16" s="1"/>
  <c r="K32" i="16" s="1"/>
  <c r="M32" i="16" s="1"/>
  <c r="B32" i="6" s="1"/>
  <c r="H32" i="6" s="1"/>
  <c r="E31" i="12" s="1"/>
  <c r="H32" i="16"/>
  <c r="J32" i="16" s="1"/>
  <c r="L32" i="16" s="1"/>
  <c r="G6" i="16"/>
  <c r="I6" i="16" s="1"/>
  <c r="K6" i="16" s="1"/>
  <c r="M6" i="16" s="1"/>
  <c r="B6" i="6" s="1"/>
  <c r="H6" i="6" s="1"/>
  <c r="E5" i="12" s="1"/>
  <c r="H6" i="16"/>
  <c r="J6" i="16" s="1"/>
  <c r="L6" i="16" s="1"/>
  <c r="P64" i="16"/>
  <c r="E64" i="16"/>
  <c r="G23" i="2"/>
  <c r="I23" i="2" s="1"/>
  <c r="K23" i="2" s="1"/>
  <c r="M23" i="2" s="1"/>
  <c r="B24" i="1" s="1"/>
  <c r="H24" i="1" s="1"/>
  <c r="B23" i="12" s="1"/>
  <c r="H23" i="2"/>
  <c r="J23" i="2" s="1"/>
  <c r="L23" i="2" s="1"/>
  <c r="G96" i="16"/>
  <c r="I96" i="16" s="1"/>
  <c r="K96" i="16" s="1"/>
  <c r="M96" i="16" s="1"/>
  <c r="H103" i="16"/>
  <c r="J103" i="16" s="1"/>
  <c r="L103" i="16" s="1"/>
  <c r="N103" i="16" s="1"/>
  <c r="E65" i="16"/>
  <c r="E61" i="2"/>
  <c r="E51" i="2"/>
  <c r="H21" i="16"/>
  <c r="J21" i="16" s="1"/>
  <c r="L21" i="16" s="1"/>
  <c r="G21" i="16"/>
  <c r="I21" i="16" s="1"/>
  <c r="K21" i="16" s="1"/>
  <c r="M21" i="16" s="1"/>
  <c r="B21" i="6" s="1"/>
  <c r="H21" i="6" s="1"/>
  <c r="E20" i="12" s="1"/>
  <c r="E22" i="2"/>
  <c r="E60" i="2"/>
  <c r="E36" i="2"/>
  <c r="E95" i="16"/>
  <c r="E42" i="16"/>
  <c r="E18" i="2"/>
  <c r="G45" i="16"/>
  <c r="I45" i="16" s="1"/>
  <c r="K45" i="16" s="1"/>
  <c r="M45" i="16" s="1"/>
  <c r="B45" i="6" s="1"/>
  <c r="H45" i="6" s="1"/>
  <c r="E44" i="12" s="1"/>
  <c r="H45" i="16"/>
  <c r="J45" i="16" s="1"/>
  <c r="L45" i="16" s="1"/>
  <c r="H4" i="16"/>
  <c r="J4" i="16" s="1"/>
  <c r="L4" i="16" s="1"/>
  <c r="G4" i="16"/>
  <c r="I4" i="16" s="1"/>
  <c r="K4" i="16" s="1"/>
  <c r="M4" i="16" s="1"/>
  <c r="B4" i="6" s="1"/>
  <c r="H4" i="6" s="1"/>
  <c r="E3" i="12" s="1"/>
  <c r="E38" i="16"/>
  <c r="E68" i="16"/>
  <c r="H3" i="2"/>
  <c r="J3" i="2" s="1"/>
  <c r="L3" i="2" s="1"/>
  <c r="G3" i="2"/>
  <c r="I3" i="2" s="1"/>
  <c r="K3" i="2" s="1"/>
  <c r="M3" i="2" s="1"/>
  <c r="B4" i="1" s="1"/>
  <c r="H4" i="1" s="1"/>
  <c r="B3" i="12" s="1"/>
  <c r="E30" i="2"/>
  <c r="H48" i="2"/>
  <c r="J48" i="2" s="1"/>
  <c r="L48" i="2" s="1"/>
  <c r="G48" i="2"/>
  <c r="I48" i="2" s="1"/>
  <c r="K48" i="2" s="1"/>
  <c r="M48" i="2" s="1"/>
  <c r="B49" i="1" s="1"/>
  <c r="H49" i="1" s="1"/>
  <c r="B48" i="12" s="1"/>
  <c r="H38" i="2"/>
  <c r="J38" i="2" s="1"/>
  <c r="L38" i="2" s="1"/>
  <c r="G38" i="2"/>
  <c r="I38" i="2" s="1"/>
  <c r="K38" i="2" s="1"/>
  <c r="M38" i="2" s="1"/>
  <c r="B39" i="1" s="1"/>
  <c r="H39" i="1" s="1"/>
  <c r="B38" i="12" s="1"/>
  <c r="H17" i="2"/>
  <c r="J17" i="2" s="1"/>
  <c r="L17" i="2" s="1"/>
  <c r="G17" i="2"/>
  <c r="I17" i="2" s="1"/>
  <c r="K17" i="2" s="1"/>
  <c r="M17" i="2" s="1"/>
  <c r="B18" i="1" s="1"/>
  <c r="H18" i="1" s="1"/>
  <c r="B17" i="12" s="1"/>
  <c r="G41" i="16"/>
  <c r="I41" i="16" s="1"/>
  <c r="K41" i="16" s="1"/>
  <c r="M41" i="16" s="1"/>
  <c r="B41" i="6" s="1"/>
  <c r="H41" i="6" s="1"/>
  <c r="E40" i="12" s="1"/>
  <c r="H41" i="16"/>
  <c r="J41" i="16" s="1"/>
  <c r="L41" i="16" s="1"/>
  <c r="E72" i="2"/>
  <c r="E68" i="2"/>
  <c r="E45" i="2"/>
  <c r="O52" i="2"/>
  <c r="D53" i="1" s="1"/>
  <c r="J53" i="1" s="1"/>
  <c r="D52" i="12" s="1"/>
  <c r="N52" i="2"/>
  <c r="C53" i="1" s="1"/>
  <c r="I53" i="1" s="1"/>
  <c r="C52" i="12" s="1"/>
  <c r="N35" i="2"/>
  <c r="C36" i="1" s="1"/>
  <c r="I36" i="1" s="1"/>
  <c r="C35" i="12" s="1"/>
  <c r="O35" i="2"/>
  <c r="D36" i="1" s="1"/>
  <c r="J36" i="1" s="1"/>
  <c r="D35" i="12" s="1"/>
  <c r="E40" i="2"/>
  <c r="E34" i="16"/>
  <c r="E100" i="16"/>
  <c r="E85" i="16"/>
  <c r="H44" i="2"/>
  <c r="J44" i="2" s="1"/>
  <c r="L44" i="2" s="1"/>
  <c r="G44" i="2"/>
  <c r="I44" i="2" s="1"/>
  <c r="K44" i="2" s="1"/>
  <c r="M44" i="2" s="1"/>
  <c r="B45" i="1" s="1"/>
  <c r="H45" i="1" s="1"/>
  <c r="B44" i="12" s="1"/>
  <c r="E14" i="2"/>
  <c r="E30" i="16"/>
  <c r="E35" i="16"/>
  <c r="E60" i="16"/>
  <c r="E8" i="2"/>
  <c r="E14" i="16"/>
  <c r="G40" i="16"/>
  <c r="I40" i="16" s="1"/>
  <c r="K40" i="16" s="1"/>
  <c r="M40" i="16" s="1"/>
  <c r="B40" i="6" s="1"/>
  <c r="H40" i="6" s="1"/>
  <c r="E39" i="12" s="1"/>
  <c r="G76" i="16"/>
  <c r="I76" i="16" s="1"/>
  <c r="K76" i="16" s="1"/>
  <c r="M76" i="16" s="1"/>
  <c r="E80" i="2"/>
  <c r="E65" i="2"/>
  <c r="E57" i="2"/>
  <c r="H37" i="16"/>
  <c r="J37" i="16" s="1"/>
  <c r="L37" i="16" s="1"/>
  <c r="G37" i="16"/>
  <c r="I37" i="16" s="1"/>
  <c r="K37" i="16" s="1"/>
  <c r="M37" i="16" s="1"/>
  <c r="B37" i="6" s="1"/>
  <c r="H37" i="6" s="1"/>
  <c r="E36" i="12" s="1"/>
  <c r="G11" i="2"/>
  <c r="I11" i="2" s="1"/>
  <c r="K11" i="2" s="1"/>
  <c r="M11" i="2" s="1"/>
  <c r="B12" i="1" s="1"/>
  <c r="H12" i="1" s="1"/>
  <c r="B11" i="12" s="1"/>
  <c r="H11" i="12" s="1"/>
  <c r="H11" i="2"/>
  <c r="J11" i="2" s="1"/>
  <c r="L11" i="2" s="1"/>
  <c r="E49" i="16"/>
  <c r="E29" i="2"/>
  <c r="E18" i="16"/>
  <c r="G33" i="2"/>
  <c r="I33" i="2" s="1"/>
  <c r="K33" i="2" s="1"/>
  <c r="M33" i="2" s="1"/>
  <c r="B34" i="1" s="1"/>
  <c r="H34" i="1" s="1"/>
  <c r="B33" i="12" s="1"/>
  <c r="H33" i="2"/>
  <c r="J33" i="2" s="1"/>
  <c r="L33" i="2" s="1"/>
  <c r="H33" i="16"/>
  <c r="J33" i="16" s="1"/>
  <c r="L33" i="16" s="1"/>
  <c r="G33" i="16"/>
  <c r="I33" i="16" s="1"/>
  <c r="K33" i="16" s="1"/>
  <c r="M33" i="16" s="1"/>
  <c r="B33" i="6" s="1"/>
  <c r="H33" i="6" s="1"/>
  <c r="E32" i="12" s="1"/>
  <c r="G28" i="16"/>
  <c r="I28" i="16" s="1"/>
  <c r="K28" i="16" s="1"/>
  <c r="M28" i="16" s="1"/>
  <c r="B28" i="6" s="1"/>
  <c r="H28" i="6" s="1"/>
  <c r="E27" i="12" s="1"/>
  <c r="H28" i="16"/>
  <c r="J28" i="16" s="1"/>
  <c r="L28" i="16" s="1"/>
  <c r="H12" i="2"/>
  <c r="J12" i="2" s="1"/>
  <c r="L12" i="2" s="1"/>
  <c r="G12" i="2"/>
  <c r="I12" i="2" s="1"/>
  <c r="K12" i="2" s="1"/>
  <c r="M12" i="2" s="1"/>
  <c r="B13" i="1" s="1"/>
  <c r="H13" i="1" s="1"/>
  <c r="B12" i="12" s="1"/>
  <c r="E56" i="16"/>
  <c r="E63" i="16"/>
  <c r="P34" i="2"/>
  <c r="E34" i="2"/>
  <c r="H5" i="16"/>
  <c r="J5" i="16" s="1"/>
  <c r="L5" i="16" s="1"/>
  <c r="G5" i="16"/>
  <c r="I5" i="16" s="1"/>
  <c r="K5" i="16" s="1"/>
  <c r="M5" i="16" s="1"/>
  <c r="B5" i="6" s="1"/>
  <c r="H5" i="6" s="1"/>
  <c r="E75" i="2"/>
  <c r="E81" i="2"/>
  <c r="E69" i="2"/>
  <c r="E37" i="2"/>
  <c r="E98" i="2"/>
  <c r="E41" i="2"/>
  <c r="G43" i="2"/>
  <c r="I43" i="2" s="1"/>
  <c r="K43" i="2" s="1"/>
  <c r="M43" i="2" s="1"/>
  <c r="B44" i="1" s="1"/>
  <c r="H44" i="1" s="1"/>
  <c r="B43" i="12" s="1"/>
  <c r="H43" i="2"/>
  <c r="J43" i="2" s="1"/>
  <c r="L43" i="2" s="1"/>
  <c r="H46" i="2"/>
  <c r="J46" i="2" s="1"/>
  <c r="L46" i="2" s="1"/>
  <c r="G46" i="2"/>
  <c r="I46" i="2" s="1"/>
  <c r="K46" i="2" s="1"/>
  <c r="M46" i="2" s="1"/>
  <c r="B47" i="1" s="1"/>
  <c r="H47" i="1" s="1"/>
  <c r="B46" i="12" s="1"/>
  <c r="E21" i="2"/>
  <c r="E32" i="2"/>
  <c r="E90" i="16"/>
  <c r="E28" i="2"/>
  <c r="P28" i="2"/>
  <c r="E15" i="2"/>
  <c r="G9" i="16"/>
  <c r="I9" i="16" s="1"/>
  <c r="K9" i="16" s="1"/>
  <c r="M9" i="16" s="1"/>
  <c r="B9" i="6" s="1"/>
  <c r="H9" i="6" s="1"/>
  <c r="E8" i="12" s="1"/>
  <c r="H9" i="16"/>
  <c r="J9" i="16" s="1"/>
  <c r="L9" i="16" s="1"/>
  <c r="E99" i="16"/>
  <c r="H19" i="16"/>
  <c r="J19" i="16" s="1"/>
  <c r="L19" i="16" s="1"/>
  <c r="G19" i="16"/>
  <c r="I19" i="16" s="1"/>
  <c r="K19" i="16" s="1"/>
  <c r="M19" i="16" s="1"/>
  <c r="B19" i="6" s="1"/>
  <c r="H19" i="6" s="1"/>
  <c r="E18" i="12" s="1"/>
  <c r="E25" i="2"/>
  <c r="E39" i="16"/>
  <c r="G3" i="16"/>
  <c r="I3" i="16" s="1"/>
  <c r="K3" i="16" s="1"/>
  <c r="M3" i="16" s="1"/>
  <c r="H3" i="16"/>
  <c r="J3" i="16" s="1"/>
  <c r="L3" i="16" s="1"/>
  <c r="O104" i="16"/>
  <c r="O96" i="16"/>
  <c r="O92" i="16"/>
  <c r="O76" i="16"/>
  <c r="O78" i="16"/>
  <c r="G51" i="16" l="1"/>
  <c r="I51" i="16" s="1"/>
  <c r="K51" i="16" s="1"/>
  <c r="M51" i="16" s="1"/>
  <c r="B51" i="6" s="1"/>
  <c r="H51" i="6" s="1"/>
  <c r="E50" i="12" s="1"/>
  <c r="N104" i="16"/>
  <c r="G97" i="2"/>
  <c r="I97" i="2" s="1"/>
  <c r="K97" i="2" s="1"/>
  <c r="M97" i="2" s="1"/>
  <c r="B98" i="1" s="1"/>
  <c r="H98" i="1" s="1"/>
  <c r="B97" i="12" s="1"/>
  <c r="H102" i="2"/>
  <c r="J102" i="2" s="1"/>
  <c r="L102" i="2" s="1"/>
  <c r="D87" i="6"/>
  <c r="B103" i="6"/>
  <c r="H103" i="6" s="1"/>
  <c r="E102" i="12" s="1"/>
  <c r="C105" i="6"/>
  <c r="I105" i="6" s="1"/>
  <c r="F104" i="12" s="1"/>
  <c r="G86" i="16"/>
  <c r="I86" i="16" s="1"/>
  <c r="K86" i="16" s="1"/>
  <c r="M86" i="16" s="1"/>
  <c r="B104" i="6"/>
  <c r="H104" i="6" s="1"/>
  <c r="E103" i="12" s="1"/>
  <c r="D97" i="6"/>
  <c r="B68" i="6"/>
  <c r="D81" i="6"/>
  <c r="D89" i="6"/>
  <c r="D105" i="6"/>
  <c r="J105" i="6" s="1"/>
  <c r="G104" i="12" s="1"/>
  <c r="D79" i="6"/>
  <c r="D77" i="6"/>
  <c r="B102" i="6"/>
  <c r="H102" i="6" s="1"/>
  <c r="E101" i="12" s="1"/>
  <c r="B77" i="6"/>
  <c r="C80" i="6"/>
  <c r="B95" i="6"/>
  <c r="B84" i="6"/>
  <c r="B99" i="6"/>
  <c r="B71" i="6"/>
  <c r="B97" i="6"/>
  <c r="D93" i="6"/>
  <c r="C104" i="6"/>
  <c r="I104" i="6" s="1"/>
  <c r="F103" i="12" s="1"/>
  <c r="B79" i="6"/>
  <c r="H79" i="6" s="1"/>
  <c r="E78" i="12" s="1"/>
  <c r="D85" i="6"/>
  <c r="B105" i="6"/>
  <c r="H105" i="6" s="1"/>
  <c r="E104" i="12" s="1"/>
  <c r="N83" i="2"/>
  <c r="C84" i="1" s="1"/>
  <c r="I84" i="1" s="1"/>
  <c r="C83" i="12" s="1"/>
  <c r="E76" i="2"/>
  <c r="G76" i="2" s="1"/>
  <c r="I76" i="2" s="1"/>
  <c r="K76" i="2" s="1"/>
  <c r="M76" i="2" s="1"/>
  <c r="B77" i="1" s="1"/>
  <c r="H77" i="1" s="1"/>
  <c r="B76" i="12" s="1"/>
  <c r="H79" i="2"/>
  <c r="J79" i="2" s="1"/>
  <c r="L79" i="2" s="1"/>
  <c r="O79" i="2" s="1"/>
  <c r="D80" i="1" s="1"/>
  <c r="J80" i="1" s="1"/>
  <c r="D79" i="12" s="1"/>
  <c r="O79" i="16"/>
  <c r="G84" i="2"/>
  <c r="I84" i="2" s="1"/>
  <c r="K84" i="2" s="1"/>
  <c r="M84" i="2" s="1"/>
  <c r="B85" i="1" s="1"/>
  <c r="H85" i="1" s="1"/>
  <c r="B84" i="12" s="1"/>
  <c r="G73" i="2"/>
  <c r="I73" i="2" s="1"/>
  <c r="K73" i="2" s="1"/>
  <c r="H64" i="2"/>
  <c r="J64" i="2" s="1"/>
  <c r="L64" i="2" s="1"/>
  <c r="H82" i="2"/>
  <c r="J82" i="2" s="1"/>
  <c r="L82" i="2" s="1"/>
  <c r="O82" i="2" s="1"/>
  <c r="D83" i="1" s="1"/>
  <c r="J83" i="1" s="1"/>
  <c r="D82" i="12" s="1"/>
  <c r="H39" i="12"/>
  <c r="E53" i="2"/>
  <c r="G27" i="2"/>
  <c r="I27" i="2" s="1"/>
  <c r="K27" i="2" s="1"/>
  <c r="M27" i="2" s="1"/>
  <c r="B28" i="1" s="1"/>
  <c r="H28" i="1" s="1"/>
  <c r="B27" i="12" s="1"/>
  <c r="H27" i="12" s="1"/>
  <c r="H27" i="2"/>
  <c r="J27" i="2" s="1"/>
  <c r="L27" i="2" s="1"/>
  <c r="H44" i="12"/>
  <c r="H89" i="2"/>
  <c r="J89" i="2" s="1"/>
  <c r="L89" i="2" s="1"/>
  <c r="O89" i="2" s="1"/>
  <c r="D90" i="1" s="1"/>
  <c r="J90" i="1" s="1"/>
  <c r="D89" i="12" s="1"/>
  <c r="H50" i="2"/>
  <c r="J50" i="2" s="1"/>
  <c r="L50" i="2" s="1"/>
  <c r="E92" i="2"/>
  <c r="G70" i="2"/>
  <c r="I70" i="2" s="1"/>
  <c r="K70" i="2" s="1"/>
  <c r="M70" i="2" s="1"/>
  <c r="B71" i="1" s="1"/>
  <c r="H71" i="1" s="1"/>
  <c r="B70" i="12" s="1"/>
  <c r="H70" i="2"/>
  <c r="J70" i="2" s="1"/>
  <c r="L70" i="2" s="1"/>
  <c r="H3" i="12"/>
  <c r="H100" i="2"/>
  <c r="J100" i="2" s="1"/>
  <c r="L100" i="2" s="1"/>
  <c r="G100" i="2"/>
  <c r="I100" i="2" s="1"/>
  <c r="K100" i="2" s="1"/>
  <c r="M100" i="2" s="1"/>
  <c r="B101" i="1" s="1"/>
  <c r="H101" i="1" s="1"/>
  <c r="B100" i="12" s="1"/>
  <c r="H94" i="2"/>
  <c r="J94" i="2" s="1"/>
  <c r="L94" i="2" s="1"/>
  <c r="G94" i="2"/>
  <c r="I94" i="2" s="1"/>
  <c r="K94" i="2" s="1"/>
  <c r="M94" i="2" s="1"/>
  <c r="B95" i="1" s="1"/>
  <c r="H95" i="1" s="1"/>
  <c r="B94" i="12" s="1"/>
  <c r="E71" i="2"/>
  <c r="E81" i="16"/>
  <c r="O103" i="16"/>
  <c r="H70" i="16"/>
  <c r="J70" i="16" s="1"/>
  <c r="L70" i="16" s="1"/>
  <c r="N70" i="16" s="1"/>
  <c r="G92" i="16"/>
  <c r="I92" i="16" s="1"/>
  <c r="K92" i="16" s="1"/>
  <c r="M92" i="16" s="1"/>
  <c r="E97" i="16"/>
  <c r="G97" i="16" s="1"/>
  <c r="I97" i="16" s="1"/>
  <c r="K97" i="16" s="1"/>
  <c r="M97" i="16" s="1"/>
  <c r="H101" i="16"/>
  <c r="J101" i="16" s="1"/>
  <c r="L101" i="16" s="1"/>
  <c r="O101" i="16" s="1"/>
  <c r="H98" i="16"/>
  <c r="J98" i="16" s="1"/>
  <c r="L98" i="16" s="1"/>
  <c r="N98" i="16" s="1"/>
  <c r="H102" i="16"/>
  <c r="J102" i="16" s="1"/>
  <c r="L102" i="16" s="1"/>
  <c r="N102" i="16" s="1"/>
  <c r="E59" i="16"/>
  <c r="N12" i="16"/>
  <c r="C12" i="6" s="1"/>
  <c r="I12" i="6" s="1"/>
  <c r="F11" i="12" s="1"/>
  <c r="G24" i="16"/>
  <c r="I24" i="16" s="1"/>
  <c r="K24" i="16" s="1"/>
  <c r="M24" i="16" s="1"/>
  <c r="B24" i="6" s="1"/>
  <c r="H24" i="6" s="1"/>
  <c r="E23" i="12" s="1"/>
  <c r="H23" i="12" s="1"/>
  <c r="E77" i="16"/>
  <c r="H77" i="16" s="1"/>
  <c r="J77" i="16" s="1"/>
  <c r="L77" i="16" s="1"/>
  <c r="G52" i="16"/>
  <c r="I52" i="16" s="1"/>
  <c r="K52" i="16" s="1"/>
  <c r="M52" i="16" s="1"/>
  <c r="B52" i="6" s="1"/>
  <c r="H52" i="6" s="1"/>
  <c r="E51" i="12" s="1"/>
  <c r="G80" i="16"/>
  <c r="I80" i="16" s="1"/>
  <c r="K80" i="16" s="1"/>
  <c r="M80" i="16" s="1"/>
  <c r="G23" i="16"/>
  <c r="I23" i="16" s="1"/>
  <c r="K23" i="16" s="1"/>
  <c r="M23" i="16" s="1"/>
  <c r="B23" i="6" s="1"/>
  <c r="H23" i="6" s="1"/>
  <c r="E22" i="12" s="1"/>
  <c r="H17" i="16"/>
  <c r="J17" i="16" s="1"/>
  <c r="L17" i="16" s="1"/>
  <c r="G13" i="16"/>
  <c r="I13" i="16" s="1"/>
  <c r="K13" i="16" s="1"/>
  <c r="M13" i="16" s="1"/>
  <c r="B13" i="6" s="1"/>
  <c r="H13" i="6" s="1"/>
  <c r="E12" i="12" s="1"/>
  <c r="H12" i="12" s="1"/>
  <c r="H83" i="16"/>
  <c r="J83" i="16" s="1"/>
  <c r="L83" i="16" s="1"/>
  <c r="H27" i="16"/>
  <c r="J27" i="16" s="1"/>
  <c r="L27" i="16" s="1"/>
  <c r="G27" i="16"/>
  <c r="I27" i="16" s="1"/>
  <c r="K27" i="16" s="1"/>
  <c r="M27" i="16" s="1"/>
  <c r="B27" i="6" s="1"/>
  <c r="H27" i="6" s="1"/>
  <c r="E26" i="12" s="1"/>
  <c r="H26" i="12" s="1"/>
  <c r="H43" i="16"/>
  <c r="J43" i="16" s="1"/>
  <c r="L43" i="16" s="1"/>
  <c r="G43" i="16"/>
  <c r="I43" i="16" s="1"/>
  <c r="K43" i="16" s="1"/>
  <c r="M43" i="16" s="1"/>
  <c r="B43" i="6" s="1"/>
  <c r="H43" i="6" s="1"/>
  <c r="E42" i="12" s="1"/>
  <c r="N78" i="16"/>
  <c r="H55" i="16"/>
  <c r="J55" i="16" s="1"/>
  <c r="L55" i="16" s="1"/>
  <c r="N55" i="16" s="1"/>
  <c r="C55" i="6" s="1"/>
  <c r="I55" i="6" s="1"/>
  <c r="F54" i="12" s="1"/>
  <c r="G36" i="16"/>
  <c r="I36" i="16" s="1"/>
  <c r="K36" i="16" s="1"/>
  <c r="M36" i="16" s="1"/>
  <c r="B36" i="6" s="1"/>
  <c r="H36" i="6" s="1"/>
  <c r="E35" i="12" s="1"/>
  <c r="H35" i="12" s="1"/>
  <c r="H36" i="16"/>
  <c r="J36" i="16" s="1"/>
  <c r="L36" i="16" s="1"/>
  <c r="G84" i="16"/>
  <c r="I84" i="16" s="1"/>
  <c r="K84" i="16" s="1"/>
  <c r="G89" i="16"/>
  <c r="I89" i="16" s="1"/>
  <c r="K89" i="16" s="1"/>
  <c r="M89" i="16" s="1"/>
  <c r="H89" i="16"/>
  <c r="J89" i="16" s="1"/>
  <c r="L89" i="16" s="1"/>
  <c r="G87" i="16"/>
  <c r="I87" i="16" s="1"/>
  <c r="K87" i="16" s="1"/>
  <c r="M87" i="16" s="1"/>
  <c r="H87" i="16"/>
  <c r="J87" i="16" s="1"/>
  <c r="L87" i="16" s="1"/>
  <c r="G96" i="2"/>
  <c r="I96" i="2" s="1"/>
  <c r="K96" i="2" s="1"/>
  <c r="M96" i="2" s="1"/>
  <c r="B97" i="1" s="1"/>
  <c r="H97" i="1" s="1"/>
  <c r="B96" i="12" s="1"/>
  <c r="H96" i="2"/>
  <c r="J96" i="2" s="1"/>
  <c r="L96" i="2" s="1"/>
  <c r="G91" i="2"/>
  <c r="I91" i="2" s="1"/>
  <c r="K91" i="2" s="1"/>
  <c r="M91" i="2" s="1"/>
  <c r="B92" i="1" s="1"/>
  <c r="H92" i="1" s="1"/>
  <c r="B91" i="12" s="1"/>
  <c r="H91" i="2"/>
  <c r="J91" i="2" s="1"/>
  <c r="L91" i="2" s="1"/>
  <c r="H62" i="16"/>
  <c r="J62" i="16" s="1"/>
  <c r="L62" i="16" s="1"/>
  <c r="G62" i="16"/>
  <c r="I62" i="16" s="1"/>
  <c r="K62" i="16" s="1"/>
  <c r="M62" i="16" s="1"/>
  <c r="B62" i="6" s="1"/>
  <c r="H62" i="6" s="1"/>
  <c r="E61" i="12" s="1"/>
  <c r="G88" i="2"/>
  <c r="I88" i="2" s="1"/>
  <c r="K88" i="2" s="1"/>
  <c r="M88" i="2" s="1"/>
  <c r="B89" i="1" s="1"/>
  <c r="H89" i="1" s="1"/>
  <c r="B88" i="12" s="1"/>
  <c r="H88" i="2"/>
  <c r="J88" i="2" s="1"/>
  <c r="L88" i="2" s="1"/>
  <c r="G91" i="16"/>
  <c r="I91" i="16" s="1"/>
  <c r="K91" i="16" s="1"/>
  <c r="M91" i="16" s="1"/>
  <c r="G88" i="16"/>
  <c r="I88" i="16" s="1"/>
  <c r="K88" i="16" s="1"/>
  <c r="M88" i="16" s="1"/>
  <c r="G56" i="2"/>
  <c r="I56" i="2" s="1"/>
  <c r="K56" i="2" s="1"/>
  <c r="M56" i="2" s="1"/>
  <c r="B57" i="1" s="1"/>
  <c r="H57" i="1" s="1"/>
  <c r="B56" i="12" s="1"/>
  <c r="H56" i="12" s="1"/>
  <c r="H56" i="2"/>
  <c r="J56" i="2" s="1"/>
  <c r="L56" i="2" s="1"/>
  <c r="N52" i="16"/>
  <c r="C52" i="6" s="1"/>
  <c r="I52" i="6" s="1"/>
  <c r="F51" i="12" s="1"/>
  <c r="H82" i="16"/>
  <c r="J82" i="16" s="1"/>
  <c r="L82" i="16" s="1"/>
  <c r="G82" i="16"/>
  <c r="I82" i="16" s="1"/>
  <c r="K82" i="16" s="1"/>
  <c r="M82" i="16" s="1"/>
  <c r="P101" i="2"/>
  <c r="E101" i="2"/>
  <c r="N64" i="2"/>
  <c r="C65" i="1" s="1"/>
  <c r="I65" i="1" s="1"/>
  <c r="C64" i="12" s="1"/>
  <c r="O64" i="2"/>
  <c r="D65" i="1" s="1"/>
  <c r="J65" i="1" s="1"/>
  <c r="D64" i="12" s="1"/>
  <c r="H71" i="16"/>
  <c r="J71" i="16" s="1"/>
  <c r="L71" i="16" s="1"/>
  <c r="G71" i="16"/>
  <c r="I71" i="16" s="1"/>
  <c r="K71" i="16" s="1"/>
  <c r="M71" i="16" s="1"/>
  <c r="H67" i="16"/>
  <c r="J67" i="16" s="1"/>
  <c r="L67" i="16" s="1"/>
  <c r="O67" i="16" s="1"/>
  <c r="D67" i="6" s="1"/>
  <c r="J67" i="6" s="1"/>
  <c r="G66" i="12" s="1"/>
  <c r="H57" i="16"/>
  <c r="J57" i="16" s="1"/>
  <c r="L57" i="16" s="1"/>
  <c r="N57" i="16" s="1"/>
  <c r="C57" i="6" s="1"/>
  <c r="I57" i="6" s="1"/>
  <c r="F56" i="12" s="1"/>
  <c r="G93" i="2"/>
  <c r="I93" i="2" s="1"/>
  <c r="K93" i="2" s="1"/>
  <c r="M93" i="2" s="1"/>
  <c r="B94" i="1" s="1"/>
  <c r="H94" i="1" s="1"/>
  <c r="B93" i="12" s="1"/>
  <c r="G78" i="2"/>
  <c r="I78" i="2" s="1"/>
  <c r="K78" i="2" s="1"/>
  <c r="M78" i="2" s="1"/>
  <c r="B79" i="1" s="1"/>
  <c r="H79" i="1" s="1"/>
  <c r="B78" i="12" s="1"/>
  <c r="H78" i="2"/>
  <c r="J78" i="2" s="1"/>
  <c r="L78" i="2" s="1"/>
  <c r="G87" i="2"/>
  <c r="I87" i="2" s="1"/>
  <c r="K87" i="2" s="1"/>
  <c r="M87" i="2" s="1"/>
  <c r="B88" i="1" s="1"/>
  <c r="H88" i="1" s="1"/>
  <c r="B87" i="12" s="1"/>
  <c r="H87" i="2"/>
  <c r="J87" i="2" s="1"/>
  <c r="L87" i="2" s="1"/>
  <c r="G58" i="16"/>
  <c r="I58" i="16" s="1"/>
  <c r="K58" i="16" s="1"/>
  <c r="M58" i="16" s="1"/>
  <c r="B58" i="6" s="1"/>
  <c r="H58" i="6" s="1"/>
  <c r="E57" i="12" s="1"/>
  <c r="H85" i="2"/>
  <c r="J85" i="2" s="1"/>
  <c r="L85" i="2" s="1"/>
  <c r="G85" i="2"/>
  <c r="I85" i="2" s="1"/>
  <c r="K85" i="2" s="1"/>
  <c r="M85" i="2" s="1"/>
  <c r="B86" i="1" s="1"/>
  <c r="H86" i="1" s="1"/>
  <c r="B85" i="12" s="1"/>
  <c r="G86" i="2"/>
  <c r="I86" i="2" s="1"/>
  <c r="K86" i="2" s="1"/>
  <c r="M86" i="2" s="1"/>
  <c r="B87" i="1" s="1"/>
  <c r="H87" i="1" s="1"/>
  <c r="B86" i="12" s="1"/>
  <c r="H86" i="2"/>
  <c r="J86" i="2" s="1"/>
  <c r="L86" i="2" s="1"/>
  <c r="O63" i="2"/>
  <c r="D64" i="1" s="1"/>
  <c r="J64" i="1" s="1"/>
  <c r="D63" i="12" s="1"/>
  <c r="N63" i="2"/>
  <c r="C64" i="1" s="1"/>
  <c r="I64" i="1" s="1"/>
  <c r="C63" i="12" s="1"/>
  <c r="H77" i="2"/>
  <c r="J77" i="2" s="1"/>
  <c r="L77" i="2" s="1"/>
  <c r="G77" i="2"/>
  <c r="I77" i="2" s="1"/>
  <c r="K77" i="2" s="1"/>
  <c r="M77" i="2" s="1"/>
  <c r="B78" i="1" s="1"/>
  <c r="H78" i="1" s="1"/>
  <c r="B77" i="12" s="1"/>
  <c r="H94" i="16"/>
  <c r="J94" i="16" s="1"/>
  <c r="L94" i="16" s="1"/>
  <c r="H74" i="16"/>
  <c r="J74" i="16" s="1"/>
  <c r="L74" i="16" s="1"/>
  <c r="G74" i="16"/>
  <c r="I74" i="16" s="1"/>
  <c r="K74" i="16" s="1"/>
  <c r="M74" i="16" s="1"/>
  <c r="G66" i="16"/>
  <c r="I66" i="16" s="1"/>
  <c r="K66" i="16" s="1"/>
  <c r="M66" i="16" s="1"/>
  <c r="G73" i="16"/>
  <c r="I73" i="16" s="1"/>
  <c r="K73" i="16" s="1"/>
  <c r="M73" i="16" s="1"/>
  <c r="H73" i="16"/>
  <c r="J73" i="16" s="1"/>
  <c r="L73" i="16" s="1"/>
  <c r="G61" i="16"/>
  <c r="I61" i="16" s="1"/>
  <c r="K61" i="16" s="1"/>
  <c r="M61" i="16" s="1"/>
  <c r="B61" i="6" s="1"/>
  <c r="H61" i="6" s="1"/>
  <c r="E60" i="12" s="1"/>
  <c r="H61" i="16"/>
  <c r="J61" i="16" s="1"/>
  <c r="L61" i="16" s="1"/>
  <c r="N76" i="16"/>
  <c r="G93" i="16"/>
  <c r="I93" i="16" s="1"/>
  <c r="K93" i="16" s="1"/>
  <c r="M93" i="16" s="1"/>
  <c r="H93" i="16"/>
  <c r="J93" i="16" s="1"/>
  <c r="L93" i="16" s="1"/>
  <c r="G75" i="16"/>
  <c r="I75" i="16" s="1"/>
  <c r="K75" i="16" s="1"/>
  <c r="M75" i="16" s="1"/>
  <c r="H75" i="16"/>
  <c r="J75" i="16" s="1"/>
  <c r="L75" i="16" s="1"/>
  <c r="H72" i="16"/>
  <c r="J72" i="16" s="1"/>
  <c r="L72" i="16" s="1"/>
  <c r="G72" i="16"/>
  <c r="I72" i="16" s="1"/>
  <c r="K72" i="16" s="1"/>
  <c r="M72" i="16" s="1"/>
  <c r="N97" i="2"/>
  <c r="C98" i="1" s="1"/>
  <c r="I98" i="1" s="1"/>
  <c r="C97" i="12" s="1"/>
  <c r="H25" i="2"/>
  <c r="J25" i="2" s="1"/>
  <c r="L25" i="2" s="1"/>
  <c r="G25" i="2"/>
  <c r="I25" i="2" s="1"/>
  <c r="K25" i="2" s="1"/>
  <c r="M25" i="2" s="1"/>
  <c r="B26" i="1" s="1"/>
  <c r="H26" i="1" s="1"/>
  <c r="B25" i="12" s="1"/>
  <c r="O12" i="2"/>
  <c r="D13" i="1" s="1"/>
  <c r="J13" i="1" s="1"/>
  <c r="D12" i="12" s="1"/>
  <c r="N12" i="2"/>
  <c r="C13" i="1" s="1"/>
  <c r="I13" i="1" s="1"/>
  <c r="C12" i="12" s="1"/>
  <c r="N29" i="16"/>
  <c r="C29" i="6" s="1"/>
  <c r="I29" i="6" s="1"/>
  <c r="F28" i="12" s="1"/>
  <c r="O29" i="16"/>
  <c r="D29" i="6" s="1"/>
  <c r="J29" i="6" s="1"/>
  <c r="G28" i="12" s="1"/>
  <c r="H90" i="16"/>
  <c r="J90" i="16" s="1"/>
  <c r="L90" i="16" s="1"/>
  <c r="G90" i="16"/>
  <c r="I90" i="16" s="1"/>
  <c r="K90" i="16" s="1"/>
  <c r="M90" i="16" s="1"/>
  <c r="O5" i="16"/>
  <c r="D5" i="6" s="1"/>
  <c r="J5" i="6" s="1"/>
  <c r="G4" i="12" s="1"/>
  <c r="N5" i="16"/>
  <c r="C5" i="6" s="1"/>
  <c r="I5" i="6" s="1"/>
  <c r="F4" i="12" s="1"/>
  <c r="O28" i="16"/>
  <c r="D28" i="6" s="1"/>
  <c r="J28" i="6" s="1"/>
  <c r="G27" i="12" s="1"/>
  <c r="N28" i="16"/>
  <c r="C28" i="6" s="1"/>
  <c r="I28" i="6" s="1"/>
  <c r="F27" i="12" s="1"/>
  <c r="G49" i="16"/>
  <c r="I49" i="16" s="1"/>
  <c r="K49" i="16" s="1"/>
  <c r="M49" i="16" s="1"/>
  <c r="B49" i="6" s="1"/>
  <c r="H49" i="6" s="1"/>
  <c r="E48" i="12" s="1"/>
  <c r="H48" i="12" s="1"/>
  <c r="H49" i="16"/>
  <c r="J49" i="16" s="1"/>
  <c r="L49" i="16" s="1"/>
  <c r="N40" i="16"/>
  <c r="C40" i="6" s="1"/>
  <c r="I40" i="6" s="1"/>
  <c r="F39" i="12" s="1"/>
  <c r="O40" i="16"/>
  <c r="D40" i="6" s="1"/>
  <c r="J40" i="6" s="1"/>
  <c r="G39" i="12" s="1"/>
  <c r="G14" i="2"/>
  <c r="I14" i="2" s="1"/>
  <c r="K14" i="2" s="1"/>
  <c r="M14" i="2" s="1"/>
  <c r="B15" i="1" s="1"/>
  <c r="H15" i="1" s="1"/>
  <c r="B14" i="12" s="1"/>
  <c r="H14" i="2"/>
  <c r="J14" i="2" s="1"/>
  <c r="L14" i="2" s="1"/>
  <c r="N38" i="2"/>
  <c r="C39" i="1" s="1"/>
  <c r="I39" i="1" s="1"/>
  <c r="C38" i="12" s="1"/>
  <c r="O38" i="2"/>
  <c r="D39" i="1" s="1"/>
  <c r="J39" i="1" s="1"/>
  <c r="D38" i="12" s="1"/>
  <c r="H68" i="16"/>
  <c r="J68" i="16" s="1"/>
  <c r="L68" i="16" s="1"/>
  <c r="G68" i="16"/>
  <c r="I68" i="16" s="1"/>
  <c r="K68" i="16" s="1"/>
  <c r="M68" i="16" s="1"/>
  <c r="G18" i="2"/>
  <c r="I18" i="2" s="1"/>
  <c r="K18" i="2" s="1"/>
  <c r="M18" i="2" s="1"/>
  <c r="B19" i="1" s="1"/>
  <c r="H19" i="1" s="1"/>
  <c r="B18" i="12" s="1"/>
  <c r="H18" i="12" s="1"/>
  <c r="H18" i="2"/>
  <c r="J18" i="2" s="1"/>
  <c r="L18" i="2" s="1"/>
  <c r="G51" i="2"/>
  <c r="I51" i="2" s="1"/>
  <c r="K51" i="2" s="1"/>
  <c r="M51" i="2" s="1"/>
  <c r="B52" i="1" s="1"/>
  <c r="H52" i="1" s="1"/>
  <c r="B51" i="12" s="1"/>
  <c r="H51" i="2"/>
  <c r="J51" i="2" s="1"/>
  <c r="L51" i="2" s="1"/>
  <c r="O6" i="16"/>
  <c r="D6" i="6" s="1"/>
  <c r="J6" i="6" s="1"/>
  <c r="G5" i="12" s="1"/>
  <c r="N6" i="16"/>
  <c r="C6" i="6" s="1"/>
  <c r="I6" i="6" s="1"/>
  <c r="F5" i="12" s="1"/>
  <c r="H43" i="12"/>
  <c r="H99" i="2"/>
  <c r="J99" i="2" s="1"/>
  <c r="L99" i="2" s="1"/>
  <c r="G99" i="2"/>
  <c r="I99" i="2" s="1"/>
  <c r="K99" i="2" s="1"/>
  <c r="M99" i="2" s="1"/>
  <c r="B100" i="1" s="1"/>
  <c r="H100" i="1" s="1"/>
  <c r="B99" i="12" s="1"/>
  <c r="H13" i="2"/>
  <c r="J13" i="2" s="1"/>
  <c r="L13" i="2" s="1"/>
  <c r="G13" i="2"/>
  <c r="I13" i="2" s="1"/>
  <c r="K13" i="2" s="1"/>
  <c r="M13" i="2" s="1"/>
  <c r="B14" i="1" s="1"/>
  <c r="H14" i="1" s="1"/>
  <c r="B13" i="12" s="1"/>
  <c r="O24" i="2"/>
  <c r="D25" i="1" s="1"/>
  <c r="J25" i="1" s="1"/>
  <c r="D24" i="12" s="1"/>
  <c r="N24" i="2"/>
  <c r="C25" i="1" s="1"/>
  <c r="I25" i="1" s="1"/>
  <c r="C24" i="12" s="1"/>
  <c r="G6" i="2"/>
  <c r="I6" i="2" s="1"/>
  <c r="K6" i="2" s="1"/>
  <c r="M6" i="2" s="1"/>
  <c r="B7" i="1" s="1"/>
  <c r="H7" i="1" s="1"/>
  <c r="B6" i="12" s="1"/>
  <c r="H6" i="2"/>
  <c r="J6" i="2" s="1"/>
  <c r="L6" i="2" s="1"/>
  <c r="H50" i="16"/>
  <c r="J50" i="16" s="1"/>
  <c r="L50" i="16" s="1"/>
  <c r="G50" i="16"/>
  <c r="I50" i="16" s="1"/>
  <c r="K50" i="16" s="1"/>
  <c r="M50" i="16" s="1"/>
  <c r="B50" i="6" s="1"/>
  <c r="H50" i="6" s="1"/>
  <c r="E49" i="12" s="1"/>
  <c r="G66" i="2"/>
  <c r="I66" i="2" s="1"/>
  <c r="K66" i="2" s="1"/>
  <c r="M66" i="2" s="1"/>
  <c r="B67" i="1" s="1"/>
  <c r="H67" i="1" s="1"/>
  <c r="B66" i="12" s="1"/>
  <c r="H66" i="2"/>
  <c r="J66" i="2" s="1"/>
  <c r="L66" i="2" s="1"/>
  <c r="G42" i="2"/>
  <c r="I42" i="2" s="1"/>
  <c r="K42" i="2" s="1"/>
  <c r="M42" i="2" s="1"/>
  <c r="B43" i="1" s="1"/>
  <c r="H43" i="1" s="1"/>
  <c r="B42" i="12" s="1"/>
  <c r="H42" i="2"/>
  <c r="J42" i="2" s="1"/>
  <c r="L42" i="2" s="1"/>
  <c r="G19" i="2"/>
  <c r="I19" i="2" s="1"/>
  <c r="K19" i="2" s="1"/>
  <c r="M19" i="2" s="1"/>
  <c r="B20" i="1" s="1"/>
  <c r="H20" i="1" s="1"/>
  <c r="B19" i="12" s="1"/>
  <c r="H19" i="2"/>
  <c r="J19" i="2" s="1"/>
  <c r="L19" i="2" s="1"/>
  <c r="G30" i="2"/>
  <c r="I30" i="2" s="1"/>
  <c r="K30" i="2" s="1"/>
  <c r="M30" i="2" s="1"/>
  <c r="B31" i="1" s="1"/>
  <c r="H31" i="1" s="1"/>
  <c r="B30" i="12" s="1"/>
  <c r="H30" i="2"/>
  <c r="J30" i="2" s="1"/>
  <c r="L30" i="2" s="1"/>
  <c r="N3" i="2"/>
  <c r="C4" i="1" s="1"/>
  <c r="I4" i="1" s="1"/>
  <c r="C3" i="12" s="1"/>
  <c r="O3" i="2"/>
  <c r="D4" i="1" s="1"/>
  <c r="J4" i="1" s="1"/>
  <c r="D3" i="12" s="1"/>
  <c r="G22" i="16"/>
  <c r="I22" i="16" s="1"/>
  <c r="K22" i="16" s="1"/>
  <c r="M22" i="16" s="1"/>
  <c r="B22" i="6" s="1"/>
  <c r="H22" i="6" s="1"/>
  <c r="E21" i="12" s="1"/>
  <c r="H22" i="16"/>
  <c r="J22" i="16" s="1"/>
  <c r="L22" i="16" s="1"/>
  <c r="N19" i="16"/>
  <c r="C19" i="6" s="1"/>
  <c r="I19" i="6" s="1"/>
  <c r="F18" i="12" s="1"/>
  <c r="O19" i="16"/>
  <c r="D19" i="6" s="1"/>
  <c r="J19" i="6" s="1"/>
  <c r="G18" i="12" s="1"/>
  <c r="G32" i="2"/>
  <c r="I32" i="2" s="1"/>
  <c r="K32" i="2" s="1"/>
  <c r="M32" i="2" s="1"/>
  <c r="B33" i="1" s="1"/>
  <c r="H33" i="1" s="1"/>
  <c r="B32" i="12" s="1"/>
  <c r="H32" i="12" s="1"/>
  <c r="H32" i="2"/>
  <c r="J32" i="2" s="1"/>
  <c r="L32" i="2" s="1"/>
  <c r="H41" i="2"/>
  <c r="J41" i="2" s="1"/>
  <c r="L41" i="2" s="1"/>
  <c r="G41" i="2"/>
  <c r="I41" i="2" s="1"/>
  <c r="K41" i="2" s="1"/>
  <c r="M41" i="2" s="1"/>
  <c r="B42" i="1" s="1"/>
  <c r="H42" i="1" s="1"/>
  <c r="B41" i="12" s="1"/>
  <c r="O51" i="16"/>
  <c r="D51" i="6" s="1"/>
  <c r="J51" i="6" s="1"/>
  <c r="G50" i="12" s="1"/>
  <c r="N51" i="16"/>
  <c r="C51" i="6" s="1"/>
  <c r="I51" i="6" s="1"/>
  <c r="F50" i="12" s="1"/>
  <c r="G63" i="16"/>
  <c r="I63" i="16" s="1"/>
  <c r="K63" i="16" s="1"/>
  <c r="M63" i="16" s="1"/>
  <c r="B63" i="6" s="1"/>
  <c r="H63" i="6" s="1"/>
  <c r="E62" i="12" s="1"/>
  <c r="H63" i="16"/>
  <c r="J63" i="16" s="1"/>
  <c r="L63" i="16" s="1"/>
  <c r="N11" i="2"/>
  <c r="C12" i="1" s="1"/>
  <c r="I12" i="1" s="1"/>
  <c r="C11" i="12" s="1"/>
  <c r="O11" i="2"/>
  <c r="D12" i="1" s="1"/>
  <c r="J12" i="1" s="1"/>
  <c r="D11" i="12" s="1"/>
  <c r="J11" i="12" s="1"/>
  <c r="H14" i="16"/>
  <c r="J14" i="16" s="1"/>
  <c r="L14" i="16" s="1"/>
  <c r="G14" i="16"/>
  <c r="I14" i="16" s="1"/>
  <c r="K14" i="16" s="1"/>
  <c r="M14" i="16" s="1"/>
  <c r="B14" i="6" s="1"/>
  <c r="H14" i="6" s="1"/>
  <c r="E13" i="12" s="1"/>
  <c r="H38" i="16"/>
  <c r="J38" i="16" s="1"/>
  <c r="L38" i="16" s="1"/>
  <c r="G38" i="16"/>
  <c r="I38" i="16" s="1"/>
  <c r="K38" i="16" s="1"/>
  <c r="M38" i="16" s="1"/>
  <c r="B38" i="6" s="1"/>
  <c r="H38" i="6" s="1"/>
  <c r="E37" i="12" s="1"/>
  <c r="H42" i="16"/>
  <c r="J42" i="16" s="1"/>
  <c r="L42" i="16" s="1"/>
  <c r="G42" i="16"/>
  <c r="I42" i="16" s="1"/>
  <c r="K42" i="16" s="1"/>
  <c r="M42" i="16" s="1"/>
  <c r="B42" i="6" s="1"/>
  <c r="H42" i="6" s="1"/>
  <c r="E41" i="12" s="1"/>
  <c r="G61" i="2"/>
  <c r="I61" i="2" s="1"/>
  <c r="K61" i="2" s="1"/>
  <c r="M61" i="2" s="1"/>
  <c r="B62" i="1" s="1"/>
  <c r="H62" i="1" s="1"/>
  <c r="B61" i="12" s="1"/>
  <c r="H61" i="2"/>
  <c r="J61" i="2" s="1"/>
  <c r="L61" i="2" s="1"/>
  <c r="N44" i="16"/>
  <c r="C44" i="6" s="1"/>
  <c r="I44" i="6" s="1"/>
  <c r="F43" i="12" s="1"/>
  <c r="O44" i="16"/>
  <c r="D44" i="6" s="1"/>
  <c r="J44" i="6" s="1"/>
  <c r="G43" i="12" s="1"/>
  <c r="G104" i="2"/>
  <c r="I104" i="2" s="1"/>
  <c r="K104" i="2" s="1"/>
  <c r="M104" i="2" s="1"/>
  <c r="B105" i="1" s="1"/>
  <c r="H105" i="1" s="1"/>
  <c r="B104" i="12" s="1"/>
  <c r="H104" i="2"/>
  <c r="J104" i="2" s="1"/>
  <c r="L104" i="2" s="1"/>
  <c r="G20" i="2"/>
  <c r="I20" i="2" s="1"/>
  <c r="K20" i="2" s="1"/>
  <c r="M20" i="2" s="1"/>
  <c r="B21" i="1" s="1"/>
  <c r="H21" i="1" s="1"/>
  <c r="B20" i="12" s="1"/>
  <c r="H20" i="12" s="1"/>
  <c r="H20" i="2"/>
  <c r="J20" i="2" s="1"/>
  <c r="L20" i="2" s="1"/>
  <c r="N10" i="2"/>
  <c r="C11" i="1" s="1"/>
  <c r="I11" i="1" s="1"/>
  <c r="C10" i="12" s="1"/>
  <c r="I10" i="12" s="1"/>
  <c r="O10" i="2"/>
  <c r="D11" i="1" s="1"/>
  <c r="J11" i="1" s="1"/>
  <c r="D10" i="12" s="1"/>
  <c r="J10" i="12" s="1"/>
  <c r="H80" i="2"/>
  <c r="J80" i="2" s="1"/>
  <c r="L80" i="2" s="1"/>
  <c r="G80" i="2"/>
  <c r="I80" i="2" s="1"/>
  <c r="K80" i="2" s="1"/>
  <c r="M80" i="2" s="1"/>
  <c r="B81" i="1" s="1"/>
  <c r="H81" i="1" s="1"/>
  <c r="B80" i="12" s="1"/>
  <c r="G30" i="16"/>
  <c r="I30" i="16" s="1"/>
  <c r="K30" i="16" s="1"/>
  <c r="M30" i="16" s="1"/>
  <c r="B30" i="6" s="1"/>
  <c r="H30" i="6" s="1"/>
  <c r="E29" i="12" s="1"/>
  <c r="H30" i="16"/>
  <c r="J30" i="16" s="1"/>
  <c r="L30" i="16" s="1"/>
  <c r="O58" i="16"/>
  <c r="D58" i="6" s="1"/>
  <c r="J58" i="6" s="1"/>
  <c r="G57" i="12" s="1"/>
  <c r="H62" i="2"/>
  <c r="J62" i="2" s="1"/>
  <c r="L62" i="2" s="1"/>
  <c r="G62" i="2"/>
  <c r="I62" i="2" s="1"/>
  <c r="K62" i="2" s="1"/>
  <c r="M62" i="2" s="1"/>
  <c r="B63" i="1" s="1"/>
  <c r="H63" i="1" s="1"/>
  <c r="B62" i="12" s="1"/>
  <c r="G99" i="16"/>
  <c r="I99" i="16" s="1"/>
  <c r="K99" i="16" s="1"/>
  <c r="M99" i="16" s="1"/>
  <c r="H99" i="16"/>
  <c r="J99" i="16" s="1"/>
  <c r="L99" i="16" s="1"/>
  <c r="G21" i="2"/>
  <c r="I21" i="2" s="1"/>
  <c r="K21" i="2" s="1"/>
  <c r="M21" i="2" s="1"/>
  <c r="B22" i="1" s="1"/>
  <c r="H22" i="1" s="1"/>
  <c r="B21" i="12" s="1"/>
  <c r="H21" i="2"/>
  <c r="J21" i="2" s="1"/>
  <c r="L21" i="2" s="1"/>
  <c r="H98" i="2"/>
  <c r="J98" i="2" s="1"/>
  <c r="L98" i="2" s="1"/>
  <c r="G98" i="2"/>
  <c r="I98" i="2" s="1"/>
  <c r="K98" i="2" s="1"/>
  <c r="M98" i="2" s="1"/>
  <c r="B99" i="1" s="1"/>
  <c r="H99" i="1" s="1"/>
  <c r="B98" i="12" s="1"/>
  <c r="H50" i="12"/>
  <c r="H56" i="16"/>
  <c r="J56" i="16" s="1"/>
  <c r="L56" i="16" s="1"/>
  <c r="G56" i="16"/>
  <c r="I56" i="16" s="1"/>
  <c r="K56" i="16" s="1"/>
  <c r="M56" i="16" s="1"/>
  <c r="B56" i="6" s="1"/>
  <c r="H56" i="6" s="1"/>
  <c r="E55" i="12" s="1"/>
  <c r="G8" i="2"/>
  <c r="I8" i="2" s="1"/>
  <c r="K8" i="2" s="1"/>
  <c r="M8" i="2" s="1"/>
  <c r="B9" i="1" s="1"/>
  <c r="H9" i="1" s="1"/>
  <c r="B8" i="12" s="1"/>
  <c r="H8" i="2"/>
  <c r="J8" i="2" s="1"/>
  <c r="L8" i="2" s="1"/>
  <c r="O44" i="2"/>
  <c r="D45" i="1" s="1"/>
  <c r="J45" i="1" s="1"/>
  <c r="D44" i="12" s="1"/>
  <c r="N44" i="2"/>
  <c r="C45" i="1" s="1"/>
  <c r="I45" i="1" s="1"/>
  <c r="C44" i="12" s="1"/>
  <c r="H71" i="2"/>
  <c r="J71" i="2" s="1"/>
  <c r="L71" i="2" s="1"/>
  <c r="G71" i="2"/>
  <c r="I71" i="2" s="1"/>
  <c r="K71" i="2" s="1"/>
  <c r="M71" i="2" s="1"/>
  <c r="B72" i="1" s="1"/>
  <c r="H72" i="1" s="1"/>
  <c r="B71" i="12" s="1"/>
  <c r="O48" i="2"/>
  <c r="D49" i="1" s="1"/>
  <c r="J49" i="1" s="1"/>
  <c r="D48" i="12" s="1"/>
  <c r="N48" i="2"/>
  <c r="C49" i="1" s="1"/>
  <c r="I49" i="1" s="1"/>
  <c r="C48" i="12" s="1"/>
  <c r="G95" i="16"/>
  <c r="I95" i="16" s="1"/>
  <c r="K95" i="16" s="1"/>
  <c r="M95" i="16" s="1"/>
  <c r="H95" i="16"/>
  <c r="J95" i="16" s="1"/>
  <c r="L95" i="16" s="1"/>
  <c r="G65" i="16"/>
  <c r="I65" i="16" s="1"/>
  <c r="K65" i="16" s="1"/>
  <c r="M65" i="16" s="1"/>
  <c r="B65" i="6" s="1"/>
  <c r="H65" i="6" s="1"/>
  <c r="E64" i="12" s="1"/>
  <c r="H64" i="12" s="1"/>
  <c r="H65" i="16"/>
  <c r="J65" i="16" s="1"/>
  <c r="L65" i="16" s="1"/>
  <c r="N23" i="2"/>
  <c r="C24" i="1" s="1"/>
  <c r="I24" i="1" s="1"/>
  <c r="C23" i="12" s="1"/>
  <c r="O23" i="2"/>
  <c r="D24" i="1" s="1"/>
  <c r="J24" i="1" s="1"/>
  <c r="D23" i="12" s="1"/>
  <c r="O32" i="16"/>
  <c r="D32" i="6" s="1"/>
  <c r="J32" i="6" s="1"/>
  <c r="G31" i="12" s="1"/>
  <c r="N32" i="16"/>
  <c r="C32" i="6" s="1"/>
  <c r="I32" i="6" s="1"/>
  <c r="F31" i="12" s="1"/>
  <c r="O47" i="2"/>
  <c r="D48" i="1" s="1"/>
  <c r="J48" i="1" s="1"/>
  <c r="D47" i="12" s="1"/>
  <c r="N47" i="2"/>
  <c r="C48" i="1" s="1"/>
  <c r="I48" i="1" s="1"/>
  <c r="C47" i="12" s="1"/>
  <c r="H48" i="16"/>
  <c r="J48" i="16" s="1"/>
  <c r="L48" i="16" s="1"/>
  <c r="G48" i="16"/>
  <c r="I48" i="16" s="1"/>
  <c r="K48" i="16" s="1"/>
  <c r="M48" i="16" s="1"/>
  <c r="B48" i="6" s="1"/>
  <c r="H48" i="6" s="1"/>
  <c r="E47" i="12" s="1"/>
  <c r="H47" i="12" s="1"/>
  <c r="N26" i="2"/>
  <c r="C27" i="1" s="1"/>
  <c r="I27" i="1" s="1"/>
  <c r="C26" i="12" s="1"/>
  <c r="O26" i="2"/>
  <c r="D27" i="1" s="1"/>
  <c r="J27" i="1" s="1"/>
  <c r="D26" i="12" s="1"/>
  <c r="O102" i="2"/>
  <c r="D103" i="1" s="1"/>
  <c r="J103" i="1" s="1"/>
  <c r="D102" i="12" s="1"/>
  <c r="N102" i="2"/>
  <c r="C103" i="1" s="1"/>
  <c r="I103" i="1" s="1"/>
  <c r="C102" i="12" s="1"/>
  <c r="O91" i="16"/>
  <c r="G58" i="2"/>
  <c r="I58" i="2" s="1"/>
  <c r="K58" i="2" s="1"/>
  <c r="M58" i="2" s="1"/>
  <c r="B59" i="1" s="1"/>
  <c r="H59" i="1" s="1"/>
  <c r="B58" i="12" s="1"/>
  <c r="H58" i="2"/>
  <c r="J58" i="2" s="1"/>
  <c r="L58" i="2" s="1"/>
  <c r="H4" i="2"/>
  <c r="J4" i="2" s="1"/>
  <c r="L4" i="2" s="1"/>
  <c r="G4" i="2"/>
  <c r="I4" i="2" s="1"/>
  <c r="K4" i="2" s="1"/>
  <c r="M4" i="2" s="1"/>
  <c r="B5" i="1" s="1"/>
  <c r="H5" i="1" s="1"/>
  <c r="B4" i="12" s="1"/>
  <c r="H4" i="12" s="1"/>
  <c r="G16" i="2"/>
  <c r="I16" i="2" s="1"/>
  <c r="K16" i="2" s="1"/>
  <c r="M16" i="2" s="1"/>
  <c r="B17" i="1" s="1"/>
  <c r="H17" i="1" s="1"/>
  <c r="B16" i="12" s="1"/>
  <c r="H16" i="12" s="1"/>
  <c r="H16" i="2"/>
  <c r="J16" i="2" s="1"/>
  <c r="L16" i="2" s="1"/>
  <c r="H57" i="2"/>
  <c r="J57" i="2" s="1"/>
  <c r="L57" i="2" s="1"/>
  <c r="G57" i="2"/>
  <c r="I57" i="2" s="1"/>
  <c r="K57" i="2" s="1"/>
  <c r="M57" i="2" s="1"/>
  <c r="B58" i="1" s="1"/>
  <c r="H58" i="1" s="1"/>
  <c r="B57" i="12" s="1"/>
  <c r="G34" i="16"/>
  <c r="I34" i="16" s="1"/>
  <c r="K34" i="16" s="1"/>
  <c r="M34" i="16" s="1"/>
  <c r="B34" i="6" s="1"/>
  <c r="H34" i="6" s="1"/>
  <c r="E33" i="12" s="1"/>
  <c r="H33" i="12" s="1"/>
  <c r="H34" i="16"/>
  <c r="J34" i="16" s="1"/>
  <c r="L34" i="16" s="1"/>
  <c r="O8" i="16"/>
  <c r="D8" i="6" s="1"/>
  <c r="J8" i="6" s="1"/>
  <c r="G7" i="12" s="1"/>
  <c r="N8" i="16"/>
  <c r="C8" i="6" s="1"/>
  <c r="I8" i="6" s="1"/>
  <c r="F7" i="12" s="1"/>
  <c r="H55" i="2"/>
  <c r="J55" i="2" s="1"/>
  <c r="L55" i="2" s="1"/>
  <c r="G55" i="2"/>
  <c r="I55" i="2" s="1"/>
  <c r="K55" i="2" s="1"/>
  <c r="M55" i="2" s="1"/>
  <c r="B56" i="1" s="1"/>
  <c r="H56" i="1" s="1"/>
  <c r="B55" i="12" s="1"/>
  <c r="O9" i="16"/>
  <c r="D9" i="6" s="1"/>
  <c r="J9" i="6" s="1"/>
  <c r="G8" i="12" s="1"/>
  <c r="N9" i="16"/>
  <c r="C9" i="6" s="1"/>
  <c r="I9" i="6" s="1"/>
  <c r="F8" i="12" s="1"/>
  <c r="N13" i="16"/>
  <c r="C13" i="6" s="1"/>
  <c r="I13" i="6" s="1"/>
  <c r="F12" i="12" s="1"/>
  <c r="I12" i="12" s="1"/>
  <c r="O13" i="16"/>
  <c r="D13" i="6" s="1"/>
  <c r="J13" i="6" s="1"/>
  <c r="G12" i="12" s="1"/>
  <c r="J12" i="12" s="1"/>
  <c r="G37" i="2"/>
  <c r="I37" i="2" s="1"/>
  <c r="K37" i="2" s="1"/>
  <c r="M37" i="2" s="1"/>
  <c r="B38" i="1" s="1"/>
  <c r="H38" i="1" s="1"/>
  <c r="B37" i="12" s="1"/>
  <c r="H37" i="2"/>
  <c r="J37" i="2" s="1"/>
  <c r="L37" i="2" s="1"/>
  <c r="N33" i="16"/>
  <c r="C33" i="6" s="1"/>
  <c r="I33" i="6" s="1"/>
  <c r="F32" i="12" s="1"/>
  <c r="O33" i="16"/>
  <c r="D33" i="6" s="1"/>
  <c r="J33" i="6" s="1"/>
  <c r="G32" i="12" s="1"/>
  <c r="H60" i="16"/>
  <c r="J60" i="16" s="1"/>
  <c r="L60" i="16" s="1"/>
  <c r="G60" i="16"/>
  <c r="I60" i="16" s="1"/>
  <c r="K60" i="16" s="1"/>
  <c r="M60" i="16" s="1"/>
  <c r="B60" i="6" s="1"/>
  <c r="H60" i="6" s="1"/>
  <c r="E59" i="12" s="1"/>
  <c r="H85" i="16"/>
  <c r="J85" i="16" s="1"/>
  <c r="L85" i="16" s="1"/>
  <c r="G85" i="16"/>
  <c r="I85" i="16" s="1"/>
  <c r="K85" i="16" s="1"/>
  <c r="M85" i="16" s="1"/>
  <c r="G45" i="2"/>
  <c r="I45" i="2" s="1"/>
  <c r="K45" i="2" s="1"/>
  <c r="M45" i="2" s="1"/>
  <c r="B46" i="1" s="1"/>
  <c r="H46" i="1" s="1"/>
  <c r="B45" i="12" s="1"/>
  <c r="H45" i="12" s="1"/>
  <c r="H45" i="2"/>
  <c r="J45" i="2" s="1"/>
  <c r="L45" i="2" s="1"/>
  <c r="N41" i="16"/>
  <c r="C41" i="6" s="1"/>
  <c r="I41" i="6" s="1"/>
  <c r="F40" i="12" s="1"/>
  <c r="O41" i="16"/>
  <c r="D41" i="6" s="1"/>
  <c r="J41" i="6" s="1"/>
  <c r="G40" i="12" s="1"/>
  <c r="N4" i="16"/>
  <c r="C4" i="6" s="1"/>
  <c r="I4" i="6" s="1"/>
  <c r="F3" i="12" s="1"/>
  <c r="O4" i="16"/>
  <c r="D4" i="6" s="1"/>
  <c r="J4" i="6" s="1"/>
  <c r="G3" i="12" s="1"/>
  <c r="H36" i="2"/>
  <c r="J36" i="2" s="1"/>
  <c r="L36" i="2" s="1"/>
  <c r="G36" i="2"/>
  <c r="I36" i="2" s="1"/>
  <c r="K36" i="2" s="1"/>
  <c r="M36" i="2" s="1"/>
  <c r="B37" i="1" s="1"/>
  <c r="H37" i="1" s="1"/>
  <c r="B36" i="12" s="1"/>
  <c r="H36" i="12" s="1"/>
  <c r="H9" i="2"/>
  <c r="J9" i="2" s="1"/>
  <c r="L9" i="2" s="1"/>
  <c r="G9" i="2"/>
  <c r="I9" i="2" s="1"/>
  <c r="K9" i="2" s="1"/>
  <c r="M9" i="2" s="1"/>
  <c r="B10" i="1" s="1"/>
  <c r="H10" i="1" s="1"/>
  <c r="B9" i="12" s="1"/>
  <c r="O24" i="16"/>
  <c r="D24" i="6" s="1"/>
  <c r="J24" i="6" s="1"/>
  <c r="G23" i="12" s="1"/>
  <c r="J23" i="12" s="1"/>
  <c r="N24" i="16"/>
  <c r="C24" i="6" s="1"/>
  <c r="I24" i="6" s="1"/>
  <c r="F23" i="12" s="1"/>
  <c r="G53" i="16"/>
  <c r="I53" i="16" s="1"/>
  <c r="K53" i="16" s="1"/>
  <c r="M53" i="16" s="1"/>
  <c r="B53" i="6" s="1"/>
  <c r="H53" i="6" s="1"/>
  <c r="E52" i="12" s="1"/>
  <c r="H52" i="12" s="1"/>
  <c r="H53" i="16"/>
  <c r="J53" i="16" s="1"/>
  <c r="L53" i="16" s="1"/>
  <c r="H19" i="12"/>
  <c r="H26" i="16"/>
  <c r="J26" i="16" s="1"/>
  <c r="L26" i="16" s="1"/>
  <c r="G26" i="16"/>
  <c r="I26" i="16" s="1"/>
  <c r="K26" i="16" s="1"/>
  <c r="M26" i="16" s="1"/>
  <c r="B26" i="6" s="1"/>
  <c r="H26" i="6" s="1"/>
  <c r="E25" i="12" s="1"/>
  <c r="H76" i="2"/>
  <c r="J76" i="2" s="1"/>
  <c r="L76" i="2" s="1"/>
  <c r="G90" i="2"/>
  <c r="I90" i="2" s="1"/>
  <c r="K90" i="2" s="1"/>
  <c r="M90" i="2" s="1"/>
  <c r="B91" i="1" s="1"/>
  <c r="H91" i="1" s="1"/>
  <c r="B90" i="12" s="1"/>
  <c r="H90" i="2"/>
  <c r="J90" i="2" s="1"/>
  <c r="L90" i="2" s="1"/>
  <c r="H10" i="16"/>
  <c r="J10" i="16" s="1"/>
  <c r="L10" i="16" s="1"/>
  <c r="G10" i="16"/>
  <c r="I10" i="16" s="1"/>
  <c r="K10" i="16" s="1"/>
  <c r="M10" i="16" s="1"/>
  <c r="B10" i="6" s="1"/>
  <c r="H10" i="6" s="1"/>
  <c r="E9" i="12" s="1"/>
  <c r="G31" i="2"/>
  <c r="I31" i="2" s="1"/>
  <c r="K31" i="2" s="1"/>
  <c r="M31" i="2" s="1"/>
  <c r="B32" i="1" s="1"/>
  <c r="H32" i="1" s="1"/>
  <c r="B31" i="12" s="1"/>
  <c r="H31" i="12" s="1"/>
  <c r="H31" i="2"/>
  <c r="J31" i="2" s="1"/>
  <c r="L31" i="2" s="1"/>
  <c r="G28" i="2"/>
  <c r="I28" i="2" s="1"/>
  <c r="K28" i="2" s="1"/>
  <c r="M28" i="2" s="1"/>
  <c r="B29" i="1" s="1"/>
  <c r="H29" i="1" s="1"/>
  <c r="B28" i="12" s="1"/>
  <c r="H28" i="12" s="1"/>
  <c r="H28" i="2"/>
  <c r="J28" i="2" s="1"/>
  <c r="L28" i="2" s="1"/>
  <c r="N43" i="2"/>
  <c r="C44" i="1" s="1"/>
  <c r="I44" i="1" s="1"/>
  <c r="C43" i="12" s="1"/>
  <c r="O43" i="2"/>
  <c r="D44" i="1" s="1"/>
  <c r="J44" i="1" s="1"/>
  <c r="D43" i="12" s="1"/>
  <c r="G29" i="2"/>
  <c r="I29" i="2" s="1"/>
  <c r="K29" i="2" s="1"/>
  <c r="M29" i="2" s="1"/>
  <c r="B30" i="1" s="1"/>
  <c r="H30" i="1" s="1"/>
  <c r="B29" i="12" s="1"/>
  <c r="H29" i="2"/>
  <c r="J29" i="2" s="1"/>
  <c r="L29" i="2" s="1"/>
  <c r="N21" i="16"/>
  <c r="C21" i="6" s="1"/>
  <c r="I21" i="6" s="1"/>
  <c r="F20" i="12" s="1"/>
  <c r="O21" i="16"/>
  <c r="D21" i="6" s="1"/>
  <c r="J21" i="6" s="1"/>
  <c r="G20" i="12" s="1"/>
  <c r="G15" i="16"/>
  <c r="I15" i="16" s="1"/>
  <c r="K15" i="16" s="1"/>
  <c r="M15" i="16" s="1"/>
  <c r="B15" i="6" s="1"/>
  <c r="H15" i="6" s="1"/>
  <c r="E14" i="12" s="1"/>
  <c r="H15" i="16"/>
  <c r="J15" i="16" s="1"/>
  <c r="L15" i="16" s="1"/>
  <c r="H8" i="12"/>
  <c r="G69" i="2"/>
  <c r="I69" i="2" s="1"/>
  <c r="K69" i="2" s="1"/>
  <c r="M69" i="2" s="1"/>
  <c r="B70" i="1" s="1"/>
  <c r="H70" i="1" s="1"/>
  <c r="B69" i="12" s="1"/>
  <c r="H69" i="2"/>
  <c r="J69" i="2" s="1"/>
  <c r="L69" i="2" s="1"/>
  <c r="N23" i="16"/>
  <c r="C23" i="6" s="1"/>
  <c r="I23" i="6" s="1"/>
  <c r="F22" i="12" s="1"/>
  <c r="O23" i="16"/>
  <c r="D23" i="6" s="1"/>
  <c r="J23" i="6" s="1"/>
  <c r="G22" i="12" s="1"/>
  <c r="N33" i="2"/>
  <c r="C34" i="1" s="1"/>
  <c r="I34" i="1" s="1"/>
  <c r="C33" i="12" s="1"/>
  <c r="O33" i="2"/>
  <c r="D34" i="1" s="1"/>
  <c r="J34" i="1" s="1"/>
  <c r="D33" i="12" s="1"/>
  <c r="N37" i="16"/>
  <c r="C37" i="6" s="1"/>
  <c r="I37" i="6" s="1"/>
  <c r="F36" i="12" s="1"/>
  <c r="O37" i="16"/>
  <c r="D37" i="6" s="1"/>
  <c r="J37" i="6" s="1"/>
  <c r="G36" i="12" s="1"/>
  <c r="H100" i="16"/>
  <c r="J100" i="16" s="1"/>
  <c r="L100" i="16" s="1"/>
  <c r="G100" i="16"/>
  <c r="I100" i="16" s="1"/>
  <c r="K100" i="16" s="1"/>
  <c r="M100" i="16" s="1"/>
  <c r="H68" i="2"/>
  <c r="J68" i="2" s="1"/>
  <c r="L68" i="2" s="1"/>
  <c r="G68" i="2"/>
  <c r="I68" i="2" s="1"/>
  <c r="K68" i="2" s="1"/>
  <c r="M68" i="2" s="1"/>
  <c r="B69" i="1" s="1"/>
  <c r="H69" i="1" s="1"/>
  <c r="B68" i="12" s="1"/>
  <c r="O45" i="16"/>
  <c r="D45" i="6" s="1"/>
  <c r="J45" i="6" s="1"/>
  <c r="G44" i="12" s="1"/>
  <c r="J44" i="12" s="1"/>
  <c r="N45" i="16"/>
  <c r="C45" i="6" s="1"/>
  <c r="I45" i="6" s="1"/>
  <c r="F44" i="12" s="1"/>
  <c r="G60" i="2"/>
  <c r="I60" i="2" s="1"/>
  <c r="K60" i="2" s="1"/>
  <c r="M60" i="2" s="1"/>
  <c r="B61" i="1" s="1"/>
  <c r="H61" i="1" s="1"/>
  <c r="B60" i="12" s="1"/>
  <c r="H60" i="2"/>
  <c r="J60" i="2" s="1"/>
  <c r="L60" i="2" s="1"/>
  <c r="O66" i="16"/>
  <c r="D66" i="6" s="1"/>
  <c r="J66" i="6" s="1"/>
  <c r="G65" i="12" s="1"/>
  <c r="H64" i="16"/>
  <c r="J64" i="16" s="1"/>
  <c r="L64" i="16" s="1"/>
  <c r="G64" i="16"/>
  <c r="I64" i="16" s="1"/>
  <c r="K64" i="16" s="1"/>
  <c r="M64" i="16" s="1"/>
  <c r="B64" i="6" s="1"/>
  <c r="H64" i="6" s="1"/>
  <c r="E63" i="12" s="1"/>
  <c r="H63" i="12" s="1"/>
  <c r="O50" i="2"/>
  <c r="D51" i="1" s="1"/>
  <c r="J51" i="1" s="1"/>
  <c r="D50" i="12" s="1"/>
  <c r="N50" i="2"/>
  <c r="C51" i="1" s="1"/>
  <c r="I51" i="1" s="1"/>
  <c r="C50" i="12" s="1"/>
  <c r="G74" i="2"/>
  <c r="I74" i="2" s="1"/>
  <c r="K74" i="2" s="1"/>
  <c r="M74" i="2" s="1"/>
  <c r="B75" i="1" s="1"/>
  <c r="H75" i="1" s="1"/>
  <c r="B74" i="12" s="1"/>
  <c r="H74" i="2"/>
  <c r="J74" i="2" s="1"/>
  <c r="L74" i="2" s="1"/>
  <c r="H54" i="2"/>
  <c r="J54" i="2" s="1"/>
  <c r="L54" i="2" s="1"/>
  <c r="G54" i="2"/>
  <c r="I54" i="2" s="1"/>
  <c r="K54" i="2" s="1"/>
  <c r="M54" i="2" s="1"/>
  <c r="B55" i="1" s="1"/>
  <c r="H55" i="1" s="1"/>
  <c r="B54" i="12" s="1"/>
  <c r="H54" i="12" s="1"/>
  <c r="O20" i="16"/>
  <c r="D20" i="6" s="1"/>
  <c r="J20" i="6" s="1"/>
  <c r="G19" i="12" s="1"/>
  <c r="N20" i="16"/>
  <c r="C20" i="6" s="1"/>
  <c r="I20" i="6" s="1"/>
  <c r="F19" i="12" s="1"/>
  <c r="H54" i="16"/>
  <c r="J54" i="16" s="1"/>
  <c r="L54" i="16" s="1"/>
  <c r="G54" i="16"/>
  <c r="I54" i="16" s="1"/>
  <c r="K54" i="16" s="1"/>
  <c r="M54" i="16" s="1"/>
  <c r="B54" i="6" s="1"/>
  <c r="H54" i="6" s="1"/>
  <c r="E53" i="12" s="1"/>
  <c r="N67" i="2"/>
  <c r="C68" i="1" s="1"/>
  <c r="I68" i="1" s="1"/>
  <c r="C67" i="12" s="1"/>
  <c r="O67" i="2"/>
  <c r="D68" i="1" s="1"/>
  <c r="J68" i="1" s="1"/>
  <c r="D67" i="12" s="1"/>
  <c r="O16" i="16"/>
  <c r="D16" i="6" s="1"/>
  <c r="J16" i="6" s="1"/>
  <c r="G15" i="12" s="1"/>
  <c r="N16" i="16"/>
  <c r="C16" i="6" s="1"/>
  <c r="I16" i="6" s="1"/>
  <c r="F15" i="12" s="1"/>
  <c r="H24" i="12"/>
  <c r="H95" i="2"/>
  <c r="J95" i="2" s="1"/>
  <c r="L95" i="2" s="1"/>
  <c r="G95" i="2"/>
  <c r="I95" i="2" s="1"/>
  <c r="K95" i="2" s="1"/>
  <c r="M95" i="2" s="1"/>
  <c r="B96" i="1" s="1"/>
  <c r="H96" i="1" s="1"/>
  <c r="B95" i="12" s="1"/>
  <c r="N25" i="16"/>
  <c r="C25" i="6" s="1"/>
  <c r="I25" i="6" s="1"/>
  <c r="F24" i="12" s="1"/>
  <c r="I24" i="12" s="1"/>
  <c r="O25" i="16"/>
  <c r="D25" i="6" s="1"/>
  <c r="J25" i="6" s="1"/>
  <c r="G24" i="12" s="1"/>
  <c r="J24" i="12" s="1"/>
  <c r="G59" i="2"/>
  <c r="I59" i="2" s="1"/>
  <c r="K59" i="2" s="1"/>
  <c r="M59" i="2" s="1"/>
  <c r="B60" i="1" s="1"/>
  <c r="H60" i="1" s="1"/>
  <c r="B59" i="12" s="1"/>
  <c r="H59" i="2"/>
  <c r="J59" i="2" s="1"/>
  <c r="L59" i="2" s="1"/>
  <c r="G15" i="2"/>
  <c r="I15" i="2" s="1"/>
  <c r="K15" i="2" s="1"/>
  <c r="M15" i="2" s="1"/>
  <c r="B16" i="1" s="1"/>
  <c r="H16" i="1" s="1"/>
  <c r="B15" i="12" s="1"/>
  <c r="H15" i="12" s="1"/>
  <c r="H15" i="2"/>
  <c r="J15" i="2" s="1"/>
  <c r="L15" i="2" s="1"/>
  <c r="H81" i="2"/>
  <c r="J81" i="2" s="1"/>
  <c r="L81" i="2" s="1"/>
  <c r="G81" i="2"/>
  <c r="I81" i="2" s="1"/>
  <c r="K81" i="2" s="1"/>
  <c r="M81" i="2" s="1"/>
  <c r="B82" i="1" s="1"/>
  <c r="H82" i="1" s="1"/>
  <c r="B81" i="12" s="1"/>
  <c r="H34" i="2"/>
  <c r="J34" i="2" s="1"/>
  <c r="L34" i="2" s="1"/>
  <c r="G34" i="2"/>
  <c r="I34" i="2" s="1"/>
  <c r="K34" i="2" s="1"/>
  <c r="M34" i="2" s="1"/>
  <c r="B35" i="1" s="1"/>
  <c r="H35" i="1" s="1"/>
  <c r="B34" i="12" s="1"/>
  <c r="H72" i="2"/>
  <c r="J72" i="2" s="1"/>
  <c r="L72" i="2" s="1"/>
  <c r="G72" i="2"/>
  <c r="I72" i="2" s="1"/>
  <c r="K72" i="2" s="1"/>
  <c r="M72" i="2" s="1"/>
  <c r="B73" i="1" s="1"/>
  <c r="H73" i="1" s="1"/>
  <c r="B72" i="12" s="1"/>
  <c r="G22" i="2"/>
  <c r="I22" i="2" s="1"/>
  <c r="K22" i="2" s="1"/>
  <c r="M22" i="2" s="1"/>
  <c r="B23" i="1" s="1"/>
  <c r="H23" i="1" s="1"/>
  <c r="B22" i="12" s="1"/>
  <c r="H22" i="2"/>
  <c r="J22" i="2" s="1"/>
  <c r="L22" i="2" s="1"/>
  <c r="O46" i="16"/>
  <c r="D46" i="6" s="1"/>
  <c r="J46" i="6" s="1"/>
  <c r="G45" i="12" s="1"/>
  <c r="N46" i="16"/>
  <c r="C46" i="6" s="1"/>
  <c r="I46" i="6" s="1"/>
  <c r="F45" i="12" s="1"/>
  <c r="G53" i="2"/>
  <c r="I53" i="2" s="1"/>
  <c r="K53" i="2" s="1"/>
  <c r="M53" i="2" s="1"/>
  <c r="B54" i="1" s="1"/>
  <c r="H54" i="1" s="1"/>
  <c r="B53" i="12" s="1"/>
  <c r="H53" i="2"/>
  <c r="J53" i="2" s="1"/>
  <c r="L53" i="2" s="1"/>
  <c r="G5" i="2"/>
  <c r="I5" i="2" s="1"/>
  <c r="K5" i="2" s="1"/>
  <c r="M5" i="2" s="1"/>
  <c r="B6" i="1" s="1"/>
  <c r="H6" i="1" s="1"/>
  <c r="B5" i="12" s="1"/>
  <c r="H5" i="12" s="1"/>
  <c r="H5" i="2"/>
  <c r="J5" i="2" s="1"/>
  <c r="L5" i="2" s="1"/>
  <c r="H31" i="16"/>
  <c r="J31" i="16" s="1"/>
  <c r="L31" i="16" s="1"/>
  <c r="G31" i="16"/>
  <c r="I31" i="16" s="1"/>
  <c r="K31" i="16" s="1"/>
  <c r="M31" i="16" s="1"/>
  <c r="B31" i="6" s="1"/>
  <c r="H31" i="6" s="1"/>
  <c r="E30" i="12" s="1"/>
  <c r="H30" i="12" s="1"/>
  <c r="H6" i="12"/>
  <c r="N96" i="16"/>
  <c r="G39" i="16"/>
  <c r="I39" i="16" s="1"/>
  <c r="K39" i="16" s="1"/>
  <c r="M39" i="16" s="1"/>
  <c r="B39" i="6" s="1"/>
  <c r="H39" i="6" s="1"/>
  <c r="E38" i="12" s="1"/>
  <c r="H38" i="12" s="1"/>
  <c r="H39" i="16"/>
  <c r="J39" i="16" s="1"/>
  <c r="L39" i="16" s="1"/>
  <c r="N46" i="2"/>
  <c r="C47" i="1" s="1"/>
  <c r="I47" i="1" s="1"/>
  <c r="C46" i="12" s="1"/>
  <c r="O46" i="2"/>
  <c r="D47" i="1" s="1"/>
  <c r="J47" i="1" s="1"/>
  <c r="D46" i="12" s="1"/>
  <c r="G75" i="2"/>
  <c r="I75" i="2" s="1"/>
  <c r="K75" i="2" s="1"/>
  <c r="M75" i="2" s="1"/>
  <c r="B76" i="1" s="1"/>
  <c r="H76" i="1" s="1"/>
  <c r="B75" i="12" s="1"/>
  <c r="H75" i="2"/>
  <c r="J75" i="2" s="1"/>
  <c r="L75" i="2" s="1"/>
  <c r="G18" i="16"/>
  <c r="I18" i="16" s="1"/>
  <c r="K18" i="16" s="1"/>
  <c r="M18" i="16" s="1"/>
  <c r="B18" i="6" s="1"/>
  <c r="H18" i="6" s="1"/>
  <c r="E17" i="12" s="1"/>
  <c r="H17" i="12" s="1"/>
  <c r="H18" i="16"/>
  <c r="J18" i="16" s="1"/>
  <c r="L18" i="16" s="1"/>
  <c r="G65" i="2"/>
  <c r="I65" i="2" s="1"/>
  <c r="K65" i="2" s="1"/>
  <c r="M65" i="2" s="1"/>
  <c r="B66" i="1" s="1"/>
  <c r="H66" i="1" s="1"/>
  <c r="B65" i="12" s="1"/>
  <c r="H65" i="2"/>
  <c r="J65" i="2" s="1"/>
  <c r="L65" i="2" s="1"/>
  <c r="H35" i="16"/>
  <c r="J35" i="16" s="1"/>
  <c r="L35" i="16" s="1"/>
  <c r="G35" i="16"/>
  <c r="I35" i="16" s="1"/>
  <c r="K35" i="16" s="1"/>
  <c r="M35" i="16" s="1"/>
  <c r="B35" i="6" s="1"/>
  <c r="H35" i="6" s="1"/>
  <c r="E34" i="12" s="1"/>
  <c r="G40" i="2"/>
  <c r="I40" i="2" s="1"/>
  <c r="K40" i="2" s="1"/>
  <c r="M40" i="2" s="1"/>
  <c r="B41" i="1" s="1"/>
  <c r="H41" i="1" s="1"/>
  <c r="B40" i="12" s="1"/>
  <c r="H40" i="12" s="1"/>
  <c r="H40" i="2"/>
  <c r="J40" i="2" s="1"/>
  <c r="L40" i="2" s="1"/>
  <c r="N17" i="2"/>
  <c r="C18" i="1" s="1"/>
  <c r="I18" i="1" s="1"/>
  <c r="C17" i="12" s="1"/>
  <c r="O17" i="2"/>
  <c r="D18" i="1" s="1"/>
  <c r="J18" i="1" s="1"/>
  <c r="D17" i="12" s="1"/>
  <c r="N17" i="16"/>
  <c r="C17" i="6" s="1"/>
  <c r="I17" i="6" s="1"/>
  <c r="F16" i="12" s="1"/>
  <c r="O17" i="16"/>
  <c r="D17" i="6" s="1"/>
  <c r="J17" i="6" s="1"/>
  <c r="G16" i="12" s="1"/>
  <c r="G47" i="16"/>
  <c r="I47" i="16" s="1"/>
  <c r="K47" i="16" s="1"/>
  <c r="M47" i="16" s="1"/>
  <c r="B47" i="6" s="1"/>
  <c r="H47" i="6" s="1"/>
  <c r="E46" i="12" s="1"/>
  <c r="H46" i="12" s="1"/>
  <c r="H47" i="16"/>
  <c r="J47" i="16" s="1"/>
  <c r="L47" i="16" s="1"/>
  <c r="H7" i="12"/>
  <c r="G69" i="16"/>
  <c r="I69" i="16" s="1"/>
  <c r="K69" i="16" s="1"/>
  <c r="M69" i="16" s="1"/>
  <c r="H69" i="16"/>
  <c r="J69" i="16" s="1"/>
  <c r="L69" i="16" s="1"/>
  <c r="N7" i="16"/>
  <c r="C7" i="6" s="1"/>
  <c r="I7" i="6" s="1"/>
  <c r="F6" i="12" s="1"/>
  <c r="O7" i="16"/>
  <c r="D7" i="6" s="1"/>
  <c r="J7" i="6" s="1"/>
  <c r="G6" i="12" s="1"/>
  <c r="O7" i="2"/>
  <c r="D8" i="1" s="1"/>
  <c r="J8" i="1" s="1"/>
  <c r="D7" i="12" s="1"/>
  <c r="N7" i="2"/>
  <c r="C8" i="1" s="1"/>
  <c r="I8" i="1" s="1"/>
  <c r="C7" i="12" s="1"/>
  <c r="O39" i="2"/>
  <c r="D40" i="1" s="1"/>
  <c r="J40" i="1" s="1"/>
  <c r="D39" i="12" s="1"/>
  <c r="N39" i="2"/>
  <c r="C40" i="1" s="1"/>
  <c r="I40" i="1" s="1"/>
  <c r="C39" i="12" s="1"/>
  <c r="H103" i="2"/>
  <c r="J103" i="2" s="1"/>
  <c r="L103" i="2" s="1"/>
  <c r="G103" i="2"/>
  <c r="I103" i="2" s="1"/>
  <c r="K103" i="2" s="1"/>
  <c r="M103" i="2" s="1"/>
  <c r="B104" i="1" s="1"/>
  <c r="H104" i="1" s="1"/>
  <c r="B103" i="12" s="1"/>
  <c r="G49" i="2"/>
  <c r="I49" i="2" s="1"/>
  <c r="K49" i="2" s="1"/>
  <c r="M49" i="2" s="1"/>
  <c r="B50" i="1" s="1"/>
  <c r="H50" i="1" s="1"/>
  <c r="B49" i="12" s="1"/>
  <c r="H49" i="2"/>
  <c r="J49" i="2" s="1"/>
  <c r="L49" i="2" s="1"/>
  <c r="O3" i="16"/>
  <c r="N3" i="16"/>
  <c r="N79" i="2" l="1"/>
  <c r="C80" i="1" s="1"/>
  <c r="I80" i="1" s="1"/>
  <c r="C79" i="12" s="1"/>
  <c r="H78" i="12"/>
  <c r="H102" i="12"/>
  <c r="H104" i="12"/>
  <c r="H103" i="12"/>
  <c r="N82" i="2"/>
  <c r="C83" i="1" s="1"/>
  <c r="I83" i="1" s="1"/>
  <c r="C82" i="12" s="1"/>
  <c r="H97" i="6"/>
  <c r="E96" i="12" s="1"/>
  <c r="B98" i="6"/>
  <c r="H98" i="6" s="1"/>
  <c r="E97" i="12" s="1"/>
  <c r="B94" i="6"/>
  <c r="H94" i="6" s="1"/>
  <c r="E93" i="12" s="1"/>
  <c r="B92" i="6"/>
  <c r="H92" i="6" s="1"/>
  <c r="E91" i="12" s="1"/>
  <c r="B93" i="6"/>
  <c r="H93" i="6" s="1"/>
  <c r="E92" i="12" s="1"/>
  <c r="B87" i="6"/>
  <c r="H87" i="6" s="1"/>
  <c r="E86" i="12" s="1"/>
  <c r="C77" i="6"/>
  <c r="C70" i="6"/>
  <c r="I70" i="6" s="1"/>
  <c r="F69" i="12" s="1"/>
  <c r="C71" i="6"/>
  <c r="B89" i="6"/>
  <c r="H89" i="6" s="1"/>
  <c r="E88" i="12" s="1"/>
  <c r="B70" i="6"/>
  <c r="H70" i="6" s="1"/>
  <c r="E69" i="12" s="1"/>
  <c r="H69" i="12" s="1"/>
  <c r="B86" i="6"/>
  <c r="H86" i="6" s="1"/>
  <c r="E85" i="12" s="1"/>
  <c r="B101" i="6"/>
  <c r="H101" i="6" s="1"/>
  <c r="E100" i="12" s="1"/>
  <c r="D92" i="6"/>
  <c r="J92" i="6" s="1"/>
  <c r="G91" i="12" s="1"/>
  <c r="H95" i="6"/>
  <c r="E94" i="12" s="1"/>
  <c r="B96" i="6"/>
  <c r="H96" i="6" s="1"/>
  <c r="E95" i="12" s="1"/>
  <c r="B91" i="6"/>
  <c r="H91" i="6" s="1"/>
  <c r="E90" i="12" s="1"/>
  <c r="H97" i="16"/>
  <c r="J97" i="16" s="1"/>
  <c r="L97" i="16" s="1"/>
  <c r="O97" i="16" s="1"/>
  <c r="B83" i="6"/>
  <c r="H83" i="6" s="1"/>
  <c r="E82" i="12" s="1"/>
  <c r="B88" i="6"/>
  <c r="H88" i="6" s="1"/>
  <c r="E87" i="12" s="1"/>
  <c r="C79" i="6"/>
  <c r="I79" i="6" s="1"/>
  <c r="F78" i="12" s="1"/>
  <c r="D104" i="6"/>
  <c r="J104" i="6" s="1"/>
  <c r="G103" i="12" s="1"/>
  <c r="J79" i="6"/>
  <c r="G78" i="12" s="1"/>
  <c r="D80" i="6"/>
  <c r="J80" i="6" s="1"/>
  <c r="G79" i="12" s="1"/>
  <c r="B73" i="6"/>
  <c r="H73" i="6" s="1"/>
  <c r="E72" i="12" s="1"/>
  <c r="H80" i="6"/>
  <c r="E79" i="12" s="1"/>
  <c r="B81" i="6"/>
  <c r="C103" i="6"/>
  <c r="I103" i="6" s="1"/>
  <c r="F102" i="12" s="1"/>
  <c r="H68" i="6"/>
  <c r="E67" i="12" s="1"/>
  <c r="H67" i="12" s="1"/>
  <c r="B69" i="6"/>
  <c r="H69" i="6" s="1"/>
  <c r="E68" i="12" s="1"/>
  <c r="H68" i="12" s="1"/>
  <c r="H71" i="6"/>
  <c r="E70" i="12" s="1"/>
  <c r="B72" i="6"/>
  <c r="H72" i="6" s="1"/>
  <c r="E71" i="12" s="1"/>
  <c r="B90" i="6"/>
  <c r="H90" i="6" s="1"/>
  <c r="E89" i="12" s="1"/>
  <c r="C99" i="6"/>
  <c r="C97" i="6"/>
  <c r="H99" i="6"/>
  <c r="E98" i="12" s="1"/>
  <c r="B100" i="6"/>
  <c r="H100" i="6" s="1"/>
  <c r="E99" i="12" s="1"/>
  <c r="B74" i="6"/>
  <c r="H74" i="6" s="1"/>
  <c r="E73" i="12" s="1"/>
  <c r="O70" i="16"/>
  <c r="D102" i="6"/>
  <c r="B75" i="6"/>
  <c r="H75" i="6" s="1"/>
  <c r="E74" i="12" s="1"/>
  <c r="B76" i="6"/>
  <c r="H76" i="6" s="1"/>
  <c r="E75" i="12" s="1"/>
  <c r="B66" i="6"/>
  <c r="H66" i="6" s="1"/>
  <c r="E65" i="12" s="1"/>
  <c r="H65" i="12" s="1"/>
  <c r="B67" i="6"/>
  <c r="H67" i="6" s="1"/>
  <c r="E66" i="12" s="1"/>
  <c r="H66" i="12" s="1"/>
  <c r="N86" i="16"/>
  <c r="N89" i="2"/>
  <c r="C90" i="1" s="1"/>
  <c r="I90" i="1" s="1"/>
  <c r="C89" i="12" s="1"/>
  <c r="O102" i="16"/>
  <c r="N84" i="2"/>
  <c r="C85" i="1" s="1"/>
  <c r="I85" i="1" s="1"/>
  <c r="C84" i="12" s="1"/>
  <c r="M73" i="2"/>
  <c r="B74" i="1" s="1"/>
  <c r="H74" i="1" s="1"/>
  <c r="B73" i="12" s="1"/>
  <c r="N73" i="2"/>
  <c r="C74" i="1" s="1"/>
  <c r="I74" i="1" s="1"/>
  <c r="C73" i="12" s="1"/>
  <c r="I3" i="12"/>
  <c r="H25" i="12"/>
  <c r="I7" i="12"/>
  <c r="H22" i="12"/>
  <c r="H53" i="12"/>
  <c r="H9" i="12"/>
  <c r="H41" i="12"/>
  <c r="N27" i="2"/>
  <c r="C28" i="1" s="1"/>
  <c r="I28" i="1" s="1"/>
  <c r="C27" i="12" s="1"/>
  <c r="I27" i="12" s="1"/>
  <c r="O27" i="2"/>
  <c r="D28" i="1" s="1"/>
  <c r="J28" i="1" s="1"/>
  <c r="D27" i="12" s="1"/>
  <c r="N70" i="2"/>
  <c r="C71" i="1" s="1"/>
  <c r="I71" i="1" s="1"/>
  <c r="C70" i="12" s="1"/>
  <c r="O70" i="2"/>
  <c r="D71" i="1" s="1"/>
  <c r="J71" i="1" s="1"/>
  <c r="D70" i="12" s="1"/>
  <c r="H14" i="12"/>
  <c r="J27" i="12"/>
  <c r="G92" i="2"/>
  <c r="I92" i="2" s="1"/>
  <c r="K92" i="2" s="1"/>
  <c r="M92" i="2" s="1"/>
  <c r="B93" i="1" s="1"/>
  <c r="H93" i="1" s="1"/>
  <c r="B92" i="12" s="1"/>
  <c r="H92" i="2"/>
  <c r="J92" i="2" s="1"/>
  <c r="L92" i="2" s="1"/>
  <c r="J3" i="12"/>
  <c r="O94" i="2"/>
  <c r="D95" i="1" s="1"/>
  <c r="J95" i="1" s="1"/>
  <c r="D94" i="12" s="1"/>
  <c r="N94" i="2"/>
  <c r="C95" i="1" s="1"/>
  <c r="I95" i="1" s="1"/>
  <c r="C94" i="12" s="1"/>
  <c r="N100" i="2"/>
  <c r="C101" i="1" s="1"/>
  <c r="I101" i="1" s="1"/>
  <c r="C100" i="12" s="1"/>
  <c r="O100" i="2"/>
  <c r="D101" i="1" s="1"/>
  <c r="J101" i="1" s="1"/>
  <c r="D100" i="12" s="1"/>
  <c r="N92" i="16"/>
  <c r="O57" i="16"/>
  <c r="D57" i="6" s="1"/>
  <c r="J57" i="6" s="1"/>
  <c r="G56" i="12" s="1"/>
  <c r="G81" i="16"/>
  <c r="I81" i="16" s="1"/>
  <c r="K81" i="16" s="1"/>
  <c r="M81" i="16" s="1"/>
  <c r="H81" i="16"/>
  <c r="J81" i="16" s="1"/>
  <c r="L81" i="16" s="1"/>
  <c r="O98" i="16"/>
  <c r="N101" i="16"/>
  <c r="G77" i="16"/>
  <c r="I77" i="16" s="1"/>
  <c r="K77" i="16" s="1"/>
  <c r="M77" i="16" s="1"/>
  <c r="O55" i="16"/>
  <c r="D55" i="6" s="1"/>
  <c r="J55" i="6" s="1"/>
  <c r="G54" i="12" s="1"/>
  <c r="I11" i="12"/>
  <c r="H51" i="12"/>
  <c r="H61" i="12"/>
  <c r="N80" i="16"/>
  <c r="H59" i="16"/>
  <c r="J59" i="16" s="1"/>
  <c r="L59" i="16" s="1"/>
  <c r="G59" i="16"/>
  <c r="I59" i="16" s="1"/>
  <c r="K59" i="16" s="1"/>
  <c r="M59" i="16" s="1"/>
  <c r="B59" i="6" s="1"/>
  <c r="H59" i="6" s="1"/>
  <c r="E58" i="12" s="1"/>
  <c r="H58" i="12" s="1"/>
  <c r="N91" i="16"/>
  <c r="N43" i="16"/>
  <c r="C43" i="6" s="1"/>
  <c r="I43" i="6" s="1"/>
  <c r="F42" i="12" s="1"/>
  <c r="O43" i="16"/>
  <c r="D43" i="6" s="1"/>
  <c r="J43" i="6" s="1"/>
  <c r="G42" i="12" s="1"/>
  <c r="N67" i="16"/>
  <c r="C67" i="6" s="1"/>
  <c r="I67" i="6" s="1"/>
  <c r="F66" i="12" s="1"/>
  <c r="H42" i="12"/>
  <c r="N27" i="16"/>
  <c r="C27" i="6" s="1"/>
  <c r="I27" i="6" s="1"/>
  <c r="F26" i="12" s="1"/>
  <c r="I26" i="12" s="1"/>
  <c r="O27" i="16"/>
  <c r="D27" i="6" s="1"/>
  <c r="J27" i="6" s="1"/>
  <c r="G26" i="12" s="1"/>
  <c r="J26" i="12" s="1"/>
  <c r="O36" i="16"/>
  <c r="D36" i="6" s="1"/>
  <c r="J36" i="6" s="1"/>
  <c r="G35" i="12" s="1"/>
  <c r="J35" i="12" s="1"/>
  <c r="N36" i="16"/>
  <c r="C36" i="6" s="1"/>
  <c r="I36" i="6" s="1"/>
  <c r="F35" i="12" s="1"/>
  <c r="I35" i="12" s="1"/>
  <c r="H57" i="12"/>
  <c r="N83" i="16"/>
  <c r="O83" i="16"/>
  <c r="N58" i="16"/>
  <c r="C58" i="6" s="1"/>
  <c r="I58" i="6" s="1"/>
  <c r="F57" i="12" s="1"/>
  <c r="O87" i="16"/>
  <c r="N87" i="16"/>
  <c r="N89" i="16"/>
  <c r="O89" i="16"/>
  <c r="N66" i="16"/>
  <c r="C66" i="6" s="1"/>
  <c r="I66" i="6" s="1"/>
  <c r="F65" i="12" s="1"/>
  <c r="M84" i="16"/>
  <c r="N84" i="16"/>
  <c r="O91" i="2"/>
  <c r="D92" i="1" s="1"/>
  <c r="J92" i="1" s="1"/>
  <c r="D91" i="12" s="1"/>
  <c r="N91" i="2"/>
  <c r="C92" i="1" s="1"/>
  <c r="I92" i="1" s="1"/>
  <c r="C91" i="12" s="1"/>
  <c r="H60" i="12"/>
  <c r="O96" i="2"/>
  <c r="D97" i="1" s="1"/>
  <c r="J97" i="1" s="1"/>
  <c r="D96" i="12" s="1"/>
  <c r="N96" i="2"/>
  <c r="C97" i="1" s="1"/>
  <c r="I97" i="1" s="1"/>
  <c r="C96" i="12" s="1"/>
  <c r="N93" i="2"/>
  <c r="C94" i="1" s="1"/>
  <c r="I94" i="1" s="1"/>
  <c r="C93" i="12" s="1"/>
  <c r="G101" i="2"/>
  <c r="I101" i="2" s="1"/>
  <c r="K101" i="2" s="1"/>
  <c r="M101" i="2" s="1"/>
  <c r="B102" i="1" s="1"/>
  <c r="H102" i="1" s="1"/>
  <c r="B101" i="12" s="1"/>
  <c r="H101" i="12" s="1"/>
  <c r="H101" i="2"/>
  <c r="J101" i="2" s="1"/>
  <c r="L101" i="2" s="1"/>
  <c r="N88" i="2"/>
  <c r="C89" i="1" s="1"/>
  <c r="I89" i="1" s="1"/>
  <c r="C88" i="12" s="1"/>
  <c r="O88" i="2"/>
  <c r="D89" i="1" s="1"/>
  <c r="J89" i="1" s="1"/>
  <c r="D88" i="12" s="1"/>
  <c r="N78" i="2"/>
  <c r="C79" i="1" s="1"/>
  <c r="I79" i="1" s="1"/>
  <c r="C78" i="12" s="1"/>
  <c r="O78" i="2"/>
  <c r="D79" i="1" s="1"/>
  <c r="J79" i="1" s="1"/>
  <c r="D78" i="12" s="1"/>
  <c r="O85" i="2"/>
  <c r="D86" i="1" s="1"/>
  <c r="J86" i="1" s="1"/>
  <c r="D85" i="12" s="1"/>
  <c r="N85" i="2"/>
  <c r="C86" i="1" s="1"/>
  <c r="I86" i="1" s="1"/>
  <c r="C85" i="12" s="1"/>
  <c r="N77" i="2"/>
  <c r="C78" i="1" s="1"/>
  <c r="I78" i="1" s="1"/>
  <c r="C77" i="12" s="1"/>
  <c r="O77" i="2"/>
  <c r="D78" i="1" s="1"/>
  <c r="J78" i="1" s="1"/>
  <c r="D77" i="12" s="1"/>
  <c r="N82" i="16"/>
  <c r="O82" i="16"/>
  <c r="N88" i="16"/>
  <c r="O62" i="16"/>
  <c r="D62" i="6" s="1"/>
  <c r="J62" i="6" s="1"/>
  <c r="G61" i="12" s="1"/>
  <c r="N62" i="16"/>
  <c r="C62" i="6" s="1"/>
  <c r="I62" i="6" s="1"/>
  <c r="F61" i="12" s="1"/>
  <c r="N87" i="2"/>
  <c r="C88" i="1" s="1"/>
  <c r="I88" i="1" s="1"/>
  <c r="C87" i="12" s="1"/>
  <c r="O87" i="2"/>
  <c r="D88" i="1" s="1"/>
  <c r="J88" i="1" s="1"/>
  <c r="D87" i="12" s="1"/>
  <c r="O71" i="16"/>
  <c r="N71" i="16"/>
  <c r="N56" i="2"/>
  <c r="C57" i="1" s="1"/>
  <c r="I57" i="1" s="1"/>
  <c r="C56" i="12" s="1"/>
  <c r="I56" i="12" s="1"/>
  <c r="O56" i="2"/>
  <c r="D57" i="1" s="1"/>
  <c r="J57" i="1" s="1"/>
  <c r="D56" i="12" s="1"/>
  <c r="O94" i="16"/>
  <c r="N94" i="16"/>
  <c r="N86" i="2"/>
  <c r="C87" i="1" s="1"/>
  <c r="I87" i="1" s="1"/>
  <c r="C86" i="12" s="1"/>
  <c r="O86" i="2"/>
  <c r="D87" i="1" s="1"/>
  <c r="J87" i="1" s="1"/>
  <c r="D86" i="12" s="1"/>
  <c r="O61" i="16"/>
  <c r="D61" i="6" s="1"/>
  <c r="J61" i="6" s="1"/>
  <c r="G60" i="12" s="1"/>
  <c r="N61" i="16"/>
  <c r="C61" i="6" s="1"/>
  <c r="I61" i="6" s="1"/>
  <c r="F60" i="12" s="1"/>
  <c r="O72" i="16"/>
  <c r="N72" i="16"/>
  <c r="O75" i="16"/>
  <c r="N75" i="16"/>
  <c r="O73" i="16"/>
  <c r="N73" i="16"/>
  <c r="O93" i="16"/>
  <c r="N93" i="16"/>
  <c r="N74" i="16"/>
  <c r="O74" i="16"/>
  <c r="N35" i="16"/>
  <c r="C35" i="6" s="1"/>
  <c r="I35" i="6" s="1"/>
  <c r="F34" i="12" s="1"/>
  <c r="O35" i="16"/>
  <c r="D35" i="6" s="1"/>
  <c r="J35" i="6" s="1"/>
  <c r="G34" i="12" s="1"/>
  <c r="N80" i="2"/>
  <c r="C81" i="1" s="1"/>
  <c r="I81" i="1" s="1"/>
  <c r="C80" i="12" s="1"/>
  <c r="O80" i="2"/>
  <c r="D81" i="1" s="1"/>
  <c r="J81" i="1" s="1"/>
  <c r="D80" i="12" s="1"/>
  <c r="N31" i="16"/>
  <c r="C31" i="6" s="1"/>
  <c r="I31" i="6" s="1"/>
  <c r="F30" i="12" s="1"/>
  <c r="O31" i="16"/>
  <c r="D31" i="6" s="1"/>
  <c r="J31" i="6" s="1"/>
  <c r="G30" i="12" s="1"/>
  <c r="N34" i="2"/>
  <c r="C35" i="1" s="1"/>
  <c r="I35" i="1" s="1"/>
  <c r="C34" i="12" s="1"/>
  <c r="O34" i="2"/>
  <c r="D35" i="1" s="1"/>
  <c r="J35" i="1" s="1"/>
  <c r="D34" i="12" s="1"/>
  <c r="O36" i="2"/>
  <c r="D37" i="1" s="1"/>
  <c r="J37" i="1" s="1"/>
  <c r="D36" i="12" s="1"/>
  <c r="N36" i="2"/>
  <c r="C37" i="1" s="1"/>
  <c r="I37" i="1" s="1"/>
  <c r="C36" i="12" s="1"/>
  <c r="O16" i="2"/>
  <c r="D17" i="1" s="1"/>
  <c r="J17" i="1" s="1"/>
  <c r="D16" i="12" s="1"/>
  <c r="N16" i="2"/>
  <c r="C17" i="1" s="1"/>
  <c r="I17" i="1" s="1"/>
  <c r="C16" i="12" s="1"/>
  <c r="O65" i="2"/>
  <c r="D66" i="1" s="1"/>
  <c r="J66" i="1" s="1"/>
  <c r="D65" i="12" s="1"/>
  <c r="J65" i="12" s="1"/>
  <c r="N65" i="2"/>
  <c r="C66" i="1" s="1"/>
  <c r="I66" i="1" s="1"/>
  <c r="C65" i="12" s="1"/>
  <c r="O39" i="16"/>
  <c r="D39" i="6" s="1"/>
  <c r="J39" i="6" s="1"/>
  <c r="G38" i="12" s="1"/>
  <c r="J38" i="12" s="1"/>
  <c r="N39" i="16"/>
  <c r="C39" i="6" s="1"/>
  <c r="I39" i="6" s="1"/>
  <c r="F38" i="12" s="1"/>
  <c r="I38" i="12" s="1"/>
  <c r="O22" i="2"/>
  <c r="D23" i="1" s="1"/>
  <c r="J23" i="1" s="1"/>
  <c r="D22" i="12" s="1"/>
  <c r="J22" i="12" s="1"/>
  <c r="N22" i="2"/>
  <c r="C23" i="1" s="1"/>
  <c r="I23" i="1" s="1"/>
  <c r="C22" i="12" s="1"/>
  <c r="N54" i="16"/>
  <c r="C54" i="6" s="1"/>
  <c r="I54" i="6" s="1"/>
  <c r="F53" i="12" s="1"/>
  <c r="O54" i="16"/>
  <c r="D54" i="6" s="1"/>
  <c r="J54" i="6" s="1"/>
  <c r="G53" i="12" s="1"/>
  <c r="O60" i="2"/>
  <c r="D61" i="1" s="1"/>
  <c r="J61" i="1" s="1"/>
  <c r="D60" i="12" s="1"/>
  <c r="N60" i="2"/>
  <c r="C61" i="1" s="1"/>
  <c r="I61" i="1" s="1"/>
  <c r="C60" i="12" s="1"/>
  <c r="I22" i="12"/>
  <c r="N76" i="2"/>
  <c r="C77" i="1" s="1"/>
  <c r="I77" i="1" s="1"/>
  <c r="C76" i="12" s="1"/>
  <c r="O76" i="2"/>
  <c r="D77" i="1" s="1"/>
  <c r="J77" i="1" s="1"/>
  <c r="D76" i="12" s="1"/>
  <c r="I23" i="12"/>
  <c r="N85" i="16"/>
  <c r="O85" i="16"/>
  <c r="J7" i="12"/>
  <c r="N62" i="2"/>
  <c r="C63" i="1" s="1"/>
  <c r="I63" i="1" s="1"/>
  <c r="C62" i="12" s="1"/>
  <c r="O62" i="2"/>
  <c r="D63" i="1" s="1"/>
  <c r="J63" i="1" s="1"/>
  <c r="D62" i="12" s="1"/>
  <c r="J43" i="12"/>
  <c r="N42" i="16"/>
  <c r="C42" i="6" s="1"/>
  <c r="I42" i="6" s="1"/>
  <c r="F41" i="12" s="1"/>
  <c r="O42" i="16"/>
  <c r="D42" i="6" s="1"/>
  <c r="J42" i="6" s="1"/>
  <c r="G41" i="12" s="1"/>
  <c r="H62" i="12"/>
  <c r="N19" i="2"/>
  <c r="C20" i="1" s="1"/>
  <c r="I20" i="1" s="1"/>
  <c r="C19" i="12" s="1"/>
  <c r="I19" i="12" s="1"/>
  <c r="O19" i="2"/>
  <c r="D20" i="1" s="1"/>
  <c r="J20" i="1" s="1"/>
  <c r="D19" i="12" s="1"/>
  <c r="J19" i="12" s="1"/>
  <c r="H49" i="12"/>
  <c r="O77" i="16"/>
  <c r="N77" i="16"/>
  <c r="O74" i="2"/>
  <c r="D75" i="1" s="1"/>
  <c r="J75" i="1" s="1"/>
  <c r="D74" i="12" s="1"/>
  <c r="N74" i="2"/>
  <c r="C75" i="1" s="1"/>
  <c r="I75" i="1" s="1"/>
  <c r="C74" i="12" s="1"/>
  <c r="O28" i="2"/>
  <c r="D29" i="1" s="1"/>
  <c r="J29" i="1" s="1"/>
  <c r="D28" i="12" s="1"/>
  <c r="J28" i="12" s="1"/>
  <c r="N28" i="2"/>
  <c r="C29" i="1" s="1"/>
  <c r="I29" i="1" s="1"/>
  <c r="C28" i="12" s="1"/>
  <c r="I28" i="12" s="1"/>
  <c r="O104" i="2"/>
  <c r="D105" i="1" s="1"/>
  <c r="J105" i="1" s="1"/>
  <c r="D104" i="12" s="1"/>
  <c r="J104" i="12" s="1"/>
  <c r="N104" i="2"/>
  <c r="C105" i="1" s="1"/>
  <c r="I105" i="1" s="1"/>
  <c r="C104" i="12" s="1"/>
  <c r="I104" i="12" s="1"/>
  <c r="J5" i="12"/>
  <c r="N5" i="2"/>
  <c r="C6" i="1" s="1"/>
  <c r="I6" i="1" s="1"/>
  <c r="C5" i="12" s="1"/>
  <c r="I5" i="12" s="1"/>
  <c r="O5" i="2"/>
  <c r="D6" i="1" s="1"/>
  <c r="J6" i="1" s="1"/>
  <c r="D5" i="12" s="1"/>
  <c r="N81" i="2"/>
  <c r="C82" i="1" s="1"/>
  <c r="I82" i="1" s="1"/>
  <c r="C81" i="12" s="1"/>
  <c r="O81" i="2"/>
  <c r="D82" i="1" s="1"/>
  <c r="J82" i="1" s="1"/>
  <c r="D81" i="12" s="1"/>
  <c r="O95" i="2"/>
  <c r="D96" i="1" s="1"/>
  <c r="J96" i="1" s="1"/>
  <c r="D95" i="12" s="1"/>
  <c r="N95" i="2"/>
  <c r="C96" i="1" s="1"/>
  <c r="I96" i="1" s="1"/>
  <c r="C95" i="12" s="1"/>
  <c r="O100" i="16"/>
  <c r="N100" i="16"/>
  <c r="N69" i="2"/>
  <c r="C70" i="1" s="1"/>
  <c r="I70" i="1" s="1"/>
  <c r="C69" i="12" s="1"/>
  <c r="O69" i="2"/>
  <c r="D70" i="1" s="1"/>
  <c r="J70" i="1" s="1"/>
  <c r="D69" i="12" s="1"/>
  <c r="N31" i="2"/>
  <c r="C32" i="1" s="1"/>
  <c r="I32" i="1" s="1"/>
  <c r="C31" i="12" s="1"/>
  <c r="O31" i="2"/>
  <c r="D32" i="1" s="1"/>
  <c r="J32" i="1" s="1"/>
  <c r="D31" i="12" s="1"/>
  <c r="H59" i="12"/>
  <c r="N95" i="16"/>
  <c r="O95" i="16"/>
  <c r="O8" i="2"/>
  <c r="D9" i="1" s="1"/>
  <c r="J9" i="1" s="1"/>
  <c r="D8" i="12" s="1"/>
  <c r="J8" i="12" s="1"/>
  <c r="N8" i="2"/>
  <c r="C9" i="1" s="1"/>
  <c r="I9" i="1" s="1"/>
  <c r="C8" i="12" s="1"/>
  <c r="O98" i="2"/>
  <c r="D99" i="1" s="1"/>
  <c r="J99" i="1" s="1"/>
  <c r="D98" i="12" s="1"/>
  <c r="N98" i="2"/>
  <c r="C99" i="1" s="1"/>
  <c r="I99" i="1" s="1"/>
  <c r="C98" i="12" s="1"/>
  <c r="I43" i="12"/>
  <c r="H37" i="12"/>
  <c r="I50" i="12"/>
  <c r="O50" i="16"/>
  <c r="D50" i="6" s="1"/>
  <c r="J50" i="6" s="1"/>
  <c r="G49" i="12" s="1"/>
  <c r="N50" i="16"/>
  <c r="C50" i="6" s="1"/>
  <c r="I50" i="6" s="1"/>
  <c r="F49" i="12" s="1"/>
  <c r="O99" i="2"/>
  <c r="D100" i="1" s="1"/>
  <c r="J100" i="1" s="1"/>
  <c r="D99" i="12" s="1"/>
  <c r="N99" i="2"/>
  <c r="C100" i="1" s="1"/>
  <c r="I100" i="1" s="1"/>
  <c r="C99" i="12" s="1"/>
  <c r="O18" i="2"/>
  <c r="D19" i="1" s="1"/>
  <c r="J19" i="1" s="1"/>
  <c r="D18" i="12" s="1"/>
  <c r="J18" i="12" s="1"/>
  <c r="N18" i="2"/>
  <c r="C19" i="1" s="1"/>
  <c r="I19" i="1" s="1"/>
  <c r="C18" i="12" s="1"/>
  <c r="I18" i="12" s="1"/>
  <c r="N14" i="2"/>
  <c r="C15" i="1" s="1"/>
  <c r="I15" i="1" s="1"/>
  <c r="C14" i="12" s="1"/>
  <c r="O14" i="2"/>
  <c r="D15" i="1" s="1"/>
  <c r="J15" i="1" s="1"/>
  <c r="D14" i="12" s="1"/>
  <c r="O90" i="2"/>
  <c r="D91" i="1" s="1"/>
  <c r="J91" i="1" s="1"/>
  <c r="D90" i="12" s="1"/>
  <c r="N90" i="2"/>
  <c r="C91" i="1" s="1"/>
  <c r="I91" i="1" s="1"/>
  <c r="C90" i="12" s="1"/>
  <c r="N55" i="2"/>
  <c r="C56" i="1" s="1"/>
  <c r="I56" i="1" s="1"/>
  <c r="C55" i="12" s="1"/>
  <c r="O55" i="2"/>
  <c r="D56" i="1" s="1"/>
  <c r="J56" i="1" s="1"/>
  <c r="D55" i="12" s="1"/>
  <c r="O71" i="2"/>
  <c r="D72" i="1" s="1"/>
  <c r="J72" i="1" s="1"/>
  <c r="D71" i="12" s="1"/>
  <c r="N71" i="2"/>
  <c r="C72" i="1" s="1"/>
  <c r="I72" i="1" s="1"/>
  <c r="C71" i="12" s="1"/>
  <c r="O30" i="2"/>
  <c r="D31" i="1" s="1"/>
  <c r="J31" i="1" s="1"/>
  <c r="D30" i="12" s="1"/>
  <c r="N30" i="2"/>
  <c r="C31" i="1" s="1"/>
  <c r="I31" i="1" s="1"/>
  <c r="C30" i="12" s="1"/>
  <c r="O49" i="2"/>
  <c r="D50" i="1" s="1"/>
  <c r="J50" i="1" s="1"/>
  <c r="D49" i="12" s="1"/>
  <c r="N49" i="2"/>
  <c r="C50" i="1" s="1"/>
  <c r="I50" i="1" s="1"/>
  <c r="C49" i="12" s="1"/>
  <c r="O18" i="16"/>
  <c r="D18" i="6" s="1"/>
  <c r="J18" i="6" s="1"/>
  <c r="G17" i="12" s="1"/>
  <c r="J17" i="12" s="1"/>
  <c r="N18" i="16"/>
  <c r="C18" i="6" s="1"/>
  <c r="I18" i="6" s="1"/>
  <c r="F17" i="12" s="1"/>
  <c r="I17" i="12" s="1"/>
  <c r="O15" i="2"/>
  <c r="D16" i="1" s="1"/>
  <c r="J16" i="1" s="1"/>
  <c r="D15" i="12" s="1"/>
  <c r="N15" i="2"/>
  <c r="C16" i="1" s="1"/>
  <c r="I16" i="1" s="1"/>
  <c r="C15" i="12" s="1"/>
  <c r="I44" i="12"/>
  <c r="J36" i="12"/>
  <c r="O29" i="2"/>
  <c r="D30" i="1" s="1"/>
  <c r="J30" i="1" s="1"/>
  <c r="D29" i="12" s="1"/>
  <c r="N29" i="2"/>
  <c r="C30" i="1" s="1"/>
  <c r="I30" i="1" s="1"/>
  <c r="C29" i="12" s="1"/>
  <c r="N60" i="16"/>
  <c r="C60" i="6" s="1"/>
  <c r="I60" i="6" s="1"/>
  <c r="F59" i="12" s="1"/>
  <c r="O60" i="16"/>
  <c r="D60" i="6" s="1"/>
  <c r="J60" i="6" s="1"/>
  <c r="G59" i="12" s="1"/>
  <c r="O34" i="16"/>
  <c r="D34" i="6" s="1"/>
  <c r="J34" i="6" s="1"/>
  <c r="G33" i="12" s="1"/>
  <c r="J33" i="12" s="1"/>
  <c r="N34" i="16"/>
  <c r="C34" i="6" s="1"/>
  <c r="I34" i="6" s="1"/>
  <c r="F33" i="12" s="1"/>
  <c r="I33" i="12" s="1"/>
  <c r="O4" i="2"/>
  <c r="D5" i="1" s="1"/>
  <c r="J5" i="1" s="1"/>
  <c r="D4" i="12" s="1"/>
  <c r="J4" i="12" s="1"/>
  <c r="N4" i="2"/>
  <c r="C5" i="1" s="1"/>
  <c r="I5" i="1" s="1"/>
  <c r="C4" i="12" s="1"/>
  <c r="I4" i="12" s="1"/>
  <c r="N21" i="2"/>
  <c r="C22" i="1" s="1"/>
  <c r="I22" i="1" s="1"/>
  <c r="C21" i="12" s="1"/>
  <c r="O21" i="2"/>
  <c r="D22" i="1" s="1"/>
  <c r="J22" i="1" s="1"/>
  <c r="D21" i="12" s="1"/>
  <c r="N38" i="16"/>
  <c r="C38" i="6" s="1"/>
  <c r="I38" i="6" s="1"/>
  <c r="F37" i="12" s="1"/>
  <c r="O38" i="16"/>
  <c r="D38" i="6" s="1"/>
  <c r="J38" i="6" s="1"/>
  <c r="G37" i="12" s="1"/>
  <c r="J50" i="12"/>
  <c r="O22" i="16"/>
  <c r="D22" i="6" s="1"/>
  <c r="J22" i="6" s="1"/>
  <c r="G21" i="12" s="1"/>
  <c r="N22" i="16"/>
  <c r="C22" i="6" s="1"/>
  <c r="I22" i="6" s="1"/>
  <c r="F21" i="12" s="1"/>
  <c r="N42" i="2"/>
  <c r="C43" i="1" s="1"/>
  <c r="I43" i="1" s="1"/>
  <c r="C42" i="12" s="1"/>
  <c r="O42" i="2"/>
  <c r="D43" i="1" s="1"/>
  <c r="J43" i="1" s="1"/>
  <c r="D42" i="12" s="1"/>
  <c r="O6" i="2"/>
  <c r="D7" i="1" s="1"/>
  <c r="J7" i="1" s="1"/>
  <c r="D6" i="12" s="1"/>
  <c r="J6" i="12" s="1"/>
  <c r="N6" i="2"/>
  <c r="C7" i="1" s="1"/>
  <c r="I7" i="1" s="1"/>
  <c r="C6" i="12" s="1"/>
  <c r="I6" i="12" s="1"/>
  <c r="I16" i="12"/>
  <c r="N66" i="2"/>
  <c r="C67" i="1" s="1"/>
  <c r="I67" i="1" s="1"/>
  <c r="C66" i="12" s="1"/>
  <c r="O66" i="2"/>
  <c r="D67" i="1" s="1"/>
  <c r="J67" i="1" s="1"/>
  <c r="D66" i="12" s="1"/>
  <c r="N68" i="2"/>
  <c r="C69" i="1" s="1"/>
  <c r="I69" i="1" s="1"/>
  <c r="C68" i="12" s="1"/>
  <c r="O68" i="2"/>
  <c r="D69" i="1" s="1"/>
  <c r="J69" i="1" s="1"/>
  <c r="D68" i="12" s="1"/>
  <c r="O65" i="16"/>
  <c r="D65" i="6" s="1"/>
  <c r="J65" i="6" s="1"/>
  <c r="G64" i="12" s="1"/>
  <c r="J64" i="12" s="1"/>
  <c r="N65" i="16"/>
  <c r="C65" i="6" s="1"/>
  <c r="I65" i="6" s="1"/>
  <c r="F64" i="12" s="1"/>
  <c r="I64" i="12" s="1"/>
  <c r="O47" i="16"/>
  <c r="D47" i="6" s="1"/>
  <c r="J47" i="6" s="1"/>
  <c r="G46" i="12" s="1"/>
  <c r="J46" i="12" s="1"/>
  <c r="N47" i="16"/>
  <c r="C47" i="6" s="1"/>
  <c r="I47" i="6" s="1"/>
  <c r="F46" i="12" s="1"/>
  <c r="I46" i="12" s="1"/>
  <c r="N40" i="2"/>
  <c r="C41" i="1" s="1"/>
  <c r="I41" i="1" s="1"/>
  <c r="C40" i="12" s="1"/>
  <c r="I40" i="12" s="1"/>
  <c r="O40" i="2"/>
  <c r="D41" i="1" s="1"/>
  <c r="J41" i="1" s="1"/>
  <c r="D40" i="12" s="1"/>
  <c r="J40" i="12" s="1"/>
  <c r="N53" i="2"/>
  <c r="C54" i="1" s="1"/>
  <c r="I54" i="1" s="1"/>
  <c r="C53" i="12" s="1"/>
  <c r="O53" i="2"/>
  <c r="D54" i="1" s="1"/>
  <c r="J54" i="1" s="1"/>
  <c r="D53" i="12" s="1"/>
  <c r="N72" i="2"/>
  <c r="C73" i="1" s="1"/>
  <c r="I73" i="1" s="1"/>
  <c r="C72" i="12" s="1"/>
  <c r="O72" i="2"/>
  <c r="D73" i="1" s="1"/>
  <c r="J73" i="1" s="1"/>
  <c r="D72" i="12" s="1"/>
  <c r="I15" i="12"/>
  <c r="I36" i="12"/>
  <c r="O26" i="16"/>
  <c r="D26" i="6" s="1"/>
  <c r="J26" i="6" s="1"/>
  <c r="G25" i="12" s="1"/>
  <c r="N26" i="16"/>
  <c r="C26" i="6" s="1"/>
  <c r="I26" i="6" s="1"/>
  <c r="F25" i="12" s="1"/>
  <c r="N9" i="2"/>
  <c r="C10" i="1" s="1"/>
  <c r="I10" i="1" s="1"/>
  <c r="C9" i="12" s="1"/>
  <c r="O9" i="2"/>
  <c r="D10" i="1" s="1"/>
  <c r="J10" i="1" s="1"/>
  <c r="D9" i="12" s="1"/>
  <c r="I8" i="12"/>
  <c r="O58" i="2"/>
  <c r="D59" i="1" s="1"/>
  <c r="J59" i="1" s="1"/>
  <c r="D58" i="12" s="1"/>
  <c r="N58" i="2"/>
  <c r="C59" i="1" s="1"/>
  <c r="I59" i="1" s="1"/>
  <c r="C58" i="12" s="1"/>
  <c r="I31" i="12"/>
  <c r="O30" i="16"/>
  <c r="D30" i="6" s="1"/>
  <c r="J30" i="6" s="1"/>
  <c r="G29" i="12" s="1"/>
  <c r="N30" i="16"/>
  <c r="C30" i="6" s="1"/>
  <c r="I30" i="6" s="1"/>
  <c r="F29" i="12" s="1"/>
  <c r="H13" i="12"/>
  <c r="H21" i="12"/>
  <c r="J39" i="12"/>
  <c r="O15" i="16"/>
  <c r="D15" i="6" s="1"/>
  <c r="J15" i="6" s="1"/>
  <c r="G14" i="12" s="1"/>
  <c r="N15" i="16"/>
  <c r="C15" i="6" s="1"/>
  <c r="I15" i="6" s="1"/>
  <c r="F14" i="12" s="1"/>
  <c r="O63" i="16"/>
  <c r="D63" i="6" s="1"/>
  <c r="J63" i="6" s="1"/>
  <c r="G62" i="12" s="1"/>
  <c r="N63" i="16"/>
  <c r="C63" i="6" s="1"/>
  <c r="I63" i="6" s="1"/>
  <c r="F62" i="12" s="1"/>
  <c r="N13" i="2"/>
  <c r="C14" i="1" s="1"/>
  <c r="I14" i="1" s="1"/>
  <c r="C13" i="12" s="1"/>
  <c r="O13" i="2"/>
  <c r="D14" i="1" s="1"/>
  <c r="J14" i="1" s="1"/>
  <c r="D13" i="12" s="1"/>
  <c r="O75" i="2"/>
  <c r="D76" i="1" s="1"/>
  <c r="J76" i="1" s="1"/>
  <c r="D75" i="12" s="1"/>
  <c r="N75" i="2"/>
  <c r="C76" i="1" s="1"/>
  <c r="I76" i="1" s="1"/>
  <c r="C75" i="12" s="1"/>
  <c r="O59" i="2"/>
  <c r="D60" i="1" s="1"/>
  <c r="J60" i="1" s="1"/>
  <c r="D59" i="12" s="1"/>
  <c r="N59" i="2"/>
  <c r="C60" i="1" s="1"/>
  <c r="I60" i="1" s="1"/>
  <c r="C59" i="12" s="1"/>
  <c r="J15" i="12"/>
  <c r="N10" i="16"/>
  <c r="C10" i="6" s="1"/>
  <c r="I10" i="6" s="1"/>
  <c r="F9" i="12" s="1"/>
  <c r="O10" i="16"/>
  <c r="D10" i="6" s="1"/>
  <c r="J10" i="6" s="1"/>
  <c r="G9" i="12" s="1"/>
  <c r="J31" i="12"/>
  <c r="O99" i="16"/>
  <c r="N99" i="16"/>
  <c r="H29" i="12"/>
  <c r="O20" i="2"/>
  <c r="D21" i="1" s="1"/>
  <c r="J21" i="1" s="1"/>
  <c r="D20" i="12" s="1"/>
  <c r="J20" i="12" s="1"/>
  <c r="N20" i="2"/>
  <c r="C21" i="1" s="1"/>
  <c r="I21" i="1" s="1"/>
  <c r="C20" i="12" s="1"/>
  <c r="I20" i="12" s="1"/>
  <c r="N14" i="16"/>
  <c r="C14" i="6" s="1"/>
  <c r="I14" i="6" s="1"/>
  <c r="F13" i="12" s="1"/>
  <c r="O14" i="16"/>
  <c r="D14" i="6" s="1"/>
  <c r="J14" i="6" s="1"/>
  <c r="G13" i="12" s="1"/>
  <c r="O41" i="2"/>
  <c r="D42" i="1" s="1"/>
  <c r="J42" i="1" s="1"/>
  <c r="D41" i="12" s="1"/>
  <c r="N41" i="2"/>
  <c r="C42" i="1" s="1"/>
  <c r="I42" i="1" s="1"/>
  <c r="C41" i="12" s="1"/>
  <c r="N68" i="16"/>
  <c r="C68" i="6" s="1"/>
  <c r="I68" i="6" s="1"/>
  <c r="F67" i="12" s="1"/>
  <c r="I67" i="12" s="1"/>
  <c r="O68" i="16"/>
  <c r="D68" i="6" s="1"/>
  <c r="J68" i="6" s="1"/>
  <c r="G67" i="12" s="1"/>
  <c r="J67" i="12" s="1"/>
  <c r="I39" i="12"/>
  <c r="O56" i="16"/>
  <c r="D56" i="6" s="1"/>
  <c r="J56" i="6" s="1"/>
  <c r="G55" i="12" s="1"/>
  <c r="N56" i="16"/>
  <c r="C56" i="6" s="1"/>
  <c r="I56" i="6" s="1"/>
  <c r="F55" i="12" s="1"/>
  <c r="N37" i="2"/>
  <c r="C38" i="1" s="1"/>
  <c r="I38" i="1" s="1"/>
  <c r="C37" i="12" s="1"/>
  <c r="O37" i="2"/>
  <c r="D38" i="1" s="1"/>
  <c r="J38" i="1" s="1"/>
  <c r="D37" i="12" s="1"/>
  <c r="O51" i="2"/>
  <c r="D52" i="1" s="1"/>
  <c r="J52" i="1" s="1"/>
  <c r="D51" i="12" s="1"/>
  <c r="J51" i="12" s="1"/>
  <c r="N51" i="2"/>
  <c r="C52" i="1" s="1"/>
  <c r="I52" i="1" s="1"/>
  <c r="C51" i="12" s="1"/>
  <c r="I51" i="12" s="1"/>
  <c r="O103" i="2"/>
  <c r="D104" i="1" s="1"/>
  <c r="J104" i="1" s="1"/>
  <c r="D103" i="12" s="1"/>
  <c r="N103" i="2"/>
  <c r="C104" i="1" s="1"/>
  <c r="I104" i="1" s="1"/>
  <c r="C103" i="12" s="1"/>
  <c r="I103" i="12" s="1"/>
  <c r="N69" i="16"/>
  <c r="C69" i="6" s="1"/>
  <c r="I69" i="6" s="1"/>
  <c r="F68" i="12" s="1"/>
  <c r="O69" i="16"/>
  <c r="J16" i="12"/>
  <c r="H34" i="12"/>
  <c r="J66" i="12"/>
  <c r="N54" i="2"/>
  <c r="C55" i="1" s="1"/>
  <c r="I55" i="1" s="1"/>
  <c r="C54" i="12" s="1"/>
  <c r="I54" i="12" s="1"/>
  <c r="O54" i="2"/>
  <c r="D55" i="1" s="1"/>
  <c r="J55" i="1" s="1"/>
  <c r="D54" i="12" s="1"/>
  <c r="N64" i="16"/>
  <c r="C64" i="6" s="1"/>
  <c r="I64" i="6" s="1"/>
  <c r="F63" i="12" s="1"/>
  <c r="I63" i="12" s="1"/>
  <c r="O64" i="16"/>
  <c r="D64" i="6" s="1"/>
  <c r="J64" i="6" s="1"/>
  <c r="G63" i="12" s="1"/>
  <c r="J63" i="12" s="1"/>
  <c r="N53" i="16"/>
  <c r="C53" i="6" s="1"/>
  <c r="I53" i="6" s="1"/>
  <c r="F52" i="12" s="1"/>
  <c r="I52" i="12" s="1"/>
  <c r="O53" i="16"/>
  <c r="D53" i="6" s="1"/>
  <c r="J53" i="6" s="1"/>
  <c r="G52" i="12" s="1"/>
  <c r="J52" i="12" s="1"/>
  <c r="N45" i="2"/>
  <c r="C46" i="1" s="1"/>
  <c r="I46" i="1" s="1"/>
  <c r="C45" i="12" s="1"/>
  <c r="I45" i="12" s="1"/>
  <c r="O45" i="2"/>
  <c r="D46" i="1" s="1"/>
  <c r="J46" i="1" s="1"/>
  <c r="D45" i="12" s="1"/>
  <c r="J45" i="12" s="1"/>
  <c r="O57" i="2"/>
  <c r="D58" i="1" s="1"/>
  <c r="J58" i="1" s="1"/>
  <c r="D57" i="12" s="1"/>
  <c r="J57" i="12" s="1"/>
  <c r="N57" i="2"/>
  <c r="C58" i="1" s="1"/>
  <c r="I58" i="1" s="1"/>
  <c r="C57" i="12" s="1"/>
  <c r="O48" i="16"/>
  <c r="D48" i="6" s="1"/>
  <c r="J48" i="6" s="1"/>
  <c r="G47" i="12" s="1"/>
  <c r="J47" i="12" s="1"/>
  <c r="N48" i="16"/>
  <c r="C48" i="6" s="1"/>
  <c r="I48" i="6" s="1"/>
  <c r="F47" i="12" s="1"/>
  <c r="I47" i="12" s="1"/>
  <c r="H55" i="12"/>
  <c r="N61" i="2"/>
  <c r="C62" i="1" s="1"/>
  <c r="I62" i="1" s="1"/>
  <c r="C61" i="12" s="1"/>
  <c r="O61" i="2"/>
  <c r="D62" i="1" s="1"/>
  <c r="J62" i="1" s="1"/>
  <c r="D61" i="12" s="1"/>
  <c r="O32" i="2"/>
  <c r="D33" i="1" s="1"/>
  <c r="J33" i="1" s="1"/>
  <c r="D32" i="12" s="1"/>
  <c r="J32" i="12" s="1"/>
  <c r="N32" i="2"/>
  <c r="C33" i="1" s="1"/>
  <c r="I33" i="1" s="1"/>
  <c r="C32" i="12" s="1"/>
  <c r="I32" i="12" s="1"/>
  <c r="O49" i="16"/>
  <c r="D49" i="6" s="1"/>
  <c r="J49" i="6" s="1"/>
  <c r="G48" i="12" s="1"/>
  <c r="J48" i="12" s="1"/>
  <c r="N49" i="16"/>
  <c r="C49" i="6" s="1"/>
  <c r="I49" i="6" s="1"/>
  <c r="F48" i="12" s="1"/>
  <c r="I48" i="12" s="1"/>
  <c r="O90" i="16"/>
  <c r="N90" i="16"/>
  <c r="N25" i="2"/>
  <c r="C26" i="1" s="1"/>
  <c r="I26" i="1" s="1"/>
  <c r="C25" i="12" s="1"/>
  <c r="O25" i="2"/>
  <c r="D26" i="1" s="1"/>
  <c r="J26" i="1" s="1"/>
  <c r="D25" i="12" s="1"/>
  <c r="N97" i="16" l="1"/>
  <c r="J91" i="12"/>
  <c r="J103" i="12"/>
  <c r="J78" i="12"/>
  <c r="H96" i="12"/>
  <c r="H99" i="12"/>
  <c r="H79" i="12"/>
  <c r="H74" i="12"/>
  <c r="H89" i="12"/>
  <c r="H72" i="12"/>
  <c r="H90" i="12"/>
  <c r="H88" i="12"/>
  <c r="H97" i="12"/>
  <c r="H71" i="12"/>
  <c r="J79" i="12"/>
  <c r="H95" i="12"/>
  <c r="H75" i="12"/>
  <c r="H70" i="12"/>
  <c r="H94" i="12"/>
  <c r="H93" i="12"/>
  <c r="H100" i="12"/>
  <c r="H86" i="12"/>
  <c r="H98" i="12"/>
  <c r="I102" i="12"/>
  <c r="H87" i="12"/>
  <c r="H82" i="12"/>
  <c r="H85" i="12"/>
  <c r="H91" i="12"/>
  <c r="I69" i="12"/>
  <c r="C76" i="6"/>
  <c r="I76" i="6" s="1"/>
  <c r="F75" i="12" s="1"/>
  <c r="C95" i="6"/>
  <c r="I95" i="6" s="1"/>
  <c r="F94" i="12" s="1"/>
  <c r="J97" i="6"/>
  <c r="G96" i="12" s="1"/>
  <c r="D98" i="6"/>
  <c r="J98" i="6" s="1"/>
  <c r="G97" i="12" s="1"/>
  <c r="C88" i="6"/>
  <c r="I88" i="6" s="1"/>
  <c r="F87" i="12" s="1"/>
  <c r="C92" i="6"/>
  <c r="I92" i="6" s="1"/>
  <c r="F91" i="12" s="1"/>
  <c r="D91" i="6"/>
  <c r="J91" i="6" s="1"/>
  <c r="G90" i="12" s="1"/>
  <c r="D76" i="6"/>
  <c r="J76" i="6" s="1"/>
  <c r="G75" i="12" s="1"/>
  <c r="D95" i="6"/>
  <c r="J95" i="6" s="1"/>
  <c r="G94" i="12" s="1"/>
  <c r="C85" i="6"/>
  <c r="I85" i="6" s="1"/>
  <c r="F84" i="12" s="1"/>
  <c r="J87" i="6"/>
  <c r="G86" i="12" s="1"/>
  <c r="D88" i="6"/>
  <c r="J88" i="6" s="1"/>
  <c r="G87" i="12" s="1"/>
  <c r="J87" i="12" s="1"/>
  <c r="C93" i="6"/>
  <c r="I93" i="6" s="1"/>
  <c r="F92" i="12" s="1"/>
  <c r="C87" i="6"/>
  <c r="I87" i="6" s="1"/>
  <c r="F86" i="12" s="1"/>
  <c r="C86" i="6"/>
  <c r="I86" i="6" s="1"/>
  <c r="F85" i="12" s="1"/>
  <c r="I97" i="6"/>
  <c r="F96" i="12" s="1"/>
  <c r="C98" i="6"/>
  <c r="I98" i="6" s="1"/>
  <c r="F97" i="12" s="1"/>
  <c r="I77" i="6"/>
  <c r="F76" i="12" s="1"/>
  <c r="C78" i="6"/>
  <c r="I78" i="6" s="1"/>
  <c r="F77" i="12" s="1"/>
  <c r="D75" i="6"/>
  <c r="J75" i="6" s="1"/>
  <c r="G74" i="12" s="1"/>
  <c r="C73" i="6"/>
  <c r="I73" i="6" s="1"/>
  <c r="F72" i="12" s="1"/>
  <c r="C89" i="6"/>
  <c r="I89" i="6" s="1"/>
  <c r="F88" i="12" s="1"/>
  <c r="I78" i="12"/>
  <c r="H84" i="6"/>
  <c r="E83" i="12" s="1"/>
  <c r="B85" i="6"/>
  <c r="H85" i="6" s="1"/>
  <c r="E84" i="12" s="1"/>
  <c r="H77" i="6"/>
  <c r="E76" i="12" s="1"/>
  <c r="B78" i="6"/>
  <c r="H78" i="6" s="1"/>
  <c r="E77" i="12" s="1"/>
  <c r="C101" i="6"/>
  <c r="I101" i="6" s="1"/>
  <c r="F100" i="12" s="1"/>
  <c r="J77" i="6"/>
  <c r="G76" i="12" s="1"/>
  <c r="D78" i="6"/>
  <c r="J78" i="6" s="1"/>
  <c r="G77" i="12" s="1"/>
  <c r="C75" i="6"/>
  <c r="I75" i="6" s="1"/>
  <c r="F74" i="12" s="1"/>
  <c r="D73" i="6"/>
  <c r="J73" i="6" s="1"/>
  <c r="G72" i="12" s="1"/>
  <c r="D83" i="6"/>
  <c r="J83" i="6" s="1"/>
  <c r="G82" i="12" s="1"/>
  <c r="C102" i="6"/>
  <c r="I102" i="6" s="1"/>
  <c r="F101" i="12" s="1"/>
  <c r="H92" i="12"/>
  <c r="D71" i="6"/>
  <c r="J71" i="6" s="1"/>
  <c r="G70" i="12" s="1"/>
  <c r="D96" i="6"/>
  <c r="J96" i="6" s="1"/>
  <c r="G95" i="12" s="1"/>
  <c r="D101" i="6"/>
  <c r="J101" i="6" s="1"/>
  <c r="G100" i="12" s="1"/>
  <c r="C94" i="6"/>
  <c r="I94" i="6" s="1"/>
  <c r="F93" i="12" s="1"/>
  <c r="I71" i="6"/>
  <c r="F70" i="12" s="1"/>
  <c r="C72" i="6"/>
  <c r="I72" i="6" s="1"/>
  <c r="F71" i="12" s="1"/>
  <c r="C83" i="6"/>
  <c r="I83" i="6" s="1"/>
  <c r="F82" i="12" s="1"/>
  <c r="D84" i="6"/>
  <c r="J84" i="6" s="1"/>
  <c r="G83" i="12" s="1"/>
  <c r="I80" i="6"/>
  <c r="F79" i="12" s="1"/>
  <c r="C81" i="6"/>
  <c r="D99" i="6"/>
  <c r="J99" i="6" s="1"/>
  <c r="G98" i="12" s="1"/>
  <c r="H73" i="12"/>
  <c r="C91" i="6"/>
  <c r="I91" i="6" s="1"/>
  <c r="F90" i="12" s="1"/>
  <c r="H81" i="6"/>
  <c r="E80" i="12" s="1"/>
  <c r="B82" i="6"/>
  <c r="H82" i="6" s="1"/>
  <c r="E81" i="12" s="1"/>
  <c r="I99" i="6"/>
  <c r="F98" i="12" s="1"/>
  <c r="C100" i="6"/>
  <c r="I100" i="6" s="1"/>
  <c r="F99" i="12" s="1"/>
  <c r="D74" i="6"/>
  <c r="J74" i="6" s="1"/>
  <c r="G73" i="12" s="1"/>
  <c r="J102" i="6"/>
  <c r="G101" i="12" s="1"/>
  <c r="D103" i="6"/>
  <c r="J103" i="6" s="1"/>
  <c r="G102" i="12" s="1"/>
  <c r="D69" i="6"/>
  <c r="J69" i="6" s="1"/>
  <c r="G68" i="12" s="1"/>
  <c r="J68" i="12" s="1"/>
  <c r="D70" i="6"/>
  <c r="J70" i="6" s="1"/>
  <c r="G69" i="12" s="1"/>
  <c r="J69" i="12" s="1"/>
  <c r="D100" i="6"/>
  <c r="J100" i="6" s="1"/>
  <c r="G99" i="12" s="1"/>
  <c r="C96" i="6"/>
  <c r="I96" i="6" s="1"/>
  <c r="F95" i="12" s="1"/>
  <c r="J93" i="6"/>
  <c r="G92" i="12" s="1"/>
  <c r="D94" i="6"/>
  <c r="J94" i="6" s="1"/>
  <c r="G93" i="12" s="1"/>
  <c r="D72" i="6"/>
  <c r="J72" i="6" s="1"/>
  <c r="G71" i="12" s="1"/>
  <c r="J89" i="6"/>
  <c r="G88" i="12" s="1"/>
  <c r="D90" i="6"/>
  <c r="J90" i="6" s="1"/>
  <c r="G89" i="12" s="1"/>
  <c r="C84" i="6"/>
  <c r="I84" i="6" s="1"/>
  <c r="F83" i="12" s="1"/>
  <c r="J85" i="6"/>
  <c r="G84" i="12" s="1"/>
  <c r="D86" i="6"/>
  <c r="J86" i="6" s="1"/>
  <c r="G85" i="12" s="1"/>
  <c r="C74" i="6"/>
  <c r="I74" i="6" s="1"/>
  <c r="F73" i="12" s="1"/>
  <c r="C90" i="6"/>
  <c r="I90" i="6" s="1"/>
  <c r="F89" i="12" s="1"/>
  <c r="J54" i="12"/>
  <c r="J55" i="12"/>
  <c r="J62" i="12"/>
  <c r="J49" i="12"/>
  <c r="I55" i="12"/>
  <c r="I29" i="12"/>
  <c r="I21" i="12"/>
  <c r="I68" i="12"/>
  <c r="J29" i="12"/>
  <c r="I37" i="12"/>
  <c r="J14" i="12"/>
  <c r="I66" i="12"/>
  <c r="I30" i="12"/>
  <c r="J59" i="12"/>
  <c r="I13" i="12"/>
  <c r="J34" i="12"/>
  <c r="I62" i="12"/>
  <c r="I25" i="12"/>
  <c r="N92" i="2"/>
  <c r="C93" i="1" s="1"/>
  <c r="I93" i="1" s="1"/>
  <c r="C92" i="12" s="1"/>
  <c r="O92" i="2"/>
  <c r="D93" i="1" s="1"/>
  <c r="J93" i="1" s="1"/>
  <c r="D92" i="12" s="1"/>
  <c r="J56" i="12"/>
  <c r="N81" i="16"/>
  <c r="O81" i="16"/>
  <c r="J42" i="12"/>
  <c r="I61" i="12"/>
  <c r="I42" i="12"/>
  <c r="O59" i="16"/>
  <c r="D59" i="6" s="1"/>
  <c r="J59" i="6" s="1"/>
  <c r="G58" i="12" s="1"/>
  <c r="J58" i="12" s="1"/>
  <c r="N59" i="16"/>
  <c r="C59" i="6" s="1"/>
  <c r="I59" i="6" s="1"/>
  <c r="F58" i="12" s="1"/>
  <c r="I58" i="12" s="1"/>
  <c r="I57" i="12"/>
  <c r="I65" i="12"/>
  <c r="J61" i="12"/>
  <c r="O101" i="2"/>
  <c r="D102" i="1" s="1"/>
  <c r="J102" i="1" s="1"/>
  <c r="D101" i="12" s="1"/>
  <c r="N101" i="2"/>
  <c r="C102" i="1" s="1"/>
  <c r="I102" i="1" s="1"/>
  <c r="C101" i="12" s="1"/>
  <c r="I60" i="12"/>
  <c r="J60" i="12"/>
  <c r="J53" i="12"/>
  <c r="J30" i="12"/>
  <c r="J13" i="12"/>
  <c r="I14" i="12"/>
  <c r="J25" i="12"/>
  <c r="J41" i="12"/>
  <c r="I53" i="12"/>
  <c r="I41" i="12"/>
  <c r="I59" i="12"/>
  <c r="J21" i="12"/>
  <c r="I49" i="12"/>
  <c r="J9" i="12"/>
  <c r="I9" i="12"/>
  <c r="J37" i="12"/>
  <c r="I34" i="12"/>
  <c r="J94" i="12" l="1"/>
  <c r="I85" i="12"/>
  <c r="I74" i="12"/>
  <c r="J72" i="12"/>
  <c r="I79" i="12"/>
  <c r="J100" i="12"/>
  <c r="I88" i="12"/>
  <c r="J98" i="12"/>
  <c r="I73" i="12"/>
  <c r="J75" i="12"/>
  <c r="J85" i="12"/>
  <c r="I99" i="12"/>
  <c r="I86" i="12"/>
  <c r="J84" i="12"/>
  <c r="I94" i="12"/>
  <c r="I98" i="12"/>
  <c r="J76" i="12"/>
  <c r="I91" i="12"/>
  <c r="I101" i="12"/>
  <c r="I83" i="12"/>
  <c r="J99" i="12"/>
  <c r="H81" i="12"/>
  <c r="I82" i="12"/>
  <c r="J70" i="12"/>
  <c r="I100" i="12"/>
  <c r="J74" i="12"/>
  <c r="I87" i="12"/>
  <c r="I95" i="12"/>
  <c r="J77" i="12"/>
  <c r="J90" i="12"/>
  <c r="J83" i="12"/>
  <c r="I75" i="12"/>
  <c r="I72" i="12"/>
  <c r="J89" i="12"/>
  <c r="H80" i="12"/>
  <c r="I71" i="12"/>
  <c r="H77" i="12"/>
  <c r="I77" i="12"/>
  <c r="J97" i="12"/>
  <c r="J95" i="12"/>
  <c r="J88" i="12"/>
  <c r="J96" i="12"/>
  <c r="J93" i="12"/>
  <c r="H83" i="12"/>
  <c r="J73" i="12"/>
  <c r="I90" i="12"/>
  <c r="I70" i="12"/>
  <c r="H76" i="12"/>
  <c r="I76" i="12"/>
  <c r="J86" i="12"/>
  <c r="I96" i="12"/>
  <c r="I89" i="12"/>
  <c r="J71" i="12"/>
  <c r="J102" i="12"/>
  <c r="I93" i="12"/>
  <c r="J82" i="12"/>
  <c r="H84" i="12"/>
  <c r="I97" i="12"/>
  <c r="I84" i="12"/>
  <c r="J92" i="12"/>
  <c r="J101" i="12"/>
  <c r="I92" i="12"/>
  <c r="J81" i="6"/>
  <c r="G80" i="12" s="1"/>
  <c r="D82" i="6"/>
  <c r="J82" i="6" s="1"/>
  <c r="G81" i="12" s="1"/>
  <c r="I81" i="6"/>
  <c r="F80" i="12" s="1"/>
  <c r="C82" i="6"/>
  <c r="I82" i="6" s="1"/>
  <c r="F81" i="12" s="1"/>
  <c r="J80" i="12" l="1"/>
  <c r="J81" i="12"/>
  <c r="I81" i="12"/>
  <c r="I80" i="12"/>
</calcChain>
</file>

<file path=xl/sharedStrings.xml><?xml version="1.0" encoding="utf-8"?>
<sst xmlns="http://schemas.openxmlformats.org/spreadsheetml/2006/main" count="225" uniqueCount="59">
  <si>
    <t>Model</t>
  </si>
  <si>
    <t>PSI</t>
    <phoneticPr fontId="5"/>
  </si>
  <si>
    <t>Year</t>
  </si>
  <si>
    <t>Bottom 90%</t>
  </si>
  <si>
    <t>Top 10-1%</t>
  </si>
  <si>
    <t>Top 1%</t>
  </si>
  <si>
    <t>Data</t>
    <phoneticPr fontId="2"/>
  </si>
  <si>
    <t>Wage overview</t>
  </si>
  <si>
    <t>Lognormal parameters</t>
  </si>
  <si>
    <t>Cutoffs</t>
  </si>
  <si>
    <t>Variable conversion</t>
  </si>
  <si>
    <t>Standard normal CDF</t>
  </si>
  <si>
    <t>Results</t>
  </si>
  <si>
    <t>Min wage</t>
  </si>
  <si>
    <t>Mean wage</t>
  </si>
  <si>
    <t>Max wage</t>
  </si>
  <si>
    <t>mu</t>
  </si>
  <si>
    <t>sigma</t>
  </si>
  <si>
    <t>z(90)</t>
  </si>
  <si>
    <t>z(99)</t>
  </si>
  <si>
    <t>Phi(90)</t>
  </si>
  <si>
    <t>Phi(99)</t>
  </si>
  <si>
    <t>Gini</t>
  </si>
  <si>
    <t>Year</t>
    <phoneticPr fontId="2"/>
  </si>
  <si>
    <t>Min</t>
  </si>
  <si>
    <t>Mean</t>
  </si>
  <si>
    <t>Max</t>
  </si>
  <si>
    <t>Face value</t>
  </si>
  <si>
    <t>Year t</t>
  </si>
  <si>
    <t>1USD =</t>
  </si>
  <si>
    <t>CPI (t)</t>
  </si>
  <si>
    <t xml:space="preserve">1USD = </t>
  </si>
  <si>
    <t>x</t>
    <phoneticPr fontId="2"/>
  </si>
  <si>
    <t>X</t>
    <phoneticPr fontId="2"/>
  </si>
  <si>
    <t>-</t>
    <phoneticPr fontId="2"/>
  </si>
  <si>
    <t>Wage</t>
    <phoneticPr fontId="2"/>
  </si>
  <si>
    <t>Pre Tax PSI</t>
    <phoneticPr fontId="2"/>
  </si>
  <si>
    <t>Post Tax PSI</t>
    <phoneticPr fontId="2"/>
  </si>
  <si>
    <t>Average PSI</t>
    <phoneticPr fontId="2"/>
  </si>
  <si>
    <t>Bottom 90</t>
    <phoneticPr fontId="2"/>
  </si>
  <si>
    <t>Next 9</t>
    <phoneticPr fontId="2"/>
  </si>
  <si>
    <t>Top 1</t>
    <phoneticPr fontId="2"/>
  </si>
  <si>
    <t>Wage (Krone)</t>
    <phoneticPr fontId="2"/>
  </si>
  <si>
    <t>99.9% - 100% Wage (krone)</t>
    <phoneticPr fontId="2"/>
  </si>
  <si>
    <t>Mean Wage(Krone)</t>
    <phoneticPr fontId="2"/>
  </si>
  <si>
    <r>
      <t>The average Dane has an income of </t>
    </r>
    <r>
      <rPr>
        <b/>
        <sz val="16"/>
        <color rgb="FF1D3234"/>
        <rFont val="Helvetica Neue"/>
        <family val="2"/>
      </rPr>
      <t>320,040 DKK a year</t>
    </r>
    <r>
      <rPr>
        <sz val="16"/>
        <color rgb="FF1D3234"/>
        <rFont val="Helvetica Neue"/>
        <family val="2"/>
      </rPr>
      <t> before tax</t>
    </r>
  </si>
  <si>
    <t>https://www.dst.dk/en/Statistik/Publikationer/gennemsnitsdanskeren</t>
  </si>
  <si>
    <t>Euro</t>
    <phoneticPr fontId="2"/>
  </si>
  <si>
    <t>Krone</t>
    <phoneticPr fontId="2"/>
  </si>
  <si>
    <t>Mean Wage(CapitalGain)</t>
    <phoneticPr fontId="2"/>
  </si>
  <si>
    <t>Capital Gain Included</t>
    <phoneticPr fontId="2"/>
  </si>
  <si>
    <t>CPI (2018)</t>
    <phoneticPr fontId="2"/>
  </si>
  <si>
    <t>P</t>
    <phoneticPr fontId="2"/>
  </si>
  <si>
    <t>Bottom 90 (Pre)</t>
    <phoneticPr fontId="2"/>
  </si>
  <si>
    <t>Next 9 (Pre)</t>
    <phoneticPr fontId="2"/>
  </si>
  <si>
    <t>Top 1 (Pre)</t>
    <phoneticPr fontId="2"/>
  </si>
  <si>
    <t>Bottom 90 (Post)</t>
    <phoneticPr fontId="2"/>
  </si>
  <si>
    <t>Next 9 (Post)</t>
    <phoneticPr fontId="2"/>
  </si>
  <si>
    <t>Top 1 (Post)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</si>
</sst>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176" formatCode="0.0%"/>
    <numFmt numFmtId="177" formatCode="_-* #,##0_-;\-* #,##0_-;_-* &quot;-&quot;??_-;_-@_-"/>
    <numFmt numFmtId="178" formatCode="#,##0.0_ ;\-#,##0.0\ "/>
  </numFmts>
  <fonts count="3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sz val="10"/>
      <color rgb="FF000000"/>
      <name val="Hiragino Kaku Gothic ProN"/>
      <charset val="128"/>
    </font>
    <font>
      <sz val="12"/>
      <color theme="1"/>
      <name val="Helvetica"/>
      <family val="2"/>
    </font>
    <font>
      <u/>
      <sz val="12"/>
      <color theme="10"/>
      <name val="游ゴシック"/>
      <family val="2"/>
      <charset val="128"/>
      <scheme val="minor"/>
    </font>
    <font>
      <sz val="8"/>
      <color rgb="FF000000"/>
      <name val="Helvetica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ＭＳ Ｐゴシック"/>
      <family val="2"/>
      <charset val="128"/>
    </font>
    <font>
      <sz val="8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Inherit"/>
    </font>
    <font>
      <i/>
      <sz val="12"/>
      <color theme="1"/>
      <name val="Inherit"/>
    </font>
    <font>
      <i/>
      <sz val="12"/>
      <color theme="1"/>
      <name val="Cambria"/>
      <family val="1"/>
    </font>
    <font>
      <sz val="12"/>
      <color theme="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b/>
      <sz val="10"/>
      <color rgb="FF000000"/>
      <name val="Hiragino Kaku Gothic ProN"/>
      <charset val="128"/>
    </font>
    <font>
      <b/>
      <sz val="12"/>
      <color theme="1"/>
      <name val="Helvetica"/>
      <family val="2"/>
    </font>
    <font>
      <sz val="10"/>
      <name val="Arial"/>
      <family val="2"/>
    </font>
    <font>
      <u/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2"/>
      <scheme val="minor"/>
    </font>
    <font>
      <sz val="10"/>
      <color theme="0"/>
      <name val="Hiragino Kaku Gothic ProN"/>
      <charset val="128"/>
    </font>
    <font>
      <sz val="16"/>
      <color rgb="FF1D3234"/>
      <name val="Helvetica Neue"/>
      <family val="2"/>
    </font>
    <font>
      <b/>
      <sz val="16"/>
      <color rgb="FF1D3234"/>
      <name val="Helvetica Neue"/>
      <family val="2"/>
    </font>
    <font>
      <sz val="14"/>
      <color rgb="FF222222"/>
      <name val="Arial"/>
      <family val="2"/>
    </font>
    <font>
      <sz val="12"/>
      <color rgb="FFFFFFFF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F26F4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4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/>
    <xf numFmtId="177" fontId="4" fillId="0" borderId="0" xfId="1" applyNumberFormat="1" applyFont="1" applyBorder="1" applyAlignment="1">
      <alignment horizontal="right"/>
    </xf>
    <xf numFmtId="2" fontId="4" fillId="0" borderId="0" xfId="0" applyNumberFormat="1" applyFont="1" applyAlignment="1">
      <alignment horizontal="right"/>
    </xf>
    <xf numFmtId="9" fontId="4" fillId="0" borderId="0" xfId="2" applyFont="1" applyBorder="1" applyAlignment="1">
      <alignment horizontal="right"/>
    </xf>
    <xf numFmtId="2" fontId="4" fillId="0" borderId="0" xfId="2" applyNumberFormat="1" applyFont="1" applyBorder="1" applyAlignment="1">
      <alignment horizontal="right"/>
    </xf>
    <xf numFmtId="10" fontId="4" fillId="0" borderId="0" xfId="2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77" fontId="0" fillId="0" borderId="0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2" applyNumberFormat="1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0" fontId="0" fillId="0" borderId="0" xfId="0" applyNumberFormat="1">
      <alignment vertical="center"/>
    </xf>
    <xf numFmtId="177" fontId="4" fillId="0" borderId="0" xfId="1" applyNumberFormat="1" applyFont="1" applyAlignment="1">
      <alignment horizontal="right"/>
    </xf>
    <xf numFmtId="2" fontId="9" fillId="0" borderId="0" xfId="3" applyNumberFormat="1" applyAlignment="1">
      <alignment horizontal="right"/>
    </xf>
    <xf numFmtId="177" fontId="6" fillId="0" borderId="0" xfId="1" applyNumberFormat="1" applyFont="1" applyFill="1" applyAlignment="1"/>
    <xf numFmtId="0" fontId="0" fillId="0" borderId="0" xfId="0" applyAlignment="1">
      <alignment horizontal="right"/>
    </xf>
    <xf numFmtId="177" fontId="6" fillId="0" borderId="0" xfId="3" applyNumberFormat="1" applyFont="1" applyAlignment="1">
      <alignment horizontal="right"/>
    </xf>
    <xf numFmtId="177" fontId="0" fillId="0" borderId="0" xfId="1" applyNumberFormat="1" applyFont="1" applyAlignment="1">
      <alignment horizontal="right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top" wrapText="1"/>
    </xf>
    <xf numFmtId="178" fontId="11" fillId="4" borderId="1" xfId="0" applyNumberFormat="1" applyFont="1" applyFill="1" applyBorder="1" applyAlignment="1">
      <alignment horizontal="right"/>
    </xf>
    <xf numFmtId="0" fontId="12" fillId="5" borderId="1" xfId="0" applyFont="1" applyFill="1" applyBorder="1" applyAlignment="1">
      <alignment horizontal="center" vertical="top" wrapText="1"/>
    </xf>
    <xf numFmtId="0" fontId="13" fillId="0" borderId="0" xfId="0" applyFont="1" applyAlignment="1"/>
    <xf numFmtId="0" fontId="12" fillId="5" borderId="2" xfId="0" applyFont="1" applyFill="1" applyBorder="1" applyAlignment="1">
      <alignment horizontal="center" vertical="top" wrapText="1"/>
    </xf>
    <xf numFmtId="3" fontId="14" fillId="7" borderId="3" xfId="0" applyNumberFormat="1" applyFont="1" applyFill="1" applyBorder="1" applyAlignment="1">
      <alignment horizontal="right" wrapText="1"/>
    </xf>
    <xf numFmtId="0" fontId="14" fillId="7" borderId="3" xfId="0" applyFont="1" applyFill="1" applyBorder="1" applyAlignment="1">
      <alignment horizontal="left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6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8" fillId="0" borderId="0" xfId="0" applyFont="1">
      <alignment vertical="center"/>
    </xf>
    <xf numFmtId="8" fontId="0" fillId="0" borderId="0" xfId="0" applyNumberFormat="1">
      <alignment vertical="center"/>
    </xf>
    <xf numFmtId="0" fontId="19" fillId="8" borderId="0" xfId="0" applyFont="1" applyFill="1">
      <alignment vertical="center"/>
    </xf>
    <xf numFmtId="0" fontId="19" fillId="9" borderId="0" xfId="0" applyFont="1" applyFill="1">
      <alignment vertical="center"/>
    </xf>
    <xf numFmtId="0" fontId="19" fillId="10" borderId="0" xfId="0" applyFont="1" applyFill="1">
      <alignment vertical="center"/>
    </xf>
    <xf numFmtId="10" fontId="19" fillId="10" borderId="0" xfId="0" applyNumberFormat="1" applyFont="1" applyFill="1">
      <alignment vertical="center"/>
    </xf>
    <xf numFmtId="10" fontId="19" fillId="9" borderId="0" xfId="0" applyNumberFormat="1" applyFont="1" applyFill="1">
      <alignment vertical="center"/>
    </xf>
    <xf numFmtId="10" fontId="19" fillId="8" borderId="0" xfId="0" applyNumberFormat="1" applyFont="1" applyFill="1">
      <alignment vertical="center"/>
    </xf>
    <xf numFmtId="10" fontId="21" fillId="0" borderId="0" xfId="0" applyNumberFormat="1" applyFont="1">
      <alignment vertical="center"/>
    </xf>
    <xf numFmtId="10" fontId="22" fillId="0" borderId="0" xfId="0" applyNumberFormat="1" applyFont="1">
      <alignment vertical="center"/>
    </xf>
    <xf numFmtId="0" fontId="23" fillId="0" borderId="0" xfId="0" applyFont="1" applyAlignment="1"/>
    <xf numFmtId="177" fontId="3" fillId="10" borderId="0" xfId="1" applyNumberFormat="1" applyFont="1" applyFill="1" applyAlignment="1">
      <alignment horizontal="right"/>
    </xf>
    <xf numFmtId="0" fontId="3" fillId="10" borderId="0" xfId="0" applyFont="1" applyFill="1" applyAlignment="1">
      <alignment horizontal="right"/>
    </xf>
    <xf numFmtId="2" fontId="24" fillId="10" borderId="0" xfId="3" applyNumberFormat="1" applyFont="1" applyFill="1" applyAlignment="1">
      <alignment horizontal="right"/>
    </xf>
    <xf numFmtId="177" fontId="25" fillId="10" borderId="0" xfId="1" applyNumberFormat="1" applyFont="1" applyFill="1" applyAlignment="1"/>
    <xf numFmtId="0" fontId="26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20" fillId="10" borderId="0" xfId="0" applyFont="1" applyFill="1" applyAlignment="1">
      <alignment horizontal="right"/>
    </xf>
    <xf numFmtId="177" fontId="3" fillId="9" borderId="0" xfId="1" applyNumberFormat="1" applyFont="1" applyFill="1" applyAlignment="1">
      <alignment horizontal="right"/>
    </xf>
    <xf numFmtId="0" fontId="3" fillId="9" borderId="0" xfId="0" applyFont="1" applyFill="1" applyAlignment="1">
      <alignment horizontal="right"/>
    </xf>
    <xf numFmtId="2" fontId="3" fillId="9" borderId="0" xfId="0" applyNumberFormat="1" applyFont="1" applyFill="1" applyAlignment="1">
      <alignment horizontal="right"/>
    </xf>
    <xf numFmtId="177" fontId="25" fillId="9" borderId="0" xfId="3" applyNumberFormat="1" applyFont="1" applyFill="1" applyAlignment="1">
      <alignment horizontal="right"/>
    </xf>
    <xf numFmtId="0" fontId="26" fillId="9" borderId="0" xfId="0" applyFont="1" applyFill="1">
      <alignment vertical="center"/>
    </xf>
    <xf numFmtId="2" fontId="20" fillId="9" borderId="0" xfId="0" applyNumberFormat="1" applyFont="1" applyFill="1" applyAlignment="1">
      <alignment horizontal="right"/>
    </xf>
    <xf numFmtId="0" fontId="20" fillId="9" borderId="0" xfId="0" applyFont="1" applyFill="1" applyAlignment="1">
      <alignment horizontal="right"/>
    </xf>
    <xf numFmtId="0" fontId="20" fillId="9" borderId="0" xfId="0" applyFont="1" applyFill="1">
      <alignment vertical="center"/>
    </xf>
    <xf numFmtId="177" fontId="3" fillId="8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right"/>
    </xf>
    <xf numFmtId="2" fontId="3" fillId="8" borderId="0" xfId="0" applyNumberFormat="1" applyFont="1" applyFill="1" applyAlignment="1">
      <alignment horizontal="right"/>
    </xf>
    <xf numFmtId="177" fontId="20" fillId="8" borderId="0" xfId="1" applyNumberFormat="1" applyFont="1" applyFill="1" applyAlignment="1">
      <alignment horizontal="right"/>
    </xf>
    <xf numFmtId="0" fontId="26" fillId="8" borderId="0" xfId="0" applyFont="1" applyFill="1">
      <alignment vertical="center"/>
    </xf>
    <xf numFmtId="2" fontId="20" fillId="8" borderId="0" xfId="0" applyNumberFormat="1" applyFont="1" applyFill="1" applyAlignment="1">
      <alignment horizontal="right"/>
    </xf>
    <xf numFmtId="0" fontId="20" fillId="8" borderId="0" xfId="0" applyFont="1" applyFill="1" applyAlignment="1">
      <alignment horizontal="right"/>
    </xf>
    <xf numFmtId="0" fontId="20" fillId="8" borderId="0" xfId="0" applyFont="1" applyFill="1">
      <alignment vertical="center"/>
    </xf>
    <xf numFmtId="0" fontId="27" fillId="0" borderId="0" xfId="0" applyFont="1">
      <alignment vertical="center"/>
    </xf>
    <xf numFmtId="0" fontId="9" fillId="0" borderId="0" xfId="3">
      <alignment vertical="center"/>
    </xf>
    <xf numFmtId="3" fontId="29" fillId="0" borderId="0" xfId="0" applyNumberFormat="1" applyFont="1">
      <alignment vertical="center"/>
    </xf>
    <xf numFmtId="0" fontId="30" fillId="0" borderId="0" xfId="0" applyFont="1">
      <alignment vertical="center"/>
    </xf>
    <xf numFmtId="0" fontId="19" fillId="1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10" fontId="3" fillId="2" borderId="0" xfId="2" applyNumberFormat="1" applyFont="1" applyFill="1" applyBorder="1" applyAlignment="1">
      <alignment horizontal="center"/>
    </xf>
    <xf numFmtId="177" fontId="3" fillId="2" borderId="0" xfId="1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7" fontId="3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4">
    <cellStyle name="パーセント" xfId="2" builtinId="5"/>
    <cellStyle name="ハイパーリンク" xfId="3" builtinId="8"/>
    <cellStyle name="桁区切り [0.00]" xfId="1" builtinId="3"/>
    <cellStyle name="標準" xfId="0" builtinId="0"/>
  </cellStyles>
  <dxfs count="0"/>
  <tableStyles count="0" defaultTableStyle="TableStyleMedium2" defaultPivotStyle="PivotStyleLight16"/>
  <colors>
    <mruColors>
      <color rgb="FF0F2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PSI for Pre-tax and Post-tax Income with Capital Gain: Denmark</a:t>
            </a:r>
            <a:endParaRPr lang="ja-JP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for Denmark'!$B$2</c:f>
              <c:strCache>
                <c:ptCount val="1"/>
                <c:pt idx="0">
                  <c:v>Bottom 90 (Pre)</c:v>
                </c:pt>
              </c:strCache>
            </c:strRef>
          </c:tx>
          <c:spPr>
            <a:ln w="28575" cap="rnd">
              <a:solidFill>
                <a:srgbClr val="0F26F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Denmark'!$B$70:$B$104</c:f>
              <c:numCache>
                <c:formatCode>0.00%</c:formatCode>
                <c:ptCount val="35"/>
                <c:pt idx="0">
                  <c:v>-7.5745448310499897E-2</c:v>
                </c:pt>
                <c:pt idx="1">
                  <c:v>-7.780100129845402E-2</c:v>
                </c:pt>
                <c:pt idx="2">
                  <c:v>-7.3938048926853073E-2</c:v>
                </c:pt>
                <c:pt idx="3">
                  <c:v>-7.5735035706567144E-2</c:v>
                </c:pt>
                <c:pt idx="4">
                  <c:v>-7.6195575574545704E-2</c:v>
                </c:pt>
                <c:pt idx="5">
                  <c:v>-7.7537223395634625E-2</c:v>
                </c:pt>
                <c:pt idx="6">
                  <c:v>-6.7571206421651153E-2</c:v>
                </c:pt>
                <c:pt idx="7">
                  <c:v>-7.0902059146533913E-2</c:v>
                </c:pt>
                <c:pt idx="8">
                  <c:v>-7.1120030453531435E-2</c:v>
                </c:pt>
                <c:pt idx="9">
                  <c:v>-7.2484333576358528E-2</c:v>
                </c:pt>
                <c:pt idx="10">
                  <c:v>-7.3636719089086089E-2</c:v>
                </c:pt>
                <c:pt idx="11">
                  <c:v>-7.2384040119237159E-2</c:v>
                </c:pt>
                <c:pt idx="12">
                  <c:v>-7.1497425775200463E-2</c:v>
                </c:pt>
                <c:pt idx="13">
                  <c:v>-7.1517605238492488E-2</c:v>
                </c:pt>
                <c:pt idx="14">
                  <c:v>-7.175293314780451E-2</c:v>
                </c:pt>
                <c:pt idx="15">
                  <c:v>-7.1975232492542784E-2</c:v>
                </c:pt>
                <c:pt idx="16">
                  <c:v>-7.2084379679541732E-2</c:v>
                </c:pt>
                <c:pt idx="17">
                  <c:v>-7.667098614123502E-2</c:v>
                </c:pt>
                <c:pt idx="18">
                  <c:v>-7.2905518266139335E-2</c:v>
                </c:pt>
                <c:pt idx="19">
                  <c:v>-7.8518189482308265E-2</c:v>
                </c:pt>
                <c:pt idx="20">
                  <c:v>-7.7251943841958548E-2</c:v>
                </c:pt>
                <c:pt idx="21">
                  <c:v>-6.7993760334181808E-2</c:v>
                </c:pt>
                <c:pt idx="22">
                  <c:v>-6.5940308368008127E-2</c:v>
                </c:pt>
                <c:pt idx="23">
                  <c:v>-6.110398770075931E-2</c:v>
                </c:pt>
                <c:pt idx="24">
                  <c:v>-5.9732169657630174E-2</c:v>
                </c:pt>
                <c:pt idx="25">
                  <c:v>-6.4007207190372672E-2</c:v>
                </c:pt>
                <c:pt idx="26">
                  <c:v>-6.46784530000869E-2</c:v>
                </c:pt>
                <c:pt idx="27">
                  <c:v>-6.0701005421316956E-2</c:v>
                </c:pt>
                <c:pt idx="28">
                  <c:v>-5.9533472760444184E-2</c:v>
                </c:pt>
                <c:pt idx="29">
                  <c:v>-5.9999560573226196E-2</c:v>
                </c:pt>
                <c:pt idx="30">
                  <c:v>-7.4443024508889399E-2</c:v>
                </c:pt>
                <c:pt idx="31">
                  <c:v>-8.3627810686254356E-2</c:v>
                </c:pt>
                <c:pt idx="32">
                  <c:v>-8.4607052592770127E-2</c:v>
                </c:pt>
                <c:pt idx="33">
                  <c:v>-8.9006487778198862E-2</c:v>
                </c:pt>
                <c:pt idx="34">
                  <c:v>-0.10071707307849975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4-CD4B-99EC-6717D754F74F}"/>
            </c:ext>
          </c:extLst>
        </c:ser>
        <c:ser>
          <c:idx val="0"/>
          <c:order val="1"/>
          <c:tx>
            <c:strRef>
              <c:f>'Summary for Denmark'!$C$2</c:f>
              <c:strCache>
                <c:ptCount val="1"/>
                <c:pt idx="0">
                  <c:v>Next 9 (Pre)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Denmark'!$C$70:$C$104</c:f>
              <c:numCache>
                <c:formatCode>0.00%</c:formatCode>
                <c:ptCount val="35"/>
                <c:pt idx="0">
                  <c:v>0.19352114418582667</c:v>
                </c:pt>
                <c:pt idx="1">
                  <c:v>0.20777692964289884</c:v>
                </c:pt>
                <c:pt idx="2">
                  <c:v>0.18013634802578626</c:v>
                </c:pt>
                <c:pt idx="3">
                  <c:v>0.12893883723262189</c:v>
                </c:pt>
                <c:pt idx="4">
                  <c:v>9.7139338413235521E-2</c:v>
                </c:pt>
                <c:pt idx="5">
                  <c:v>8.0418648904085455E-2</c:v>
                </c:pt>
                <c:pt idx="6">
                  <c:v>7.9970784553092145E-2</c:v>
                </c:pt>
                <c:pt idx="7">
                  <c:v>9.7999884988343444E-2</c:v>
                </c:pt>
                <c:pt idx="8">
                  <c:v>0.12014744512322117</c:v>
                </c:pt>
                <c:pt idx="9">
                  <c:v>0.11135456326634707</c:v>
                </c:pt>
                <c:pt idx="10">
                  <c:v>0.11480739633837356</c:v>
                </c:pt>
                <c:pt idx="11">
                  <c:v>0.11051385494952637</c:v>
                </c:pt>
                <c:pt idx="12">
                  <c:v>0.10575033787243959</c:v>
                </c:pt>
                <c:pt idx="13">
                  <c:v>0.10345356263703853</c:v>
                </c:pt>
                <c:pt idx="14">
                  <c:v>7.3606950792912462E-2</c:v>
                </c:pt>
                <c:pt idx="15">
                  <c:v>6.4596437301521092E-2</c:v>
                </c:pt>
                <c:pt idx="16">
                  <c:v>5.5583738451974174E-2</c:v>
                </c:pt>
                <c:pt idx="17">
                  <c:v>4.7619780802842904E-2</c:v>
                </c:pt>
                <c:pt idx="18">
                  <c:v>4.7180431757392949E-2</c:v>
                </c:pt>
                <c:pt idx="19">
                  <c:v>4.2813899310215842E-2</c:v>
                </c:pt>
                <c:pt idx="20">
                  <c:v>3.844668206991364E-2</c:v>
                </c:pt>
                <c:pt idx="21">
                  <c:v>5.1391549389233182E-2</c:v>
                </c:pt>
                <c:pt idx="22">
                  <c:v>5.3702241389943506E-2</c:v>
                </c:pt>
                <c:pt idx="23">
                  <c:v>5.6714130134812635E-2</c:v>
                </c:pt>
                <c:pt idx="24">
                  <c:v>4.1749523267906374E-2</c:v>
                </c:pt>
                <c:pt idx="25">
                  <c:v>2.0708538789254716E-2</c:v>
                </c:pt>
                <c:pt idx="26">
                  <c:v>9.4542639659720429E-3</c:v>
                </c:pt>
                <c:pt idx="27">
                  <c:v>1.0179587283051683E-2</c:v>
                </c:pt>
                <c:pt idx="28">
                  <c:v>2.0328515850277951E-2</c:v>
                </c:pt>
                <c:pt idx="29">
                  <c:v>4.5250664166327503E-2</c:v>
                </c:pt>
                <c:pt idx="30">
                  <c:v>4.0360245383397331E-2</c:v>
                </c:pt>
                <c:pt idx="31">
                  <c:v>3.0437190915576062E-2</c:v>
                </c:pt>
                <c:pt idx="32">
                  <c:v>4.071851863078213E-2</c:v>
                </c:pt>
                <c:pt idx="33">
                  <c:v>8.1241515068142256E-3</c:v>
                </c:pt>
                <c:pt idx="34">
                  <c:v>1.7878145133449097E-2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1-4348-ACF3-C2C77EE27701}"/>
            </c:ext>
          </c:extLst>
        </c:ser>
        <c:ser>
          <c:idx val="2"/>
          <c:order val="2"/>
          <c:tx>
            <c:strRef>
              <c:f>'Summary for Denmark'!$D$2</c:f>
              <c:strCache>
                <c:ptCount val="1"/>
                <c:pt idx="0">
                  <c:v>Top 1 (Pre)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Denmark'!$D$70:$D$104</c:f>
              <c:numCache>
                <c:formatCode>0.00%</c:formatCode>
                <c:ptCount val="35"/>
                <c:pt idx="0">
                  <c:v>1.2743277114237723</c:v>
                </c:pt>
                <c:pt idx="1">
                  <c:v>1.2914736587217752</c:v>
                </c:pt>
                <c:pt idx="2">
                  <c:v>1.2964380303551164</c:v>
                </c:pt>
                <c:pt idx="3">
                  <c:v>1.4877747317744761</c:v>
                </c:pt>
                <c:pt idx="4">
                  <c:v>1.5852039536619449</c:v>
                </c:pt>
                <c:pt idx="5">
                  <c:v>1.6400145973148934</c:v>
                </c:pt>
                <c:pt idx="6">
                  <c:v>1.415003240534209</c:v>
                </c:pt>
                <c:pt idx="7">
                  <c:v>1.411289580925247</c:v>
                </c:pt>
                <c:pt idx="8">
                  <c:v>1.3490256289297546</c:v>
                </c:pt>
                <c:pt idx="9">
                  <c:v>1.406560358432869</c:v>
                </c:pt>
                <c:pt idx="10">
                  <c:v>1.4082969113583381</c:v>
                </c:pt>
                <c:pt idx="11">
                  <c:v>1.399736063310475</c:v>
                </c:pt>
                <c:pt idx="12">
                  <c:v>1.3787680357484353</c:v>
                </c:pt>
                <c:pt idx="13">
                  <c:v>1.3930031198627963</c:v>
                </c:pt>
                <c:pt idx="14">
                  <c:v>1.4689855946994235</c:v>
                </c:pt>
                <c:pt idx="15">
                  <c:v>1.49127259414061</c:v>
                </c:pt>
                <c:pt idx="16">
                  <c:v>1.5041532478675275</c:v>
                </c:pt>
                <c:pt idx="17">
                  <c:v>1.5861300007756429</c:v>
                </c:pt>
                <c:pt idx="18">
                  <c:v>1.5096048873233405</c:v>
                </c:pt>
                <c:pt idx="19">
                  <c:v>1.593112176063157</c:v>
                </c:pt>
                <c:pt idx="20">
                  <c:v>1.5679183960312142</c:v>
                </c:pt>
                <c:pt idx="21">
                  <c:v>1.3645789268739303</c:v>
                </c:pt>
                <c:pt idx="22">
                  <c:v>1.3176091941197532</c:v>
                </c:pt>
                <c:pt idx="23">
                  <c:v>1.2213031930299558</c:v>
                </c:pt>
                <c:pt idx="24">
                  <c:v>1.2264784317588688</c:v>
                </c:pt>
                <c:pt idx="25">
                  <c:v>1.3451218120554205</c:v>
                </c:pt>
                <c:pt idx="26">
                  <c:v>1.3680724261522186</c:v>
                </c:pt>
                <c:pt idx="27">
                  <c:v>1.3115850173480719</c:v>
                </c:pt>
                <c:pt idx="28">
                  <c:v>1.2565229988996149</c:v>
                </c:pt>
                <c:pt idx="29">
                  <c:v>1.2124853280131385</c:v>
                </c:pt>
                <c:pt idx="30">
                  <c:v>1.4342582195797386</c:v>
                </c:pt>
                <c:pt idx="31">
                  <c:v>1.6043089543211417</c:v>
                </c:pt>
                <c:pt idx="32">
                  <c:v>1.5801779480889717</c:v>
                </c:pt>
                <c:pt idx="33">
                  <c:v>1.7553837263894172</c:v>
                </c:pt>
                <c:pt idx="34">
                  <c:v>1.858005686682167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348-ACF3-C2C77EE27701}"/>
            </c:ext>
          </c:extLst>
        </c:ser>
        <c:ser>
          <c:idx val="3"/>
          <c:order val="3"/>
          <c:tx>
            <c:strRef>
              <c:f>'Summary for Denmark'!$E$2</c:f>
              <c:strCache>
                <c:ptCount val="1"/>
                <c:pt idx="0">
                  <c:v>Bottom 90 (Post)</c:v>
                </c:pt>
              </c:strCache>
            </c:strRef>
          </c:tx>
          <c:spPr>
            <a:ln w="28575" cap="rnd">
              <a:solidFill>
                <a:srgbClr val="0F26F4"/>
              </a:solidFill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Denmark'!$E$70:$E$104</c:f>
              <c:numCache>
                <c:formatCode>0.00%</c:formatCode>
                <c:ptCount val="35"/>
                <c:pt idx="0">
                  <c:v>-5.4321675917018086E-2</c:v>
                </c:pt>
                <c:pt idx="1">
                  <c:v>-5.954804261942237E-2</c:v>
                </c:pt>
                <c:pt idx="2">
                  <c:v>-5.3078857322742867E-2</c:v>
                </c:pt>
                <c:pt idx="3">
                  <c:v>-5.6307287913598847E-2</c:v>
                </c:pt>
                <c:pt idx="4">
                  <c:v>-5.7085690698721159E-2</c:v>
                </c:pt>
                <c:pt idx="5">
                  <c:v>-6.0702820123053614E-2</c:v>
                </c:pt>
                <c:pt idx="6">
                  <c:v>-5.0492794020854048E-2</c:v>
                </c:pt>
                <c:pt idx="7">
                  <c:v>-6.6089727228614725E-2</c:v>
                </c:pt>
                <c:pt idx="8">
                  <c:v>-6.3909355308606752E-2</c:v>
                </c:pt>
                <c:pt idx="9">
                  <c:v>-6.2687377655240795E-2</c:v>
                </c:pt>
                <c:pt idx="10">
                  <c:v>-6.0998076624957265E-2</c:v>
                </c:pt>
                <c:pt idx="11">
                  <c:v>-5.7177125282627084E-2</c:v>
                </c:pt>
                <c:pt idx="12">
                  <c:v>-5.3366196054812853E-2</c:v>
                </c:pt>
                <c:pt idx="13">
                  <c:v>-5.0417235652255754E-2</c:v>
                </c:pt>
                <c:pt idx="14">
                  <c:v>-4.890799028153836E-2</c:v>
                </c:pt>
                <c:pt idx="15">
                  <c:v>-4.6492053130685718E-2</c:v>
                </c:pt>
                <c:pt idx="16">
                  <c:v>-4.6220863667225554E-2</c:v>
                </c:pt>
                <c:pt idx="17">
                  <c:v>-5.0369864588523106E-2</c:v>
                </c:pt>
                <c:pt idx="18">
                  <c:v>-4.599403164695115E-2</c:v>
                </c:pt>
                <c:pt idx="19">
                  <c:v>-5.0344611606942369E-2</c:v>
                </c:pt>
                <c:pt idx="20">
                  <c:v>-4.9012950267428024E-2</c:v>
                </c:pt>
                <c:pt idx="21">
                  <c:v>-3.9577535287448895E-2</c:v>
                </c:pt>
                <c:pt idx="22">
                  <c:v>-3.7681856380901602E-2</c:v>
                </c:pt>
                <c:pt idx="23">
                  <c:v>-3.334786283887603E-2</c:v>
                </c:pt>
                <c:pt idx="24">
                  <c:v>-3.3072851352563992E-2</c:v>
                </c:pt>
                <c:pt idx="25">
                  <c:v>-4.0169394331428521E-2</c:v>
                </c:pt>
                <c:pt idx="26">
                  <c:v>-4.29982452750719E-2</c:v>
                </c:pt>
                <c:pt idx="27">
                  <c:v>-3.6086707669373941E-2</c:v>
                </c:pt>
                <c:pt idx="28">
                  <c:v>-3.3724880915365518E-2</c:v>
                </c:pt>
                <c:pt idx="29">
                  <c:v>-3.6308688322312599E-2</c:v>
                </c:pt>
                <c:pt idx="30">
                  <c:v>-5.4595390759484719E-2</c:v>
                </c:pt>
                <c:pt idx="31">
                  <c:v>-6.0445734655796501E-2</c:v>
                </c:pt>
                <c:pt idx="32">
                  <c:v>-6.1668722428303235E-2</c:v>
                </c:pt>
                <c:pt idx="33">
                  <c:v>-6.5232515658979584E-2</c:v>
                </c:pt>
                <c:pt idx="34">
                  <c:v>-7.7259690243097645E-2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1-4348-ACF3-C2C77EE27701}"/>
            </c:ext>
          </c:extLst>
        </c:ser>
        <c:ser>
          <c:idx val="4"/>
          <c:order val="4"/>
          <c:tx>
            <c:strRef>
              <c:f>'Summary for Denmark'!$F$2</c:f>
              <c:strCache>
                <c:ptCount val="1"/>
                <c:pt idx="0">
                  <c:v>Next 9 (Post)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Denmark'!$F$70:$F$104</c:f>
              <c:numCache>
                <c:formatCode>0.00%</c:formatCode>
                <c:ptCount val="35"/>
                <c:pt idx="0">
                  <c:v>0.10876052326079533</c:v>
                </c:pt>
                <c:pt idx="1">
                  <c:v>0.13266256602664273</c:v>
                </c:pt>
                <c:pt idx="2">
                  <c:v>8.4956655350262533E-2</c:v>
                </c:pt>
                <c:pt idx="3">
                  <c:v>5.8144410372909405E-2</c:v>
                </c:pt>
                <c:pt idx="4">
                  <c:v>1.8869940564510523E-2</c:v>
                </c:pt>
                <c:pt idx="5">
                  <c:v>1.0119131872286635E-2</c:v>
                </c:pt>
                <c:pt idx="6">
                  <c:v>8.3142167628424968E-3</c:v>
                </c:pt>
                <c:pt idx="7">
                  <c:v>7.0723134407723265E-2</c:v>
                </c:pt>
                <c:pt idx="8">
                  <c:v>7.8274557338670725E-2</c:v>
                </c:pt>
                <c:pt idx="9">
                  <c:v>5.9576705486719561E-2</c:v>
                </c:pt>
                <c:pt idx="10">
                  <c:v>4.9518173300965973E-2</c:v>
                </c:pt>
                <c:pt idx="11">
                  <c:v>3.3716880270910243E-2</c:v>
                </c:pt>
                <c:pt idx="12">
                  <c:v>1.6983976228965858E-2</c:v>
                </c:pt>
                <c:pt idx="13">
                  <c:v>1.2484650735578917E-2</c:v>
                </c:pt>
                <c:pt idx="14">
                  <c:v>-1.7246148435408504E-2</c:v>
                </c:pt>
                <c:pt idx="15">
                  <c:v>-3.0587218861453103E-2</c:v>
                </c:pt>
                <c:pt idx="16">
                  <c:v>-3.7996269303546271E-2</c:v>
                </c:pt>
                <c:pt idx="17">
                  <c:v>-4.4843145361139536E-2</c:v>
                </c:pt>
                <c:pt idx="18">
                  <c:v>-4.5232211660577115E-2</c:v>
                </c:pt>
                <c:pt idx="19">
                  <c:v>-5.1976060036024396E-2</c:v>
                </c:pt>
                <c:pt idx="20">
                  <c:v>-5.2716237559746082E-2</c:v>
                </c:pt>
                <c:pt idx="21">
                  <c:v>-4.3041558038822925E-2</c:v>
                </c:pt>
                <c:pt idx="22">
                  <c:v>-4.1197748798330713E-2</c:v>
                </c:pt>
                <c:pt idx="23">
                  <c:v>-3.7464252866131087E-2</c:v>
                </c:pt>
                <c:pt idx="24">
                  <c:v>-5.2264995413303983E-2</c:v>
                </c:pt>
                <c:pt idx="25">
                  <c:v>-7.9532901900935427E-2</c:v>
                </c:pt>
                <c:pt idx="26">
                  <c:v>-9.0044348090425497E-2</c:v>
                </c:pt>
                <c:pt idx="27">
                  <c:v>-6.5728259958741098E-2</c:v>
                </c:pt>
                <c:pt idx="28">
                  <c:v>-5.8184275727438339E-2</c:v>
                </c:pt>
                <c:pt idx="29">
                  <c:v>-4.2853513528282483E-2</c:v>
                </c:pt>
                <c:pt idx="30">
                  <c:v>-6.2873310275365579E-2</c:v>
                </c:pt>
                <c:pt idx="31">
                  <c:v>-5.0125340554611153E-2</c:v>
                </c:pt>
                <c:pt idx="32">
                  <c:v>-4.0269909463050646E-2</c:v>
                </c:pt>
                <c:pt idx="33">
                  <c:v>-6.0979422683059892E-2</c:v>
                </c:pt>
                <c:pt idx="34">
                  <c:v>-4.9673829093644817E-2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1-4348-ACF3-C2C77EE27701}"/>
            </c:ext>
          </c:extLst>
        </c:ser>
        <c:ser>
          <c:idx val="5"/>
          <c:order val="5"/>
          <c:tx>
            <c:strRef>
              <c:f>'Summary for Denmark'!$G$2</c:f>
              <c:strCache>
                <c:ptCount val="1"/>
                <c:pt idx="0">
                  <c:v>Top 1 (Post)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'Summary for Denmark'!$A$70:$A$104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'Summary for Denmark'!$G$70:$G$104</c:f>
              <c:numCache>
                <c:formatCode>0.00%</c:formatCode>
                <c:ptCount val="35"/>
                <c:pt idx="0">
                  <c:v>1.1605389263555916</c:v>
                </c:pt>
                <c:pt idx="1">
                  <c:v>1.2065508585771858</c:v>
                </c:pt>
                <c:pt idx="2">
                  <c:v>1.236822468641197</c:v>
                </c:pt>
                <c:pt idx="3">
                  <c:v>1.386532776330498</c:v>
                </c:pt>
                <c:pt idx="4">
                  <c:v>1.5374868243672535</c:v>
                </c:pt>
                <c:pt idx="5">
                  <c:v>1.61342036433786</c:v>
                </c:pt>
                <c:pt idx="6">
                  <c:v>1.3803314585797377</c:v>
                </c:pt>
                <c:pt idx="7">
                  <c:v>1.4226680503456417</c:v>
                </c:pt>
                <c:pt idx="8">
                  <c:v>1.3703204942483316</c:v>
                </c:pt>
                <c:pt idx="9">
                  <c:v>1.422091022172661</c:v>
                </c:pt>
                <c:pt idx="10">
                  <c:v>1.4276353797476378</c:v>
                </c:pt>
                <c:pt idx="11">
                  <c:v>1.4157252316699402</c:v>
                </c:pt>
                <c:pt idx="12">
                  <c:v>1.3919466267812601</c:v>
                </c:pt>
                <c:pt idx="13">
                  <c:v>1.3571284523995217</c:v>
                </c:pt>
                <c:pt idx="14">
                  <c:v>1.4191940498937385</c:v>
                </c:pt>
                <c:pt idx="15">
                  <c:v>1.4127534413850982</c:v>
                </c:pt>
                <c:pt idx="16">
                  <c:v>1.4218535461165658</c:v>
                </c:pt>
                <c:pt idx="17">
                  <c:v>1.5075433491736505</c:v>
                </c:pt>
                <c:pt idx="18">
                  <c:v>1.4152883242374634</c:v>
                </c:pt>
                <c:pt idx="19">
                  <c:v>1.5027671190032739</c:v>
                </c:pt>
                <c:pt idx="20">
                  <c:v>1.4612545622225768</c:v>
                </c:pt>
                <c:pt idx="21">
                  <c:v>1.2430891578681842</c:v>
                </c:pt>
                <c:pt idx="22">
                  <c:v>1.1988075818264901</c:v>
                </c:pt>
                <c:pt idx="23">
                  <c:v>1.0962310517212712</c:v>
                </c:pt>
                <c:pt idx="24">
                  <c:v>1.1347044197161904</c:v>
                </c:pt>
                <c:pt idx="25">
                  <c:v>1.3585294735603139</c:v>
                </c:pt>
                <c:pt idx="26">
                  <c:v>1.4274399772596817</c:v>
                </c:pt>
                <c:pt idx="27">
                  <c:v>1.2048717481651821</c:v>
                </c:pt>
                <c:pt idx="28">
                  <c:v>1.1358311660141389</c:v>
                </c:pt>
                <c:pt idx="29">
                  <c:v>1.1467142116488018</c:v>
                </c:pt>
                <c:pt idx="30">
                  <c:v>1.532255055541198</c:v>
                </c:pt>
                <c:pt idx="31">
                  <c:v>1.5701840503568412</c:v>
                </c:pt>
                <c:pt idx="32">
                  <c:v>1.5464400261147682</c:v>
                </c:pt>
                <c:pt idx="33">
                  <c:v>1.6809723486111428</c:v>
                </c:pt>
                <c:pt idx="34">
                  <c:v>1.7933189505149758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1-4348-ACF3-C2C77EE2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034911"/>
        <c:axId val="750421615"/>
      </c:lineChart>
      <c:catAx>
        <c:axId val="6790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421615"/>
        <c:crosses val="autoZero"/>
        <c:auto val="1"/>
        <c:lblAlgn val="ctr"/>
        <c:lblOffset val="100"/>
        <c:noMultiLvlLbl val="0"/>
      </c:catAx>
      <c:valAx>
        <c:axId val="750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0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939799</xdr:colOff>
      <xdr:row>6</xdr:row>
      <xdr:rowOff>110067</xdr:rowOff>
    </xdr:from>
    <xdr:to>
      <xdr:col>27</xdr:col>
      <xdr:colOff>27609</xdr:colOff>
      <xdr:row>45</xdr:row>
      <xdr:rowOff>220869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7334EB-5937-B746-8668-DBF5C20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</xdr:row>
      <xdr:rowOff>63500</xdr:rowOff>
    </xdr:from>
    <xdr:to>
      <xdr:col>19</xdr:col>
      <xdr:colOff>889000</xdr:colOff>
      <xdr:row>19</xdr:row>
      <xdr:rowOff>165100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B987A8-B155-A043-A153-2C86E1572571}"/>
            </a:ext>
          </a:extLst>
        </xdr:cNvPr>
        <xdr:cNvSpPr txBox="1"/>
      </xdr:nvSpPr>
      <xdr:spPr>
        <a:xfrm>
          <a:off x="9931400" y="571500"/>
          <a:ext cx="9055100" cy="441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endParaRPr kumimoji="1" lang="en-US" altLang="ja-JP" sz="1100" baseline="0"/>
        </a:p>
        <a:p>
          <a:r>
            <a:rPr kumimoji="1" lang="en-US" altLang="ja-JP" sz="1100" baseline="0"/>
            <a:t>Data Income Inequlity (share)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https://wid.world/country/usa/</a:t>
          </a:r>
          <a:endParaRPr lang="en-US" altLang="ja-JP"/>
        </a:p>
        <a:p>
          <a:r>
            <a:rPr kumimoji="1" lang="en-US" altLang="ja-JP" sz="1100"/>
            <a:t>Income Inequality Share</a:t>
          </a:r>
        </a:p>
        <a:p>
          <a:r>
            <a:rPr lang="en-US" altLang="ja-JP" sz="1100" b="0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| TOP 1% | SHARE | ADULTS | EQUAL SPLIT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OVERVIEW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Series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Share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group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Population type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equal-split adults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period : 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1913 - 2014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share held by a given percentile group. Pre-tax national income is the sum of all pre-tax personal income flows accruing to the owners of the production factors, labor and capital, before taking into account the operation of the tax/transfer system, but after taking into account the operation of pension system. The central difference between personal factor income and pre-tax income is the treatment of pensions, which are counted on a contribution basis by factor income and on a distribution basis by pre-tax income. The population is comprised of individuals over age 20. The base unit is the individual (rather than the household) but resources are split equally within couples.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=Pre-tax labor income [total pre-tax income ranking]+Pre-tax capital income [total pre-tax income ranking]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NOTES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WID.world computations using wid.world/gpinter.</a:t>
          </a:r>
        </a:p>
        <a:p>
          <a:r>
            <a:rPr lang="en-US" altLang="ja-JP" sz="11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SOURCES</a:t>
          </a:r>
        </a:p>
        <a:p>
          <a:r>
            <a:rPr lang="en-US" altLang="ja-JP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Pre-tax national income :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Piketty, Thomas; Saez, Emmanuel and Zucman, Gabriel (2016). Distributional National Accounts: Methods and Estimates for the United States.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/>
            <a:t>P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4</xdr:row>
      <xdr:rowOff>0</xdr:rowOff>
    </xdr:from>
    <xdr:to>
      <xdr:col>7</xdr:col>
      <xdr:colOff>304800</xdr:colOff>
      <xdr:row>11</xdr:row>
      <xdr:rowOff>63500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6F4D29C-DF7A-F944-9AC9-D07782BCAF02}"/>
            </a:ext>
          </a:extLst>
        </xdr:cNvPr>
        <xdr:cNvSpPr txBox="1"/>
      </xdr:nvSpPr>
      <xdr:spPr>
        <a:xfrm>
          <a:off x="3784600" y="1066800"/>
          <a:ext cx="33655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Exchange rate </a:t>
          </a:r>
        </a:p>
        <a:p>
          <a:endParaRPr kumimoji="1" lang="en-US" altLang="ja-JP" sz="1100"/>
        </a:p>
        <a:p>
          <a:r>
            <a:rPr lang="en-US" altLang="ja-JP">
              <a:hlinkClick xmlns:r="http://schemas.openxmlformats.org/officeDocument/2006/relationships" r:id=""/>
            </a:rPr>
            <a:t>https://www.ofx.com/en-us/forex-news/historical-exchange-rates/yearly-average-rates/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4</xdr:row>
      <xdr:rowOff>165100</xdr:rowOff>
    </xdr:from>
    <xdr:to>
      <xdr:col>4</xdr:col>
      <xdr:colOff>0</xdr:colOff>
      <xdr:row>11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CBDFE30-1CA1-F742-9470-D56B79CAC549}"/>
            </a:ext>
          </a:extLst>
        </xdr:cNvPr>
        <xdr:cNvSpPr txBox="1"/>
      </xdr:nvSpPr>
      <xdr:spPr>
        <a:xfrm>
          <a:off x="5118100" y="1181100"/>
          <a:ext cx="17907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</a:t>
          </a:r>
          <a:r>
            <a:rPr kumimoji="1" lang="en-US" altLang="ja-JP" sz="1100" baseline="0"/>
            <a:t> of MInimum Hourly Wage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https://www.dol.gov/whd/minwage/chart.pdf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904240</xdr:colOff>
      <xdr:row>5</xdr:row>
      <xdr:rowOff>223520</xdr:rowOff>
    </xdr:from>
    <xdr:to>
      <xdr:col>15</xdr:col>
      <xdr:colOff>764540</xdr:colOff>
      <xdr:row>21</xdr:row>
      <xdr:rowOff>83820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FACE877-E3BD-BF42-9BC1-27E411007541}"/>
            </a:ext>
          </a:extLst>
        </xdr:cNvPr>
        <xdr:cNvSpPr txBox="1"/>
      </xdr:nvSpPr>
      <xdr:spPr>
        <a:xfrm>
          <a:off x="8544560" y="1493520"/>
          <a:ext cx="6545580" cy="392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Source:</a:t>
          </a:r>
          <a:r>
            <a:rPr kumimoji="1" lang="en-US" altLang="ja-JP" sz="1100" baseline="0"/>
            <a:t> </a:t>
          </a:r>
        </a:p>
        <a:p>
          <a:r>
            <a:rPr kumimoji="1" lang="en-US" altLang="ja-JP" sz="1100" baseline="0"/>
            <a:t>A &amp; B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https://stats.oecd.org/Index.aspx?DataSetCode=RMW#</a:t>
          </a:r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en-US" altLang="ja-JP" sz="1100" baseline="0"/>
            <a:t>Description: </a:t>
          </a:r>
        </a:p>
        <a:p>
          <a:endParaRPr kumimoji="1" lang="en-US" altLang="ja-JP" sz="1100" baseline="0"/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dataset contains data on average annual wages per full-time and full-year equivalent employee in the total economy.  Average annual wages per full-time equivalent dependent employee are obtained by dividing the national-accounts-based total wage bill by the average number of employees in the total economy, which is then multiplied by the ratio of average usual weekly hours per full-time employee to average usually weekly hours for all employees. For more details, see: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http://www.oecd.org/els/oecd-employment-outlook-19991266.htm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 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http://www.oecd.org/employment/emp/onlineoecdemploymentdatabase.htm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data, from 1990 to 2018 are available in :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prices in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constant prices and NCU</a:t>
          </a:r>
        </a:p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2018 USD PPPs and 2018 constant prices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current and 2018 CPI-U-RS adjusted dollars (28))</a:t>
          </a:r>
          <a:r>
            <a:rPr lang="en-US" altLang="ja-JP"/>
            <a:t> </a:t>
          </a:r>
        </a:p>
        <a:p>
          <a:endParaRPr kumimoji="1" lang="en-US" altLang="ja-JP" sz="1100"/>
        </a:p>
        <a:p>
          <a:r>
            <a:rPr kumimoji="1" lang="en-US" altLang="ja-JP" sz="1100"/>
            <a:t>C) Wikipedia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https://en.wikipedia.org/wiki/List_of_European_countries_by_average_wage#Net_average_monthly_salary_(2000)</a:t>
          </a:r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152400</xdr:rowOff>
    </xdr:from>
    <xdr:to>
      <xdr:col>6</xdr:col>
      <xdr:colOff>406400</xdr:colOff>
      <xdr:row>8</xdr:row>
      <xdr:rowOff>50800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9E3072D-E36A-7248-9BC8-EC2095F51E14}"/>
            </a:ext>
          </a:extLst>
        </xdr:cNvPr>
        <xdr:cNvSpPr txBox="1"/>
      </xdr:nvSpPr>
      <xdr:spPr>
        <a:xfrm>
          <a:off x="3556000" y="660400"/>
          <a:ext cx="2565400" cy="1422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US</a:t>
          </a:r>
          <a:r>
            <a:rPr kumimoji="1" lang="en-US" altLang="ja-JP" sz="1100" baseline="0"/>
            <a:t> CPI DATA</a:t>
          </a:r>
          <a:endParaRPr kumimoji="1" lang="en-US" altLang="ja-JP" sz="1100"/>
        </a:p>
        <a:p>
          <a:r>
            <a:rPr kumimoji="1" lang="en-US" altLang="ja-JP" sz="1100"/>
            <a:t>Source: </a:t>
          </a:r>
        </a:p>
        <a:p>
          <a:r>
            <a:rPr lang="en-US" altLang="ja-JP">
              <a:hlinkClick xmlns:r="http://schemas.openxmlformats.org/officeDocument/2006/relationships" r:id=""/>
            </a:rPr>
            <a:t>https://inflationdata.com/Inflation/Consumer_Price_Index/HistoricalCPI.aspx?reloaded=true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6</xdr:row>
      <xdr:rowOff>215900</xdr:rowOff>
    </xdr:from>
    <xdr:to>
      <xdr:col>6</xdr:col>
      <xdr:colOff>444500</xdr:colOff>
      <xdr:row>12</xdr:row>
      <xdr:rowOff>203200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EDEEFB7-9583-3846-A746-0D91FC9BE898}"/>
            </a:ext>
          </a:extLst>
        </xdr:cNvPr>
        <xdr:cNvSpPr txBox="1"/>
      </xdr:nvSpPr>
      <xdr:spPr>
        <a:xfrm>
          <a:off x="2717800" y="1485900"/>
          <a:ext cx="3441700" cy="151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WID</a:t>
          </a:r>
          <a:r>
            <a:rPr kumimoji="1" lang="en-US" altLang="ja-JP" sz="1100" baseline="0"/>
            <a:t> Data</a:t>
          </a:r>
        </a:p>
        <a:p>
          <a:r>
            <a:rPr kumimoji="1" lang="en-US" altLang="ja-JP" sz="1100"/>
            <a:t>0</a:t>
          </a:r>
          <a:r>
            <a:rPr kumimoji="1" lang="en-US" altLang="ja-JP" sz="1100" baseline="0"/>
            <a:t> - 1%</a:t>
          </a:r>
        </a:p>
        <a:p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7</xdr:row>
      <xdr:rowOff>25400</xdr:rowOff>
    </xdr:from>
    <xdr:to>
      <xdr:col>7</xdr:col>
      <xdr:colOff>533400</xdr:colOff>
      <xdr:row>12</xdr:row>
      <xdr:rowOff>12700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6DF6A1F-C81A-8843-9A39-393D664ACA4E}"/>
            </a:ext>
          </a:extLst>
        </xdr:cNvPr>
        <xdr:cNvSpPr txBox="1"/>
      </xdr:nvSpPr>
      <xdr:spPr>
        <a:xfrm>
          <a:off x="4445000" y="1803400"/>
          <a:ext cx="2755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>
              <a:hlinkClick xmlns:r="http://schemas.openxmlformats.org/officeDocument/2006/relationships" r:id=""/>
            </a:rPr>
            <a:t>https://www.statbank.dk/statbank5a/selectvarval/saveselections.asp</a:t>
          </a:r>
          <a:endParaRPr lang="en-US" altLang="ja-JP"/>
        </a:p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adanana/Library/Containers/com.apple.mail/Data/Library/Mail%20Downloads/42AC8E5C-044C-4167-B52E-7D5201E0FB4D/Income%20data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el"/>
      <sheetName val="Sources"/>
      <sheetName val="RawData"/>
      <sheetName val="Sheet2"/>
      <sheetName val="CPI"/>
      <sheetName val="Post_tax Income"/>
      <sheetName val="Min, Max, average"/>
      <sheetName val="PretaxMeanWage"/>
      <sheetName val="Original Source for min,max"/>
    </sheetNames>
    <sheetDataSet>
      <sheetData sheetId="0"/>
      <sheetData sheetId="1"/>
      <sheetData sheetId="2"/>
      <sheetData sheetId="3">
        <row r="149">
          <cell r="D149">
            <v>52619.05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anda.com/currency/historical-rate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st.dk/en/Statistik/Publikationer/gennemsnitsdanskeren" TargetMode="External"/><Relationship Id="rId1" Type="http://schemas.openxmlformats.org/officeDocument/2006/relationships/hyperlink" Target="http://www.oanda.com/currency/historical-rat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0FF6-2327-0946-963F-32CAFB73BC62}">
  <dimension ref="A1:AA110"/>
  <sheetViews>
    <sheetView zoomScale="46" workbookViewId="0">
      <selection activeCell="P74" sqref="P74"/>
    </sheetView>
  </sheetViews>
  <sheetFormatPr baseColWidth="10" defaultRowHeight="20"/>
  <cols>
    <col min="2" max="4" width="10.7109375" style="40"/>
    <col min="5" max="7" width="10.7109375" style="39"/>
    <col min="8" max="10" width="10.7109375" style="38"/>
  </cols>
  <sheetData>
    <row r="1" spans="1:10">
      <c r="A1" t="s">
        <v>23</v>
      </c>
      <c r="B1" s="74" t="s">
        <v>36</v>
      </c>
      <c r="C1" s="74"/>
      <c r="D1" s="74"/>
      <c r="E1" s="75" t="s">
        <v>37</v>
      </c>
      <c r="F1" s="75"/>
      <c r="G1" s="75"/>
      <c r="H1" s="76" t="s">
        <v>38</v>
      </c>
      <c r="I1" s="76"/>
      <c r="J1" s="76"/>
    </row>
    <row r="2" spans="1:10">
      <c r="B2" s="40" t="s">
        <v>53</v>
      </c>
      <c r="C2" s="40" t="s">
        <v>54</v>
      </c>
      <c r="D2" s="40" t="s">
        <v>55</v>
      </c>
      <c r="E2" s="39" t="s">
        <v>56</v>
      </c>
      <c r="F2" s="39" t="s">
        <v>57</v>
      </c>
      <c r="G2" s="39" t="s">
        <v>58</v>
      </c>
      <c r="H2" s="38" t="s">
        <v>39</v>
      </c>
      <c r="I2" s="38" t="s">
        <v>40</v>
      </c>
      <c r="J2" s="38" t="s">
        <v>41</v>
      </c>
    </row>
    <row r="3" spans="1:10">
      <c r="A3">
        <f>'Pretax Summary'!A4</f>
        <v>1913</v>
      </c>
      <c r="B3" s="41" t="e">
        <f>'Pretax Summary'!H4</f>
        <v>#NUM!</v>
      </c>
      <c r="C3" s="41" t="e">
        <f>'Pretax Summary'!I4</f>
        <v>#NUM!</v>
      </c>
      <c r="D3" s="41" t="e">
        <f>'Pretax Summary'!J4</f>
        <v>#NUM!</v>
      </c>
      <c r="E3" s="42" t="e">
        <f ca="1">LOOKUP(A3,'Posttax Summary'!A4,'Posttax Summary'!H4)</f>
        <v>#DIV/0!</v>
      </c>
      <c r="F3" s="42" t="e">
        <f ca="1">'Posttax Summary'!I4</f>
        <v>#DIV/0!</v>
      </c>
      <c r="G3" s="42" t="e">
        <f ca="1">'Posttax Summary'!J4</f>
        <v>#DIV/0!</v>
      </c>
      <c r="H3" s="43" t="e">
        <f ca="1">(E3+B3)/2</f>
        <v>#DIV/0!</v>
      </c>
      <c r="I3" s="43" t="e">
        <f ca="1">(F3+C3)/2</f>
        <v>#DIV/0!</v>
      </c>
      <c r="J3" s="43" t="e">
        <f ca="1">(G3+D3)/2</f>
        <v>#DIV/0!</v>
      </c>
    </row>
    <row r="4" spans="1:10">
      <c r="A4">
        <f>'Pretax Summary'!A5</f>
        <v>1914</v>
      </c>
      <c r="B4" s="41" t="e">
        <f>'Pretax Summary'!H5</f>
        <v>#NUM!</v>
      </c>
      <c r="C4" s="41" t="e">
        <f>'Pretax Summary'!I5</f>
        <v>#NUM!</v>
      </c>
      <c r="D4" s="41" t="e">
        <f>'Pretax Summary'!J5</f>
        <v>#NUM!</v>
      </c>
      <c r="E4" s="42"/>
      <c r="F4" s="42" t="e">
        <f ca="1">'Posttax Summary'!I5</f>
        <v>#DIV/0!</v>
      </c>
      <c r="G4" s="42" t="e">
        <f ca="1">'Posttax Summary'!J5</f>
        <v>#DIV/0!</v>
      </c>
      <c r="H4" s="43" t="e">
        <f t="shared" ref="H4:H67" si="0">(E4+B4)/2</f>
        <v>#NUM!</v>
      </c>
      <c r="I4" s="43" t="e">
        <f t="shared" ref="I4:I67" ca="1" si="1">(F4+C4)/2</f>
        <v>#DIV/0!</v>
      </c>
      <c r="J4" s="43" t="e">
        <f t="shared" ref="J4:J67" ca="1" si="2">(G4+D4)/2</f>
        <v>#DIV/0!</v>
      </c>
    </row>
    <row r="5" spans="1:10">
      <c r="A5">
        <f>'Pretax Summary'!A6</f>
        <v>1915</v>
      </c>
      <c r="B5" s="41" t="e">
        <f>'Pretax Summary'!H6</f>
        <v>#NUM!</v>
      </c>
      <c r="C5" s="41" t="e">
        <f>'Pretax Summary'!I6</f>
        <v>#NUM!</v>
      </c>
      <c r="D5" s="41" t="e">
        <f>'Pretax Summary'!J6</f>
        <v>#NUM!</v>
      </c>
      <c r="E5" s="42" t="e">
        <f ca="1">'Posttax Summary'!H6</f>
        <v>#DIV/0!</v>
      </c>
      <c r="F5" s="42" t="e">
        <f ca="1">'Posttax Summary'!I6</f>
        <v>#DIV/0!</v>
      </c>
      <c r="G5" s="42" t="e">
        <f ca="1">'Posttax Summary'!J6</f>
        <v>#DIV/0!</v>
      </c>
      <c r="H5" s="43" t="e">
        <f t="shared" ca="1" si="0"/>
        <v>#DIV/0!</v>
      </c>
      <c r="I5" s="43" t="e">
        <f t="shared" ca="1" si="1"/>
        <v>#DIV/0!</v>
      </c>
      <c r="J5" s="43" t="e">
        <f t="shared" ca="1" si="2"/>
        <v>#DIV/0!</v>
      </c>
    </row>
    <row r="6" spans="1:10">
      <c r="A6">
        <f>'Pretax Summary'!A7</f>
        <v>1916</v>
      </c>
      <c r="B6" s="41" t="e">
        <f>'Pretax Summary'!H7</f>
        <v>#NUM!</v>
      </c>
      <c r="C6" s="41" t="e">
        <f>'Pretax Summary'!I7</f>
        <v>#NUM!</v>
      </c>
      <c r="D6" s="41" t="e">
        <f>'Pretax Summary'!J7</f>
        <v>#NUM!</v>
      </c>
      <c r="E6" s="42" t="e">
        <f ca="1">'Posttax Summary'!H7</f>
        <v>#DIV/0!</v>
      </c>
      <c r="F6" s="42" t="e">
        <f ca="1">'Posttax Summary'!I7</f>
        <v>#DIV/0!</v>
      </c>
      <c r="G6" s="42" t="e">
        <f ca="1">'Posttax Summary'!J7</f>
        <v>#DIV/0!</v>
      </c>
      <c r="H6" s="43" t="e">
        <f t="shared" ca="1" si="0"/>
        <v>#DIV/0!</v>
      </c>
      <c r="I6" s="43" t="e">
        <f t="shared" ca="1" si="1"/>
        <v>#DIV/0!</v>
      </c>
      <c r="J6" s="43" t="e">
        <f t="shared" ca="1" si="2"/>
        <v>#DIV/0!</v>
      </c>
    </row>
    <row r="7" spans="1:10">
      <c r="A7">
        <f>'Pretax Summary'!A8</f>
        <v>1917</v>
      </c>
      <c r="B7" s="41" t="e">
        <f>'Pretax Summary'!H8</f>
        <v>#NUM!</v>
      </c>
      <c r="C7" s="41" t="e">
        <f>'Pretax Summary'!I8</f>
        <v>#NUM!</v>
      </c>
      <c r="D7" s="41" t="e">
        <f>'Pretax Summary'!J8</f>
        <v>#NUM!</v>
      </c>
      <c r="E7" s="42" t="e">
        <f ca="1">'Posttax Summary'!H8</f>
        <v>#DIV/0!</v>
      </c>
      <c r="F7" s="42" t="e">
        <f ca="1">'Posttax Summary'!I8</f>
        <v>#DIV/0!</v>
      </c>
      <c r="G7" s="42" t="e">
        <f ca="1">'Posttax Summary'!J8</f>
        <v>#DIV/0!</v>
      </c>
      <c r="H7" s="43" t="e">
        <f t="shared" ca="1" si="0"/>
        <v>#DIV/0!</v>
      </c>
      <c r="I7" s="43" t="e">
        <f t="shared" ca="1" si="1"/>
        <v>#DIV/0!</v>
      </c>
      <c r="J7" s="43" t="e">
        <f t="shared" ca="1" si="2"/>
        <v>#DIV/0!</v>
      </c>
    </row>
    <row r="8" spans="1:10">
      <c r="A8">
        <f>'Pretax Summary'!A9</f>
        <v>1918</v>
      </c>
      <c r="B8" s="41" t="e">
        <f>'Pretax Summary'!H9</f>
        <v>#NUM!</v>
      </c>
      <c r="C8" s="41" t="e">
        <f>'Pretax Summary'!I9</f>
        <v>#NUM!</v>
      </c>
      <c r="D8" s="41" t="e">
        <f>'Pretax Summary'!J9</f>
        <v>#NUM!</v>
      </c>
      <c r="E8" s="42" t="e">
        <f ca="1">'Posttax Summary'!H9</f>
        <v>#DIV/0!</v>
      </c>
      <c r="F8" s="42" t="e">
        <f ca="1">'Posttax Summary'!I9</f>
        <v>#DIV/0!</v>
      </c>
      <c r="G8" s="42" t="e">
        <f ca="1">'Posttax Summary'!J9</f>
        <v>#DIV/0!</v>
      </c>
      <c r="H8" s="43" t="e">
        <f t="shared" ca="1" si="0"/>
        <v>#DIV/0!</v>
      </c>
      <c r="I8" s="43" t="e">
        <f t="shared" ca="1" si="1"/>
        <v>#DIV/0!</v>
      </c>
      <c r="J8" s="43" t="e">
        <f t="shared" ca="1" si="2"/>
        <v>#DIV/0!</v>
      </c>
    </row>
    <row r="9" spans="1:10">
      <c r="A9">
        <f>'Pretax Summary'!A10</f>
        <v>1919</v>
      </c>
      <c r="B9" s="41" t="e">
        <f>'Pretax Summary'!H10</f>
        <v>#NUM!</v>
      </c>
      <c r="C9" s="41" t="e">
        <f>'Pretax Summary'!I10</f>
        <v>#NUM!</v>
      </c>
      <c r="D9" s="41" t="e">
        <f>'Pretax Summary'!J10</f>
        <v>#NUM!</v>
      </c>
      <c r="E9" s="42" t="e">
        <f ca="1">'Posttax Summary'!H10</f>
        <v>#DIV/0!</v>
      </c>
      <c r="F9" s="42" t="e">
        <f ca="1">'Posttax Summary'!I10</f>
        <v>#DIV/0!</v>
      </c>
      <c r="G9" s="42" t="e">
        <f ca="1">'Posttax Summary'!J10</f>
        <v>#DIV/0!</v>
      </c>
      <c r="H9" s="43" t="e">
        <f t="shared" ca="1" si="0"/>
        <v>#DIV/0!</v>
      </c>
      <c r="I9" s="43" t="e">
        <f t="shared" ca="1" si="1"/>
        <v>#DIV/0!</v>
      </c>
      <c r="J9" s="43" t="e">
        <f t="shared" ca="1" si="2"/>
        <v>#DIV/0!</v>
      </c>
    </row>
    <row r="10" spans="1:10">
      <c r="A10">
        <f>'Pretax Summary'!A11</f>
        <v>1920</v>
      </c>
      <c r="B10" s="41" t="e">
        <f>'Pretax Summary'!H11</f>
        <v>#NUM!</v>
      </c>
      <c r="C10" s="41" t="e">
        <f>'Pretax Summary'!I11</f>
        <v>#NUM!</v>
      </c>
      <c r="D10" s="41" t="e">
        <f>'Pretax Summary'!J11</f>
        <v>#NUM!</v>
      </c>
      <c r="E10" s="42" t="e">
        <f ca="1">'Posttax Summary'!H11</f>
        <v>#DIV/0!</v>
      </c>
      <c r="F10" s="42" t="e">
        <f ca="1">'Posttax Summary'!I11</f>
        <v>#DIV/0!</v>
      </c>
      <c r="G10" s="42" t="e">
        <f ca="1">'Posttax Summary'!J11</f>
        <v>#DIV/0!</v>
      </c>
      <c r="H10" s="43" t="e">
        <f t="shared" ca="1" si="0"/>
        <v>#DIV/0!</v>
      </c>
      <c r="I10" s="43" t="e">
        <f t="shared" ca="1" si="1"/>
        <v>#DIV/0!</v>
      </c>
      <c r="J10" s="43" t="e">
        <f t="shared" ca="1" si="2"/>
        <v>#DIV/0!</v>
      </c>
    </row>
    <row r="11" spans="1:10">
      <c r="A11">
        <f>'Pretax Summary'!A12</f>
        <v>1921</v>
      </c>
      <c r="B11" s="41" t="e">
        <f>'Pretax Summary'!H12</f>
        <v>#NUM!</v>
      </c>
      <c r="C11" s="41" t="e">
        <f>'Pretax Summary'!I12</f>
        <v>#NUM!</v>
      </c>
      <c r="D11" s="41" t="e">
        <f>'Pretax Summary'!J12</f>
        <v>#NUM!</v>
      </c>
      <c r="E11" s="42" t="e">
        <f ca="1">'Posttax Summary'!H12</f>
        <v>#DIV/0!</v>
      </c>
      <c r="F11" s="42" t="e">
        <f ca="1">'Posttax Summary'!I12</f>
        <v>#DIV/0!</v>
      </c>
      <c r="G11" s="42" t="e">
        <f ca="1">'Posttax Summary'!J12</f>
        <v>#DIV/0!</v>
      </c>
      <c r="H11" s="43" t="e">
        <f t="shared" ca="1" si="0"/>
        <v>#DIV/0!</v>
      </c>
      <c r="I11" s="43" t="e">
        <f t="shared" ca="1" si="1"/>
        <v>#DIV/0!</v>
      </c>
      <c r="J11" s="43" t="e">
        <f t="shared" ca="1" si="2"/>
        <v>#DIV/0!</v>
      </c>
    </row>
    <row r="12" spans="1:10">
      <c r="A12">
        <f>'Pretax Summary'!A13</f>
        <v>1922</v>
      </c>
      <c r="B12" s="41" t="e">
        <f>'Pretax Summary'!H13</f>
        <v>#NUM!</v>
      </c>
      <c r="C12" s="41" t="e">
        <f>'Pretax Summary'!I13</f>
        <v>#NUM!</v>
      </c>
      <c r="D12" s="41" t="e">
        <f>'Pretax Summary'!J13</f>
        <v>#NUM!</v>
      </c>
      <c r="E12" s="42" t="e">
        <f ca="1">'Posttax Summary'!H13</f>
        <v>#DIV/0!</v>
      </c>
      <c r="F12" s="42" t="e">
        <f ca="1">'Posttax Summary'!I13</f>
        <v>#DIV/0!</v>
      </c>
      <c r="G12" s="42" t="e">
        <f ca="1">'Posttax Summary'!J13</f>
        <v>#DIV/0!</v>
      </c>
      <c r="H12" s="43" t="e">
        <f t="shared" ca="1" si="0"/>
        <v>#DIV/0!</v>
      </c>
      <c r="I12" s="43" t="e">
        <f t="shared" ca="1" si="1"/>
        <v>#DIV/0!</v>
      </c>
      <c r="J12" s="43" t="e">
        <f t="shared" ca="1" si="2"/>
        <v>#DIV/0!</v>
      </c>
    </row>
    <row r="13" spans="1:10">
      <c r="A13">
        <f>'Pretax Summary'!A14</f>
        <v>1923</v>
      </c>
      <c r="B13" s="41" t="e">
        <f>'Pretax Summary'!H14</f>
        <v>#NUM!</v>
      </c>
      <c r="C13" s="41" t="e">
        <f>'Pretax Summary'!I14</f>
        <v>#NUM!</v>
      </c>
      <c r="D13" s="41" t="e">
        <f>'Pretax Summary'!J14</f>
        <v>#NUM!</v>
      </c>
      <c r="E13" s="42" t="e">
        <f ca="1">'Posttax Summary'!H14</f>
        <v>#DIV/0!</v>
      </c>
      <c r="F13" s="42" t="e">
        <f ca="1">'Posttax Summary'!I14</f>
        <v>#DIV/0!</v>
      </c>
      <c r="G13" s="42" t="e">
        <f ca="1">'Posttax Summary'!J14</f>
        <v>#DIV/0!</v>
      </c>
      <c r="H13" s="43" t="e">
        <f t="shared" ca="1" si="0"/>
        <v>#DIV/0!</v>
      </c>
      <c r="I13" s="43" t="e">
        <f t="shared" ca="1" si="1"/>
        <v>#DIV/0!</v>
      </c>
      <c r="J13" s="43" t="e">
        <f t="shared" ca="1" si="2"/>
        <v>#DIV/0!</v>
      </c>
    </row>
    <row r="14" spans="1:10">
      <c r="A14">
        <f>'Pretax Summary'!A15</f>
        <v>1924</v>
      </c>
      <c r="B14" s="41" t="e">
        <f>'Pretax Summary'!H15</f>
        <v>#NUM!</v>
      </c>
      <c r="C14" s="41" t="e">
        <f>'Pretax Summary'!I15</f>
        <v>#NUM!</v>
      </c>
      <c r="D14" s="41" t="e">
        <f>'Pretax Summary'!J15</f>
        <v>#NUM!</v>
      </c>
      <c r="E14" s="42" t="e">
        <f ca="1">'Posttax Summary'!H15</f>
        <v>#DIV/0!</v>
      </c>
      <c r="F14" s="42" t="e">
        <f ca="1">'Posttax Summary'!I15</f>
        <v>#DIV/0!</v>
      </c>
      <c r="G14" s="42" t="e">
        <f ca="1">'Posttax Summary'!J15</f>
        <v>#DIV/0!</v>
      </c>
      <c r="H14" s="43" t="e">
        <f t="shared" ca="1" si="0"/>
        <v>#DIV/0!</v>
      </c>
      <c r="I14" s="43" t="e">
        <f t="shared" ca="1" si="1"/>
        <v>#DIV/0!</v>
      </c>
      <c r="J14" s="43" t="e">
        <f t="shared" ca="1" si="2"/>
        <v>#DIV/0!</v>
      </c>
    </row>
    <row r="15" spans="1:10">
      <c r="A15">
        <f>'Pretax Summary'!A16</f>
        <v>1925</v>
      </c>
      <c r="B15" s="41" t="e">
        <f>'Pretax Summary'!H16</f>
        <v>#NUM!</v>
      </c>
      <c r="C15" s="41" t="e">
        <f>'Pretax Summary'!I16</f>
        <v>#NUM!</v>
      </c>
      <c r="D15" s="41" t="e">
        <f>'Pretax Summary'!J16</f>
        <v>#NUM!</v>
      </c>
      <c r="E15" s="42" t="e">
        <f ca="1">'Posttax Summary'!H16</f>
        <v>#DIV/0!</v>
      </c>
      <c r="F15" s="42" t="e">
        <f ca="1">'Posttax Summary'!I16</f>
        <v>#DIV/0!</v>
      </c>
      <c r="G15" s="42" t="e">
        <f ca="1">'Posttax Summary'!J16</f>
        <v>#DIV/0!</v>
      </c>
      <c r="H15" s="43" t="e">
        <f t="shared" ca="1" si="0"/>
        <v>#DIV/0!</v>
      </c>
      <c r="I15" s="43" t="e">
        <f t="shared" ca="1" si="1"/>
        <v>#DIV/0!</v>
      </c>
      <c r="J15" s="43" t="e">
        <f t="shared" ca="1" si="2"/>
        <v>#DIV/0!</v>
      </c>
    </row>
    <row r="16" spans="1:10">
      <c r="A16">
        <f>'Pretax Summary'!A17</f>
        <v>1926</v>
      </c>
      <c r="B16" s="41" t="e">
        <f>'Pretax Summary'!H17</f>
        <v>#NUM!</v>
      </c>
      <c r="C16" s="41" t="e">
        <f>'Pretax Summary'!I17</f>
        <v>#NUM!</v>
      </c>
      <c r="D16" s="41" t="e">
        <f>'Pretax Summary'!J17</f>
        <v>#NUM!</v>
      </c>
      <c r="E16" s="42" t="e">
        <f ca="1">'Posttax Summary'!H17</f>
        <v>#DIV/0!</v>
      </c>
      <c r="F16" s="42" t="e">
        <f ca="1">'Posttax Summary'!I17</f>
        <v>#DIV/0!</v>
      </c>
      <c r="G16" s="42" t="e">
        <f ca="1">'Posttax Summary'!J17</f>
        <v>#DIV/0!</v>
      </c>
      <c r="H16" s="43" t="e">
        <f t="shared" ca="1" si="0"/>
        <v>#DIV/0!</v>
      </c>
      <c r="I16" s="43" t="e">
        <f t="shared" ca="1" si="1"/>
        <v>#DIV/0!</v>
      </c>
      <c r="J16" s="43" t="e">
        <f t="shared" ca="1" si="2"/>
        <v>#DIV/0!</v>
      </c>
    </row>
    <row r="17" spans="1:10">
      <c r="A17">
        <f>'Pretax Summary'!A18</f>
        <v>1927</v>
      </c>
      <c r="B17" s="41" t="e">
        <f>'Pretax Summary'!H18</f>
        <v>#NUM!</v>
      </c>
      <c r="C17" s="41" t="e">
        <f>'Pretax Summary'!I18</f>
        <v>#NUM!</v>
      </c>
      <c r="D17" s="41" t="e">
        <f>'Pretax Summary'!J18</f>
        <v>#NUM!</v>
      </c>
      <c r="E17" s="42" t="e">
        <f ca="1">'Posttax Summary'!H18</f>
        <v>#DIV/0!</v>
      </c>
      <c r="F17" s="42" t="e">
        <f ca="1">'Posttax Summary'!I18</f>
        <v>#DIV/0!</v>
      </c>
      <c r="G17" s="42" t="e">
        <f ca="1">'Posttax Summary'!J18</f>
        <v>#DIV/0!</v>
      </c>
      <c r="H17" s="43" t="e">
        <f t="shared" ca="1" si="0"/>
        <v>#DIV/0!</v>
      </c>
      <c r="I17" s="43" t="e">
        <f t="shared" ca="1" si="1"/>
        <v>#DIV/0!</v>
      </c>
      <c r="J17" s="43" t="e">
        <f t="shared" ca="1" si="2"/>
        <v>#DIV/0!</v>
      </c>
    </row>
    <row r="18" spans="1:10">
      <c r="A18">
        <f>'Pretax Summary'!A19</f>
        <v>1928</v>
      </c>
      <c r="B18" s="41" t="e">
        <f>'Pretax Summary'!H19</f>
        <v>#NUM!</v>
      </c>
      <c r="C18" s="41" t="e">
        <f>'Pretax Summary'!I19</f>
        <v>#NUM!</v>
      </c>
      <c r="D18" s="41" t="e">
        <f>'Pretax Summary'!J19</f>
        <v>#NUM!</v>
      </c>
      <c r="E18" s="42" t="e">
        <f ca="1">'Posttax Summary'!H19</f>
        <v>#DIV/0!</v>
      </c>
      <c r="F18" s="42" t="e">
        <f ca="1">'Posttax Summary'!I19</f>
        <v>#DIV/0!</v>
      </c>
      <c r="G18" s="42" t="e">
        <f ca="1">'Posttax Summary'!J19</f>
        <v>#DIV/0!</v>
      </c>
      <c r="H18" s="43" t="e">
        <f t="shared" ca="1" si="0"/>
        <v>#DIV/0!</v>
      </c>
      <c r="I18" s="43" t="e">
        <f t="shared" ca="1" si="1"/>
        <v>#DIV/0!</v>
      </c>
      <c r="J18" s="43" t="e">
        <f t="shared" ca="1" si="2"/>
        <v>#DIV/0!</v>
      </c>
    </row>
    <row r="19" spans="1:10">
      <c r="A19">
        <f>'Pretax Summary'!A20</f>
        <v>1929</v>
      </c>
      <c r="B19" s="41" t="e">
        <f>'Pretax Summary'!H20</f>
        <v>#NUM!</v>
      </c>
      <c r="C19" s="41" t="e">
        <f>'Pretax Summary'!I20</f>
        <v>#NUM!</v>
      </c>
      <c r="D19" s="41" t="e">
        <f>'Pretax Summary'!J20</f>
        <v>#NUM!</v>
      </c>
      <c r="E19" s="42" t="e">
        <f ca="1">'Posttax Summary'!H20</f>
        <v>#DIV/0!</v>
      </c>
      <c r="F19" s="42" t="e">
        <f ca="1">'Posttax Summary'!I20</f>
        <v>#DIV/0!</v>
      </c>
      <c r="G19" s="42" t="e">
        <f ca="1">'Posttax Summary'!J20</f>
        <v>#DIV/0!</v>
      </c>
      <c r="H19" s="43" t="e">
        <f t="shared" ca="1" si="0"/>
        <v>#DIV/0!</v>
      </c>
      <c r="I19" s="43" t="e">
        <f t="shared" ca="1" si="1"/>
        <v>#DIV/0!</v>
      </c>
      <c r="J19" s="43" t="e">
        <f t="shared" ca="1" si="2"/>
        <v>#DIV/0!</v>
      </c>
    </row>
    <row r="20" spans="1:10">
      <c r="A20">
        <f>'Pretax Summary'!A21</f>
        <v>1930</v>
      </c>
      <c r="B20" s="41" t="e">
        <f>'Pretax Summary'!H21</f>
        <v>#NUM!</v>
      </c>
      <c r="C20" s="41" t="e">
        <f>'Pretax Summary'!I21</f>
        <v>#NUM!</v>
      </c>
      <c r="D20" s="41" t="e">
        <f>'Pretax Summary'!J21</f>
        <v>#NUM!</v>
      </c>
      <c r="E20" s="42" t="e">
        <f ca="1">'Posttax Summary'!H21</f>
        <v>#DIV/0!</v>
      </c>
      <c r="F20" s="42" t="e">
        <f ca="1">'Posttax Summary'!I21</f>
        <v>#DIV/0!</v>
      </c>
      <c r="G20" s="42" t="e">
        <f ca="1">'Posttax Summary'!J21</f>
        <v>#DIV/0!</v>
      </c>
      <c r="H20" s="43" t="e">
        <f t="shared" ca="1" si="0"/>
        <v>#DIV/0!</v>
      </c>
      <c r="I20" s="43" t="e">
        <f t="shared" ca="1" si="1"/>
        <v>#DIV/0!</v>
      </c>
      <c r="J20" s="43" t="e">
        <f t="shared" ca="1" si="2"/>
        <v>#DIV/0!</v>
      </c>
    </row>
    <row r="21" spans="1:10">
      <c r="A21">
        <f>'Pretax Summary'!A22</f>
        <v>1931</v>
      </c>
      <c r="B21" s="41" t="e">
        <f>'Pretax Summary'!H22</f>
        <v>#NUM!</v>
      </c>
      <c r="C21" s="41" t="e">
        <f>'Pretax Summary'!I22</f>
        <v>#NUM!</v>
      </c>
      <c r="D21" s="41" t="e">
        <f>'Pretax Summary'!J22</f>
        <v>#NUM!</v>
      </c>
      <c r="E21" s="42" t="e">
        <f ca="1">'Posttax Summary'!H22</f>
        <v>#DIV/0!</v>
      </c>
      <c r="F21" s="42" t="e">
        <f ca="1">'Posttax Summary'!I22</f>
        <v>#DIV/0!</v>
      </c>
      <c r="G21" s="42" t="e">
        <f ca="1">'Posttax Summary'!J22</f>
        <v>#DIV/0!</v>
      </c>
      <c r="H21" s="43" t="e">
        <f t="shared" ca="1" si="0"/>
        <v>#DIV/0!</v>
      </c>
      <c r="I21" s="43" t="e">
        <f t="shared" ca="1" si="1"/>
        <v>#DIV/0!</v>
      </c>
      <c r="J21" s="43" t="e">
        <f t="shared" ca="1" si="2"/>
        <v>#DIV/0!</v>
      </c>
    </row>
    <row r="22" spans="1:10">
      <c r="A22">
        <f>'Pretax Summary'!A23</f>
        <v>1932</v>
      </c>
      <c r="B22" s="41" t="e">
        <f>'Pretax Summary'!H23</f>
        <v>#NUM!</v>
      </c>
      <c r="C22" s="41" t="e">
        <f>'Pretax Summary'!I23</f>
        <v>#NUM!</v>
      </c>
      <c r="D22" s="41" t="e">
        <f>'Pretax Summary'!J23</f>
        <v>#NUM!</v>
      </c>
      <c r="E22" s="42" t="e">
        <f ca="1">'Posttax Summary'!H23</f>
        <v>#DIV/0!</v>
      </c>
      <c r="F22" s="42" t="e">
        <f ca="1">'Posttax Summary'!I23</f>
        <v>#DIV/0!</v>
      </c>
      <c r="G22" s="42" t="e">
        <f ca="1">'Posttax Summary'!J23</f>
        <v>#DIV/0!</v>
      </c>
      <c r="H22" s="43" t="e">
        <f t="shared" ca="1" si="0"/>
        <v>#DIV/0!</v>
      </c>
      <c r="I22" s="43" t="e">
        <f t="shared" ca="1" si="1"/>
        <v>#DIV/0!</v>
      </c>
      <c r="J22" s="43" t="e">
        <f t="shared" ca="1" si="2"/>
        <v>#DIV/0!</v>
      </c>
    </row>
    <row r="23" spans="1:10">
      <c r="A23">
        <f>'Pretax Summary'!A24</f>
        <v>1933</v>
      </c>
      <c r="B23" s="41" t="e">
        <f>'Pretax Summary'!H24</f>
        <v>#NUM!</v>
      </c>
      <c r="C23" s="41" t="e">
        <f>'Pretax Summary'!I24</f>
        <v>#NUM!</v>
      </c>
      <c r="D23" s="41" t="e">
        <f>'Pretax Summary'!J24</f>
        <v>#NUM!</v>
      </c>
      <c r="E23" s="42" t="e">
        <f ca="1">'Posttax Summary'!H24</f>
        <v>#DIV/0!</v>
      </c>
      <c r="F23" s="42" t="e">
        <f ca="1">'Posttax Summary'!I24</f>
        <v>#DIV/0!</v>
      </c>
      <c r="G23" s="42" t="e">
        <f ca="1">'Posttax Summary'!J24</f>
        <v>#DIV/0!</v>
      </c>
      <c r="H23" s="43" t="e">
        <f t="shared" ca="1" si="0"/>
        <v>#DIV/0!</v>
      </c>
      <c r="I23" s="43" t="e">
        <f t="shared" ca="1" si="1"/>
        <v>#DIV/0!</v>
      </c>
      <c r="J23" s="43" t="e">
        <f t="shared" ca="1" si="2"/>
        <v>#DIV/0!</v>
      </c>
    </row>
    <row r="24" spans="1:10">
      <c r="A24">
        <f>'Pretax Summary'!A25</f>
        <v>1934</v>
      </c>
      <c r="B24" s="41" t="e">
        <f>'Pretax Summary'!H25</f>
        <v>#NUM!</v>
      </c>
      <c r="C24" s="41" t="e">
        <f>'Pretax Summary'!I25</f>
        <v>#NUM!</v>
      </c>
      <c r="D24" s="41" t="e">
        <f>'Pretax Summary'!J25</f>
        <v>#NUM!</v>
      </c>
      <c r="E24" s="42" t="e">
        <f ca="1">'Posttax Summary'!H25</f>
        <v>#DIV/0!</v>
      </c>
      <c r="F24" s="42" t="e">
        <f ca="1">'Posttax Summary'!I25</f>
        <v>#DIV/0!</v>
      </c>
      <c r="G24" s="42" t="e">
        <f ca="1">'Posttax Summary'!J25</f>
        <v>#DIV/0!</v>
      </c>
      <c r="H24" s="43" t="e">
        <f t="shared" ca="1" si="0"/>
        <v>#DIV/0!</v>
      </c>
      <c r="I24" s="43" t="e">
        <f t="shared" ca="1" si="1"/>
        <v>#DIV/0!</v>
      </c>
      <c r="J24" s="43" t="e">
        <f t="shared" ca="1" si="2"/>
        <v>#DIV/0!</v>
      </c>
    </row>
    <row r="25" spans="1:10">
      <c r="A25">
        <f>'Pretax Summary'!A26</f>
        <v>1935</v>
      </c>
      <c r="B25" s="41" t="e">
        <f>'Pretax Summary'!H26</f>
        <v>#NUM!</v>
      </c>
      <c r="C25" s="41" t="e">
        <f>'Pretax Summary'!I26</f>
        <v>#NUM!</v>
      </c>
      <c r="D25" s="41" t="e">
        <f>'Pretax Summary'!J26</f>
        <v>#NUM!</v>
      </c>
      <c r="E25" s="42" t="e">
        <f ca="1">'Posttax Summary'!H26</f>
        <v>#DIV/0!</v>
      </c>
      <c r="F25" s="42" t="e">
        <f ca="1">'Posttax Summary'!I26</f>
        <v>#DIV/0!</v>
      </c>
      <c r="G25" s="42" t="e">
        <f ca="1">'Posttax Summary'!J26</f>
        <v>#DIV/0!</v>
      </c>
      <c r="H25" s="43" t="e">
        <f t="shared" ca="1" si="0"/>
        <v>#DIV/0!</v>
      </c>
      <c r="I25" s="43" t="e">
        <f t="shared" ca="1" si="1"/>
        <v>#DIV/0!</v>
      </c>
      <c r="J25" s="43" t="e">
        <f t="shared" ca="1" si="2"/>
        <v>#DIV/0!</v>
      </c>
    </row>
    <row r="26" spans="1:10">
      <c r="A26">
        <f>'Pretax Summary'!A27</f>
        <v>1936</v>
      </c>
      <c r="B26" s="41" t="e">
        <f>'Pretax Summary'!H27</f>
        <v>#NUM!</v>
      </c>
      <c r="C26" s="41" t="e">
        <f>'Pretax Summary'!I27</f>
        <v>#NUM!</v>
      </c>
      <c r="D26" s="41" t="e">
        <f>'Pretax Summary'!J27</f>
        <v>#NUM!</v>
      </c>
      <c r="E26" s="42" t="e">
        <f ca="1">'Posttax Summary'!H27</f>
        <v>#DIV/0!</v>
      </c>
      <c r="F26" s="42" t="e">
        <f ca="1">'Posttax Summary'!I27</f>
        <v>#DIV/0!</v>
      </c>
      <c r="G26" s="42" t="e">
        <f ca="1">'Posttax Summary'!J27</f>
        <v>#DIV/0!</v>
      </c>
      <c r="H26" s="43" t="e">
        <f t="shared" ca="1" si="0"/>
        <v>#DIV/0!</v>
      </c>
      <c r="I26" s="43" t="e">
        <f t="shared" ca="1" si="1"/>
        <v>#DIV/0!</v>
      </c>
      <c r="J26" s="43" t="e">
        <f t="shared" ca="1" si="2"/>
        <v>#DIV/0!</v>
      </c>
    </row>
    <row r="27" spans="1:10">
      <c r="A27">
        <f>'Pretax Summary'!A28</f>
        <v>1937</v>
      </c>
      <c r="B27" s="41" t="e">
        <f>'Pretax Summary'!H28</f>
        <v>#NUM!</v>
      </c>
      <c r="C27" s="41" t="e">
        <f>'Pretax Summary'!I28</f>
        <v>#NUM!</v>
      </c>
      <c r="D27" s="41" t="e">
        <f>'Pretax Summary'!J28</f>
        <v>#NUM!</v>
      </c>
      <c r="E27" s="42" t="e">
        <f ca="1">'Posttax Summary'!H28</f>
        <v>#DIV/0!</v>
      </c>
      <c r="F27" s="42" t="e">
        <f ca="1">'Posttax Summary'!I28</f>
        <v>#DIV/0!</v>
      </c>
      <c r="G27" s="42" t="e">
        <f ca="1">'Posttax Summary'!J28</f>
        <v>#DIV/0!</v>
      </c>
      <c r="H27" s="43" t="e">
        <f t="shared" ca="1" si="0"/>
        <v>#DIV/0!</v>
      </c>
      <c r="I27" s="43" t="e">
        <f t="shared" ca="1" si="1"/>
        <v>#DIV/0!</v>
      </c>
      <c r="J27" s="43" t="e">
        <f t="shared" ca="1" si="2"/>
        <v>#DIV/0!</v>
      </c>
    </row>
    <row r="28" spans="1:10">
      <c r="A28">
        <f>'Pretax Summary'!A29</f>
        <v>1938</v>
      </c>
      <c r="B28" s="41" t="e">
        <f>'Pretax Summary'!H29</f>
        <v>#NUM!</v>
      </c>
      <c r="C28" s="41" t="e">
        <f>'Pretax Summary'!I29</f>
        <v>#NUM!</v>
      </c>
      <c r="D28" s="41" t="e">
        <f>'Pretax Summary'!J29</f>
        <v>#NUM!</v>
      </c>
      <c r="E28" s="42" t="e">
        <f ca="1">'Posttax Summary'!H29</f>
        <v>#DIV/0!</v>
      </c>
      <c r="F28" s="42" t="e">
        <f ca="1">'Posttax Summary'!I29</f>
        <v>#DIV/0!</v>
      </c>
      <c r="G28" s="42" t="e">
        <f ca="1">'Posttax Summary'!J29</f>
        <v>#DIV/0!</v>
      </c>
      <c r="H28" s="43" t="e">
        <f t="shared" ca="1" si="0"/>
        <v>#DIV/0!</v>
      </c>
      <c r="I28" s="43" t="e">
        <f t="shared" ca="1" si="1"/>
        <v>#DIV/0!</v>
      </c>
      <c r="J28" s="43" t="e">
        <f t="shared" ca="1" si="2"/>
        <v>#DIV/0!</v>
      </c>
    </row>
    <row r="29" spans="1:10">
      <c r="A29">
        <f>'Pretax Summary'!A30</f>
        <v>1939</v>
      </c>
      <c r="B29" s="41" t="e">
        <f>'Pretax Summary'!H30</f>
        <v>#NUM!</v>
      </c>
      <c r="C29" s="41" t="e">
        <f>'Pretax Summary'!I30</f>
        <v>#NUM!</v>
      </c>
      <c r="D29" s="41" t="e">
        <f>'Pretax Summary'!J30</f>
        <v>#NUM!</v>
      </c>
      <c r="E29" s="42" t="e">
        <f ca="1">'Posttax Summary'!H30</f>
        <v>#DIV/0!</v>
      </c>
      <c r="F29" s="42" t="e">
        <f ca="1">'Posttax Summary'!I30</f>
        <v>#DIV/0!</v>
      </c>
      <c r="G29" s="42" t="e">
        <f ca="1">'Posttax Summary'!J30</f>
        <v>#DIV/0!</v>
      </c>
      <c r="H29" s="43" t="e">
        <f t="shared" ca="1" si="0"/>
        <v>#DIV/0!</v>
      </c>
      <c r="I29" s="43" t="e">
        <f t="shared" ca="1" si="1"/>
        <v>#DIV/0!</v>
      </c>
      <c r="J29" s="43" t="e">
        <f t="shared" ca="1" si="2"/>
        <v>#DIV/0!</v>
      </c>
    </row>
    <row r="30" spans="1:10">
      <c r="A30">
        <f>'Pretax Summary'!A31</f>
        <v>1940</v>
      </c>
      <c r="B30" s="41" t="e">
        <f>'Pretax Summary'!H31</f>
        <v>#NUM!</v>
      </c>
      <c r="C30" s="41" t="e">
        <f>'Pretax Summary'!I31</f>
        <v>#NUM!</v>
      </c>
      <c r="D30" s="41" t="e">
        <f>'Pretax Summary'!J31</f>
        <v>#NUM!</v>
      </c>
      <c r="E30" s="42" t="e">
        <f ca="1">'Posttax Summary'!H31</f>
        <v>#DIV/0!</v>
      </c>
      <c r="F30" s="42" t="e">
        <f ca="1">'Posttax Summary'!I31</f>
        <v>#DIV/0!</v>
      </c>
      <c r="G30" s="42" t="e">
        <f ca="1">'Posttax Summary'!J31</f>
        <v>#DIV/0!</v>
      </c>
      <c r="H30" s="43" t="e">
        <f t="shared" ca="1" si="0"/>
        <v>#DIV/0!</v>
      </c>
      <c r="I30" s="43" t="e">
        <f t="shared" ca="1" si="1"/>
        <v>#DIV/0!</v>
      </c>
      <c r="J30" s="43" t="e">
        <f t="shared" ca="1" si="2"/>
        <v>#DIV/0!</v>
      </c>
    </row>
    <row r="31" spans="1:10">
      <c r="A31">
        <f>'Pretax Summary'!A32</f>
        <v>1941</v>
      </c>
      <c r="B31" s="41" t="e">
        <f>'Pretax Summary'!H32</f>
        <v>#NUM!</v>
      </c>
      <c r="C31" s="41" t="e">
        <f>'Pretax Summary'!I32</f>
        <v>#NUM!</v>
      </c>
      <c r="D31" s="41" t="e">
        <f>'Pretax Summary'!J32</f>
        <v>#NUM!</v>
      </c>
      <c r="E31" s="42" t="e">
        <f ca="1">'Posttax Summary'!H32</f>
        <v>#DIV/0!</v>
      </c>
      <c r="F31" s="42" t="e">
        <f ca="1">'Posttax Summary'!I32</f>
        <v>#DIV/0!</v>
      </c>
      <c r="G31" s="42" t="e">
        <f ca="1">'Posttax Summary'!J32</f>
        <v>#DIV/0!</v>
      </c>
      <c r="H31" s="43" t="e">
        <f t="shared" ca="1" si="0"/>
        <v>#DIV/0!</v>
      </c>
      <c r="I31" s="43" t="e">
        <f t="shared" ca="1" si="1"/>
        <v>#DIV/0!</v>
      </c>
      <c r="J31" s="43" t="e">
        <f t="shared" ca="1" si="2"/>
        <v>#DIV/0!</v>
      </c>
    </row>
    <row r="32" spans="1:10">
      <c r="A32">
        <f>'Pretax Summary'!A33</f>
        <v>1942</v>
      </c>
      <c r="B32" s="41" t="e">
        <f>'Pretax Summary'!H33</f>
        <v>#NUM!</v>
      </c>
      <c r="C32" s="41" t="e">
        <f>'Pretax Summary'!I33</f>
        <v>#NUM!</v>
      </c>
      <c r="D32" s="41" t="e">
        <f>'Pretax Summary'!J33</f>
        <v>#NUM!</v>
      </c>
      <c r="E32" s="42" t="e">
        <f ca="1">'Posttax Summary'!H33</f>
        <v>#DIV/0!</v>
      </c>
      <c r="F32" s="42" t="e">
        <f ca="1">'Posttax Summary'!I33</f>
        <v>#DIV/0!</v>
      </c>
      <c r="G32" s="42" t="e">
        <f ca="1">'Posttax Summary'!J33</f>
        <v>#DIV/0!</v>
      </c>
      <c r="H32" s="43" t="e">
        <f t="shared" ca="1" si="0"/>
        <v>#DIV/0!</v>
      </c>
      <c r="I32" s="43" t="e">
        <f t="shared" ca="1" si="1"/>
        <v>#DIV/0!</v>
      </c>
      <c r="J32" s="43" t="e">
        <f t="shared" ca="1" si="2"/>
        <v>#DIV/0!</v>
      </c>
    </row>
    <row r="33" spans="1:20">
      <c r="A33">
        <f>'Pretax Summary'!A34</f>
        <v>1943</v>
      </c>
      <c r="B33" s="41" t="e">
        <f>'Pretax Summary'!H34</f>
        <v>#NUM!</v>
      </c>
      <c r="C33" s="41" t="e">
        <f>'Pretax Summary'!I34</f>
        <v>#NUM!</v>
      </c>
      <c r="D33" s="41" t="e">
        <f>'Pretax Summary'!J34</f>
        <v>#NUM!</v>
      </c>
      <c r="E33" s="42" t="e">
        <f ca="1">'Posttax Summary'!H34</f>
        <v>#DIV/0!</v>
      </c>
      <c r="F33" s="42" t="e">
        <f ca="1">'Posttax Summary'!I34</f>
        <v>#DIV/0!</v>
      </c>
      <c r="G33" s="42" t="e">
        <f ca="1">'Posttax Summary'!J34</f>
        <v>#DIV/0!</v>
      </c>
      <c r="H33" s="43" t="e">
        <f t="shared" ca="1" si="0"/>
        <v>#DIV/0!</v>
      </c>
      <c r="I33" s="43" t="e">
        <f t="shared" ca="1" si="1"/>
        <v>#DIV/0!</v>
      </c>
      <c r="J33" s="43" t="e">
        <f t="shared" ca="1" si="2"/>
        <v>#DIV/0!</v>
      </c>
    </row>
    <row r="34" spans="1:20">
      <c r="A34">
        <f>'Pretax Summary'!A35</f>
        <v>1944</v>
      </c>
      <c r="B34" s="41" t="e">
        <f>'Pretax Summary'!H35</f>
        <v>#NUM!</v>
      </c>
      <c r="C34" s="41" t="e">
        <f>'Pretax Summary'!I35</f>
        <v>#NUM!</v>
      </c>
      <c r="D34" s="41" t="e">
        <f>'Pretax Summary'!J35</f>
        <v>#NUM!</v>
      </c>
      <c r="E34" s="42" t="e">
        <f ca="1">'Posttax Summary'!H35</f>
        <v>#DIV/0!</v>
      </c>
      <c r="F34" s="42" t="e">
        <f ca="1">'Posttax Summary'!I35</f>
        <v>#DIV/0!</v>
      </c>
      <c r="G34" s="42" t="e">
        <f ca="1">'Posttax Summary'!J35</f>
        <v>#DIV/0!</v>
      </c>
      <c r="H34" s="43" t="e">
        <f t="shared" ca="1" si="0"/>
        <v>#DIV/0!</v>
      </c>
      <c r="I34" s="43" t="e">
        <f t="shared" ca="1" si="1"/>
        <v>#DIV/0!</v>
      </c>
      <c r="J34" s="43" t="e">
        <f t="shared" ca="1" si="2"/>
        <v>#DIV/0!</v>
      </c>
    </row>
    <row r="35" spans="1:20">
      <c r="A35">
        <f>'Pretax Summary'!A36</f>
        <v>1945</v>
      </c>
      <c r="B35" s="41" t="e">
        <f>'Pretax Summary'!H36</f>
        <v>#NUM!</v>
      </c>
      <c r="C35" s="41" t="e">
        <f>'Pretax Summary'!I36</f>
        <v>#NUM!</v>
      </c>
      <c r="D35" s="41" t="e">
        <f>'Pretax Summary'!J36</f>
        <v>#NUM!</v>
      </c>
      <c r="E35" s="42" t="e">
        <f ca="1">'Posttax Summary'!H36</f>
        <v>#DIV/0!</v>
      </c>
      <c r="F35" s="42" t="e">
        <f ca="1">'Posttax Summary'!I36</f>
        <v>#DIV/0!</v>
      </c>
      <c r="G35" s="42" t="e">
        <f ca="1">'Posttax Summary'!J36</f>
        <v>#DIV/0!</v>
      </c>
      <c r="H35" s="43" t="e">
        <f t="shared" ca="1" si="0"/>
        <v>#DIV/0!</v>
      </c>
      <c r="I35" s="43" t="e">
        <f t="shared" ca="1" si="1"/>
        <v>#DIV/0!</v>
      </c>
      <c r="J35" s="43" t="e">
        <f t="shared" ca="1" si="2"/>
        <v>#DIV/0!</v>
      </c>
    </row>
    <row r="36" spans="1:20">
      <c r="A36">
        <f>'Pretax Summary'!A37</f>
        <v>1946</v>
      </c>
      <c r="B36" s="41" t="e">
        <f>'Pretax Summary'!H37</f>
        <v>#NUM!</v>
      </c>
      <c r="C36" s="41" t="e">
        <f>'Pretax Summary'!I37</f>
        <v>#NUM!</v>
      </c>
      <c r="D36" s="41" t="e">
        <f>'Pretax Summary'!J37</f>
        <v>#NUM!</v>
      </c>
      <c r="E36" s="42" t="e">
        <f ca="1">'Posttax Summary'!H37</f>
        <v>#DIV/0!</v>
      </c>
      <c r="F36" s="42" t="e">
        <f ca="1">'Posttax Summary'!I37</f>
        <v>#DIV/0!</v>
      </c>
      <c r="G36" s="42" t="e">
        <f ca="1">'Posttax Summary'!J37</f>
        <v>#DIV/0!</v>
      </c>
      <c r="H36" s="43" t="e">
        <f t="shared" ca="1" si="0"/>
        <v>#DIV/0!</v>
      </c>
      <c r="I36" s="43" t="e">
        <f t="shared" ca="1" si="1"/>
        <v>#DIV/0!</v>
      </c>
      <c r="J36" s="43" t="e">
        <f t="shared" ca="1" si="2"/>
        <v>#DIV/0!</v>
      </c>
    </row>
    <row r="37" spans="1:20">
      <c r="A37">
        <f>'Pretax Summary'!A38</f>
        <v>1947</v>
      </c>
      <c r="B37" s="41" t="e">
        <f>'Pretax Summary'!H38</f>
        <v>#NUM!</v>
      </c>
      <c r="C37" s="41" t="e">
        <f>'Pretax Summary'!I38</f>
        <v>#NUM!</v>
      </c>
      <c r="D37" s="41" t="e">
        <f>'Pretax Summary'!J38</f>
        <v>#NUM!</v>
      </c>
      <c r="E37" s="42" t="e">
        <f ca="1">'Posttax Summary'!H38</f>
        <v>#DIV/0!</v>
      </c>
      <c r="F37" s="42" t="e">
        <f ca="1">'Posttax Summary'!I38</f>
        <v>#DIV/0!</v>
      </c>
      <c r="G37" s="42" t="e">
        <f ca="1">'Posttax Summary'!J38</f>
        <v>#DIV/0!</v>
      </c>
      <c r="H37" s="43" t="e">
        <f t="shared" ca="1" si="0"/>
        <v>#DIV/0!</v>
      </c>
      <c r="I37" s="43" t="e">
        <f t="shared" ca="1" si="1"/>
        <v>#DIV/0!</v>
      </c>
      <c r="J37" s="43" t="e">
        <f t="shared" ca="1" si="2"/>
        <v>#DIV/0!</v>
      </c>
    </row>
    <row r="38" spans="1:20">
      <c r="A38">
        <f>'Pretax Summary'!A39</f>
        <v>1948</v>
      </c>
      <c r="B38" s="41" t="e">
        <f>'Pretax Summary'!H39</f>
        <v>#NUM!</v>
      </c>
      <c r="C38" s="41" t="e">
        <f>'Pretax Summary'!I39</f>
        <v>#NUM!</v>
      </c>
      <c r="D38" s="41" t="e">
        <f>'Pretax Summary'!J39</f>
        <v>#NUM!</v>
      </c>
      <c r="E38" s="42" t="e">
        <f ca="1">'Posttax Summary'!H39</f>
        <v>#DIV/0!</v>
      </c>
      <c r="F38" s="42" t="e">
        <f ca="1">'Posttax Summary'!I39</f>
        <v>#DIV/0!</v>
      </c>
      <c r="G38" s="42" t="e">
        <f ca="1">'Posttax Summary'!J39</f>
        <v>#DIV/0!</v>
      </c>
      <c r="H38" s="43" t="e">
        <f t="shared" ca="1" si="0"/>
        <v>#DIV/0!</v>
      </c>
      <c r="I38" s="43" t="e">
        <f t="shared" ca="1" si="1"/>
        <v>#DIV/0!</v>
      </c>
      <c r="J38" s="43" t="e">
        <f t="shared" ca="1" si="2"/>
        <v>#DIV/0!</v>
      </c>
    </row>
    <row r="39" spans="1:20">
      <c r="A39">
        <f>'Pretax Summary'!A40</f>
        <v>1949</v>
      </c>
      <c r="B39" s="41" t="e">
        <f>'Pretax Summary'!H40</f>
        <v>#NUM!</v>
      </c>
      <c r="C39" s="41" t="e">
        <f>'Pretax Summary'!I40</f>
        <v>#NUM!</v>
      </c>
      <c r="D39" s="41" t="e">
        <f>'Pretax Summary'!J40</f>
        <v>#NUM!</v>
      </c>
      <c r="E39" s="42" t="e">
        <f ca="1">'Posttax Summary'!H40</f>
        <v>#DIV/0!</v>
      </c>
      <c r="F39" s="42" t="e">
        <f ca="1">'Posttax Summary'!I40</f>
        <v>#DIV/0!</v>
      </c>
      <c r="G39" s="42" t="e">
        <f ca="1">'Posttax Summary'!J40</f>
        <v>#DIV/0!</v>
      </c>
      <c r="H39" s="43" t="e">
        <f t="shared" ca="1" si="0"/>
        <v>#DIV/0!</v>
      </c>
      <c r="I39" s="43" t="e">
        <f t="shared" ca="1" si="1"/>
        <v>#DIV/0!</v>
      </c>
      <c r="J39" s="43" t="e">
        <f t="shared" ca="1" si="2"/>
        <v>#DIV/0!</v>
      </c>
    </row>
    <row r="40" spans="1:20">
      <c r="A40">
        <f>'Pretax Summary'!A41</f>
        <v>1950</v>
      </c>
      <c r="B40" s="41" t="e">
        <f>'Pretax Summary'!H41</f>
        <v>#NUM!</v>
      </c>
      <c r="C40" s="41" t="e">
        <f>'Pretax Summary'!I41</f>
        <v>#NUM!</v>
      </c>
      <c r="D40" s="41" t="e">
        <f>'Pretax Summary'!J41</f>
        <v>#NUM!</v>
      </c>
      <c r="E40" s="42" t="e">
        <f ca="1">'Posttax Summary'!H41</f>
        <v>#DIV/0!</v>
      </c>
      <c r="F40" s="42" t="e">
        <f ca="1">'Posttax Summary'!I41</f>
        <v>#DIV/0!</v>
      </c>
      <c r="G40" s="42" t="e">
        <f ca="1">'Posttax Summary'!J41</f>
        <v>#DIV/0!</v>
      </c>
      <c r="H40" s="43" t="e">
        <f t="shared" ca="1" si="0"/>
        <v>#DIV/0!</v>
      </c>
      <c r="I40" s="43" t="e">
        <f t="shared" ca="1" si="1"/>
        <v>#DIV/0!</v>
      </c>
      <c r="J40" s="43" t="e">
        <f t="shared" ca="1" si="2"/>
        <v>#DIV/0!</v>
      </c>
    </row>
    <row r="41" spans="1:20">
      <c r="A41">
        <f>'Pretax Summary'!A42</f>
        <v>1951</v>
      </c>
      <c r="B41" s="41" t="e">
        <f>'Pretax Summary'!H42</f>
        <v>#NUM!</v>
      </c>
      <c r="C41" s="41" t="e">
        <f>'Pretax Summary'!I42</f>
        <v>#NUM!</v>
      </c>
      <c r="D41" s="41" t="e">
        <f>'Pretax Summary'!J42</f>
        <v>#NUM!</v>
      </c>
      <c r="E41" s="42" t="e">
        <f ca="1">'Posttax Summary'!H42</f>
        <v>#DIV/0!</v>
      </c>
      <c r="F41" s="42" t="e">
        <f ca="1">'Posttax Summary'!I42</f>
        <v>#DIV/0!</v>
      </c>
      <c r="G41" s="42" t="e">
        <f ca="1">'Posttax Summary'!J42</f>
        <v>#DIV/0!</v>
      </c>
      <c r="H41" s="43" t="e">
        <f t="shared" ca="1" si="0"/>
        <v>#DIV/0!</v>
      </c>
      <c r="I41" s="43" t="e">
        <f t="shared" ca="1" si="1"/>
        <v>#DIV/0!</v>
      </c>
      <c r="J41" s="43" t="e">
        <f t="shared" ca="1" si="2"/>
        <v>#DIV/0!</v>
      </c>
    </row>
    <row r="42" spans="1:20">
      <c r="A42">
        <f>'Pretax Summary'!A43</f>
        <v>1952</v>
      </c>
      <c r="B42" s="41" t="e">
        <f>'Pretax Summary'!H43</f>
        <v>#NUM!</v>
      </c>
      <c r="C42" s="41" t="e">
        <f>'Pretax Summary'!I43</f>
        <v>#NUM!</v>
      </c>
      <c r="D42" s="41" t="e">
        <f>'Pretax Summary'!J43</f>
        <v>#NUM!</v>
      </c>
      <c r="E42" s="42" t="e">
        <f ca="1">'Posttax Summary'!H43</f>
        <v>#DIV/0!</v>
      </c>
      <c r="F42" s="42" t="e">
        <f ca="1">'Posttax Summary'!I43</f>
        <v>#DIV/0!</v>
      </c>
      <c r="G42" s="42" t="e">
        <f ca="1">'Posttax Summary'!J43</f>
        <v>#DIV/0!</v>
      </c>
      <c r="H42" s="43" t="e">
        <f t="shared" ca="1" si="0"/>
        <v>#DIV/0!</v>
      </c>
      <c r="I42" s="43" t="e">
        <f t="shared" ca="1" si="1"/>
        <v>#DIV/0!</v>
      </c>
      <c r="J42" s="43" t="e">
        <f t="shared" ca="1" si="2"/>
        <v>#DIV/0!</v>
      </c>
    </row>
    <row r="43" spans="1:20">
      <c r="A43">
        <f>'Pretax Summary'!A44</f>
        <v>1953</v>
      </c>
      <c r="B43" s="41" t="e">
        <f>'Pretax Summary'!H44</f>
        <v>#NUM!</v>
      </c>
      <c r="C43" s="41" t="e">
        <f>'Pretax Summary'!I44</f>
        <v>#NUM!</v>
      </c>
      <c r="D43" s="41" t="e">
        <f>'Pretax Summary'!J44</f>
        <v>#NUM!</v>
      </c>
      <c r="E43" s="42" t="e">
        <f ca="1">'Posttax Summary'!H44</f>
        <v>#N/A</v>
      </c>
      <c r="F43" s="42" t="e">
        <f ca="1">'Posttax Summary'!I44</f>
        <v>#N/A</v>
      </c>
      <c r="G43" s="42" t="e">
        <f ca="1">'Posttax Summary'!J44</f>
        <v>#N/A</v>
      </c>
      <c r="H43" s="43" t="e">
        <f t="shared" ca="1" si="0"/>
        <v>#N/A</v>
      </c>
      <c r="I43" s="43" t="e">
        <f t="shared" ca="1" si="1"/>
        <v>#N/A</v>
      </c>
      <c r="J43" s="43" t="e">
        <f t="shared" ca="1" si="2"/>
        <v>#N/A</v>
      </c>
    </row>
    <row r="44" spans="1:20">
      <c r="A44">
        <f>'Pretax Summary'!A45</f>
        <v>1954</v>
      </c>
      <c r="B44" s="41" t="e">
        <f>'Pretax Summary'!H45</f>
        <v>#NUM!</v>
      </c>
      <c r="C44" s="41" t="e">
        <f>'Pretax Summary'!I45</f>
        <v>#NUM!</v>
      </c>
      <c r="D44" s="41" t="e">
        <f>'Pretax Summary'!J45</f>
        <v>#NUM!</v>
      </c>
      <c r="E44" s="42" t="e">
        <f ca="1">'Posttax Summary'!H45</f>
        <v>#N/A</v>
      </c>
      <c r="F44" s="42" t="e">
        <f ca="1">'Posttax Summary'!I45</f>
        <v>#N/A</v>
      </c>
      <c r="G44" s="42" t="e">
        <f ca="1">'Posttax Summary'!J45</f>
        <v>#N/A</v>
      </c>
      <c r="H44" s="43" t="e">
        <f t="shared" ca="1" si="0"/>
        <v>#N/A</v>
      </c>
      <c r="I44" s="43" t="e">
        <f t="shared" ca="1" si="1"/>
        <v>#N/A</v>
      </c>
      <c r="J44" s="43" t="e">
        <f t="shared" ca="1" si="2"/>
        <v>#N/A</v>
      </c>
    </row>
    <row r="45" spans="1:20">
      <c r="A45">
        <f>'Pretax Summary'!A46</f>
        <v>1955</v>
      </c>
      <c r="B45" s="41" t="e">
        <f>'Pretax Summary'!H46</f>
        <v>#NUM!</v>
      </c>
      <c r="C45" s="41" t="e">
        <f>'Pretax Summary'!I46</f>
        <v>#NUM!</v>
      </c>
      <c r="D45" s="41" t="e">
        <f>'Pretax Summary'!J46</f>
        <v>#NUM!</v>
      </c>
      <c r="E45" s="42" t="e">
        <f ca="1">'Posttax Summary'!H46</f>
        <v>#N/A</v>
      </c>
      <c r="F45" s="42" t="e">
        <f ca="1">'Posttax Summary'!I46</f>
        <v>#N/A</v>
      </c>
      <c r="G45" s="42" t="e">
        <f ca="1">'Posttax Summary'!J46</f>
        <v>#N/A</v>
      </c>
      <c r="H45" s="43" t="e">
        <f t="shared" ca="1" si="0"/>
        <v>#N/A</v>
      </c>
      <c r="I45" s="43" t="e">
        <f t="shared" ca="1" si="1"/>
        <v>#N/A</v>
      </c>
      <c r="J45" s="43" t="e">
        <f t="shared" ca="1" si="2"/>
        <v>#N/A</v>
      </c>
    </row>
    <row r="46" spans="1:20">
      <c r="A46">
        <f>'Pretax Summary'!A47</f>
        <v>1956</v>
      </c>
      <c r="B46" s="41" t="e">
        <f>'Pretax Summary'!H47</f>
        <v>#NUM!</v>
      </c>
      <c r="C46" s="41" t="e">
        <f>'Pretax Summary'!I47</f>
        <v>#NUM!</v>
      </c>
      <c r="D46" s="41" t="e">
        <f>'Pretax Summary'!J47</f>
        <v>#NUM!</v>
      </c>
      <c r="E46" s="42" t="e">
        <f ca="1">'Posttax Summary'!H47</f>
        <v>#N/A</v>
      </c>
      <c r="F46" s="42" t="e">
        <f ca="1">'Posttax Summary'!I47</f>
        <v>#N/A</v>
      </c>
      <c r="G46" s="42" t="e">
        <f ca="1">'Posttax Summary'!J47</f>
        <v>#N/A</v>
      </c>
      <c r="H46" s="43" t="e">
        <f t="shared" ca="1" si="0"/>
        <v>#N/A</v>
      </c>
      <c r="I46" s="43" t="e">
        <f t="shared" ca="1" si="1"/>
        <v>#N/A</v>
      </c>
      <c r="J46" s="43" t="e">
        <f t="shared" ca="1" si="2"/>
        <v>#N/A</v>
      </c>
    </row>
    <row r="47" spans="1:20">
      <c r="A47">
        <f>'Pretax Summary'!A48</f>
        <v>1957</v>
      </c>
      <c r="B47" s="41" t="e">
        <f>'Pretax Summary'!H48</f>
        <v>#NUM!</v>
      </c>
      <c r="C47" s="41" t="e">
        <f>'Pretax Summary'!I48</f>
        <v>#NUM!</v>
      </c>
      <c r="D47" s="41" t="e">
        <f>'Pretax Summary'!J48</f>
        <v>#NUM!</v>
      </c>
      <c r="E47" s="42" t="e">
        <f ca="1">'Posttax Summary'!H48</f>
        <v>#N/A</v>
      </c>
      <c r="F47" s="42" t="e">
        <f ca="1">'Posttax Summary'!I48</f>
        <v>#N/A</v>
      </c>
      <c r="G47" s="42" t="e">
        <f ca="1">'Posttax Summary'!J48</f>
        <v>#N/A</v>
      </c>
      <c r="H47" s="43" t="e">
        <f t="shared" ca="1" si="0"/>
        <v>#N/A</v>
      </c>
      <c r="I47" s="43" t="e">
        <f t="shared" ca="1" si="1"/>
        <v>#N/A</v>
      </c>
      <c r="J47" s="43" t="e">
        <f t="shared" ca="1" si="2"/>
        <v>#N/A</v>
      </c>
    </row>
    <row r="48" spans="1:20">
      <c r="A48">
        <f>'Pretax Summary'!A49</f>
        <v>1958</v>
      </c>
      <c r="B48" s="41" t="e">
        <f>'Pretax Summary'!H49</f>
        <v>#NUM!</v>
      </c>
      <c r="C48" s="41" t="e">
        <f>'Pretax Summary'!I49</f>
        <v>#NUM!</v>
      </c>
      <c r="D48" s="41" t="e">
        <f>'Pretax Summary'!J49</f>
        <v>#NUM!</v>
      </c>
      <c r="E48" s="42" t="e">
        <f ca="1">'Posttax Summary'!H49</f>
        <v>#N/A</v>
      </c>
      <c r="F48" s="42" t="e">
        <f ca="1">'Posttax Summary'!I49</f>
        <v>#N/A</v>
      </c>
      <c r="G48" s="42" t="e">
        <f ca="1">'Posttax Summary'!J49</f>
        <v>#N/A</v>
      </c>
      <c r="H48" s="43" t="e">
        <f t="shared" ca="1" si="0"/>
        <v>#N/A</v>
      </c>
      <c r="I48" s="43" t="e">
        <f t="shared" ca="1" si="1"/>
        <v>#N/A</v>
      </c>
      <c r="J48" s="43" t="e">
        <f t="shared" ca="1" si="2"/>
        <v>#N/A</v>
      </c>
      <c r="T48" t="s">
        <v>52</v>
      </c>
    </row>
    <row r="49" spans="1:10">
      <c r="A49">
        <f>'Pretax Summary'!A50</f>
        <v>1959</v>
      </c>
      <c r="B49" s="41" t="e">
        <f>'Pretax Summary'!H50</f>
        <v>#NUM!</v>
      </c>
      <c r="C49" s="41" t="e">
        <f>'Pretax Summary'!I50</f>
        <v>#NUM!</v>
      </c>
      <c r="D49" s="41" t="e">
        <f>'Pretax Summary'!J50</f>
        <v>#NUM!</v>
      </c>
      <c r="E49" s="42" t="e">
        <f ca="1">'Posttax Summary'!H50</f>
        <v>#REF!</v>
      </c>
      <c r="F49" s="42" t="e">
        <f ca="1">'Posttax Summary'!I50</f>
        <v>#REF!</v>
      </c>
      <c r="G49" s="42" t="e">
        <f ca="1">'Posttax Summary'!J50</f>
        <v>#REF!</v>
      </c>
      <c r="H49" s="43" t="e">
        <f t="shared" ca="1" si="0"/>
        <v>#REF!</v>
      </c>
      <c r="I49" s="43" t="e">
        <f t="shared" ca="1" si="1"/>
        <v>#REF!</v>
      </c>
      <c r="J49" s="43" t="e">
        <f t="shared" ca="1" si="2"/>
        <v>#REF!</v>
      </c>
    </row>
    <row r="50" spans="1:10">
      <c r="A50">
        <f>'Pretax Summary'!A51</f>
        <v>1960</v>
      </c>
      <c r="B50" s="41" t="e">
        <f>'Pretax Summary'!H51</f>
        <v>#NUM!</v>
      </c>
      <c r="C50" s="41" t="e">
        <f>'Pretax Summary'!I51</f>
        <v>#NUM!</v>
      </c>
      <c r="D50" s="41" t="e">
        <f>'Pretax Summary'!J51</f>
        <v>#NUM!</v>
      </c>
      <c r="E50" s="42" t="e">
        <f ca="1">'Posttax Summary'!H51</f>
        <v>#N/A</v>
      </c>
      <c r="F50" s="42" t="e">
        <f ca="1">'Posttax Summary'!I51</f>
        <v>#N/A</v>
      </c>
      <c r="G50" s="42" t="e">
        <f ca="1">'Posttax Summary'!J51</f>
        <v>#N/A</v>
      </c>
      <c r="H50" s="43" t="e">
        <f t="shared" ca="1" si="0"/>
        <v>#N/A</v>
      </c>
      <c r="I50" s="43" t="e">
        <f t="shared" ca="1" si="1"/>
        <v>#N/A</v>
      </c>
      <c r="J50" s="43" t="e">
        <f t="shared" ca="1" si="2"/>
        <v>#N/A</v>
      </c>
    </row>
    <row r="51" spans="1:10">
      <c r="A51">
        <f>'Pretax Summary'!A52</f>
        <v>1961</v>
      </c>
      <c r="B51" s="41" t="e">
        <f>'Pretax Summary'!H52</f>
        <v>#NUM!</v>
      </c>
      <c r="C51" s="41" t="e">
        <f>'Pretax Summary'!I52</f>
        <v>#NUM!</v>
      </c>
      <c r="D51" s="41" t="e">
        <f>'Pretax Summary'!J52</f>
        <v>#NUM!</v>
      </c>
      <c r="E51" s="42" t="e">
        <f ca="1">'Posttax Summary'!H52</f>
        <v>#N/A</v>
      </c>
      <c r="F51" s="42" t="e">
        <f ca="1">'Posttax Summary'!I52</f>
        <v>#N/A</v>
      </c>
      <c r="G51" s="42" t="e">
        <f ca="1">'Posttax Summary'!J52</f>
        <v>#N/A</v>
      </c>
      <c r="H51" s="43" t="e">
        <f t="shared" ca="1" si="0"/>
        <v>#N/A</v>
      </c>
      <c r="I51" s="43" t="e">
        <f t="shared" ca="1" si="1"/>
        <v>#N/A</v>
      </c>
      <c r="J51" s="43" t="e">
        <f t="shared" ca="1" si="2"/>
        <v>#N/A</v>
      </c>
    </row>
    <row r="52" spans="1:10">
      <c r="A52">
        <f>'Pretax Summary'!A53</f>
        <v>1962</v>
      </c>
      <c r="B52" s="41" t="e">
        <f>'Pretax Summary'!H53</f>
        <v>#NUM!</v>
      </c>
      <c r="C52" s="41" t="e">
        <f>'Pretax Summary'!I53</f>
        <v>#NUM!</v>
      </c>
      <c r="D52" s="41" t="e">
        <f>'Pretax Summary'!J53</f>
        <v>#NUM!</v>
      </c>
      <c r="E52" s="42" t="e">
        <f ca="1">'Posttax Summary'!H53</f>
        <v>#N/A</v>
      </c>
      <c r="F52" s="42" t="e">
        <f ca="1">'Posttax Summary'!I53</f>
        <v>#N/A</v>
      </c>
      <c r="G52" s="42" t="e">
        <f ca="1">'Posttax Summary'!J53</f>
        <v>#N/A</v>
      </c>
      <c r="H52" s="43" t="e">
        <f t="shared" ca="1" si="0"/>
        <v>#N/A</v>
      </c>
      <c r="I52" s="43" t="e">
        <f t="shared" ca="1" si="1"/>
        <v>#N/A</v>
      </c>
      <c r="J52" s="43" t="e">
        <f t="shared" ca="1" si="2"/>
        <v>#N/A</v>
      </c>
    </row>
    <row r="53" spans="1:10">
      <c r="A53">
        <f>'Pretax Summary'!A54</f>
        <v>1963</v>
      </c>
      <c r="B53" s="41" t="e">
        <f>'Pretax Summary'!H54</f>
        <v>#NUM!</v>
      </c>
      <c r="C53" s="41" t="e">
        <f>'Pretax Summary'!I54</f>
        <v>#NUM!</v>
      </c>
      <c r="D53" s="41" t="e">
        <f>'Pretax Summary'!J54</f>
        <v>#NUM!</v>
      </c>
      <c r="E53" s="42" t="e">
        <f ca="1">'Posttax Summary'!H54</f>
        <v>#N/A</v>
      </c>
      <c r="F53" s="42" t="e">
        <f ca="1">'Posttax Summary'!I54</f>
        <v>#N/A</v>
      </c>
      <c r="G53" s="42" t="e">
        <f ca="1">'Posttax Summary'!J54</f>
        <v>#N/A</v>
      </c>
      <c r="H53" s="43" t="e">
        <f t="shared" ca="1" si="0"/>
        <v>#N/A</v>
      </c>
      <c r="I53" s="43" t="e">
        <f t="shared" ca="1" si="1"/>
        <v>#N/A</v>
      </c>
      <c r="J53" s="43" t="e">
        <f t="shared" ca="1" si="2"/>
        <v>#N/A</v>
      </c>
    </row>
    <row r="54" spans="1:10">
      <c r="A54">
        <f>'Pretax Summary'!A55</f>
        <v>1964</v>
      </c>
      <c r="B54" s="41" t="e">
        <f>'Pretax Summary'!H55</f>
        <v>#NUM!</v>
      </c>
      <c r="C54" s="41" t="e">
        <f>'Pretax Summary'!I55</f>
        <v>#NUM!</v>
      </c>
      <c r="D54" s="41" t="e">
        <f>'Pretax Summary'!J55</f>
        <v>#NUM!</v>
      </c>
      <c r="E54" s="42" t="e">
        <f ca="1">'Posttax Summary'!H55</f>
        <v>#N/A</v>
      </c>
      <c r="F54" s="42" t="e">
        <f ca="1">'Posttax Summary'!I55</f>
        <v>#N/A</v>
      </c>
      <c r="G54" s="42" t="e">
        <f ca="1">'Posttax Summary'!J55</f>
        <v>#N/A</v>
      </c>
      <c r="H54" s="43" t="e">
        <f t="shared" ca="1" si="0"/>
        <v>#N/A</v>
      </c>
      <c r="I54" s="43" t="e">
        <f t="shared" ca="1" si="1"/>
        <v>#N/A</v>
      </c>
      <c r="J54" s="43" t="e">
        <f t="shared" ca="1" si="2"/>
        <v>#N/A</v>
      </c>
    </row>
    <row r="55" spans="1:10">
      <c r="A55">
        <f>'Pretax Summary'!A56</f>
        <v>1965</v>
      </c>
      <c r="B55" s="41" t="e">
        <f>'Pretax Summary'!H56</f>
        <v>#NUM!</v>
      </c>
      <c r="C55" s="41" t="e">
        <f>'Pretax Summary'!I56</f>
        <v>#NUM!</v>
      </c>
      <c r="D55" s="41" t="e">
        <f>'Pretax Summary'!J56</f>
        <v>#NUM!</v>
      </c>
      <c r="E55" s="42" t="e">
        <f ca="1">'Posttax Summary'!H56</f>
        <v>#N/A</v>
      </c>
      <c r="F55" s="42" t="e">
        <f ca="1">'Posttax Summary'!I56</f>
        <v>#N/A</v>
      </c>
      <c r="G55" s="42" t="e">
        <f ca="1">'Posttax Summary'!J56</f>
        <v>#N/A</v>
      </c>
      <c r="H55" s="43" t="e">
        <f t="shared" ca="1" si="0"/>
        <v>#N/A</v>
      </c>
      <c r="I55" s="43" t="e">
        <f t="shared" ca="1" si="1"/>
        <v>#N/A</v>
      </c>
      <c r="J55" s="43" t="e">
        <f t="shared" ca="1" si="2"/>
        <v>#N/A</v>
      </c>
    </row>
    <row r="56" spans="1:10">
      <c r="A56">
        <f>'Pretax Summary'!A57</f>
        <v>1966</v>
      </c>
      <c r="B56" s="41" t="e">
        <f>'Pretax Summary'!H57</f>
        <v>#NUM!</v>
      </c>
      <c r="C56" s="41" t="e">
        <f>'Pretax Summary'!I57</f>
        <v>#NUM!</v>
      </c>
      <c r="D56" s="41" t="e">
        <f>'Pretax Summary'!J57</f>
        <v>#NUM!</v>
      </c>
      <c r="E56" s="42" t="e">
        <f ca="1">'Posttax Summary'!H57</f>
        <v>#N/A</v>
      </c>
      <c r="F56" s="42" t="e">
        <f ca="1">'Posttax Summary'!I57</f>
        <v>#N/A</v>
      </c>
      <c r="G56" s="42" t="e">
        <f ca="1">'Posttax Summary'!J57</f>
        <v>#N/A</v>
      </c>
      <c r="H56" s="43" t="e">
        <f t="shared" ca="1" si="0"/>
        <v>#N/A</v>
      </c>
      <c r="I56" s="43" t="e">
        <f t="shared" ca="1" si="1"/>
        <v>#N/A</v>
      </c>
      <c r="J56" s="43" t="e">
        <f t="shared" ca="1" si="2"/>
        <v>#N/A</v>
      </c>
    </row>
    <row r="57" spans="1:10">
      <c r="A57">
        <f>'Pretax Summary'!A58</f>
        <v>1967</v>
      </c>
      <c r="B57" s="41" t="e">
        <f>'Pretax Summary'!H58</f>
        <v>#NUM!</v>
      </c>
      <c r="C57" s="41" t="e">
        <f>'Pretax Summary'!I58</f>
        <v>#NUM!</v>
      </c>
      <c r="D57" s="41" t="e">
        <f>'Pretax Summary'!J58</f>
        <v>#NUM!</v>
      </c>
      <c r="E57" s="42" t="e">
        <f ca="1">'Posttax Summary'!H58</f>
        <v>#N/A</v>
      </c>
      <c r="F57" s="42" t="e">
        <f ca="1">'Posttax Summary'!I58</f>
        <v>#N/A</v>
      </c>
      <c r="G57" s="42" t="e">
        <f ca="1">'Posttax Summary'!J58</f>
        <v>#N/A</v>
      </c>
      <c r="H57" s="43" t="e">
        <f t="shared" ca="1" si="0"/>
        <v>#N/A</v>
      </c>
      <c r="I57" s="43" t="e">
        <f t="shared" ca="1" si="1"/>
        <v>#N/A</v>
      </c>
      <c r="J57" s="43" t="e">
        <f t="shared" ca="1" si="2"/>
        <v>#N/A</v>
      </c>
    </row>
    <row r="58" spans="1:10">
      <c r="A58">
        <f>'Pretax Summary'!A59</f>
        <v>1968</v>
      </c>
      <c r="B58" s="41" t="e">
        <f>'Pretax Summary'!H59</f>
        <v>#NUM!</v>
      </c>
      <c r="C58" s="41" t="e">
        <f>'Pretax Summary'!I59</f>
        <v>#NUM!</v>
      </c>
      <c r="D58" s="41" t="e">
        <f>'Pretax Summary'!J59</f>
        <v>#NUM!</v>
      </c>
      <c r="E58" s="42" t="e">
        <f ca="1">'Posttax Summary'!H59</f>
        <v>#N/A</v>
      </c>
      <c r="F58" s="42" t="e">
        <f ca="1">'Posttax Summary'!I59</f>
        <v>#N/A</v>
      </c>
      <c r="G58" s="42" t="e">
        <f ca="1">'Posttax Summary'!J59</f>
        <v>#N/A</v>
      </c>
      <c r="H58" s="43" t="e">
        <f t="shared" ca="1" si="0"/>
        <v>#N/A</v>
      </c>
      <c r="I58" s="43" t="e">
        <f t="shared" ca="1" si="1"/>
        <v>#N/A</v>
      </c>
      <c r="J58" s="43" t="e">
        <f t="shared" ca="1" si="2"/>
        <v>#N/A</v>
      </c>
    </row>
    <row r="59" spans="1:10">
      <c r="A59">
        <f>'Pretax Summary'!A60</f>
        <v>1969</v>
      </c>
      <c r="B59" s="41" t="e">
        <f>'Pretax Summary'!H60</f>
        <v>#NUM!</v>
      </c>
      <c r="C59" s="41" t="e">
        <f>'Pretax Summary'!I60</f>
        <v>#NUM!</v>
      </c>
      <c r="D59" s="41" t="e">
        <f>'Pretax Summary'!J60</f>
        <v>#NUM!</v>
      </c>
      <c r="E59" s="42" t="e">
        <f ca="1">'Posttax Summary'!H60</f>
        <v>#N/A</v>
      </c>
      <c r="F59" s="42" t="e">
        <f ca="1">'Posttax Summary'!I60</f>
        <v>#N/A</v>
      </c>
      <c r="G59" s="42" t="e">
        <f ca="1">'Posttax Summary'!J60</f>
        <v>#N/A</v>
      </c>
      <c r="H59" s="43" t="e">
        <f t="shared" ca="1" si="0"/>
        <v>#N/A</v>
      </c>
      <c r="I59" s="43" t="e">
        <f t="shared" ca="1" si="1"/>
        <v>#N/A</v>
      </c>
      <c r="J59" s="43" t="e">
        <f t="shared" ca="1" si="2"/>
        <v>#N/A</v>
      </c>
    </row>
    <row r="60" spans="1:10">
      <c r="A60">
        <f>'Pretax Summary'!A61</f>
        <v>1970</v>
      </c>
      <c r="B60" s="41" t="e">
        <f>'Pretax Summary'!H61</f>
        <v>#NUM!</v>
      </c>
      <c r="C60" s="41" t="e">
        <f>'Pretax Summary'!I61</f>
        <v>#NUM!</v>
      </c>
      <c r="D60" s="41" t="e">
        <f>'Pretax Summary'!J61</f>
        <v>#NUM!</v>
      </c>
      <c r="E60" s="42" t="e">
        <f ca="1">'Posttax Summary'!H61</f>
        <v>#N/A</v>
      </c>
      <c r="F60" s="42" t="e">
        <f ca="1">'Posttax Summary'!I61</f>
        <v>#N/A</v>
      </c>
      <c r="G60" s="42" t="e">
        <f ca="1">'Posttax Summary'!J61</f>
        <v>#N/A</v>
      </c>
      <c r="H60" s="43" t="e">
        <f t="shared" ca="1" si="0"/>
        <v>#N/A</v>
      </c>
      <c r="I60" s="43" t="e">
        <f t="shared" ca="1" si="1"/>
        <v>#N/A</v>
      </c>
      <c r="J60" s="43" t="e">
        <f t="shared" ca="1" si="2"/>
        <v>#N/A</v>
      </c>
    </row>
    <row r="61" spans="1:10">
      <c r="A61">
        <f>'Pretax Summary'!A62</f>
        <v>1971</v>
      </c>
      <c r="B61" s="41" t="e">
        <f>'Pretax Summary'!H62</f>
        <v>#NUM!</v>
      </c>
      <c r="C61" s="41" t="e">
        <f>'Pretax Summary'!I62</f>
        <v>#NUM!</v>
      </c>
      <c r="D61" s="41" t="e">
        <f>'Pretax Summary'!J62</f>
        <v>#NUM!</v>
      </c>
      <c r="E61" s="42" t="e">
        <f ca="1">'Posttax Summary'!H62</f>
        <v>#N/A</v>
      </c>
      <c r="F61" s="42" t="e">
        <f ca="1">'Posttax Summary'!I62</f>
        <v>#N/A</v>
      </c>
      <c r="G61" s="42" t="e">
        <f ca="1">'Posttax Summary'!J62</f>
        <v>#N/A</v>
      </c>
      <c r="H61" s="43" t="e">
        <f t="shared" ca="1" si="0"/>
        <v>#N/A</v>
      </c>
      <c r="I61" s="43" t="e">
        <f t="shared" ca="1" si="1"/>
        <v>#N/A</v>
      </c>
      <c r="J61" s="43" t="e">
        <f t="shared" ca="1" si="2"/>
        <v>#N/A</v>
      </c>
    </row>
    <row r="62" spans="1:10">
      <c r="A62">
        <f>'Pretax Summary'!A63</f>
        <v>1972</v>
      </c>
      <c r="B62" s="41" t="e">
        <f>'Pretax Summary'!H63</f>
        <v>#NUM!</v>
      </c>
      <c r="C62" s="41" t="e">
        <f>'Pretax Summary'!I63</f>
        <v>#NUM!</v>
      </c>
      <c r="D62" s="41" t="e">
        <f>'Pretax Summary'!J63</f>
        <v>#NUM!</v>
      </c>
      <c r="E62" s="42" t="e">
        <f ca="1">'Posttax Summary'!H63</f>
        <v>#N/A</v>
      </c>
      <c r="F62" s="42" t="e">
        <f ca="1">'Posttax Summary'!I63</f>
        <v>#N/A</v>
      </c>
      <c r="G62" s="42" t="e">
        <f ca="1">'Posttax Summary'!J63</f>
        <v>#N/A</v>
      </c>
      <c r="H62" s="43" t="e">
        <f t="shared" ca="1" si="0"/>
        <v>#N/A</v>
      </c>
      <c r="I62" s="43" t="e">
        <f t="shared" ca="1" si="1"/>
        <v>#N/A</v>
      </c>
      <c r="J62" s="43" t="e">
        <f t="shared" ca="1" si="2"/>
        <v>#N/A</v>
      </c>
    </row>
    <row r="63" spans="1:10">
      <c r="A63">
        <f>'Pretax Summary'!A64</f>
        <v>1973</v>
      </c>
      <c r="B63" s="41" t="e">
        <f>'Pretax Summary'!H64</f>
        <v>#NUM!</v>
      </c>
      <c r="C63" s="41" t="e">
        <f>'Pretax Summary'!I64</f>
        <v>#NUM!</v>
      </c>
      <c r="D63" s="41" t="e">
        <f>'Pretax Summary'!J64</f>
        <v>#NUM!</v>
      </c>
      <c r="E63" s="42" t="e">
        <f ca="1">'Posttax Summary'!H64</f>
        <v>#N/A</v>
      </c>
      <c r="F63" s="42" t="e">
        <f ca="1">'Posttax Summary'!I64</f>
        <v>#N/A</v>
      </c>
      <c r="G63" s="42" t="e">
        <f ca="1">'Posttax Summary'!J64</f>
        <v>#N/A</v>
      </c>
      <c r="H63" s="43" t="e">
        <f t="shared" ca="1" si="0"/>
        <v>#N/A</v>
      </c>
      <c r="I63" s="43" t="e">
        <f t="shared" ca="1" si="1"/>
        <v>#N/A</v>
      </c>
      <c r="J63" s="43" t="e">
        <f t="shared" ca="1" si="2"/>
        <v>#N/A</v>
      </c>
    </row>
    <row r="64" spans="1:10">
      <c r="A64">
        <f>'Pretax Summary'!A65</f>
        <v>1974</v>
      </c>
      <c r="B64" s="41" t="e">
        <f>'Pretax Summary'!H65</f>
        <v>#NUM!</v>
      </c>
      <c r="C64" s="41" t="e">
        <f>'Pretax Summary'!I65</f>
        <v>#NUM!</v>
      </c>
      <c r="D64" s="41" t="e">
        <f>'Pretax Summary'!J65</f>
        <v>#NUM!</v>
      </c>
      <c r="E64" s="42" t="e">
        <f ca="1">'Posttax Summary'!H65</f>
        <v>#N/A</v>
      </c>
      <c r="F64" s="42" t="e">
        <f ca="1">'Posttax Summary'!I65</f>
        <v>#N/A</v>
      </c>
      <c r="G64" s="42" t="e">
        <f ca="1">'Posttax Summary'!J65</f>
        <v>#N/A</v>
      </c>
      <c r="H64" s="43" t="e">
        <f t="shared" ca="1" si="0"/>
        <v>#N/A</v>
      </c>
      <c r="I64" s="43" t="e">
        <f t="shared" ca="1" si="1"/>
        <v>#N/A</v>
      </c>
      <c r="J64" s="43" t="e">
        <f t="shared" ca="1" si="2"/>
        <v>#N/A</v>
      </c>
    </row>
    <row r="65" spans="1:27">
      <c r="A65">
        <f>'Pretax Summary'!A66</f>
        <v>1975</v>
      </c>
      <c r="B65" s="41" t="e">
        <f>'Pretax Summary'!H66</f>
        <v>#NUM!</v>
      </c>
      <c r="C65" s="41" t="e">
        <f>'Pretax Summary'!I66</f>
        <v>#NUM!</v>
      </c>
      <c r="D65" s="41" t="e">
        <f>'Pretax Summary'!J66</f>
        <v>#NUM!</v>
      </c>
      <c r="E65" s="42" t="e">
        <f ca="1">'Posttax Summary'!H66</f>
        <v>#N/A</v>
      </c>
      <c r="F65" s="42" t="e">
        <f ca="1">'Posttax Summary'!I66</f>
        <v>#N/A</v>
      </c>
      <c r="G65" s="42" t="e">
        <f ca="1">'Posttax Summary'!J66</f>
        <v>#N/A</v>
      </c>
      <c r="H65" s="43" t="e">
        <f t="shared" ca="1" si="0"/>
        <v>#N/A</v>
      </c>
      <c r="I65" s="43" t="e">
        <f t="shared" ca="1" si="1"/>
        <v>#N/A</v>
      </c>
      <c r="J65" s="43" t="e">
        <f t="shared" ca="1" si="2"/>
        <v>#N/A</v>
      </c>
    </row>
    <row r="66" spans="1:27">
      <c r="A66">
        <f>'Pretax Summary'!A67</f>
        <v>1976</v>
      </c>
      <c r="B66" s="41" t="e">
        <f>'Pretax Summary'!H67</f>
        <v>#NUM!</v>
      </c>
      <c r="C66" s="41" t="e">
        <f>'Pretax Summary'!I67</f>
        <v>#NUM!</v>
      </c>
      <c r="D66" s="41" t="e">
        <f>'Pretax Summary'!J67</f>
        <v>#NUM!</v>
      </c>
      <c r="E66" s="42" t="e">
        <f ca="1">'Posttax Summary'!H67</f>
        <v>#N/A</v>
      </c>
      <c r="F66" s="42" t="e">
        <f ca="1">'Posttax Summary'!I67</f>
        <v>#N/A</v>
      </c>
      <c r="G66" s="42" t="e">
        <f ca="1">'Posttax Summary'!J67</f>
        <v>#N/A</v>
      </c>
      <c r="H66" s="43" t="e">
        <f t="shared" ca="1" si="0"/>
        <v>#N/A</v>
      </c>
      <c r="I66" s="43" t="e">
        <f t="shared" ca="1" si="1"/>
        <v>#N/A</v>
      </c>
      <c r="J66" s="43" t="e">
        <f t="shared" ca="1" si="2"/>
        <v>#N/A</v>
      </c>
    </row>
    <row r="67" spans="1:27">
      <c r="A67">
        <f>'Pretax Summary'!A68</f>
        <v>1977</v>
      </c>
      <c r="B67" s="41" t="e">
        <f>'Pretax Summary'!H68</f>
        <v>#NUM!</v>
      </c>
      <c r="C67" s="41" t="e">
        <f>'Pretax Summary'!I68</f>
        <v>#NUM!</v>
      </c>
      <c r="D67" s="41" t="e">
        <f>'Pretax Summary'!J68</f>
        <v>#NUM!</v>
      </c>
      <c r="E67" s="42" t="e">
        <f ca="1">'Posttax Summary'!H68</f>
        <v>#N/A</v>
      </c>
      <c r="F67" s="42" t="e">
        <f ca="1">'Posttax Summary'!I68</f>
        <v>#N/A</v>
      </c>
      <c r="G67" s="42" t="e">
        <f ca="1">'Posttax Summary'!J68</f>
        <v>#N/A</v>
      </c>
      <c r="H67" s="43" t="e">
        <f t="shared" ca="1" si="0"/>
        <v>#N/A</v>
      </c>
      <c r="I67" s="43" t="e">
        <f t="shared" ca="1" si="1"/>
        <v>#N/A</v>
      </c>
      <c r="J67" s="43" t="e">
        <f t="shared" ca="1" si="2"/>
        <v>#N/A</v>
      </c>
    </row>
    <row r="68" spans="1:27">
      <c r="A68">
        <f>'Pretax Summary'!A69</f>
        <v>1978</v>
      </c>
      <c r="B68" s="41" t="e">
        <f>'Pretax Summary'!H69</f>
        <v>#NUM!</v>
      </c>
      <c r="C68" s="41" t="e">
        <f>'Pretax Summary'!I69</f>
        <v>#NUM!</v>
      </c>
      <c r="D68" s="41" t="e">
        <f>'Pretax Summary'!J69</f>
        <v>#NUM!</v>
      </c>
      <c r="E68" s="42" t="e">
        <f ca="1">'Posttax Summary'!H69</f>
        <v>#N/A</v>
      </c>
      <c r="F68" s="42" t="e">
        <f ca="1">'Posttax Summary'!I69</f>
        <v>#N/A</v>
      </c>
      <c r="G68" s="42" t="e">
        <f ca="1">'Posttax Summary'!J69</f>
        <v>#N/A</v>
      </c>
      <c r="H68" s="43" t="e">
        <f t="shared" ref="H68:H109" ca="1" si="3">(E68+B68)/2</f>
        <v>#N/A</v>
      </c>
      <c r="I68" s="43" t="e">
        <f t="shared" ref="I68:I109" ca="1" si="4">(F68+C68)/2</f>
        <v>#N/A</v>
      </c>
      <c r="J68" s="43" t="e">
        <f t="shared" ref="J68:J109" ca="1" si="5">(G68+D68)/2</f>
        <v>#N/A</v>
      </c>
    </row>
    <row r="69" spans="1:27">
      <c r="A69">
        <f>'Pretax Summary'!A70</f>
        <v>1979</v>
      </c>
      <c r="B69" s="41" t="e">
        <f>'Pretax Summary'!H70</f>
        <v>#NUM!</v>
      </c>
      <c r="C69" s="41" t="e">
        <f>'Pretax Summary'!I70</f>
        <v>#NUM!</v>
      </c>
      <c r="D69" s="41" t="e">
        <f>'Pretax Summary'!J70</f>
        <v>#NUM!</v>
      </c>
      <c r="E69" s="42" t="e">
        <f ca="1">'Posttax Summary'!H70</f>
        <v>#N/A</v>
      </c>
      <c r="F69" s="42">
        <f ca="1">'Posttax Summary'!I70</f>
        <v>-1</v>
      </c>
      <c r="G69" s="42" t="e">
        <f ca="1">'Posttax Summary'!J70</f>
        <v>#N/A</v>
      </c>
      <c r="H69" s="43" t="e">
        <f t="shared" ca="1" si="3"/>
        <v>#N/A</v>
      </c>
      <c r="I69" s="43" t="e">
        <f t="shared" ca="1" si="4"/>
        <v>#NUM!</v>
      </c>
      <c r="J69" s="43" t="e">
        <f t="shared" ca="1" si="5"/>
        <v>#N/A</v>
      </c>
    </row>
    <row r="70" spans="1:27">
      <c r="A70">
        <f>'Pretax Summary'!A71</f>
        <v>1980</v>
      </c>
      <c r="B70" s="41">
        <f>'Pretax Summary'!H71</f>
        <v>-7.5745448310499897E-2</v>
      </c>
      <c r="C70" s="41">
        <f>'Pretax Summary'!I71</f>
        <v>0.19352114418582667</v>
      </c>
      <c r="D70" s="41">
        <f>'Pretax Summary'!J71</f>
        <v>1.2743277114237723</v>
      </c>
      <c r="E70" s="42">
        <f ca="1">'Posttax Summary'!H71</f>
        <v>-5.4321675917018086E-2</v>
      </c>
      <c r="F70" s="42">
        <f ca="1">'Posttax Summary'!I71</f>
        <v>0.10876052326079533</v>
      </c>
      <c r="G70" s="42">
        <f ca="1">'Posttax Summary'!J71</f>
        <v>1.1605389263555916</v>
      </c>
      <c r="H70" s="43">
        <f t="shared" ca="1" si="3"/>
        <v>-6.5033562113758991E-2</v>
      </c>
      <c r="I70" s="43">
        <f t="shared" ca="1" si="4"/>
        <v>0.151140833723311</v>
      </c>
      <c r="J70" s="43">
        <f t="shared" ca="1" si="5"/>
        <v>1.217433318889682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>
        <f>'Pretax Summary'!A72</f>
        <v>1981</v>
      </c>
      <c r="B71" s="41">
        <f>'Pretax Summary'!H72</f>
        <v>-7.780100129845402E-2</v>
      </c>
      <c r="C71" s="41">
        <f>'Pretax Summary'!I72</f>
        <v>0.20777692964289884</v>
      </c>
      <c r="D71" s="41">
        <f>'Pretax Summary'!J72</f>
        <v>1.2914736587217752</v>
      </c>
      <c r="E71" s="42">
        <f ca="1">'Posttax Summary'!H72</f>
        <v>-5.954804261942237E-2</v>
      </c>
      <c r="F71" s="42">
        <f ca="1">'Posttax Summary'!I72</f>
        <v>0.13266256602664273</v>
      </c>
      <c r="G71" s="42">
        <f ca="1">'Posttax Summary'!J72</f>
        <v>1.2065508585771858</v>
      </c>
      <c r="H71" s="43">
        <f t="shared" ca="1" si="3"/>
        <v>-6.8674521958938195E-2</v>
      </c>
      <c r="I71" s="43">
        <f t="shared" ca="1" si="4"/>
        <v>0.17021974783477078</v>
      </c>
      <c r="J71" s="43">
        <f t="shared" ca="1" si="5"/>
        <v>1.2490122586494805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>
        <f>'Pretax Summary'!A73</f>
        <v>1982</v>
      </c>
      <c r="B72" s="41">
        <f>'Pretax Summary'!H73</f>
        <v>-7.3938048926853073E-2</v>
      </c>
      <c r="C72" s="41">
        <f>'Pretax Summary'!I73</f>
        <v>0.18013634802578626</v>
      </c>
      <c r="D72" s="41">
        <f>'Pretax Summary'!J73</f>
        <v>1.2964380303551164</v>
      </c>
      <c r="E72" s="42">
        <f ca="1">'Posttax Summary'!H73</f>
        <v>-5.3078857322742867E-2</v>
      </c>
      <c r="F72" s="42">
        <f ca="1">'Posttax Summary'!I73</f>
        <v>8.4956655350262533E-2</v>
      </c>
      <c r="G72" s="42">
        <f ca="1">'Posttax Summary'!J73</f>
        <v>1.236822468641197</v>
      </c>
      <c r="H72" s="43">
        <f t="shared" ca="1" si="3"/>
        <v>-6.350845312479797E-2</v>
      </c>
      <c r="I72" s="43">
        <f t="shared" ca="1" si="4"/>
        <v>0.1325465016880244</v>
      </c>
      <c r="J72" s="43">
        <f t="shared" ca="1" si="5"/>
        <v>1.2666302494981567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>
        <f>'Pretax Summary'!A74</f>
        <v>1983</v>
      </c>
      <c r="B73" s="41">
        <f>'Pretax Summary'!H74</f>
        <v>-7.5735035706567144E-2</v>
      </c>
      <c r="C73" s="41">
        <f>'Pretax Summary'!I74</f>
        <v>0.12893883723262189</v>
      </c>
      <c r="D73" s="41">
        <f>'Pretax Summary'!J74</f>
        <v>1.4877747317744761</v>
      </c>
      <c r="E73" s="42">
        <f ca="1">'Posttax Summary'!H74</f>
        <v>-5.6307287913598847E-2</v>
      </c>
      <c r="F73" s="42">
        <f ca="1">'Posttax Summary'!I74</f>
        <v>5.8144410372909405E-2</v>
      </c>
      <c r="G73" s="42">
        <f ca="1">'Posttax Summary'!J74</f>
        <v>1.386532776330498</v>
      </c>
      <c r="H73" s="43">
        <f t="shared" ca="1" si="3"/>
        <v>-6.6021161810082996E-2</v>
      </c>
      <c r="I73" s="43">
        <f t="shared" ca="1" si="4"/>
        <v>9.354162380276565E-2</v>
      </c>
      <c r="J73" s="43">
        <f t="shared" ca="1" si="5"/>
        <v>1.437153754052487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>
        <f>'Pretax Summary'!A75</f>
        <v>1984</v>
      </c>
      <c r="B74" s="41">
        <f>'Pretax Summary'!H75</f>
        <v>-7.6195575574545704E-2</v>
      </c>
      <c r="C74" s="41">
        <f>'Pretax Summary'!I75</f>
        <v>9.7139338413235521E-2</v>
      </c>
      <c r="D74" s="41">
        <f>'Pretax Summary'!J75</f>
        <v>1.5852039536619449</v>
      </c>
      <c r="E74" s="42">
        <f ca="1">'Posttax Summary'!H75</f>
        <v>-5.7085690698721159E-2</v>
      </c>
      <c r="F74" s="42">
        <f ca="1">'Posttax Summary'!I75</f>
        <v>1.8869940564510523E-2</v>
      </c>
      <c r="G74" s="42">
        <f ca="1">'Posttax Summary'!J75</f>
        <v>1.5374868243672535</v>
      </c>
      <c r="H74" s="43">
        <f t="shared" ca="1" si="3"/>
        <v>-6.6640633136633431E-2</v>
      </c>
      <c r="I74" s="43">
        <f t="shared" ca="1" si="4"/>
        <v>5.8004639488873022E-2</v>
      </c>
      <c r="J74" s="43">
        <f t="shared" ca="1" si="5"/>
        <v>1.5613453890145992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>
        <f>'Pretax Summary'!A76</f>
        <v>1985</v>
      </c>
      <c r="B75" s="41">
        <f>'Pretax Summary'!H76</f>
        <v>-7.7537223395634625E-2</v>
      </c>
      <c r="C75" s="41">
        <f>'Pretax Summary'!I76</f>
        <v>8.0418648904085455E-2</v>
      </c>
      <c r="D75" s="41">
        <f>'Pretax Summary'!J76</f>
        <v>1.6400145973148934</v>
      </c>
      <c r="E75" s="42">
        <f ca="1">'Posttax Summary'!H76</f>
        <v>-6.0702820123053614E-2</v>
      </c>
      <c r="F75" s="42">
        <f ca="1">'Posttax Summary'!I76</f>
        <v>1.0119131872286635E-2</v>
      </c>
      <c r="G75" s="42">
        <f ca="1">'Posttax Summary'!J76</f>
        <v>1.61342036433786</v>
      </c>
      <c r="H75" s="43">
        <f t="shared" ca="1" si="3"/>
        <v>-6.9120021759344119E-2</v>
      </c>
      <c r="I75" s="43">
        <f t="shared" ca="1" si="4"/>
        <v>4.5268890388186045E-2</v>
      </c>
      <c r="J75" s="43">
        <f t="shared" ca="1" si="5"/>
        <v>1.6267174808263767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>
        <f>'Pretax Summary'!A77</f>
        <v>1986</v>
      </c>
      <c r="B76" s="41">
        <f>'Pretax Summary'!H77</f>
        <v>-6.7571206421651153E-2</v>
      </c>
      <c r="C76" s="41">
        <f>'Pretax Summary'!I77</f>
        <v>7.9970784553092145E-2</v>
      </c>
      <c r="D76" s="41">
        <f>'Pretax Summary'!J77</f>
        <v>1.415003240534209</v>
      </c>
      <c r="E76" s="42">
        <f ca="1">'Posttax Summary'!H77</f>
        <v>-5.0492794020854048E-2</v>
      </c>
      <c r="F76" s="42">
        <f ca="1">'Posttax Summary'!I77</f>
        <v>8.3142167628424968E-3</v>
      </c>
      <c r="G76" s="42">
        <f ca="1">'Posttax Summary'!J77</f>
        <v>1.3803314585797377</v>
      </c>
      <c r="H76" s="43">
        <f t="shared" ca="1" si="3"/>
        <v>-5.9032000221252601E-2</v>
      </c>
      <c r="I76" s="43">
        <f t="shared" ca="1" si="4"/>
        <v>4.4142500657967321E-2</v>
      </c>
      <c r="J76" s="43">
        <f t="shared" ca="1" si="5"/>
        <v>1.3976673495569734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>
        <f>'Pretax Summary'!A78</f>
        <v>1987</v>
      </c>
      <c r="B77" s="41">
        <f>'Pretax Summary'!H78</f>
        <v>-7.0902059146533913E-2</v>
      </c>
      <c r="C77" s="41">
        <f>'Pretax Summary'!I78</f>
        <v>9.7999884988343444E-2</v>
      </c>
      <c r="D77" s="41">
        <f>'Pretax Summary'!J78</f>
        <v>1.411289580925247</v>
      </c>
      <c r="E77" s="42">
        <f ca="1">'Posttax Summary'!H78</f>
        <v>-6.6089727228614725E-2</v>
      </c>
      <c r="F77" s="42">
        <f ca="1">'Posttax Summary'!I78</f>
        <v>7.0723134407723265E-2</v>
      </c>
      <c r="G77" s="42">
        <f ca="1">'Posttax Summary'!J78</f>
        <v>1.4226680503456417</v>
      </c>
      <c r="H77" s="43">
        <f t="shared" ca="1" si="3"/>
        <v>-6.8495893187574319E-2</v>
      </c>
      <c r="I77" s="43">
        <f t="shared" ca="1" si="4"/>
        <v>8.4361509698033355E-2</v>
      </c>
      <c r="J77" s="43">
        <f t="shared" ca="1" si="5"/>
        <v>1.4169788156354444</v>
      </c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>
        <f>'Pretax Summary'!A79</f>
        <v>1988</v>
      </c>
      <c r="B78" s="41">
        <f>'Pretax Summary'!H79</f>
        <v>-7.1120030453531435E-2</v>
      </c>
      <c r="C78" s="41">
        <f>'Pretax Summary'!I79</f>
        <v>0.12014744512322117</v>
      </c>
      <c r="D78" s="41">
        <f>'Pretax Summary'!J79</f>
        <v>1.3490256289297546</v>
      </c>
      <c r="E78" s="42">
        <f ca="1">'Posttax Summary'!H79</f>
        <v>-6.3909355308606752E-2</v>
      </c>
      <c r="F78" s="42">
        <f ca="1">'Posttax Summary'!I79</f>
        <v>7.8274557338670725E-2</v>
      </c>
      <c r="G78" s="42">
        <f ca="1">'Posttax Summary'!J79</f>
        <v>1.3703204942483316</v>
      </c>
      <c r="H78" s="43">
        <f t="shared" ca="1" si="3"/>
        <v>-6.7514692881069094E-2</v>
      </c>
      <c r="I78" s="43">
        <f t="shared" ca="1" si="4"/>
        <v>9.921100123094595E-2</v>
      </c>
      <c r="J78" s="43">
        <f t="shared" ca="1" si="5"/>
        <v>1.3596730615890431</v>
      </c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>
        <f>'Pretax Summary'!A80</f>
        <v>1989</v>
      </c>
      <c r="B79" s="41">
        <f>'Pretax Summary'!H80</f>
        <v>-7.2484333576358528E-2</v>
      </c>
      <c r="C79" s="41">
        <f>'Pretax Summary'!I80</f>
        <v>0.11135456326634707</v>
      </c>
      <c r="D79" s="41">
        <f>'Pretax Summary'!J80</f>
        <v>1.406560358432869</v>
      </c>
      <c r="E79" s="42">
        <f ca="1">'Posttax Summary'!H80</f>
        <v>-6.2687377655240795E-2</v>
      </c>
      <c r="F79" s="42">
        <f ca="1">'Posttax Summary'!I80</f>
        <v>5.9576705486719561E-2</v>
      </c>
      <c r="G79" s="42">
        <f ca="1">'Posttax Summary'!J80</f>
        <v>1.422091022172661</v>
      </c>
      <c r="H79" s="43">
        <f t="shared" ca="1" si="3"/>
        <v>-6.7585855615799661E-2</v>
      </c>
      <c r="I79" s="43">
        <f t="shared" ca="1" si="4"/>
        <v>8.5465634376533317E-2</v>
      </c>
      <c r="J79" s="43">
        <f t="shared" ca="1" si="5"/>
        <v>1.414325690302765</v>
      </c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>
        <f>'Pretax Summary'!A81</f>
        <v>1990</v>
      </c>
      <c r="B80" s="41">
        <f>'Pretax Summary'!H81</f>
        <v>-7.3636719089086089E-2</v>
      </c>
      <c r="C80" s="41">
        <f>'Pretax Summary'!I81</f>
        <v>0.11480739633837356</v>
      </c>
      <c r="D80" s="41">
        <f>'Pretax Summary'!J81</f>
        <v>1.4082969113583381</v>
      </c>
      <c r="E80" s="42">
        <f ca="1">'Posttax Summary'!H81</f>
        <v>-6.0998076624957265E-2</v>
      </c>
      <c r="F80" s="42">
        <f ca="1">'Posttax Summary'!I81</f>
        <v>4.9518173300965973E-2</v>
      </c>
      <c r="G80" s="42">
        <f ca="1">'Posttax Summary'!J81</f>
        <v>1.4276353797476378</v>
      </c>
      <c r="H80" s="43">
        <f t="shared" ca="1" si="3"/>
        <v>-6.7317397857021677E-2</v>
      </c>
      <c r="I80" s="43">
        <f t="shared" ca="1" si="4"/>
        <v>8.2162784819669765E-2</v>
      </c>
      <c r="J80" s="43">
        <f t="shared" ca="1" si="5"/>
        <v>1.4179661455529879</v>
      </c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>
        <f>'Pretax Summary'!A82</f>
        <v>1991</v>
      </c>
      <c r="B81" s="41">
        <f>'Pretax Summary'!H82</f>
        <v>-7.2384040119237159E-2</v>
      </c>
      <c r="C81" s="41">
        <f>'Pretax Summary'!I82</f>
        <v>0.11051385494952637</v>
      </c>
      <c r="D81" s="41">
        <f>'Pretax Summary'!J82</f>
        <v>1.399736063310475</v>
      </c>
      <c r="E81" s="42">
        <f ca="1">'Posttax Summary'!H82</f>
        <v>-5.7177125282627084E-2</v>
      </c>
      <c r="F81" s="42">
        <f ca="1">'Posttax Summary'!I82</f>
        <v>3.3716880270910243E-2</v>
      </c>
      <c r="G81" s="42">
        <f ca="1">'Posttax Summary'!J82</f>
        <v>1.4157252316699402</v>
      </c>
      <c r="H81" s="43">
        <f t="shared" ca="1" si="3"/>
        <v>-6.4780582700932121E-2</v>
      </c>
      <c r="I81" s="43">
        <f t="shared" ca="1" si="4"/>
        <v>7.2115367610218306E-2</v>
      </c>
      <c r="J81" s="43">
        <f t="shared" ca="1" si="5"/>
        <v>1.4077306474902076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>
        <f>'Pretax Summary'!A83</f>
        <v>1992</v>
      </c>
      <c r="B82" s="41">
        <f>'Pretax Summary'!H83</f>
        <v>-7.1497425775200463E-2</v>
      </c>
      <c r="C82" s="41">
        <f>'Pretax Summary'!I83</f>
        <v>0.10575033787243959</v>
      </c>
      <c r="D82" s="41">
        <f>'Pretax Summary'!J83</f>
        <v>1.3787680357484353</v>
      </c>
      <c r="E82" s="42">
        <f ca="1">'Posttax Summary'!H83</f>
        <v>-5.3366196054812853E-2</v>
      </c>
      <c r="F82" s="42">
        <f ca="1">'Posttax Summary'!I83</f>
        <v>1.6983976228965858E-2</v>
      </c>
      <c r="G82" s="42">
        <f ca="1">'Posttax Summary'!J83</f>
        <v>1.3919466267812601</v>
      </c>
      <c r="H82" s="43">
        <f t="shared" ca="1" si="3"/>
        <v>-6.2431810915006658E-2</v>
      </c>
      <c r="I82" s="43">
        <f t="shared" ca="1" si="4"/>
        <v>6.1367157050702725E-2</v>
      </c>
      <c r="J82" s="43">
        <f t="shared" ca="1" si="5"/>
        <v>1.3853573312648477</v>
      </c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>
        <f>'Pretax Summary'!A84</f>
        <v>1993</v>
      </c>
      <c r="B83" s="41">
        <f>'Pretax Summary'!H84</f>
        <v>-7.1517605238492488E-2</v>
      </c>
      <c r="C83" s="41">
        <f>'Pretax Summary'!I84</f>
        <v>0.10345356263703853</v>
      </c>
      <c r="D83" s="41">
        <f>'Pretax Summary'!J84</f>
        <v>1.3930031198627963</v>
      </c>
      <c r="E83" s="42">
        <f ca="1">'Posttax Summary'!H84</f>
        <v>-5.0417235652255754E-2</v>
      </c>
      <c r="F83" s="42">
        <f ca="1">'Posttax Summary'!I84</f>
        <v>1.2484650735578917E-2</v>
      </c>
      <c r="G83" s="42">
        <f ca="1">'Posttax Summary'!J84</f>
        <v>1.3571284523995217</v>
      </c>
      <c r="H83" s="43">
        <f t="shared" ca="1" si="3"/>
        <v>-6.0967420445374121E-2</v>
      </c>
      <c r="I83" s="43">
        <f t="shared" ca="1" si="4"/>
        <v>5.7969106686308725E-2</v>
      </c>
      <c r="J83" s="43">
        <f t="shared" ca="1" si="5"/>
        <v>1.375065786131159</v>
      </c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>
        <f>'Pretax Summary'!A85</f>
        <v>1994</v>
      </c>
      <c r="B84" s="41">
        <f>'Pretax Summary'!H85</f>
        <v>-7.175293314780451E-2</v>
      </c>
      <c r="C84" s="41">
        <f>'Pretax Summary'!I85</f>
        <v>7.3606950792912462E-2</v>
      </c>
      <c r="D84" s="41">
        <f>'Pretax Summary'!J85</f>
        <v>1.4689855946994235</v>
      </c>
      <c r="E84" s="42">
        <f ca="1">'Posttax Summary'!H85</f>
        <v>-4.890799028153836E-2</v>
      </c>
      <c r="F84" s="42">
        <f ca="1">'Posttax Summary'!I85</f>
        <v>-1.7246148435408504E-2</v>
      </c>
      <c r="G84" s="42">
        <f ca="1">'Posttax Summary'!J85</f>
        <v>1.4191940498937385</v>
      </c>
      <c r="H84" s="43">
        <f t="shared" ca="1" si="3"/>
        <v>-6.0330461714671435E-2</v>
      </c>
      <c r="I84" s="43">
        <f t="shared" ca="1" si="4"/>
        <v>2.8180401178751979E-2</v>
      </c>
      <c r="J84" s="43">
        <f t="shared" ca="1" si="5"/>
        <v>1.444089822296581</v>
      </c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>
        <f>'Pretax Summary'!A86</f>
        <v>1995</v>
      </c>
      <c r="B85" s="41">
        <f>'Pretax Summary'!H86</f>
        <v>-7.1975232492542784E-2</v>
      </c>
      <c r="C85" s="41">
        <f>'Pretax Summary'!I86</f>
        <v>6.4596437301521092E-2</v>
      </c>
      <c r="D85" s="41">
        <f>'Pretax Summary'!J86</f>
        <v>1.49127259414061</v>
      </c>
      <c r="E85" s="42">
        <f ca="1">'Posttax Summary'!H86</f>
        <v>-4.6492053130685718E-2</v>
      </c>
      <c r="F85" s="42">
        <f ca="1">'Posttax Summary'!I86</f>
        <v>-3.0587218861453103E-2</v>
      </c>
      <c r="G85" s="42">
        <f ca="1">'Posttax Summary'!J86</f>
        <v>1.4127534413850982</v>
      </c>
      <c r="H85" s="43">
        <f t="shared" ca="1" si="3"/>
        <v>-5.9233642811614251E-2</v>
      </c>
      <c r="I85" s="43">
        <f t="shared" ca="1" si="4"/>
        <v>1.7004609220033995E-2</v>
      </c>
      <c r="J85" s="43">
        <f t="shared" ca="1" si="5"/>
        <v>1.4520130177628541</v>
      </c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>
        <f>'Pretax Summary'!A87</f>
        <v>1996</v>
      </c>
      <c r="B86" s="41">
        <f>'Pretax Summary'!H87</f>
        <v>-7.2084379679541732E-2</v>
      </c>
      <c r="C86" s="41">
        <f>'Pretax Summary'!I87</f>
        <v>5.5583738451974174E-2</v>
      </c>
      <c r="D86" s="41">
        <f>'Pretax Summary'!J87</f>
        <v>1.5041532478675275</v>
      </c>
      <c r="E86" s="42">
        <f ca="1">'Posttax Summary'!H87</f>
        <v>-4.6220863667225554E-2</v>
      </c>
      <c r="F86" s="42">
        <f ca="1">'Posttax Summary'!I87</f>
        <v>-3.7996269303546271E-2</v>
      </c>
      <c r="G86" s="42">
        <f ca="1">'Posttax Summary'!J87</f>
        <v>1.4218535461165658</v>
      </c>
      <c r="H86" s="43">
        <f t="shared" ca="1" si="3"/>
        <v>-5.9152621673383643E-2</v>
      </c>
      <c r="I86" s="43">
        <f t="shared" ca="1" si="4"/>
        <v>8.7937345742139517E-3</v>
      </c>
      <c r="J86" s="43">
        <f t="shared" ca="1" si="5"/>
        <v>1.4630033969920466</v>
      </c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>
        <f>'Pretax Summary'!A88</f>
        <v>1997</v>
      </c>
      <c r="B87" s="41">
        <f>'Pretax Summary'!H88</f>
        <v>-7.667098614123502E-2</v>
      </c>
      <c r="C87" s="41">
        <f>'Pretax Summary'!I88</f>
        <v>4.7619780802842904E-2</v>
      </c>
      <c r="D87" s="41">
        <f>'Pretax Summary'!J88</f>
        <v>1.5861300007756429</v>
      </c>
      <c r="E87" s="42">
        <f ca="1">'Posttax Summary'!H88</f>
        <v>-5.0369864588523106E-2</v>
      </c>
      <c r="F87" s="42">
        <f ca="1">'Posttax Summary'!I88</f>
        <v>-4.4843145361139536E-2</v>
      </c>
      <c r="G87" s="42">
        <f ca="1">'Posttax Summary'!J88</f>
        <v>1.5075433491736505</v>
      </c>
      <c r="H87" s="43">
        <f t="shared" ca="1" si="3"/>
        <v>-6.3520425364879063E-2</v>
      </c>
      <c r="I87" s="43">
        <f t="shared" ca="1" si="4"/>
        <v>1.3883177208516839E-3</v>
      </c>
      <c r="J87" s="43">
        <f t="shared" ca="1" si="5"/>
        <v>1.5468366749746467</v>
      </c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>
        <f>'Pretax Summary'!A89</f>
        <v>1998</v>
      </c>
      <c r="B88" s="41">
        <f>'Pretax Summary'!H89</f>
        <v>-7.2905518266139335E-2</v>
      </c>
      <c r="C88" s="41">
        <f>'Pretax Summary'!I89</f>
        <v>4.7180431757392949E-2</v>
      </c>
      <c r="D88" s="41">
        <f>'Pretax Summary'!J89</f>
        <v>1.5096048873233405</v>
      </c>
      <c r="E88" s="42">
        <f ca="1">'Posttax Summary'!H89</f>
        <v>-4.599403164695115E-2</v>
      </c>
      <c r="F88" s="42">
        <f ca="1">'Posttax Summary'!I89</f>
        <v>-4.5232211660577115E-2</v>
      </c>
      <c r="G88" s="42">
        <f ca="1">'Posttax Summary'!J89</f>
        <v>1.4152883242374634</v>
      </c>
      <c r="H88" s="43">
        <f t="shared" ca="1" si="3"/>
        <v>-5.9449774956545243E-2</v>
      </c>
      <c r="I88" s="43">
        <f t="shared" ca="1" si="4"/>
        <v>9.7411004840791682E-4</v>
      </c>
      <c r="J88" s="43">
        <f t="shared" ca="1" si="5"/>
        <v>1.462446605780402</v>
      </c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>
        <f>'Pretax Summary'!A90</f>
        <v>1999</v>
      </c>
      <c r="B89" s="41">
        <f>'Pretax Summary'!H90</f>
        <v>-7.8518189482308265E-2</v>
      </c>
      <c r="C89" s="41">
        <f>'Pretax Summary'!I90</f>
        <v>4.2813899310215842E-2</v>
      </c>
      <c r="D89" s="41">
        <f>'Pretax Summary'!J90</f>
        <v>1.593112176063157</v>
      </c>
      <c r="E89" s="42">
        <f ca="1">'Posttax Summary'!H90</f>
        <v>-5.0344611606942369E-2</v>
      </c>
      <c r="F89" s="42">
        <f ca="1">'Posttax Summary'!I90</f>
        <v>-5.1976060036024396E-2</v>
      </c>
      <c r="G89" s="42">
        <f ca="1">'Posttax Summary'!J90</f>
        <v>1.5027671190032739</v>
      </c>
      <c r="H89" s="43">
        <f t="shared" ca="1" si="3"/>
        <v>-6.4431400544625317E-2</v>
      </c>
      <c r="I89" s="43">
        <f t="shared" ca="1" si="4"/>
        <v>-4.5810803629042773E-3</v>
      </c>
      <c r="J89" s="43">
        <f t="shared" ca="1" si="5"/>
        <v>1.5479396475332154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>
        <f>'Pretax Summary'!A91</f>
        <v>2000</v>
      </c>
      <c r="B90" s="41">
        <f>'Pretax Summary'!H91</f>
        <v>-7.7251943841958548E-2</v>
      </c>
      <c r="C90" s="41">
        <f>'Pretax Summary'!I91</f>
        <v>3.844668206991364E-2</v>
      </c>
      <c r="D90" s="41">
        <f>'Pretax Summary'!J91</f>
        <v>1.5679183960312142</v>
      </c>
      <c r="E90" s="42">
        <f ca="1">'Posttax Summary'!H91</f>
        <v>-4.9012950267428024E-2</v>
      </c>
      <c r="F90" s="42">
        <f ca="1">'Posttax Summary'!I91</f>
        <v>-5.2716237559746082E-2</v>
      </c>
      <c r="G90" s="42">
        <f ca="1">'Posttax Summary'!J91</f>
        <v>1.4612545622225768</v>
      </c>
      <c r="H90" s="43">
        <f t="shared" ca="1" si="3"/>
        <v>-6.3132447054693286E-2</v>
      </c>
      <c r="I90" s="43">
        <f t="shared" ca="1" si="4"/>
        <v>-7.1347777449162209E-3</v>
      </c>
      <c r="J90" s="43">
        <f t="shared" ca="1" si="5"/>
        <v>1.5145864791268955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>
        <f>'Pretax Summary'!A92</f>
        <v>2001</v>
      </c>
      <c r="B91" s="41">
        <f>'Pretax Summary'!H92</f>
        <v>-6.7993760334181808E-2</v>
      </c>
      <c r="C91" s="41">
        <f>'Pretax Summary'!I92</f>
        <v>5.1391549389233182E-2</v>
      </c>
      <c r="D91" s="41">
        <f>'Pretax Summary'!J92</f>
        <v>1.3645789268739303</v>
      </c>
      <c r="E91" s="42">
        <f ca="1">'Posttax Summary'!H92</f>
        <v>-3.9577535287448895E-2</v>
      </c>
      <c r="F91" s="42">
        <f ca="1">'Posttax Summary'!I92</f>
        <v>-4.3041558038822925E-2</v>
      </c>
      <c r="G91" s="42">
        <f ca="1">'Posttax Summary'!J92</f>
        <v>1.2430891578681842</v>
      </c>
      <c r="H91" s="43">
        <f t="shared" ca="1" si="3"/>
        <v>-5.3785647810815351E-2</v>
      </c>
      <c r="I91" s="43">
        <f t="shared" ca="1" si="4"/>
        <v>4.1749956752051287E-3</v>
      </c>
      <c r="J91" s="43">
        <f t="shared" ca="1" si="5"/>
        <v>1.3038340423710573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>
        <f>'Pretax Summary'!A93</f>
        <v>2002</v>
      </c>
      <c r="B92" s="41">
        <f>'Pretax Summary'!H93</f>
        <v>-6.5940308368008127E-2</v>
      </c>
      <c r="C92" s="41">
        <f>'Pretax Summary'!I93</f>
        <v>5.3702241389943506E-2</v>
      </c>
      <c r="D92" s="41">
        <f>'Pretax Summary'!J93</f>
        <v>1.3176091941197532</v>
      </c>
      <c r="E92" s="42">
        <f ca="1">'Posttax Summary'!H93</f>
        <v>-3.7681856380901602E-2</v>
      </c>
      <c r="F92" s="42">
        <f ca="1">'Posttax Summary'!I93</f>
        <v>-4.1197748798330713E-2</v>
      </c>
      <c r="G92" s="42">
        <f ca="1">'Posttax Summary'!J93</f>
        <v>1.1988075818264901</v>
      </c>
      <c r="H92" s="43">
        <f t="shared" ca="1" si="3"/>
        <v>-5.1811082374454864E-2</v>
      </c>
      <c r="I92" s="43">
        <f t="shared" ca="1" si="4"/>
        <v>6.2522462958063962E-3</v>
      </c>
      <c r="J92" s="43">
        <f t="shared" ca="1" si="5"/>
        <v>1.2582083879731216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>
        <f>'Pretax Summary'!A94</f>
        <v>2003</v>
      </c>
      <c r="B93" s="41">
        <f>'Pretax Summary'!H94</f>
        <v>-6.110398770075931E-2</v>
      </c>
      <c r="C93" s="41">
        <f>'Pretax Summary'!I94</f>
        <v>5.6714130134812635E-2</v>
      </c>
      <c r="D93" s="41">
        <f>'Pretax Summary'!J94</f>
        <v>1.2213031930299558</v>
      </c>
      <c r="E93" s="42">
        <f ca="1">'Posttax Summary'!H94</f>
        <v>-3.334786283887603E-2</v>
      </c>
      <c r="F93" s="42">
        <f ca="1">'Posttax Summary'!I94</f>
        <v>-3.7464252866131087E-2</v>
      </c>
      <c r="G93" s="42">
        <f ca="1">'Posttax Summary'!J94</f>
        <v>1.0962310517212712</v>
      </c>
      <c r="H93" s="43">
        <f t="shared" ca="1" si="3"/>
        <v>-4.722592526981767E-2</v>
      </c>
      <c r="I93" s="43">
        <f t="shared" ca="1" si="4"/>
        <v>9.6249386343407739E-3</v>
      </c>
      <c r="J93" s="43">
        <f t="shared" ca="1" si="5"/>
        <v>1.1587671223756135</v>
      </c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>
        <f>'Pretax Summary'!A95</f>
        <v>2004</v>
      </c>
      <c r="B94" s="41">
        <f>'Pretax Summary'!H95</f>
        <v>-5.9732169657630174E-2</v>
      </c>
      <c r="C94" s="41">
        <f>'Pretax Summary'!I95</f>
        <v>4.1749523267906374E-2</v>
      </c>
      <c r="D94" s="41">
        <f>'Pretax Summary'!J95</f>
        <v>1.2264784317588688</v>
      </c>
      <c r="E94" s="42">
        <f ca="1">'Posttax Summary'!H95</f>
        <v>-3.3072851352563992E-2</v>
      </c>
      <c r="F94" s="42">
        <f ca="1">'Posttax Summary'!I95</f>
        <v>-5.2264995413303983E-2</v>
      </c>
      <c r="G94" s="42">
        <f ca="1">'Posttax Summary'!J95</f>
        <v>1.1347044197161904</v>
      </c>
      <c r="H94" s="43">
        <f t="shared" ca="1" si="3"/>
        <v>-4.6402510505097083E-2</v>
      </c>
      <c r="I94" s="43">
        <f t="shared" ca="1" si="4"/>
        <v>-5.2577360726988043E-3</v>
      </c>
      <c r="J94" s="43">
        <f t="shared" ca="1" si="5"/>
        <v>1.1805914257375296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>
        <f>'Pretax Summary'!A96</f>
        <v>2005</v>
      </c>
      <c r="B95" s="41">
        <f>'Pretax Summary'!H96</f>
        <v>-6.4007207190372672E-2</v>
      </c>
      <c r="C95" s="41">
        <f>'Pretax Summary'!I96</f>
        <v>2.0708538789254716E-2</v>
      </c>
      <c r="D95" s="41">
        <f>'Pretax Summary'!J96</f>
        <v>1.3451218120554205</v>
      </c>
      <c r="E95" s="42">
        <f ca="1">'Posttax Summary'!H96</f>
        <v>-4.0169394331428521E-2</v>
      </c>
      <c r="F95" s="42">
        <f ca="1">'Posttax Summary'!I96</f>
        <v>-7.9532901900935427E-2</v>
      </c>
      <c r="G95" s="42">
        <f ca="1">'Posttax Summary'!J96</f>
        <v>1.3585294735603139</v>
      </c>
      <c r="H95" s="43">
        <f t="shared" ca="1" si="3"/>
        <v>-5.2088300760900597E-2</v>
      </c>
      <c r="I95" s="43">
        <f t="shared" ca="1" si="4"/>
        <v>-2.9412181555840355E-2</v>
      </c>
      <c r="J95" s="43">
        <f t="shared" ca="1" si="5"/>
        <v>1.3518256428078672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>
        <f>'Pretax Summary'!A97</f>
        <v>2006</v>
      </c>
      <c r="B96" s="41">
        <f>'Pretax Summary'!H97</f>
        <v>-6.46784530000869E-2</v>
      </c>
      <c r="C96" s="41">
        <f>'Pretax Summary'!I97</f>
        <v>9.4542639659720429E-3</v>
      </c>
      <c r="D96" s="41">
        <f>'Pretax Summary'!J97</f>
        <v>1.3680724261522186</v>
      </c>
      <c r="E96" s="42">
        <f ca="1">'Posttax Summary'!H97</f>
        <v>-4.29982452750719E-2</v>
      </c>
      <c r="F96" s="42">
        <f ca="1">'Posttax Summary'!I97</f>
        <v>-9.0044348090425497E-2</v>
      </c>
      <c r="G96" s="42">
        <f ca="1">'Posttax Summary'!J97</f>
        <v>1.4274399772596817</v>
      </c>
      <c r="H96" s="43">
        <f t="shared" ca="1" si="3"/>
        <v>-5.38383491375794E-2</v>
      </c>
      <c r="I96" s="43">
        <f t="shared" ca="1" si="4"/>
        <v>-4.0295042062226727E-2</v>
      </c>
      <c r="J96" s="43">
        <f t="shared" ca="1" si="5"/>
        <v>1.3977562017059502</v>
      </c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>
        <f>'Pretax Summary'!A98</f>
        <v>2007</v>
      </c>
      <c r="B97" s="41">
        <f>'Pretax Summary'!H98</f>
        <v>-6.0701005421316956E-2</v>
      </c>
      <c r="C97" s="41">
        <f>'Pretax Summary'!I98</f>
        <v>1.0179587283051683E-2</v>
      </c>
      <c r="D97" s="41">
        <f>'Pretax Summary'!J98</f>
        <v>1.3115850173480719</v>
      </c>
      <c r="E97" s="42">
        <f ca="1">'Posttax Summary'!H98</f>
        <v>-3.6086707669373941E-2</v>
      </c>
      <c r="F97" s="42">
        <f ca="1">'Posttax Summary'!I98</f>
        <v>-6.5728259958741098E-2</v>
      </c>
      <c r="G97" s="42">
        <f ca="1">'Posttax Summary'!J98</f>
        <v>1.2048717481651821</v>
      </c>
      <c r="H97" s="43">
        <f t="shared" ca="1" si="3"/>
        <v>-4.8393856545345448E-2</v>
      </c>
      <c r="I97" s="43">
        <f t="shared" ca="1" si="4"/>
        <v>-2.7774336337844707E-2</v>
      </c>
      <c r="J97" s="43">
        <f t="shared" ca="1" si="5"/>
        <v>1.258228382756627</v>
      </c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>
        <f>'Pretax Summary'!A99</f>
        <v>2008</v>
      </c>
      <c r="B98" s="41">
        <f>'Pretax Summary'!H99</f>
        <v>-5.9533472760444184E-2</v>
      </c>
      <c r="C98" s="41">
        <f>'Pretax Summary'!I99</f>
        <v>2.0328515850277951E-2</v>
      </c>
      <c r="D98" s="41">
        <f>'Pretax Summary'!J99</f>
        <v>1.2565229988996149</v>
      </c>
      <c r="E98" s="42">
        <f ca="1">'Posttax Summary'!H99</f>
        <v>-3.3724880915365518E-2</v>
      </c>
      <c r="F98" s="42">
        <f ca="1">'Posttax Summary'!I99</f>
        <v>-5.8184275727438339E-2</v>
      </c>
      <c r="G98" s="42">
        <f ca="1">'Posttax Summary'!J99</f>
        <v>1.1358311660141389</v>
      </c>
      <c r="H98" s="43">
        <f t="shared" ca="1" si="3"/>
        <v>-4.6629176837904851E-2</v>
      </c>
      <c r="I98" s="43">
        <f t="shared" ca="1" si="4"/>
        <v>-1.8927879938580194E-2</v>
      </c>
      <c r="J98" s="43">
        <f t="shared" ca="1" si="5"/>
        <v>1.1961770824568769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>
        <f>'Pretax Summary'!A100</f>
        <v>2009</v>
      </c>
      <c r="B99" s="41">
        <f>'Pretax Summary'!H100</f>
        <v>-5.9999560573226196E-2</v>
      </c>
      <c r="C99" s="41">
        <f>'Pretax Summary'!I100</f>
        <v>4.5250664166327503E-2</v>
      </c>
      <c r="D99" s="41">
        <f>'Pretax Summary'!J100</f>
        <v>1.2124853280131385</v>
      </c>
      <c r="E99" s="42">
        <f ca="1">'Posttax Summary'!H100</f>
        <v>-3.6308688322312599E-2</v>
      </c>
      <c r="F99" s="42">
        <f ca="1">'Posttax Summary'!I100</f>
        <v>-4.2853513528282483E-2</v>
      </c>
      <c r="G99" s="42">
        <f ca="1">'Posttax Summary'!J100</f>
        <v>1.1467142116488018</v>
      </c>
      <c r="H99" s="43">
        <f t="shared" ca="1" si="3"/>
        <v>-4.8154124447769397E-2</v>
      </c>
      <c r="I99" s="43">
        <f t="shared" ca="1" si="4"/>
        <v>1.1985753190225101E-3</v>
      </c>
      <c r="J99" s="43">
        <f t="shared" ca="1" si="5"/>
        <v>1.1795997698309701</v>
      </c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>
        <f>'Pretax Summary'!A101</f>
        <v>2010</v>
      </c>
      <c r="B100" s="41">
        <f>'Pretax Summary'!H101</f>
        <v>-7.4443024508889399E-2</v>
      </c>
      <c r="C100" s="41">
        <f>'Pretax Summary'!I101</f>
        <v>4.0360245383397331E-2</v>
      </c>
      <c r="D100" s="41">
        <f>'Pretax Summary'!J101</f>
        <v>1.4342582195797386</v>
      </c>
      <c r="E100" s="42">
        <f ca="1">'Posttax Summary'!H101</f>
        <v>-5.4595390759484719E-2</v>
      </c>
      <c r="F100" s="42">
        <f ca="1">'Posttax Summary'!I101</f>
        <v>-6.2873310275365579E-2</v>
      </c>
      <c r="G100" s="42">
        <f ca="1">'Posttax Summary'!J101</f>
        <v>1.532255055541198</v>
      </c>
      <c r="H100" s="43">
        <f t="shared" ca="1" si="3"/>
        <v>-6.4519207634187059E-2</v>
      </c>
      <c r="I100" s="43">
        <f t="shared" ca="1" si="4"/>
        <v>-1.1256532445984124E-2</v>
      </c>
      <c r="J100" s="43">
        <f t="shared" ca="1" si="5"/>
        <v>1.4832566375604683</v>
      </c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>
        <f>'Pretax Summary'!A102</f>
        <v>2011</v>
      </c>
      <c r="B101" s="41">
        <f>'Pretax Summary'!H102</f>
        <v>-8.3627810686254356E-2</v>
      </c>
      <c r="C101" s="41">
        <f>'Pretax Summary'!I102</f>
        <v>3.0437190915576062E-2</v>
      </c>
      <c r="D101" s="41">
        <f>'Pretax Summary'!J102</f>
        <v>1.6043089543211417</v>
      </c>
      <c r="E101" s="42">
        <f ca="1">'Posttax Summary'!H102</f>
        <v>-6.0445734655796501E-2</v>
      </c>
      <c r="F101" s="42">
        <f ca="1">'Posttax Summary'!I102</f>
        <v>-5.0125340554611153E-2</v>
      </c>
      <c r="G101" s="42">
        <f ca="1">'Posttax Summary'!J102</f>
        <v>1.5701840503568412</v>
      </c>
      <c r="H101" s="43">
        <f t="shared" ca="1" si="3"/>
        <v>-7.2036772671025429E-2</v>
      </c>
      <c r="I101" s="43">
        <f t="shared" ca="1" si="4"/>
        <v>-9.8440748195175454E-3</v>
      </c>
      <c r="J101" s="43">
        <f t="shared" ca="1" si="5"/>
        <v>1.5872465023389914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>
        <f>'Pretax Summary'!A103</f>
        <v>2012</v>
      </c>
      <c r="B102" s="41">
        <f>'Pretax Summary'!H103</f>
        <v>-8.4607052592770127E-2</v>
      </c>
      <c r="C102" s="41">
        <f>'Pretax Summary'!I103</f>
        <v>4.071851863078213E-2</v>
      </c>
      <c r="D102" s="41">
        <f>'Pretax Summary'!J103</f>
        <v>1.5801779480889717</v>
      </c>
      <c r="E102" s="42">
        <f ca="1">'Posttax Summary'!H103</f>
        <v>-6.1668722428303235E-2</v>
      </c>
      <c r="F102" s="42">
        <f ca="1">'Posttax Summary'!I103</f>
        <v>-4.0269909463050646E-2</v>
      </c>
      <c r="G102" s="42">
        <f ca="1">'Posttax Summary'!J103</f>
        <v>1.5464400261147682</v>
      </c>
      <c r="H102" s="43">
        <f t="shared" ca="1" si="3"/>
        <v>-7.3137887510536681E-2</v>
      </c>
      <c r="I102" s="43">
        <f t="shared" ca="1" si="4"/>
        <v>2.2430458386574204E-4</v>
      </c>
      <c r="J102" s="43">
        <f t="shared" ca="1" si="5"/>
        <v>1.5633089871018699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>
        <f>'Pretax Summary'!A104</f>
        <v>2013</v>
      </c>
      <c r="B103" s="41">
        <f>'Pretax Summary'!H104</f>
        <v>-8.9006487778198862E-2</v>
      </c>
      <c r="C103" s="41">
        <f>'Pretax Summary'!I104</f>
        <v>8.1241515068142256E-3</v>
      </c>
      <c r="D103" s="41">
        <f>'Pretax Summary'!J104</f>
        <v>1.7553837263894172</v>
      </c>
      <c r="E103" s="42">
        <f ca="1">'Posttax Summary'!H104</f>
        <v>-6.5232515658979584E-2</v>
      </c>
      <c r="F103" s="42">
        <f ca="1">'Posttax Summary'!I104</f>
        <v>-6.0979422683059892E-2</v>
      </c>
      <c r="G103" s="42">
        <f ca="1">'Posttax Summary'!J104</f>
        <v>1.6809723486111428</v>
      </c>
      <c r="H103" s="43">
        <f t="shared" ca="1" si="3"/>
        <v>-7.7119501718589223E-2</v>
      </c>
      <c r="I103" s="43">
        <f t="shared" ca="1" si="4"/>
        <v>-2.6427635588122833E-2</v>
      </c>
      <c r="J103" s="43">
        <f t="shared" ca="1" si="5"/>
        <v>1.71817803750028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>
        <f>'Pretax Summary'!A105</f>
        <v>2014</v>
      </c>
      <c r="B104" s="41">
        <f>'Pretax Summary'!H105</f>
        <v>-0.10071707307849975</v>
      </c>
      <c r="C104" s="41">
        <f>'Pretax Summary'!I105</f>
        <v>1.7878145133449097E-2</v>
      </c>
      <c r="D104" s="41">
        <f>'Pretax Summary'!J105</f>
        <v>1.858005686682167</v>
      </c>
      <c r="E104" s="42">
        <f ca="1">'Posttax Summary'!H105</f>
        <v>-7.7259690243097645E-2</v>
      </c>
      <c r="F104" s="42">
        <f ca="1">'Posttax Summary'!I105</f>
        <v>-4.9673829093644817E-2</v>
      </c>
      <c r="G104" s="42">
        <f ca="1">'Posttax Summary'!J105</f>
        <v>1.7933189505149758</v>
      </c>
      <c r="H104" s="43">
        <f t="shared" ca="1" si="3"/>
        <v>-8.8988381660798699E-2</v>
      </c>
      <c r="I104" s="43">
        <f t="shared" ca="1" si="4"/>
        <v>-1.589784198009786E-2</v>
      </c>
      <c r="J104" s="43">
        <f t="shared" ca="1" si="5"/>
        <v>1.8256623185985714</v>
      </c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>
        <v>2015</v>
      </c>
      <c r="B105" s="41">
        <f>'Pretax Summary'!H106</f>
        <v>0</v>
      </c>
      <c r="C105" s="41">
        <f>'Pretax Summary'!I106</f>
        <v>0</v>
      </c>
      <c r="D105" s="41">
        <f>'Pretax Summary'!J106</f>
        <v>0</v>
      </c>
      <c r="E105" s="42" t="e">
        <f>'Posttax Summary'!H106</f>
        <v>#VALUE!</v>
      </c>
      <c r="F105" s="42" t="e">
        <f>'Posttax Summary'!I106</f>
        <v>#VALUE!</v>
      </c>
      <c r="G105" s="42" t="e">
        <f>'Posttax Summary'!J106</f>
        <v>#VALUE!</v>
      </c>
      <c r="H105" s="43" t="e">
        <f t="shared" si="3"/>
        <v>#VALUE!</v>
      </c>
      <c r="I105" s="43" t="e">
        <f t="shared" si="4"/>
        <v>#VALUE!</v>
      </c>
      <c r="J105" s="43" t="e">
        <f t="shared" si="5"/>
        <v>#VALUE!</v>
      </c>
    </row>
    <row r="106" spans="1:27">
      <c r="A106">
        <v>2016</v>
      </c>
      <c r="B106" s="41">
        <f>'Pretax Summary'!H107</f>
        <v>0</v>
      </c>
      <c r="C106" s="41">
        <f>'Pretax Summary'!I107</f>
        <v>0</v>
      </c>
      <c r="D106" s="41">
        <f>'Pretax Summary'!J107</f>
        <v>0</v>
      </c>
      <c r="E106" s="42">
        <f>'Posttax Summary'!H107</f>
        <v>0</v>
      </c>
      <c r="F106" s="42">
        <f>'Posttax Summary'!I107</f>
        <v>0</v>
      </c>
      <c r="G106" s="42">
        <f>'Posttax Summary'!J107</f>
        <v>0</v>
      </c>
      <c r="H106" s="43">
        <f t="shared" si="3"/>
        <v>0</v>
      </c>
      <c r="I106" s="43">
        <f t="shared" si="4"/>
        <v>0</v>
      </c>
      <c r="J106" s="43">
        <f t="shared" si="5"/>
        <v>0</v>
      </c>
    </row>
    <row r="107" spans="1:27">
      <c r="A107">
        <v>2017</v>
      </c>
      <c r="B107" s="41">
        <f>'Pretax Summary'!H108</f>
        <v>0</v>
      </c>
      <c r="C107" s="41">
        <f>'Pretax Summary'!I108</f>
        <v>0</v>
      </c>
      <c r="D107" s="41">
        <f>'Pretax Summary'!J108</f>
        <v>0</v>
      </c>
      <c r="E107" s="42">
        <f>'Posttax Summary'!H108</f>
        <v>0</v>
      </c>
      <c r="F107" s="42">
        <f>'Posttax Summary'!I108</f>
        <v>0</v>
      </c>
      <c r="G107" s="42">
        <f>'Posttax Summary'!J108</f>
        <v>0</v>
      </c>
      <c r="H107" s="43">
        <f t="shared" si="3"/>
        <v>0</v>
      </c>
      <c r="I107" s="43">
        <f t="shared" si="4"/>
        <v>0</v>
      </c>
      <c r="J107" s="43">
        <f t="shared" si="5"/>
        <v>0</v>
      </c>
    </row>
    <row r="108" spans="1:27">
      <c r="A108">
        <v>2018</v>
      </c>
      <c r="B108" s="41">
        <f>'Pretax Summary'!H109</f>
        <v>0</v>
      </c>
      <c r="C108" s="41">
        <f>'Pretax Summary'!I109</f>
        <v>0</v>
      </c>
      <c r="D108" s="41">
        <f>'Pretax Summary'!J109</f>
        <v>0</v>
      </c>
      <c r="E108" s="42">
        <f>'Posttax Summary'!H109</f>
        <v>0</v>
      </c>
      <c r="F108" s="42">
        <f>'Posttax Summary'!I109</f>
        <v>0</v>
      </c>
      <c r="G108" s="42">
        <f>'Posttax Summary'!J109</f>
        <v>0</v>
      </c>
      <c r="H108" s="43">
        <f t="shared" si="3"/>
        <v>0</v>
      </c>
      <c r="I108" s="43">
        <f t="shared" si="4"/>
        <v>0</v>
      </c>
      <c r="J108" s="43">
        <f t="shared" si="5"/>
        <v>0</v>
      </c>
    </row>
    <row r="109" spans="1:27">
      <c r="A109">
        <v>2019</v>
      </c>
      <c r="B109" s="41">
        <f>'Pretax Summary'!H110</f>
        <v>0</v>
      </c>
      <c r="C109" s="41">
        <f>'Pretax Summary'!I110</f>
        <v>0</v>
      </c>
      <c r="D109" s="41">
        <f>'Pretax Summary'!J110</f>
        <v>0</v>
      </c>
      <c r="E109" s="42">
        <f>'Posttax Summary'!H110</f>
        <v>0</v>
      </c>
      <c r="F109" s="42">
        <f>'Posttax Summary'!I110</f>
        <v>0</v>
      </c>
      <c r="G109" s="42">
        <f>'Posttax Summary'!J110</f>
        <v>0</v>
      </c>
      <c r="H109" s="43">
        <f t="shared" si="3"/>
        <v>0</v>
      </c>
      <c r="I109" s="43">
        <f t="shared" si="4"/>
        <v>0</v>
      </c>
      <c r="J109" s="43">
        <f t="shared" si="5"/>
        <v>0</v>
      </c>
    </row>
    <row r="110" spans="1:27">
      <c r="A110" t="s">
        <v>32</v>
      </c>
      <c r="B110" s="41" t="s">
        <v>32</v>
      </c>
      <c r="C110" s="41" t="s">
        <v>32</v>
      </c>
      <c r="D110" s="41" t="s">
        <v>32</v>
      </c>
      <c r="E110" s="42" t="s">
        <v>32</v>
      </c>
      <c r="F110" s="42" t="s">
        <v>32</v>
      </c>
      <c r="G110" s="42" t="s">
        <v>32</v>
      </c>
      <c r="H110" s="43" t="s">
        <v>32</v>
      </c>
      <c r="I110" s="43" t="s">
        <v>32</v>
      </c>
      <c r="J110" s="43" t="s">
        <v>32</v>
      </c>
    </row>
  </sheetData>
  <mergeCells count="3">
    <mergeCell ref="B1:D1"/>
    <mergeCell ref="E1:G1"/>
    <mergeCell ref="H1:J1"/>
  </mergeCells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400D-E171-2243-A6D0-38967CC32FC3}">
  <dimension ref="A1:P105"/>
  <sheetViews>
    <sheetView zoomScale="66" workbookViewId="0">
      <selection activeCell="A104" sqref="A104"/>
    </sheetView>
  </sheetViews>
  <sheetFormatPr baseColWidth="10" defaultRowHeight="20"/>
  <sheetData>
    <row r="1" spans="1:16">
      <c r="B1" s="82" t="s">
        <v>7</v>
      </c>
      <c r="C1" s="82"/>
      <c r="D1" s="82"/>
      <c r="E1" s="83" t="s">
        <v>8</v>
      </c>
      <c r="F1" s="83"/>
      <c r="G1" s="82" t="s">
        <v>9</v>
      </c>
      <c r="H1" s="82"/>
      <c r="I1" s="84" t="s">
        <v>10</v>
      </c>
      <c r="J1" s="84"/>
      <c r="K1" s="81" t="s">
        <v>11</v>
      </c>
      <c r="L1" s="81"/>
      <c r="M1" s="81" t="s">
        <v>12</v>
      </c>
      <c r="N1" s="81"/>
      <c r="O1" s="81"/>
      <c r="P1" s="81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'Posttax Min, Max, Mean'!P3</f>
        <v>#VALUE!</v>
      </c>
      <c r="C3" s="9">
        <f>'Posttax Min, Max, Mean'!Q3</f>
        <v>1334646.3871717171</v>
      </c>
      <c r="D3" s="9">
        <f>'Posttax Min, Max, Mean'!R3</f>
        <v>1334647.6553888889</v>
      </c>
      <c r="E3" s="10" t="e">
        <f>LN(C3)-F3^2/2</f>
        <v>#VALUE!</v>
      </c>
      <c r="F3" s="10" t="e">
        <f>(LN(D3)-LN(B3))/6</f>
        <v>#VALUE!</v>
      </c>
      <c r="G3" s="9" t="e">
        <f>_xlfn.LOGNORM.INV(G$2,$E3,$F3)</f>
        <v>#VALUE!</v>
      </c>
      <c r="H3" s="9" t="e">
        <f>_xlfn.LOGNORM.INV(H$2,$E3,$F3)</f>
        <v>#VALUE!</v>
      </c>
      <c r="I3" s="11" t="e">
        <f>(LN(G3)-($E3+$F3^2))/$F3</f>
        <v>#VALUE!</v>
      </c>
      <c r="J3" s="11" t="e">
        <f>(LN(H3)-($E3+$F3^2))/$F3</f>
        <v>#VALUE!</v>
      </c>
      <c r="K3" s="12" t="e">
        <f>_xlfn.NORM.DIST(I3,0,1,TRUE)</f>
        <v>#VALUE!</v>
      </c>
      <c r="L3" s="12" t="e">
        <f>_xlfn.NORM.DIST(J3,0,1,TRUE)</f>
        <v>#VALUE!</v>
      </c>
      <c r="M3" s="13" t="e">
        <f>K3</f>
        <v>#VALUE!</v>
      </c>
      <c r="N3" s="13" t="e">
        <f>L3-K3</f>
        <v>#VALUE!</v>
      </c>
      <c r="O3" s="13" t="e">
        <f>1-L3</f>
        <v>#VALUE!</v>
      </c>
      <c r="P3" s="10" t="e">
        <f>2*_xlfn.NORM.DIST(F3/SQRT(2),0,1,TRUE)-1</f>
        <v>#VALUE!</v>
      </c>
    </row>
    <row r="4" spans="1:16">
      <c r="A4" s="14">
        <v>1914</v>
      </c>
      <c r="B4" s="9" t="e">
        <f>'Posttax Min, Max, Mean'!P4</f>
        <v>#VALUE!</v>
      </c>
      <c r="C4" s="9" t="e">
        <f>'Posttax Min, Max, Mean'!Q4</f>
        <v>#DIV/0!</v>
      </c>
      <c r="D4" s="9" t="e">
        <f>'Posttax Min, Max, Mean'!R4</f>
        <v>#DIV/0!</v>
      </c>
      <c r="E4" s="10" t="e">
        <f t="shared" ref="E4:E67" si="0">LN(C4)-F4^2/2</f>
        <v>#DIV/0!</v>
      </c>
      <c r="F4" s="10" t="e">
        <f t="shared" ref="F4:F67" si="1">(LN(D4)-LN(B4))/6</f>
        <v>#DIV/0!</v>
      </c>
      <c r="G4" s="9" t="e">
        <f t="shared" ref="G4:H35" si="2">_xlfn.LOGNORM.INV(G$2,$E4,$F4)</f>
        <v>#DIV/0!</v>
      </c>
      <c r="H4" s="9" t="e">
        <f t="shared" si="2"/>
        <v>#DIV/0!</v>
      </c>
      <c r="I4" s="11" t="e">
        <f t="shared" ref="I4:J67" si="3">(LN(G4)-($E4+$F4^2))/$F4</f>
        <v>#DIV/0!</v>
      </c>
      <c r="J4" s="11" t="e">
        <f t="shared" si="3"/>
        <v>#DIV/0!</v>
      </c>
      <c r="K4" s="12" t="e">
        <f t="shared" ref="K4:L67" si="4">_xlfn.NORM.DIST(I4,0,1,TRUE)</f>
        <v>#DIV/0!</v>
      </c>
      <c r="L4" s="12" t="e">
        <f t="shared" si="4"/>
        <v>#DIV/0!</v>
      </c>
      <c r="M4" s="13" t="e">
        <f t="shared" ref="M4:M67" si="5">K4</f>
        <v>#DIV/0!</v>
      </c>
      <c r="N4" s="13" t="e">
        <f t="shared" ref="N4:N67" si="6">L4-K4</f>
        <v>#DIV/0!</v>
      </c>
      <c r="O4" s="13" t="e">
        <f t="shared" ref="O4:O67" si="7">1-L4</f>
        <v>#DIV/0!</v>
      </c>
      <c r="P4" s="10" t="e">
        <f t="shared" ref="P4:P67" si="8">2*_xlfn.NORM.DIST(F4/SQRT(2),0,1,TRUE)-1</f>
        <v>#DIV/0!</v>
      </c>
    </row>
    <row r="5" spans="1:16">
      <c r="A5" s="14">
        <v>1915</v>
      </c>
      <c r="B5" s="9" t="e">
        <f>'Posttax Min, Max, Mean'!P5</f>
        <v>#VALUE!</v>
      </c>
      <c r="C5" s="9" t="e">
        <f>'Posttax Min, Max, Mean'!Q5</f>
        <v>#DIV/0!</v>
      </c>
      <c r="D5" s="9" t="e">
        <f>'Posttax Min, Max, Mean'!R5</f>
        <v>#DIV/0!</v>
      </c>
      <c r="E5" s="10" t="e">
        <f t="shared" si="0"/>
        <v>#DIV/0!</v>
      </c>
      <c r="F5" s="10" t="e">
        <f t="shared" si="1"/>
        <v>#DIV/0!</v>
      </c>
      <c r="G5" s="9" t="e">
        <f t="shared" si="2"/>
        <v>#DIV/0!</v>
      </c>
      <c r="H5" s="9" t="e">
        <f t="shared" si="2"/>
        <v>#DIV/0!</v>
      </c>
      <c r="I5" s="11" t="e">
        <f t="shared" si="3"/>
        <v>#DIV/0!</v>
      </c>
      <c r="J5" s="11" t="e">
        <f t="shared" si="3"/>
        <v>#DIV/0!</v>
      </c>
      <c r="K5" s="12" t="e">
        <f t="shared" si="4"/>
        <v>#DIV/0!</v>
      </c>
      <c r="L5" s="12" t="e">
        <f t="shared" si="4"/>
        <v>#DIV/0!</v>
      </c>
      <c r="M5" s="13" t="e">
        <f t="shared" si="5"/>
        <v>#DIV/0!</v>
      </c>
      <c r="N5" s="13" t="e">
        <f t="shared" si="6"/>
        <v>#DIV/0!</v>
      </c>
      <c r="O5" s="13" t="e">
        <f t="shared" si="7"/>
        <v>#DIV/0!</v>
      </c>
      <c r="P5" s="10" t="e">
        <f t="shared" si="8"/>
        <v>#DIV/0!</v>
      </c>
    </row>
    <row r="6" spans="1:16">
      <c r="A6" s="14">
        <v>1916</v>
      </c>
      <c r="B6" s="9" t="e">
        <f>'Posttax Min, Max, Mean'!P6</f>
        <v>#VALUE!</v>
      </c>
      <c r="C6" s="9" t="e">
        <f>'Posttax Min, Max, Mean'!Q6</f>
        <v>#DIV/0!</v>
      </c>
      <c r="D6" s="9" t="e">
        <f>'Posttax Min, Max, Mean'!R6</f>
        <v>#DIV/0!</v>
      </c>
      <c r="E6" s="10" t="e">
        <f t="shared" si="0"/>
        <v>#DIV/0!</v>
      </c>
      <c r="F6" s="10" t="e">
        <f t="shared" si="1"/>
        <v>#DIV/0!</v>
      </c>
      <c r="G6" s="9" t="e">
        <f t="shared" si="2"/>
        <v>#DIV/0!</v>
      </c>
      <c r="H6" s="9" t="e">
        <f t="shared" si="2"/>
        <v>#DIV/0!</v>
      </c>
      <c r="I6" s="11" t="e">
        <f t="shared" si="3"/>
        <v>#DIV/0!</v>
      </c>
      <c r="J6" s="11" t="e">
        <f t="shared" si="3"/>
        <v>#DIV/0!</v>
      </c>
      <c r="K6" s="12" t="e">
        <f t="shared" si="4"/>
        <v>#DIV/0!</v>
      </c>
      <c r="L6" s="12" t="e">
        <f t="shared" si="4"/>
        <v>#DIV/0!</v>
      </c>
      <c r="M6" s="13" t="e">
        <f t="shared" si="5"/>
        <v>#DIV/0!</v>
      </c>
      <c r="N6" s="13" t="e">
        <f t="shared" si="6"/>
        <v>#DIV/0!</v>
      </c>
      <c r="O6" s="13" t="e">
        <f t="shared" si="7"/>
        <v>#DIV/0!</v>
      </c>
      <c r="P6" s="10" t="e">
        <f t="shared" si="8"/>
        <v>#DIV/0!</v>
      </c>
    </row>
    <row r="7" spans="1:16">
      <c r="A7" s="14">
        <v>1917</v>
      </c>
      <c r="B7" s="9" t="e">
        <f>'Posttax Min, Max, Mean'!P7</f>
        <v>#VALUE!</v>
      </c>
      <c r="C7" s="9" t="e">
        <f>'Posttax Min, Max, Mean'!Q7</f>
        <v>#DIV/0!</v>
      </c>
      <c r="D7" s="9" t="e">
        <f>'Posttax Min, Max, Mean'!R7</f>
        <v>#DIV/0!</v>
      </c>
      <c r="E7" s="10" t="e">
        <f t="shared" si="0"/>
        <v>#DIV/0!</v>
      </c>
      <c r="F7" s="10" t="e">
        <f t="shared" si="1"/>
        <v>#DIV/0!</v>
      </c>
      <c r="G7" s="9" t="e">
        <f t="shared" si="2"/>
        <v>#DIV/0!</v>
      </c>
      <c r="H7" s="9" t="e">
        <f t="shared" si="2"/>
        <v>#DIV/0!</v>
      </c>
      <c r="I7" s="11" t="e">
        <f t="shared" si="3"/>
        <v>#DIV/0!</v>
      </c>
      <c r="J7" s="11" t="e">
        <f t="shared" si="3"/>
        <v>#DIV/0!</v>
      </c>
      <c r="K7" s="12" t="e">
        <f t="shared" si="4"/>
        <v>#DIV/0!</v>
      </c>
      <c r="L7" s="12" t="e">
        <f t="shared" si="4"/>
        <v>#DIV/0!</v>
      </c>
      <c r="M7" s="13" t="e">
        <f t="shared" si="5"/>
        <v>#DIV/0!</v>
      </c>
      <c r="N7" s="13" t="e">
        <f t="shared" si="6"/>
        <v>#DIV/0!</v>
      </c>
      <c r="O7" s="13" t="e">
        <f t="shared" si="7"/>
        <v>#DIV/0!</v>
      </c>
      <c r="P7" s="10" t="e">
        <f t="shared" si="8"/>
        <v>#DIV/0!</v>
      </c>
    </row>
    <row r="8" spans="1:16">
      <c r="A8" s="14">
        <v>1918</v>
      </c>
      <c r="B8" s="9" t="e">
        <f>'Posttax Min, Max, Mean'!P8</f>
        <v>#VALUE!</v>
      </c>
      <c r="C8" s="9" t="e">
        <f>'Posttax Min, Max, Mean'!Q8</f>
        <v>#DIV/0!</v>
      </c>
      <c r="D8" s="9" t="e">
        <f>'Posttax Min, Max, Mean'!R8</f>
        <v>#DIV/0!</v>
      </c>
      <c r="E8" s="10" t="e">
        <f t="shared" si="0"/>
        <v>#DIV/0!</v>
      </c>
      <c r="F8" s="10" t="e">
        <f t="shared" si="1"/>
        <v>#DIV/0!</v>
      </c>
      <c r="G8" s="9" t="e">
        <f t="shared" si="2"/>
        <v>#DIV/0!</v>
      </c>
      <c r="H8" s="9" t="e">
        <f t="shared" si="2"/>
        <v>#DIV/0!</v>
      </c>
      <c r="I8" s="11" t="e">
        <f t="shared" si="3"/>
        <v>#DIV/0!</v>
      </c>
      <c r="J8" s="11" t="e">
        <f t="shared" si="3"/>
        <v>#DIV/0!</v>
      </c>
      <c r="K8" s="12" t="e">
        <f t="shared" si="4"/>
        <v>#DIV/0!</v>
      </c>
      <c r="L8" s="12" t="e">
        <f t="shared" si="4"/>
        <v>#DIV/0!</v>
      </c>
      <c r="M8" s="13" t="e">
        <f t="shared" si="5"/>
        <v>#DIV/0!</v>
      </c>
      <c r="N8" s="13" t="e">
        <f t="shared" si="6"/>
        <v>#DIV/0!</v>
      </c>
      <c r="O8" s="13" t="e">
        <f t="shared" si="7"/>
        <v>#DIV/0!</v>
      </c>
      <c r="P8" s="10" t="e">
        <f t="shared" si="8"/>
        <v>#DIV/0!</v>
      </c>
    </row>
    <row r="9" spans="1:16">
      <c r="A9" s="14">
        <v>1919</v>
      </c>
      <c r="B9" s="9" t="e">
        <f>'Posttax Min, Max, Mean'!P9</f>
        <v>#VALUE!</v>
      </c>
      <c r="C9" s="9" t="e">
        <f>'Posttax Min, Max, Mean'!Q9</f>
        <v>#DIV/0!</v>
      </c>
      <c r="D9" s="9" t="e">
        <f>'Posttax Min, Max, Mean'!R9</f>
        <v>#DIV/0!</v>
      </c>
      <c r="E9" s="10" t="e">
        <f t="shared" si="0"/>
        <v>#DIV/0!</v>
      </c>
      <c r="F9" s="10" t="e">
        <f t="shared" si="1"/>
        <v>#DIV/0!</v>
      </c>
      <c r="G9" s="9" t="e">
        <f t="shared" si="2"/>
        <v>#DIV/0!</v>
      </c>
      <c r="H9" s="9" t="e">
        <f t="shared" si="2"/>
        <v>#DIV/0!</v>
      </c>
      <c r="I9" s="11" t="e">
        <f t="shared" si="3"/>
        <v>#DIV/0!</v>
      </c>
      <c r="J9" s="11" t="e">
        <f t="shared" si="3"/>
        <v>#DIV/0!</v>
      </c>
      <c r="K9" s="12" t="e">
        <f t="shared" si="4"/>
        <v>#DIV/0!</v>
      </c>
      <c r="L9" s="12" t="e">
        <f t="shared" si="4"/>
        <v>#DIV/0!</v>
      </c>
      <c r="M9" s="13" t="e">
        <f t="shared" si="5"/>
        <v>#DIV/0!</v>
      </c>
      <c r="N9" s="13" t="e">
        <f t="shared" si="6"/>
        <v>#DIV/0!</v>
      </c>
      <c r="O9" s="13" t="e">
        <f t="shared" si="7"/>
        <v>#DIV/0!</v>
      </c>
      <c r="P9" s="10" t="e">
        <f t="shared" si="8"/>
        <v>#DIV/0!</v>
      </c>
    </row>
    <row r="10" spans="1:16">
      <c r="A10" s="14">
        <v>1920</v>
      </c>
      <c r="B10" s="9" t="e">
        <f>'Posttax Min, Max, Mean'!P10</f>
        <v>#VALUE!</v>
      </c>
      <c r="C10" s="9" t="e">
        <f>'Posttax Min, Max, Mean'!Q10</f>
        <v>#DIV/0!</v>
      </c>
      <c r="D10" s="9" t="e">
        <f>'Posttax Min, Max, Mean'!R10</f>
        <v>#DIV/0!</v>
      </c>
      <c r="E10" s="10" t="e">
        <f t="shared" si="0"/>
        <v>#DIV/0!</v>
      </c>
      <c r="F10" s="10" t="e">
        <f t="shared" si="1"/>
        <v>#DIV/0!</v>
      </c>
      <c r="G10" s="9" t="e">
        <f t="shared" si="2"/>
        <v>#DIV/0!</v>
      </c>
      <c r="H10" s="9" t="e">
        <f t="shared" si="2"/>
        <v>#DIV/0!</v>
      </c>
      <c r="I10" s="11" t="e">
        <f t="shared" si="3"/>
        <v>#DIV/0!</v>
      </c>
      <c r="J10" s="11" t="e">
        <f t="shared" si="3"/>
        <v>#DIV/0!</v>
      </c>
      <c r="K10" s="12" t="e">
        <f t="shared" si="4"/>
        <v>#DIV/0!</v>
      </c>
      <c r="L10" s="12" t="e">
        <f t="shared" si="4"/>
        <v>#DIV/0!</v>
      </c>
      <c r="M10" s="13" t="e">
        <f t="shared" si="5"/>
        <v>#DIV/0!</v>
      </c>
      <c r="N10" s="13" t="e">
        <f t="shared" si="6"/>
        <v>#DIV/0!</v>
      </c>
      <c r="O10" s="13" t="e">
        <f t="shared" si="7"/>
        <v>#DIV/0!</v>
      </c>
      <c r="P10" s="10" t="e">
        <f t="shared" si="8"/>
        <v>#DIV/0!</v>
      </c>
    </row>
    <row r="11" spans="1:16">
      <c r="A11" s="14">
        <v>1921</v>
      </c>
      <c r="B11" s="9" t="e">
        <f>'Posttax Min, Max, Mean'!P11</f>
        <v>#VALUE!</v>
      </c>
      <c r="C11" s="9" t="e">
        <f>'Posttax Min, Max, Mean'!Q11</f>
        <v>#DIV/0!</v>
      </c>
      <c r="D11" s="9" t="e">
        <f>'Posttax Min, Max, Mean'!R11</f>
        <v>#DIV/0!</v>
      </c>
      <c r="E11" s="10" t="e">
        <f t="shared" si="0"/>
        <v>#DIV/0!</v>
      </c>
      <c r="F11" s="10" t="e">
        <f t="shared" si="1"/>
        <v>#DIV/0!</v>
      </c>
      <c r="G11" s="9" t="e">
        <f t="shared" si="2"/>
        <v>#DIV/0!</v>
      </c>
      <c r="H11" s="9" t="e">
        <f t="shared" si="2"/>
        <v>#DIV/0!</v>
      </c>
      <c r="I11" s="11" t="e">
        <f t="shared" si="3"/>
        <v>#DIV/0!</v>
      </c>
      <c r="J11" s="11" t="e">
        <f t="shared" si="3"/>
        <v>#DIV/0!</v>
      </c>
      <c r="K11" s="12" t="e">
        <f t="shared" si="4"/>
        <v>#DIV/0!</v>
      </c>
      <c r="L11" s="12" t="e">
        <f t="shared" si="4"/>
        <v>#DIV/0!</v>
      </c>
      <c r="M11" s="13" t="e">
        <f t="shared" si="5"/>
        <v>#DIV/0!</v>
      </c>
      <c r="N11" s="13" t="e">
        <f t="shared" si="6"/>
        <v>#DIV/0!</v>
      </c>
      <c r="O11" s="13" t="e">
        <f t="shared" si="7"/>
        <v>#DIV/0!</v>
      </c>
      <c r="P11" s="10" t="e">
        <f t="shared" si="8"/>
        <v>#DIV/0!</v>
      </c>
    </row>
    <row r="12" spans="1:16">
      <c r="A12" s="14">
        <v>1922</v>
      </c>
      <c r="B12" s="9" t="e">
        <f>'Posttax Min, Max, Mean'!P12</f>
        <v>#VALUE!</v>
      </c>
      <c r="C12" s="9" t="e">
        <f>'Posttax Min, Max, Mean'!Q12</f>
        <v>#DIV/0!</v>
      </c>
      <c r="D12" s="9" t="e">
        <f>'Posttax Min, Max, Mean'!R12</f>
        <v>#DIV/0!</v>
      </c>
      <c r="E12" s="10" t="e">
        <f t="shared" si="0"/>
        <v>#DIV/0!</v>
      </c>
      <c r="F12" s="10" t="e">
        <f t="shared" si="1"/>
        <v>#DIV/0!</v>
      </c>
      <c r="G12" s="9" t="e">
        <f t="shared" si="2"/>
        <v>#DIV/0!</v>
      </c>
      <c r="H12" s="9" t="e">
        <f t="shared" si="2"/>
        <v>#DIV/0!</v>
      </c>
      <c r="I12" s="11" t="e">
        <f t="shared" si="3"/>
        <v>#DIV/0!</v>
      </c>
      <c r="J12" s="11" t="e">
        <f t="shared" si="3"/>
        <v>#DIV/0!</v>
      </c>
      <c r="K12" s="12" t="e">
        <f t="shared" si="4"/>
        <v>#DIV/0!</v>
      </c>
      <c r="L12" s="12" t="e">
        <f t="shared" si="4"/>
        <v>#DIV/0!</v>
      </c>
      <c r="M12" s="13" t="e">
        <f t="shared" si="5"/>
        <v>#DIV/0!</v>
      </c>
      <c r="N12" s="13" t="e">
        <f t="shared" si="6"/>
        <v>#DIV/0!</v>
      </c>
      <c r="O12" s="13" t="e">
        <f t="shared" si="7"/>
        <v>#DIV/0!</v>
      </c>
      <c r="P12" s="10" t="e">
        <f t="shared" si="8"/>
        <v>#DIV/0!</v>
      </c>
    </row>
    <row r="13" spans="1:16">
      <c r="A13" s="14">
        <v>1923</v>
      </c>
      <c r="B13" s="9" t="e">
        <f>'Posttax Min, Max, Mean'!P13</f>
        <v>#VALUE!</v>
      </c>
      <c r="C13" s="9" t="e">
        <f>'Posttax Min, Max, Mean'!Q13</f>
        <v>#DIV/0!</v>
      </c>
      <c r="D13" s="9" t="e">
        <f>'Posttax Min, Max, Mean'!R13</f>
        <v>#DIV/0!</v>
      </c>
      <c r="E13" s="10" t="e">
        <f t="shared" si="0"/>
        <v>#DIV/0!</v>
      </c>
      <c r="F13" s="10" t="e">
        <f t="shared" si="1"/>
        <v>#DIV/0!</v>
      </c>
      <c r="G13" s="9" t="e">
        <f t="shared" si="2"/>
        <v>#DIV/0!</v>
      </c>
      <c r="H13" s="9" t="e">
        <f t="shared" si="2"/>
        <v>#DIV/0!</v>
      </c>
      <c r="I13" s="11" t="e">
        <f t="shared" si="3"/>
        <v>#DIV/0!</v>
      </c>
      <c r="J13" s="11" t="e">
        <f t="shared" si="3"/>
        <v>#DIV/0!</v>
      </c>
      <c r="K13" s="12" t="e">
        <f t="shared" si="4"/>
        <v>#DIV/0!</v>
      </c>
      <c r="L13" s="12" t="e">
        <f t="shared" si="4"/>
        <v>#DIV/0!</v>
      </c>
      <c r="M13" s="13" t="e">
        <f t="shared" si="5"/>
        <v>#DIV/0!</v>
      </c>
      <c r="N13" s="13" t="e">
        <f t="shared" si="6"/>
        <v>#DIV/0!</v>
      </c>
      <c r="O13" s="13" t="e">
        <f t="shared" si="7"/>
        <v>#DIV/0!</v>
      </c>
      <c r="P13" s="10" t="e">
        <f t="shared" si="8"/>
        <v>#DIV/0!</v>
      </c>
    </row>
    <row r="14" spans="1:16">
      <c r="A14" s="14">
        <v>1924</v>
      </c>
      <c r="B14" s="9" t="e">
        <f>'Posttax Min, Max, Mean'!P14</f>
        <v>#VALUE!</v>
      </c>
      <c r="C14" s="9" t="e">
        <f>'Posttax Min, Max, Mean'!Q14</f>
        <v>#DIV/0!</v>
      </c>
      <c r="D14" s="9" t="e">
        <f>'Posttax Min, Max, Mean'!R14</f>
        <v>#DIV/0!</v>
      </c>
      <c r="E14" s="10" t="e">
        <f t="shared" si="0"/>
        <v>#DIV/0!</v>
      </c>
      <c r="F14" s="10" t="e">
        <f t="shared" si="1"/>
        <v>#DIV/0!</v>
      </c>
      <c r="G14" s="9" t="e">
        <f t="shared" si="2"/>
        <v>#DIV/0!</v>
      </c>
      <c r="H14" s="9" t="e">
        <f t="shared" si="2"/>
        <v>#DIV/0!</v>
      </c>
      <c r="I14" s="11" t="e">
        <f t="shared" si="3"/>
        <v>#DIV/0!</v>
      </c>
      <c r="J14" s="11" t="e">
        <f t="shared" si="3"/>
        <v>#DIV/0!</v>
      </c>
      <c r="K14" s="12" t="e">
        <f t="shared" si="4"/>
        <v>#DIV/0!</v>
      </c>
      <c r="L14" s="12" t="e">
        <f t="shared" si="4"/>
        <v>#DIV/0!</v>
      </c>
      <c r="M14" s="13" t="e">
        <f t="shared" si="5"/>
        <v>#DIV/0!</v>
      </c>
      <c r="N14" s="13" t="e">
        <f t="shared" si="6"/>
        <v>#DIV/0!</v>
      </c>
      <c r="O14" s="13" t="e">
        <f t="shared" si="7"/>
        <v>#DIV/0!</v>
      </c>
      <c r="P14" s="10" t="e">
        <f t="shared" si="8"/>
        <v>#DIV/0!</v>
      </c>
    </row>
    <row r="15" spans="1:16">
      <c r="A15" s="14">
        <v>1925</v>
      </c>
      <c r="B15" s="9" t="e">
        <f>'Posttax Min, Max, Mean'!P15</f>
        <v>#VALUE!</v>
      </c>
      <c r="C15" s="9" t="e">
        <f>'Posttax Min, Max, Mean'!Q15</f>
        <v>#DIV/0!</v>
      </c>
      <c r="D15" s="9" t="e">
        <f>'Posttax Min, Max, Mean'!R15</f>
        <v>#DIV/0!</v>
      </c>
      <c r="E15" s="10" t="e">
        <f t="shared" si="0"/>
        <v>#DIV/0!</v>
      </c>
      <c r="F15" s="10" t="e">
        <f t="shared" si="1"/>
        <v>#DIV/0!</v>
      </c>
      <c r="G15" s="9" t="e">
        <f t="shared" si="2"/>
        <v>#DIV/0!</v>
      </c>
      <c r="H15" s="9" t="e">
        <f t="shared" si="2"/>
        <v>#DIV/0!</v>
      </c>
      <c r="I15" s="11" t="e">
        <f t="shared" si="3"/>
        <v>#DIV/0!</v>
      </c>
      <c r="J15" s="11" t="e">
        <f t="shared" si="3"/>
        <v>#DIV/0!</v>
      </c>
      <c r="K15" s="12" t="e">
        <f t="shared" si="4"/>
        <v>#DIV/0!</v>
      </c>
      <c r="L15" s="12" t="e">
        <f t="shared" si="4"/>
        <v>#DIV/0!</v>
      </c>
      <c r="M15" s="13" t="e">
        <f t="shared" si="5"/>
        <v>#DIV/0!</v>
      </c>
      <c r="N15" s="13" t="e">
        <f t="shared" si="6"/>
        <v>#DIV/0!</v>
      </c>
      <c r="O15" s="13" t="e">
        <f t="shared" si="7"/>
        <v>#DIV/0!</v>
      </c>
      <c r="P15" s="10" t="e">
        <f t="shared" si="8"/>
        <v>#DIV/0!</v>
      </c>
    </row>
    <row r="16" spans="1:16">
      <c r="A16" s="14">
        <v>1926</v>
      </c>
      <c r="B16" s="9" t="e">
        <f>'Posttax Min, Max, Mean'!P16</f>
        <v>#VALUE!</v>
      </c>
      <c r="C16" s="9" t="e">
        <f>'Posttax Min, Max, Mean'!Q16</f>
        <v>#DIV/0!</v>
      </c>
      <c r="D16" s="9" t="e">
        <f>'Posttax Min, Max, Mean'!R16</f>
        <v>#DIV/0!</v>
      </c>
      <c r="E16" s="10" t="e">
        <f t="shared" si="0"/>
        <v>#DIV/0!</v>
      </c>
      <c r="F16" s="10" t="e">
        <f t="shared" si="1"/>
        <v>#DIV/0!</v>
      </c>
      <c r="G16" s="9" t="e">
        <f t="shared" si="2"/>
        <v>#DIV/0!</v>
      </c>
      <c r="H16" s="9" t="e">
        <f t="shared" si="2"/>
        <v>#DIV/0!</v>
      </c>
      <c r="I16" s="11" t="e">
        <f t="shared" si="3"/>
        <v>#DIV/0!</v>
      </c>
      <c r="J16" s="11" t="e">
        <f t="shared" si="3"/>
        <v>#DIV/0!</v>
      </c>
      <c r="K16" s="12" t="e">
        <f t="shared" si="4"/>
        <v>#DIV/0!</v>
      </c>
      <c r="L16" s="12" t="e">
        <f t="shared" si="4"/>
        <v>#DIV/0!</v>
      </c>
      <c r="M16" s="13" t="e">
        <f t="shared" si="5"/>
        <v>#DIV/0!</v>
      </c>
      <c r="N16" s="13" t="e">
        <f t="shared" si="6"/>
        <v>#DIV/0!</v>
      </c>
      <c r="O16" s="13" t="e">
        <f t="shared" si="7"/>
        <v>#DIV/0!</v>
      </c>
      <c r="P16" s="10" t="e">
        <f t="shared" si="8"/>
        <v>#DIV/0!</v>
      </c>
    </row>
    <row r="17" spans="1:16">
      <c r="A17" s="14">
        <v>1927</v>
      </c>
      <c r="B17" s="9" t="e">
        <f>'Posttax Min, Max, Mean'!P17</f>
        <v>#VALUE!</v>
      </c>
      <c r="C17" s="9" t="e">
        <f>'Posttax Min, Max, Mean'!Q17</f>
        <v>#DIV/0!</v>
      </c>
      <c r="D17" s="9" t="e">
        <f>'Posttax Min, Max, Mean'!R17</f>
        <v>#DIV/0!</v>
      </c>
      <c r="E17" s="10" t="e">
        <f t="shared" si="0"/>
        <v>#DIV/0!</v>
      </c>
      <c r="F17" s="10" t="e">
        <f t="shared" si="1"/>
        <v>#DIV/0!</v>
      </c>
      <c r="G17" s="9" t="e">
        <f t="shared" si="2"/>
        <v>#DIV/0!</v>
      </c>
      <c r="H17" s="9" t="e">
        <f t="shared" si="2"/>
        <v>#DIV/0!</v>
      </c>
      <c r="I17" s="11" t="e">
        <f t="shared" si="3"/>
        <v>#DIV/0!</v>
      </c>
      <c r="J17" s="11" t="e">
        <f t="shared" si="3"/>
        <v>#DIV/0!</v>
      </c>
      <c r="K17" s="12" t="e">
        <f t="shared" si="4"/>
        <v>#DIV/0!</v>
      </c>
      <c r="L17" s="12" t="e">
        <f t="shared" si="4"/>
        <v>#DIV/0!</v>
      </c>
      <c r="M17" s="13" t="e">
        <f t="shared" si="5"/>
        <v>#DIV/0!</v>
      </c>
      <c r="N17" s="13" t="e">
        <f t="shared" si="6"/>
        <v>#DIV/0!</v>
      </c>
      <c r="O17" s="13" t="e">
        <f t="shared" si="7"/>
        <v>#DIV/0!</v>
      </c>
      <c r="P17" s="10" t="e">
        <f t="shared" si="8"/>
        <v>#DIV/0!</v>
      </c>
    </row>
    <row r="18" spans="1:16">
      <c r="A18" s="14">
        <v>1928</v>
      </c>
      <c r="B18" s="9" t="e">
        <f>'Posttax Min, Max, Mean'!P18</f>
        <v>#VALUE!</v>
      </c>
      <c r="C18" s="9" t="e">
        <f>'Posttax Min, Max, Mean'!Q18</f>
        <v>#DIV/0!</v>
      </c>
      <c r="D18" s="9" t="e">
        <f>'Posttax Min, Max, Mean'!R18</f>
        <v>#DIV/0!</v>
      </c>
      <c r="E18" s="10" t="e">
        <f t="shared" si="0"/>
        <v>#DIV/0!</v>
      </c>
      <c r="F18" s="10" t="e">
        <f t="shared" si="1"/>
        <v>#DIV/0!</v>
      </c>
      <c r="G18" s="9" t="e">
        <f t="shared" si="2"/>
        <v>#DIV/0!</v>
      </c>
      <c r="H18" s="9" t="e">
        <f t="shared" si="2"/>
        <v>#DIV/0!</v>
      </c>
      <c r="I18" s="11" t="e">
        <f t="shared" si="3"/>
        <v>#DIV/0!</v>
      </c>
      <c r="J18" s="11" t="e">
        <f t="shared" si="3"/>
        <v>#DIV/0!</v>
      </c>
      <c r="K18" s="12" t="e">
        <f t="shared" si="4"/>
        <v>#DIV/0!</v>
      </c>
      <c r="L18" s="12" t="e">
        <f t="shared" si="4"/>
        <v>#DIV/0!</v>
      </c>
      <c r="M18" s="13" t="e">
        <f t="shared" si="5"/>
        <v>#DIV/0!</v>
      </c>
      <c r="N18" s="13" t="e">
        <f t="shared" si="6"/>
        <v>#DIV/0!</v>
      </c>
      <c r="O18" s="13" t="e">
        <f t="shared" si="7"/>
        <v>#DIV/0!</v>
      </c>
      <c r="P18" s="10" t="e">
        <f t="shared" si="8"/>
        <v>#DIV/0!</v>
      </c>
    </row>
    <row r="19" spans="1:16">
      <c r="A19" s="14">
        <v>1929</v>
      </c>
      <c r="B19" s="9" t="e">
        <f>'Posttax Min, Max, Mean'!P19</f>
        <v>#VALUE!</v>
      </c>
      <c r="C19" s="9" t="e">
        <f>'Posttax Min, Max, Mean'!Q19</f>
        <v>#DIV/0!</v>
      </c>
      <c r="D19" s="9" t="e">
        <f>'Posttax Min, Max, Mean'!R19</f>
        <v>#DIV/0!</v>
      </c>
      <c r="E19" s="10" t="e">
        <f t="shared" si="0"/>
        <v>#DIV/0!</v>
      </c>
      <c r="F19" s="10" t="e">
        <f t="shared" si="1"/>
        <v>#DIV/0!</v>
      </c>
      <c r="G19" s="9" t="e">
        <f t="shared" si="2"/>
        <v>#DIV/0!</v>
      </c>
      <c r="H19" s="9" t="e">
        <f t="shared" si="2"/>
        <v>#DIV/0!</v>
      </c>
      <c r="I19" s="11" t="e">
        <f t="shared" si="3"/>
        <v>#DIV/0!</v>
      </c>
      <c r="J19" s="11" t="e">
        <f t="shared" si="3"/>
        <v>#DIV/0!</v>
      </c>
      <c r="K19" s="12" t="e">
        <f t="shared" si="4"/>
        <v>#DIV/0!</v>
      </c>
      <c r="L19" s="12" t="e">
        <f t="shared" si="4"/>
        <v>#DIV/0!</v>
      </c>
      <c r="M19" s="13" t="e">
        <f t="shared" si="5"/>
        <v>#DIV/0!</v>
      </c>
      <c r="N19" s="13" t="e">
        <f t="shared" si="6"/>
        <v>#DIV/0!</v>
      </c>
      <c r="O19" s="13" t="e">
        <f t="shared" si="7"/>
        <v>#DIV/0!</v>
      </c>
      <c r="P19" s="10" t="e">
        <f t="shared" si="8"/>
        <v>#DIV/0!</v>
      </c>
    </row>
    <row r="20" spans="1:16">
      <c r="A20" s="14">
        <v>1930</v>
      </c>
      <c r="B20" s="9" t="e">
        <f>'Posttax Min, Max, Mean'!P20</f>
        <v>#VALUE!</v>
      </c>
      <c r="C20" s="9" t="e">
        <f>'Posttax Min, Max, Mean'!Q20</f>
        <v>#DIV/0!</v>
      </c>
      <c r="D20" s="9" t="e">
        <f>'Posttax Min, Max, Mean'!R20</f>
        <v>#DIV/0!</v>
      </c>
      <c r="E20" s="10" t="e">
        <f t="shared" si="0"/>
        <v>#DIV/0!</v>
      </c>
      <c r="F20" s="10" t="e">
        <f t="shared" si="1"/>
        <v>#DIV/0!</v>
      </c>
      <c r="G20" s="9" t="e">
        <f t="shared" si="2"/>
        <v>#DIV/0!</v>
      </c>
      <c r="H20" s="9" t="e">
        <f t="shared" si="2"/>
        <v>#DIV/0!</v>
      </c>
      <c r="I20" s="11" t="e">
        <f t="shared" si="3"/>
        <v>#DIV/0!</v>
      </c>
      <c r="J20" s="11" t="e">
        <f t="shared" si="3"/>
        <v>#DIV/0!</v>
      </c>
      <c r="K20" s="12" t="e">
        <f t="shared" si="4"/>
        <v>#DIV/0!</v>
      </c>
      <c r="L20" s="12" t="e">
        <f t="shared" si="4"/>
        <v>#DIV/0!</v>
      </c>
      <c r="M20" s="13" t="e">
        <f t="shared" si="5"/>
        <v>#DIV/0!</v>
      </c>
      <c r="N20" s="13" t="e">
        <f t="shared" si="6"/>
        <v>#DIV/0!</v>
      </c>
      <c r="O20" s="13" t="e">
        <f t="shared" si="7"/>
        <v>#DIV/0!</v>
      </c>
      <c r="P20" s="10" t="e">
        <f t="shared" si="8"/>
        <v>#DIV/0!</v>
      </c>
    </row>
    <row r="21" spans="1:16">
      <c r="A21" s="14">
        <v>1931</v>
      </c>
      <c r="B21" s="9" t="e">
        <f>'Posttax Min, Max, Mean'!P21</f>
        <v>#VALUE!</v>
      </c>
      <c r="C21" s="9" t="e">
        <f>'Posttax Min, Max, Mean'!Q21</f>
        <v>#DIV/0!</v>
      </c>
      <c r="D21" s="9" t="e">
        <f>'Posttax Min, Max, Mean'!R21</f>
        <v>#DIV/0!</v>
      </c>
      <c r="E21" s="10" t="e">
        <f t="shared" si="0"/>
        <v>#DIV/0!</v>
      </c>
      <c r="F21" s="10" t="e">
        <f t="shared" si="1"/>
        <v>#DIV/0!</v>
      </c>
      <c r="G21" s="9" t="e">
        <f t="shared" si="2"/>
        <v>#DIV/0!</v>
      </c>
      <c r="H21" s="9" t="e">
        <f t="shared" si="2"/>
        <v>#DIV/0!</v>
      </c>
      <c r="I21" s="11" t="e">
        <f t="shared" si="3"/>
        <v>#DIV/0!</v>
      </c>
      <c r="J21" s="11" t="e">
        <f t="shared" si="3"/>
        <v>#DIV/0!</v>
      </c>
      <c r="K21" s="12" t="e">
        <f t="shared" si="4"/>
        <v>#DIV/0!</v>
      </c>
      <c r="L21" s="12" t="e">
        <f t="shared" si="4"/>
        <v>#DIV/0!</v>
      </c>
      <c r="M21" s="13" t="e">
        <f t="shared" si="5"/>
        <v>#DIV/0!</v>
      </c>
      <c r="N21" s="13" t="e">
        <f t="shared" si="6"/>
        <v>#DIV/0!</v>
      </c>
      <c r="O21" s="13" t="e">
        <f t="shared" si="7"/>
        <v>#DIV/0!</v>
      </c>
      <c r="P21" s="10" t="e">
        <f t="shared" si="8"/>
        <v>#DIV/0!</v>
      </c>
    </row>
    <row r="22" spans="1:16">
      <c r="A22" s="14">
        <v>1932</v>
      </c>
      <c r="B22" s="9" t="e">
        <f>'Posttax Min, Max, Mean'!P22</f>
        <v>#VALUE!</v>
      </c>
      <c r="C22" s="9" t="e">
        <f>'Posttax Min, Max, Mean'!Q22</f>
        <v>#DIV/0!</v>
      </c>
      <c r="D22" s="9" t="e">
        <f>'Posttax Min, Max, Mean'!R22</f>
        <v>#DIV/0!</v>
      </c>
      <c r="E22" s="10" t="e">
        <f t="shared" si="0"/>
        <v>#DIV/0!</v>
      </c>
      <c r="F22" s="10" t="e">
        <f t="shared" si="1"/>
        <v>#DIV/0!</v>
      </c>
      <c r="G22" s="9" t="e">
        <f t="shared" si="2"/>
        <v>#DIV/0!</v>
      </c>
      <c r="H22" s="9" t="e">
        <f t="shared" si="2"/>
        <v>#DIV/0!</v>
      </c>
      <c r="I22" s="11" t="e">
        <f t="shared" si="3"/>
        <v>#DIV/0!</v>
      </c>
      <c r="J22" s="11" t="e">
        <f t="shared" si="3"/>
        <v>#DIV/0!</v>
      </c>
      <c r="K22" s="12" t="e">
        <f t="shared" si="4"/>
        <v>#DIV/0!</v>
      </c>
      <c r="L22" s="12" t="e">
        <f t="shared" si="4"/>
        <v>#DIV/0!</v>
      </c>
      <c r="M22" s="13" t="e">
        <f t="shared" si="5"/>
        <v>#DIV/0!</v>
      </c>
      <c r="N22" s="13" t="e">
        <f t="shared" si="6"/>
        <v>#DIV/0!</v>
      </c>
      <c r="O22" s="13" t="e">
        <f t="shared" si="7"/>
        <v>#DIV/0!</v>
      </c>
      <c r="P22" s="10" t="e">
        <f t="shared" si="8"/>
        <v>#DIV/0!</v>
      </c>
    </row>
    <row r="23" spans="1:16">
      <c r="A23" s="14">
        <v>1933</v>
      </c>
      <c r="B23" s="9" t="e">
        <f>'Posttax Min, Max, Mean'!P23</f>
        <v>#VALUE!</v>
      </c>
      <c r="C23" s="9" t="e">
        <f>'Posttax Min, Max, Mean'!Q23</f>
        <v>#DIV/0!</v>
      </c>
      <c r="D23" s="9" t="e">
        <f>'Posttax Min, Max, Mean'!R23</f>
        <v>#DIV/0!</v>
      </c>
      <c r="E23" s="10" t="e">
        <f t="shared" si="0"/>
        <v>#DIV/0!</v>
      </c>
      <c r="F23" s="10" t="e">
        <f t="shared" si="1"/>
        <v>#DIV/0!</v>
      </c>
      <c r="G23" s="9" t="e">
        <f t="shared" si="2"/>
        <v>#DIV/0!</v>
      </c>
      <c r="H23" s="9" t="e">
        <f t="shared" si="2"/>
        <v>#DIV/0!</v>
      </c>
      <c r="I23" s="11" t="e">
        <f t="shared" si="3"/>
        <v>#DIV/0!</v>
      </c>
      <c r="J23" s="11" t="e">
        <f t="shared" si="3"/>
        <v>#DIV/0!</v>
      </c>
      <c r="K23" s="12" t="e">
        <f t="shared" si="4"/>
        <v>#DIV/0!</v>
      </c>
      <c r="L23" s="12" t="e">
        <f t="shared" si="4"/>
        <v>#DIV/0!</v>
      </c>
      <c r="M23" s="13" t="e">
        <f t="shared" si="5"/>
        <v>#DIV/0!</v>
      </c>
      <c r="N23" s="13" t="e">
        <f t="shared" si="6"/>
        <v>#DIV/0!</v>
      </c>
      <c r="O23" s="13" t="e">
        <f t="shared" si="7"/>
        <v>#DIV/0!</v>
      </c>
      <c r="P23" s="10" t="e">
        <f t="shared" si="8"/>
        <v>#DIV/0!</v>
      </c>
    </row>
    <row r="24" spans="1:16">
      <c r="A24" s="14">
        <v>1934</v>
      </c>
      <c r="B24" s="9" t="e">
        <f>'Posttax Min, Max, Mean'!P24</f>
        <v>#VALUE!</v>
      </c>
      <c r="C24" s="9" t="e">
        <f>'Posttax Min, Max, Mean'!Q24</f>
        <v>#DIV/0!</v>
      </c>
      <c r="D24" s="9" t="e">
        <f>'Posttax Min, Max, Mean'!R24</f>
        <v>#DIV/0!</v>
      </c>
      <c r="E24" s="10" t="e">
        <f t="shared" si="0"/>
        <v>#DIV/0!</v>
      </c>
      <c r="F24" s="10" t="e">
        <f t="shared" si="1"/>
        <v>#DIV/0!</v>
      </c>
      <c r="G24" s="9" t="e">
        <f t="shared" si="2"/>
        <v>#DIV/0!</v>
      </c>
      <c r="H24" s="9" t="e">
        <f t="shared" si="2"/>
        <v>#DIV/0!</v>
      </c>
      <c r="I24" s="11" t="e">
        <f t="shared" si="3"/>
        <v>#DIV/0!</v>
      </c>
      <c r="J24" s="11" t="e">
        <f t="shared" si="3"/>
        <v>#DIV/0!</v>
      </c>
      <c r="K24" s="12" t="e">
        <f t="shared" si="4"/>
        <v>#DIV/0!</v>
      </c>
      <c r="L24" s="12" t="e">
        <f t="shared" si="4"/>
        <v>#DIV/0!</v>
      </c>
      <c r="M24" s="13" t="e">
        <f t="shared" si="5"/>
        <v>#DIV/0!</v>
      </c>
      <c r="N24" s="13" t="e">
        <f t="shared" si="6"/>
        <v>#DIV/0!</v>
      </c>
      <c r="O24" s="13" t="e">
        <f t="shared" si="7"/>
        <v>#DIV/0!</v>
      </c>
      <c r="P24" s="10" t="e">
        <f t="shared" si="8"/>
        <v>#DIV/0!</v>
      </c>
    </row>
    <row r="25" spans="1:16">
      <c r="A25" s="14">
        <v>1935</v>
      </c>
      <c r="B25" s="9" t="e">
        <f>'Posttax Min, Max, Mean'!P25</f>
        <v>#VALUE!</v>
      </c>
      <c r="C25" s="9" t="e">
        <f>'Posttax Min, Max, Mean'!Q25</f>
        <v>#DIV/0!</v>
      </c>
      <c r="D25" s="9" t="e">
        <f>'Posttax Min, Max, Mean'!R25</f>
        <v>#DIV/0!</v>
      </c>
      <c r="E25" s="10" t="e">
        <f t="shared" si="0"/>
        <v>#DIV/0!</v>
      </c>
      <c r="F25" s="10" t="e">
        <f t="shared" si="1"/>
        <v>#DIV/0!</v>
      </c>
      <c r="G25" s="9" t="e">
        <f t="shared" si="2"/>
        <v>#DIV/0!</v>
      </c>
      <c r="H25" s="9" t="e">
        <f t="shared" si="2"/>
        <v>#DIV/0!</v>
      </c>
      <c r="I25" s="11" t="e">
        <f t="shared" si="3"/>
        <v>#DIV/0!</v>
      </c>
      <c r="J25" s="11" t="e">
        <f t="shared" si="3"/>
        <v>#DIV/0!</v>
      </c>
      <c r="K25" s="12" t="e">
        <f t="shared" si="4"/>
        <v>#DIV/0!</v>
      </c>
      <c r="L25" s="12" t="e">
        <f t="shared" si="4"/>
        <v>#DIV/0!</v>
      </c>
      <c r="M25" s="13" t="e">
        <f t="shared" si="5"/>
        <v>#DIV/0!</v>
      </c>
      <c r="N25" s="13" t="e">
        <f t="shared" si="6"/>
        <v>#DIV/0!</v>
      </c>
      <c r="O25" s="13" t="e">
        <f t="shared" si="7"/>
        <v>#DIV/0!</v>
      </c>
      <c r="P25" s="10" t="e">
        <f t="shared" si="8"/>
        <v>#DIV/0!</v>
      </c>
    </row>
    <row r="26" spans="1:16">
      <c r="A26" s="14">
        <v>1936</v>
      </c>
      <c r="B26" s="9" t="e">
        <f>'Posttax Min, Max, Mean'!P26</f>
        <v>#VALUE!</v>
      </c>
      <c r="C26" s="9" t="e">
        <f>'Posttax Min, Max, Mean'!Q26</f>
        <v>#DIV/0!</v>
      </c>
      <c r="D26" s="9" t="e">
        <f>'Posttax Min, Max, Mean'!R26</f>
        <v>#DIV/0!</v>
      </c>
      <c r="E26" s="10" t="e">
        <f t="shared" si="0"/>
        <v>#DIV/0!</v>
      </c>
      <c r="F26" s="10" t="e">
        <f t="shared" si="1"/>
        <v>#DIV/0!</v>
      </c>
      <c r="G26" s="9" t="e">
        <f t="shared" si="2"/>
        <v>#DIV/0!</v>
      </c>
      <c r="H26" s="9" t="e">
        <f t="shared" si="2"/>
        <v>#DIV/0!</v>
      </c>
      <c r="I26" s="11" t="e">
        <f t="shared" si="3"/>
        <v>#DIV/0!</v>
      </c>
      <c r="J26" s="11" t="e">
        <f t="shared" si="3"/>
        <v>#DIV/0!</v>
      </c>
      <c r="K26" s="12" t="e">
        <f t="shared" si="4"/>
        <v>#DIV/0!</v>
      </c>
      <c r="L26" s="12" t="e">
        <f t="shared" si="4"/>
        <v>#DIV/0!</v>
      </c>
      <c r="M26" s="13" t="e">
        <f t="shared" si="5"/>
        <v>#DIV/0!</v>
      </c>
      <c r="N26" s="13" t="e">
        <f t="shared" si="6"/>
        <v>#DIV/0!</v>
      </c>
      <c r="O26" s="13" t="e">
        <f t="shared" si="7"/>
        <v>#DIV/0!</v>
      </c>
      <c r="P26" s="10" t="e">
        <f t="shared" si="8"/>
        <v>#DIV/0!</v>
      </c>
    </row>
    <row r="27" spans="1:16">
      <c r="A27" s="14">
        <v>1937</v>
      </c>
      <c r="B27" s="9" t="e">
        <f>'Posttax Min, Max, Mean'!P27</f>
        <v>#VALUE!</v>
      </c>
      <c r="C27" s="9" t="e">
        <f>'Posttax Min, Max, Mean'!Q27</f>
        <v>#DIV/0!</v>
      </c>
      <c r="D27" s="9" t="e">
        <f>'Posttax Min, Max, Mean'!R27</f>
        <v>#DIV/0!</v>
      </c>
      <c r="E27" s="10" t="e">
        <f t="shared" si="0"/>
        <v>#DIV/0!</v>
      </c>
      <c r="F27" s="10" t="e">
        <f t="shared" si="1"/>
        <v>#DIV/0!</v>
      </c>
      <c r="G27" s="9" t="e">
        <f t="shared" si="2"/>
        <v>#DIV/0!</v>
      </c>
      <c r="H27" s="9" t="e">
        <f t="shared" si="2"/>
        <v>#DIV/0!</v>
      </c>
      <c r="I27" s="11" t="e">
        <f t="shared" si="3"/>
        <v>#DIV/0!</v>
      </c>
      <c r="J27" s="11" t="e">
        <f t="shared" si="3"/>
        <v>#DIV/0!</v>
      </c>
      <c r="K27" s="12" t="e">
        <f t="shared" si="4"/>
        <v>#DIV/0!</v>
      </c>
      <c r="L27" s="12" t="e">
        <f t="shared" si="4"/>
        <v>#DIV/0!</v>
      </c>
      <c r="M27" s="13" t="e">
        <f t="shared" si="5"/>
        <v>#DIV/0!</v>
      </c>
      <c r="N27" s="13" t="e">
        <f t="shared" si="6"/>
        <v>#DIV/0!</v>
      </c>
      <c r="O27" s="13" t="e">
        <f t="shared" si="7"/>
        <v>#DIV/0!</v>
      </c>
      <c r="P27" s="10" t="e">
        <f t="shared" si="8"/>
        <v>#DIV/0!</v>
      </c>
    </row>
    <row r="28" spans="1:16">
      <c r="A28" s="14">
        <v>1938</v>
      </c>
      <c r="B28" s="9" t="e">
        <f>'Posttax Min, Max, Mean'!P28</f>
        <v>#VALUE!</v>
      </c>
      <c r="C28" s="9" t="e">
        <f>'Posttax Min, Max, Mean'!Q28</f>
        <v>#DIV/0!</v>
      </c>
      <c r="D28" s="9" t="e">
        <f>'Posttax Min, Max, Mean'!R28</f>
        <v>#DIV/0!</v>
      </c>
      <c r="E28" s="10" t="e">
        <f t="shared" si="0"/>
        <v>#DIV/0!</v>
      </c>
      <c r="F28" s="10" t="e">
        <f t="shared" si="1"/>
        <v>#DIV/0!</v>
      </c>
      <c r="G28" s="9" t="e">
        <f t="shared" si="2"/>
        <v>#DIV/0!</v>
      </c>
      <c r="H28" s="9" t="e">
        <f t="shared" si="2"/>
        <v>#DIV/0!</v>
      </c>
      <c r="I28" s="11" t="e">
        <f t="shared" si="3"/>
        <v>#DIV/0!</v>
      </c>
      <c r="J28" s="11" t="e">
        <f t="shared" si="3"/>
        <v>#DIV/0!</v>
      </c>
      <c r="K28" s="12" t="e">
        <f t="shared" si="4"/>
        <v>#DIV/0!</v>
      </c>
      <c r="L28" s="12" t="e">
        <f t="shared" si="4"/>
        <v>#DIV/0!</v>
      </c>
      <c r="M28" s="13" t="e">
        <f t="shared" si="5"/>
        <v>#DIV/0!</v>
      </c>
      <c r="N28" s="13" t="e">
        <f t="shared" si="6"/>
        <v>#DIV/0!</v>
      </c>
      <c r="O28" s="13" t="e">
        <f t="shared" si="7"/>
        <v>#DIV/0!</v>
      </c>
      <c r="P28" s="10" t="e">
        <f t="shared" si="8"/>
        <v>#DIV/0!</v>
      </c>
    </row>
    <row r="29" spans="1:16">
      <c r="A29" s="14">
        <v>1939</v>
      </c>
      <c r="B29" s="9" t="e">
        <f>'Posttax Min, Max, Mean'!P29</f>
        <v>#VALUE!</v>
      </c>
      <c r="C29" s="9" t="e">
        <f>'Posttax Min, Max, Mean'!Q29</f>
        <v>#DIV/0!</v>
      </c>
      <c r="D29" s="9" t="e">
        <f>'Posttax Min, Max, Mean'!R29</f>
        <v>#DIV/0!</v>
      </c>
      <c r="E29" s="10" t="e">
        <f t="shared" si="0"/>
        <v>#DIV/0!</v>
      </c>
      <c r="F29" s="10" t="e">
        <f t="shared" si="1"/>
        <v>#DIV/0!</v>
      </c>
      <c r="G29" s="9" t="e">
        <f t="shared" si="2"/>
        <v>#DIV/0!</v>
      </c>
      <c r="H29" s="9" t="e">
        <f t="shared" si="2"/>
        <v>#DIV/0!</v>
      </c>
      <c r="I29" s="11" t="e">
        <f t="shared" si="3"/>
        <v>#DIV/0!</v>
      </c>
      <c r="J29" s="11" t="e">
        <f t="shared" si="3"/>
        <v>#DIV/0!</v>
      </c>
      <c r="K29" s="12" t="e">
        <f t="shared" si="4"/>
        <v>#DIV/0!</v>
      </c>
      <c r="L29" s="12" t="e">
        <f t="shared" si="4"/>
        <v>#DIV/0!</v>
      </c>
      <c r="M29" s="13" t="e">
        <f t="shared" si="5"/>
        <v>#DIV/0!</v>
      </c>
      <c r="N29" s="13" t="e">
        <f t="shared" si="6"/>
        <v>#DIV/0!</v>
      </c>
      <c r="O29" s="13" t="e">
        <f t="shared" si="7"/>
        <v>#DIV/0!</v>
      </c>
      <c r="P29" s="10" t="e">
        <f t="shared" si="8"/>
        <v>#DIV/0!</v>
      </c>
    </row>
    <row r="30" spans="1:16">
      <c r="A30" s="14">
        <v>1940</v>
      </c>
      <c r="B30" s="9" t="e">
        <f>'Posttax Min, Max, Mean'!P30</f>
        <v>#VALUE!</v>
      </c>
      <c r="C30" s="9" t="e">
        <f>'Posttax Min, Max, Mean'!Q30</f>
        <v>#DIV/0!</v>
      </c>
      <c r="D30" s="9" t="e">
        <f>'Posttax Min, Max, Mean'!R30</f>
        <v>#DIV/0!</v>
      </c>
      <c r="E30" s="10" t="e">
        <f t="shared" si="0"/>
        <v>#DIV/0!</v>
      </c>
      <c r="F30" s="10" t="e">
        <f t="shared" si="1"/>
        <v>#DIV/0!</v>
      </c>
      <c r="G30" s="9" t="e">
        <f t="shared" si="2"/>
        <v>#DIV/0!</v>
      </c>
      <c r="H30" s="9" t="e">
        <f t="shared" si="2"/>
        <v>#DIV/0!</v>
      </c>
      <c r="I30" s="11" t="e">
        <f t="shared" si="3"/>
        <v>#DIV/0!</v>
      </c>
      <c r="J30" s="11" t="e">
        <f t="shared" si="3"/>
        <v>#DIV/0!</v>
      </c>
      <c r="K30" s="12" t="e">
        <f t="shared" si="4"/>
        <v>#DIV/0!</v>
      </c>
      <c r="L30" s="12" t="e">
        <f t="shared" si="4"/>
        <v>#DIV/0!</v>
      </c>
      <c r="M30" s="13" t="e">
        <f t="shared" si="5"/>
        <v>#DIV/0!</v>
      </c>
      <c r="N30" s="13" t="e">
        <f t="shared" si="6"/>
        <v>#DIV/0!</v>
      </c>
      <c r="O30" s="13" t="e">
        <f t="shared" si="7"/>
        <v>#DIV/0!</v>
      </c>
      <c r="P30" s="10" t="e">
        <f t="shared" si="8"/>
        <v>#DIV/0!</v>
      </c>
    </row>
    <row r="31" spans="1:16">
      <c r="A31" s="14">
        <v>1941</v>
      </c>
      <c r="B31" s="9" t="e">
        <f>'Posttax Min, Max, Mean'!P31</f>
        <v>#VALUE!</v>
      </c>
      <c r="C31" s="9" t="e">
        <f>'Posttax Min, Max, Mean'!Q31</f>
        <v>#DIV/0!</v>
      </c>
      <c r="D31" s="9" t="e">
        <f>'Posttax Min, Max, Mean'!R31</f>
        <v>#DIV/0!</v>
      </c>
      <c r="E31" s="10" t="e">
        <f t="shared" si="0"/>
        <v>#DIV/0!</v>
      </c>
      <c r="F31" s="10" t="e">
        <f t="shared" si="1"/>
        <v>#DIV/0!</v>
      </c>
      <c r="G31" s="9" t="e">
        <f t="shared" si="2"/>
        <v>#DIV/0!</v>
      </c>
      <c r="H31" s="9" t="e">
        <f t="shared" si="2"/>
        <v>#DIV/0!</v>
      </c>
      <c r="I31" s="11" t="e">
        <f t="shared" si="3"/>
        <v>#DIV/0!</v>
      </c>
      <c r="J31" s="11" t="e">
        <f t="shared" si="3"/>
        <v>#DIV/0!</v>
      </c>
      <c r="K31" s="12" t="e">
        <f t="shared" si="4"/>
        <v>#DIV/0!</v>
      </c>
      <c r="L31" s="12" t="e">
        <f t="shared" si="4"/>
        <v>#DIV/0!</v>
      </c>
      <c r="M31" s="13" t="e">
        <f t="shared" si="5"/>
        <v>#DIV/0!</v>
      </c>
      <c r="N31" s="13" t="e">
        <f t="shared" si="6"/>
        <v>#DIV/0!</v>
      </c>
      <c r="O31" s="13" t="e">
        <f t="shared" si="7"/>
        <v>#DIV/0!</v>
      </c>
      <c r="P31" s="10" t="e">
        <f t="shared" si="8"/>
        <v>#DIV/0!</v>
      </c>
    </row>
    <row r="32" spans="1:16">
      <c r="A32" s="14">
        <v>1942</v>
      </c>
      <c r="B32" s="9" t="e">
        <f>'Posttax Min, Max, Mean'!P32</f>
        <v>#VALUE!</v>
      </c>
      <c r="C32" s="9" t="e">
        <f>'Posttax Min, Max, Mean'!Q32</f>
        <v>#DIV/0!</v>
      </c>
      <c r="D32" s="9" t="e">
        <f>'Posttax Min, Max, Mean'!R32</f>
        <v>#DIV/0!</v>
      </c>
      <c r="E32" s="10" t="e">
        <f t="shared" si="0"/>
        <v>#DIV/0!</v>
      </c>
      <c r="F32" s="10" t="e">
        <f t="shared" si="1"/>
        <v>#DIV/0!</v>
      </c>
      <c r="G32" s="9" t="e">
        <f t="shared" si="2"/>
        <v>#DIV/0!</v>
      </c>
      <c r="H32" s="9" t="e">
        <f t="shared" si="2"/>
        <v>#DIV/0!</v>
      </c>
      <c r="I32" s="11" t="e">
        <f t="shared" si="3"/>
        <v>#DIV/0!</v>
      </c>
      <c r="J32" s="11" t="e">
        <f t="shared" si="3"/>
        <v>#DIV/0!</v>
      </c>
      <c r="K32" s="12" t="e">
        <f t="shared" si="4"/>
        <v>#DIV/0!</v>
      </c>
      <c r="L32" s="12" t="e">
        <f t="shared" si="4"/>
        <v>#DIV/0!</v>
      </c>
      <c r="M32" s="13" t="e">
        <f t="shared" si="5"/>
        <v>#DIV/0!</v>
      </c>
      <c r="N32" s="13" t="e">
        <f t="shared" si="6"/>
        <v>#DIV/0!</v>
      </c>
      <c r="O32" s="13" t="e">
        <f t="shared" si="7"/>
        <v>#DIV/0!</v>
      </c>
      <c r="P32" s="10" t="e">
        <f t="shared" si="8"/>
        <v>#DIV/0!</v>
      </c>
    </row>
    <row r="33" spans="1:16">
      <c r="A33" s="14">
        <v>1943</v>
      </c>
      <c r="B33" s="9" t="e">
        <f>'Posttax Min, Max, Mean'!P33</f>
        <v>#VALUE!</v>
      </c>
      <c r="C33" s="9" t="e">
        <f>'Posttax Min, Max, Mean'!Q33</f>
        <v>#DIV/0!</v>
      </c>
      <c r="D33" s="9" t="e">
        <f>'Posttax Min, Max, Mean'!R33</f>
        <v>#DIV/0!</v>
      </c>
      <c r="E33" s="10" t="e">
        <f t="shared" si="0"/>
        <v>#DIV/0!</v>
      </c>
      <c r="F33" s="10" t="e">
        <f t="shared" si="1"/>
        <v>#DIV/0!</v>
      </c>
      <c r="G33" s="9" t="e">
        <f t="shared" si="2"/>
        <v>#DIV/0!</v>
      </c>
      <c r="H33" s="9" t="e">
        <f t="shared" si="2"/>
        <v>#DIV/0!</v>
      </c>
      <c r="I33" s="11" t="e">
        <f t="shared" si="3"/>
        <v>#DIV/0!</v>
      </c>
      <c r="J33" s="11" t="e">
        <f t="shared" si="3"/>
        <v>#DIV/0!</v>
      </c>
      <c r="K33" s="12" t="e">
        <f t="shared" si="4"/>
        <v>#DIV/0!</v>
      </c>
      <c r="L33" s="12" t="e">
        <f t="shared" si="4"/>
        <v>#DIV/0!</v>
      </c>
      <c r="M33" s="13" t="e">
        <f t="shared" si="5"/>
        <v>#DIV/0!</v>
      </c>
      <c r="N33" s="13" t="e">
        <f t="shared" si="6"/>
        <v>#DIV/0!</v>
      </c>
      <c r="O33" s="13" t="e">
        <f t="shared" si="7"/>
        <v>#DIV/0!</v>
      </c>
      <c r="P33" s="10" t="e">
        <f t="shared" si="8"/>
        <v>#DIV/0!</v>
      </c>
    </row>
    <row r="34" spans="1:16">
      <c r="A34" s="14">
        <v>1944</v>
      </c>
      <c r="B34" s="9" t="e">
        <f>'Posttax Min, Max, Mean'!P34</f>
        <v>#VALUE!</v>
      </c>
      <c r="C34" s="9" t="e">
        <f>'Posttax Min, Max, Mean'!Q34</f>
        <v>#DIV/0!</v>
      </c>
      <c r="D34" s="9" t="e">
        <f>'Posttax Min, Max, Mean'!R34</f>
        <v>#DIV/0!</v>
      </c>
      <c r="E34" s="10" t="e">
        <f t="shared" si="0"/>
        <v>#DIV/0!</v>
      </c>
      <c r="F34" s="10" t="e">
        <f t="shared" si="1"/>
        <v>#DIV/0!</v>
      </c>
      <c r="G34" s="9" t="e">
        <f t="shared" si="2"/>
        <v>#DIV/0!</v>
      </c>
      <c r="H34" s="9" t="e">
        <f t="shared" si="2"/>
        <v>#DIV/0!</v>
      </c>
      <c r="I34" s="11" t="e">
        <f t="shared" si="3"/>
        <v>#DIV/0!</v>
      </c>
      <c r="J34" s="11" t="e">
        <f t="shared" si="3"/>
        <v>#DIV/0!</v>
      </c>
      <c r="K34" s="12" t="e">
        <f t="shared" si="4"/>
        <v>#DIV/0!</v>
      </c>
      <c r="L34" s="12" t="e">
        <f t="shared" si="4"/>
        <v>#DIV/0!</v>
      </c>
      <c r="M34" s="13" t="e">
        <f t="shared" si="5"/>
        <v>#DIV/0!</v>
      </c>
      <c r="N34" s="13" t="e">
        <f t="shared" si="6"/>
        <v>#DIV/0!</v>
      </c>
      <c r="O34" s="13" t="e">
        <f t="shared" si="7"/>
        <v>#DIV/0!</v>
      </c>
      <c r="P34" s="10" t="e">
        <f t="shared" si="8"/>
        <v>#DIV/0!</v>
      </c>
    </row>
    <row r="35" spans="1:16">
      <c r="A35" s="14">
        <v>1945</v>
      </c>
      <c r="B35" s="9" t="e">
        <f>'Posttax Min, Max, Mean'!P35</f>
        <v>#VALUE!</v>
      </c>
      <c r="C35" s="9" t="e">
        <f>'Posttax Min, Max, Mean'!Q35</f>
        <v>#DIV/0!</v>
      </c>
      <c r="D35" s="9" t="e">
        <f>'Posttax Min, Max, Mean'!R35</f>
        <v>#DIV/0!</v>
      </c>
      <c r="E35" s="10" t="e">
        <f t="shared" si="0"/>
        <v>#DIV/0!</v>
      </c>
      <c r="F35" s="10" t="e">
        <f t="shared" si="1"/>
        <v>#DIV/0!</v>
      </c>
      <c r="G35" s="9" t="e">
        <f t="shared" si="2"/>
        <v>#DIV/0!</v>
      </c>
      <c r="H35" s="9" t="e">
        <f t="shared" si="2"/>
        <v>#DIV/0!</v>
      </c>
      <c r="I35" s="11" t="e">
        <f t="shared" si="3"/>
        <v>#DIV/0!</v>
      </c>
      <c r="J35" s="11" t="e">
        <f t="shared" si="3"/>
        <v>#DIV/0!</v>
      </c>
      <c r="K35" s="12" t="e">
        <f t="shared" si="4"/>
        <v>#DIV/0!</v>
      </c>
      <c r="L35" s="12" t="e">
        <f t="shared" si="4"/>
        <v>#DIV/0!</v>
      </c>
      <c r="M35" s="13" t="e">
        <f t="shared" si="5"/>
        <v>#DIV/0!</v>
      </c>
      <c r="N35" s="13" t="e">
        <f t="shared" si="6"/>
        <v>#DIV/0!</v>
      </c>
      <c r="O35" s="13" t="e">
        <f t="shared" si="7"/>
        <v>#DIV/0!</v>
      </c>
      <c r="P35" s="10" t="e">
        <f t="shared" si="8"/>
        <v>#DIV/0!</v>
      </c>
    </row>
    <row r="36" spans="1:16">
      <c r="A36" s="14">
        <v>1946</v>
      </c>
      <c r="B36" s="9" t="e">
        <f>'Posttax Min, Max, Mean'!P36</f>
        <v>#VALUE!</v>
      </c>
      <c r="C36" s="9" t="e">
        <f>'Posttax Min, Max, Mean'!Q36</f>
        <v>#DIV/0!</v>
      </c>
      <c r="D36" s="9" t="e">
        <f>'Posttax Min, Max, Mean'!R36</f>
        <v>#DIV/0!</v>
      </c>
      <c r="E36" s="10" t="e">
        <f t="shared" si="0"/>
        <v>#DIV/0!</v>
      </c>
      <c r="F36" s="10" t="e">
        <f t="shared" si="1"/>
        <v>#DIV/0!</v>
      </c>
      <c r="G36" s="9" t="e">
        <f t="shared" ref="G36:H67" si="9">_xlfn.LOGNORM.INV(G$2,$E36,$F36)</f>
        <v>#DIV/0!</v>
      </c>
      <c r="H36" s="9" t="e">
        <f t="shared" si="9"/>
        <v>#DIV/0!</v>
      </c>
      <c r="I36" s="11" t="e">
        <f t="shared" si="3"/>
        <v>#DIV/0!</v>
      </c>
      <c r="J36" s="11" t="e">
        <f t="shared" si="3"/>
        <v>#DIV/0!</v>
      </c>
      <c r="K36" s="12" t="e">
        <f t="shared" si="4"/>
        <v>#DIV/0!</v>
      </c>
      <c r="L36" s="12" t="e">
        <f t="shared" si="4"/>
        <v>#DIV/0!</v>
      </c>
      <c r="M36" s="13" t="e">
        <f t="shared" si="5"/>
        <v>#DIV/0!</v>
      </c>
      <c r="N36" s="13" t="e">
        <f t="shared" si="6"/>
        <v>#DIV/0!</v>
      </c>
      <c r="O36" s="13" t="e">
        <f t="shared" si="7"/>
        <v>#DIV/0!</v>
      </c>
      <c r="P36" s="10" t="e">
        <f t="shared" si="8"/>
        <v>#DIV/0!</v>
      </c>
    </row>
    <row r="37" spans="1:16">
      <c r="A37" s="14">
        <v>1947</v>
      </c>
      <c r="B37" s="9" t="e">
        <f>'Posttax Min, Max, Mean'!P37</f>
        <v>#VALUE!</v>
      </c>
      <c r="C37" s="9" t="e">
        <f>'Posttax Min, Max, Mean'!Q37</f>
        <v>#DIV/0!</v>
      </c>
      <c r="D37" s="9" t="e">
        <f>'Posttax Min, Max, Mean'!R37</f>
        <v>#DIV/0!</v>
      </c>
      <c r="E37" s="10" t="e">
        <f t="shared" si="0"/>
        <v>#DIV/0!</v>
      </c>
      <c r="F37" s="10" t="e">
        <f t="shared" si="1"/>
        <v>#DIV/0!</v>
      </c>
      <c r="G37" s="9" t="e">
        <f t="shared" si="9"/>
        <v>#DIV/0!</v>
      </c>
      <c r="H37" s="9" t="e">
        <f t="shared" si="9"/>
        <v>#DIV/0!</v>
      </c>
      <c r="I37" s="11" t="e">
        <f t="shared" si="3"/>
        <v>#DIV/0!</v>
      </c>
      <c r="J37" s="11" t="e">
        <f t="shared" si="3"/>
        <v>#DIV/0!</v>
      </c>
      <c r="K37" s="12" t="e">
        <f t="shared" si="4"/>
        <v>#DIV/0!</v>
      </c>
      <c r="L37" s="12" t="e">
        <f t="shared" si="4"/>
        <v>#DIV/0!</v>
      </c>
      <c r="M37" s="13" t="e">
        <f t="shared" si="5"/>
        <v>#DIV/0!</v>
      </c>
      <c r="N37" s="13" t="e">
        <f t="shared" si="6"/>
        <v>#DIV/0!</v>
      </c>
      <c r="O37" s="13" t="e">
        <f t="shared" si="7"/>
        <v>#DIV/0!</v>
      </c>
      <c r="P37" s="10" t="e">
        <f t="shared" si="8"/>
        <v>#DIV/0!</v>
      </c>
    </row>
    <row r="38" spans="1:16">
      <c r="A38" s="14">
        <v>1948</v>
      </c>
      <c r="B38" s="9" t="e">
        <f>'Posttax Min, Max, Mean'!P38</f>
        <v>#VALUE!</v>
      </c>
      <c r="C38" s="9" t="e">
        <f>'Posttax Min, Max, Mean'!Q38</f>
        <v>#DIV/0!</v>
      </c>
      <c r="D38" s="9" t="e">
        <f>'Posttax Min, Max, Mean'!R38</f>
        <v>#DIV/0!</v>
      </c>
      <c r="E38" s="10" t="e">
        <f t="shared" si="0"/>
        <v>#DIV/0!</v>
      </c>
      <c r="F38" s="10" t="e">
        <f t="shared" si="1"/>
        <v>#DIV/0!</v>
      </c>
      <c r="G38" s="9" t="e">
        <f t="shared" si="9"/>
        <v>#DIV/0!</v>
      </c>
      <c r="H38" s="9" t="e">
        <f t="shared" si="9"/>
        <v>#DIV/0!</v>
      </c>
      <c r="I38" s="11" t="e">
        <f t="shared" si="3"/>
        <v>#DIV/0!</v>
      </c>
      <c r="J38" s="11" t="e">
        <f t="shared" si="3"/>
        <v>#DIV/0!</v>
      </c>
      <c r="K38" s="12" t="e">
        <f t="shared" si="4"/>
        <v>#DIV/0!</v>
      </c>
      <c r="L38" s="12" t="e">
        <f t="shared" si="4"/>
        <v>#DIV/0!</v>
      </c>
      <c r="M38" s="13" t="e">
        <f t="shared" si="5"/>
        <v>#DIV/0!</v>
      </c>
      <c r="N38" s="13" t="e">
        <f t="shared" si="6"/>
        <v>#DIV/0!</v>
      </c>
      <c r="O38" s="13" t="e">
        <f t="shared" si="7"/>
        <v>#DIV/0!</v>
      </c>
      <c r="P38" s="10" t="e">
        <f t="shared" si="8"/>
        <v>#DIV/0!</v>
      </c>
    </row>
    <row r="39" spans="1:16">
      <c r="A39" s="14">
        <v>1949</v>
      </c>
      <c r="B39" s="9" t="e">
        <f>'Posttax Min, Max, Mean'!P39</f>
        <v>#VALUE!</v>
      </c>
      <c r="C39" s="9" t="e">
        <f>'Posttax Min, Max, Mean'!Q39</f>
        <v>#DIV/0!</v>
      </c>
      <c r="D39" s="9" t="e">
        <f>'Posttax Min, Max, Mean'!R39</f>
        <v>#DIV/0!</v>
      </c>
      <c r="E39" s="10" t="e">
        <f t="shared" si="0"/>
        <v>#DIV/0!</v>
      </c>
      <c r="F39" s="10" t="e">
        <f t="shared" si="1"/>
        <v>#DIV/0!</v>
      </c>
      <c r="G39" s="9" t="e">
        <f t="shared" si="9"/>
        <v>#DIV/0!</v>
      </c>
      <c r="H39" s="9" t="e">
        <f t="shared" si="9"/>
        <v>#DIV/0!</v>
      </c>
      <c r="I39" s="11" t="e">
        <f t="shared" si="3"/>
        <v>#DIV/0!</v>
      </c>
      <c r="J39" s="11" t="e">
        <f t="shared" si="3"/>
        <v>#DIV/0!</v>
      </c>
      <c r="K39" s="12" t="e">
        <f t="shared" si="4"/>
        <v>#DIV/0!</v>
      </c>
      <c r="L39" s="12" t="e">
        <f t="shared" si="4"/>
        <v>#DIV/0!</v>
      </c>
      <c r="M39" s="13" t="e">
        <f t="shared" si="5"/>
        <v>#DIV/0!</v>
      </c>
      <c r="N39" s="13" t="e">
        <f t="shared" si="6"/>
        <v>#DIV/0!</v>
      </c>
      <c r="O39" s="13" t="e">
        <f t="shared" si="7"/>
        <v>#DIV/0!</v>
      </c>
      <c r="P39" s="10" t="e">
        <f t="shared" si="8"/>
        <v>#DIV/0!</v>
      </c>
    </row>
    <row r="40" spans="1:16">
      <c r="A40" s="14">
        <v>1950</v>
      </c>
      <c r="B40" s="9" t="e">
        <f>'Posttax Min, Max, Mean'!P40</f>
        <v>#VALUE!</v>
      </c>
      <c r="C40" s="9" t="e">
        <f>'Posttax Min, Max, Mean'!Q40</f>
        <v>#DIV/0!</v>
      </c>
      <c r="D40" s="9" t="e">
        <f>'Posttax Min, Max, Mean'!R40</f>
        <v>#DIV/0!</v>
      </c>
      <c r="E40" s="10" t="e">
        <f t="shared" si="0"/>
        <v>#DIV/0!</v>
      </c>
      <c r="F40" s="10" t="e">
        <f t="shared" si="1"/>
        <v>#DIV/0!</v>
      </c>
      <c r="G40" s="9" t="e">
        <f t="shared" si="9"/>
        <v>#DIV/0!</v>
      </c>
      <c r="H40" s="9" t="e">
        <f t="shared" si="9"/>
        <v>#DIV/0!</v>
      </c>
      <c r="I40" s="11" t="e">
        <f t="shared" si="3"/>
        <v>#DIV/0!</v>
      </c>
      <c r="J40" s="11" t="e">
        <f t="shared" si="3"/>
        <v>#DIV/0!</v>
      </c>
      <c r="K40" s="12" t="e">
        <f t="shared" si="4"/>
        <v>#DIV/0!</v>
      </c>
      <c r="L40" s="12" t="e">
        <f t="shared" si="4"/>
        <v>#DIV/0!</v>
      </c>
      <c r="M40" s="13" t="e">
        <f t="shared" si="5"/>
        <v>#DIV/0!</v>
      </c>
      <c r="N40" s="13" t="e">
        <f t="shared" si="6"/>
        <v>#DIV/0!</v>
      </c>
      <c r="O40" s="13" t="e">
        <f t="shared" si="7"/>
        <v>#DIV/0!</v>
      </c>
      <c r="P40" s="10" t="e">
        <f t="shared" si="8"/>
        <v>#DIV/0!</v>
      </c>
    </row>
    <row r="41" spans="1:16">
      <c r="A41" s="14">
        <v>1951</v>
      </c>
      <c r="B41" s="9" t="e">
        <f>'Posttax Min, Max, Mean'!P41</f>
        <v>#VALUE!</v>
      </c>
      <c r="C41" s="9" t="e">
        <f>'Posttax Min, Max, Mean'!Q41</f>
        <v>#DIV/0!</v>
      </c>
      <c r="D41" s="9" t="e">
        <f>'Posttax Min, Max, Mean'!R41</f>
        <v>#DIV/0!</v>
      </c>
      <c r="E41" s="10" t="e">
        <f t="shared" si="0"/>
        <v>#DIV/0!</v>
      </c>
      <c r="F41" s="10" t="e">
        <f t="shared" si="1"/>
        <v>#DIV/0!</v>
      </c>
      <c r="G41" s="9" t="e">
        <f t="shared" si="9"/>
        <v>#DIV/0!</v>
      </c>
      <c r="H41" s="9" t="e">
        <f t="shared" si="9"/>
        <v>#DIV/0!</v>
      </c>
      <c r="I41" s="11" t="e">
        <f t="shared" si="3"/>
        <v>#DIV/0!</v>
      </c>
      <c r="J41" s="11" t="e">
        <f t="shared" si="3"/>
        <v>#DIV/0!</v>
      </c>
      <c r="K41" s="12" t="e">
        <f t="shared" si="4"/>
        <v>#DIV/0!</v>
      </c>
      <c r="L41" s="12" t="e">
        <f t="shared" si="4"/>
        <v>#DIV/0!</v>
      </c>
      <c r="M41" s="13" t="e">
        <f t="shared" si="5"/>
        <v>#DIV/0!</v>
      </c>
      <c r="N41" s="13" t="e">
        <f t="shared" si="6"/>
        <v>#DIV/0!</v>
      </c>
      <c r="O41" s="13" t="e">
        <f t="shared" si="7"/>
        <v>#DIV/0!</v>
      </c>
      <c r="P41" s="10" t="e">
        <f t="shared" si="8"/>
        <v>#DIV/0!</v>
      </c>
    </row>
    <row r="42" spans="1:16">
      <c r="A42" s="14">
        <v>1952</v>
      </c>
      <c r="B42" s="9" t="e">
        <f>'Posttax Min, Max, Mean'!P42</f>
        <v>#VALUE!</v>
      </c>
      <c r="C42" s="9" t="e">
        <f>'Posttax Min, Max, Mean'!Q42</f>
        <v>#DIV/0!</v>
      </c>
      <c r="D42" s="9" t="e">
        <f>'Posttax Min, Max, Mean'!R42</f>
        <v>#DIV/0!</v>
      </c>
      <c r="E42" s="10" t="e">
        <f t="shared" si="0"/>
        <v>#DIV/0!</v>
      </c>
      <c r="F42" s="10" t="e">
        <f t="shared" si="1"/>
        <v>#DIV/0!</v>
      </c>
      <c r="G42" s="9" t="e">
        <f t="shared" si="9"/>
        <v>#DIV/0!</v>
      </c>
      <c r="H42" s="9" t="e">
        <f t="shared" si="9"/>
        <v>#DIV/0!</v>
      </c>
      <c r="I42" s="11" t="e">
        <f t="shared" si="3"/>
        <v>#DIV/0!</v>
      </c>
      <c r="J42" s="11" t="e">
        <f t="shared" si="3"/>
        <v>#DIV/0!</v>
      </c>
      <c r="K42" s="12" t="e">
        <f t="shared" si="4"/>
        <v>#DIV/0!</v>
      </c>
      <c r="L42" s="12" t="e">
        <f t="shared" si="4"/>
        <v>#DIV/0!</v>
      </c>
      <c r="M42" s="13" t="e">
        <f t="shared" si="5"/>
        <v>#DIV/0!</v>
      </c>
      <c r="N42" s="13" t="e">
        <f t="shared" si="6"/>
        <v>#DIV/0!</v>
      </c>
      <c r="O42" s="13" t="e">
        <f t="shared" si="7"/>
        <v>#DIV/0!</v>
      </c>
      <c r="P42" s="10" t="e">
        <f t="shared" si="8"/>
        <v>#DIV/0!</v>
      </c>
    </row>
    <row r="43" spans="1:16">
      <c r="A43" s="14">
        <v>1953</v>
      </c>
      <c r="B43" s="9" t="e">
        <f>'Posttax Min, Max, Mean'!P43</f>
        <v>#VALUE!</v>
      </c>
      <c r="C43" s="9" t="e">
        <f>'Posttax Min, Max, Mean'!Q43</f>
        <v>#DIV/0!</v>
      </c>
      <c r="D43" s="9" t="e">
        <f>'Posttax Min, Max, Mean'!R43</f>
        <v>#DIV/0!</v>
      </c>
      <c r="E43" s="10" t="e">
        <f t="shared" si="0"/>
        <v>#DIV/0!</v>
      </c>
      <c r="F43" s="10" t="e">
        <f t="shared" si="1"/>
        <v>#DIV/0!</v>
      </c>
      <c r="G43" s="9" t="e">
        <f t="shared" si="9"/>
        <v>#DIV/0!</v>
      </c>
      <c r="H43" s="9" t="e">
        <f t="shared" si="9"/>
        <v>#DIV/0!</v>
      </c>
      <c r="I43" s="11" t="e">
        <f t="shared" si="3"/>
        <v>#DIV/0!</v>
      </c>
      <c r="J43" s="11" t="e">
        <f t="shared" si="3"/>
        <v>#DIV/0!</v>
      </c>
      <c r="K43" s="12" t="e">
        <f t="shared" si="4"/>
        <v>#DIV/0!</v>
      </c>
      <c r="L43" s="12" t="e">
        <f t="shared" si="4"/>
        <v>#DIV/0!</v>
      </c>
      <c r="M43" s="13" t="e">
        <f t="shared" si="5"/>
        <v>#DIV/0!</v>
      </c>
      <c r="N43" s="13" t="e">
        <f t="shared" si="6"/>
        <v>#DIV/0!</v>
      </c>
      <c r="O43" s="13" t="e">
        <f t="shared" si="7"/>
        <v>#DIV/0!</v>
      </c>
      <c r="P43" s="10" t="e">
        <f t="shared" si="8"/>
        <v>#DIV/0!</v>
      </c>
    </row>
    <row r="44" spans="1:16">
      <c r="A44" s="14">
        <v>1954</v>
      </c>
      <c r="B44" s="9" t="e">
        <f>'Posttax Min, Max, Mean'!P44</f>
        <v>#VALUE!</v>
      </c>
      <c r="C44" s="9" t="e">
        <f>'Posttax Min, Max, Mean'!Q44</f>
        <v>#N/A</v>
      </c>
      <c r="D44" s="9" t="e">
        <f>'Posttax Min, Max, Mean'!R44</f>
        <v>#N/A</v>
      </c>
      <c r="E44" s="10" t="e">
        <f t="shared" si="0"/>
        <v>#N/A</v>
      </c>
      <c r="F44" s="10" t="e">
        <f t="shared" si="1"/>
        <v>#N/A</v>
      </c>
      <c r="G44" s="9" t="e">
        <f t="shared" si="9"/>
        <v>#N/A</v>
      </c>
      <c r="H44" s="9" t="e">
        <f t="shared" si="9"/>
        <v>#N/A</v>
      </c>
      <c r="I44" s="11" t="e">
        <f t="shared" si="3"/>
        <v>#N/A</v>
      </c>
      <c r="J44" s="11" t="e">
        <f t="shared" si="3"/>
        <v>#N/A</v>
      </c>
      <c r="K44" s="12" t="e">
        <f t="shared" si="4"/>
        <v>#N/A</v>
      </c>
      <c r="L44" s="12" t="e">
        <f t="shared" si="4"/>
        <v>#N/A</v>
      </c>
      <c r="M44" s="13" t="e">
        <f t="shared" si="5"/>
        <v>#N/A</v>
      </c>
      <c r="N44" s="13" t="e">
        <f t="shared" si="6"/>
        <v>#N/A</v>
      </c>
      <c r="O44" s="13" t="e">
        <f t="shared" si="7"/>
        <v>#N/A</v>
      </c>
      <c r="P44" s="10" t="e">
        <f t="shared" si="8"/>
        <v>#N/A</v>
      </c>
    </row>
    <row r="45" spans="1:16">
      <c r="A45" s="14">
        <v>1955</v>
      </c>
      <c r="B45" s="9" t="e">
        <f>'Posttax Min, Max, Mean'!P45</f>
        <v>#VALUE!</v>
      </c>
      <c r="C45" s="9" t="e">
        <f>'Posttax Min, Max, Mean'!Q45</f>
        <v>#N/A</v>
      </c>
      <c r="D45" s="9" t="e">
        <f>'Posttax Min, Max, Mean'!R45</f>
        <v>#N/A</v>
      </c>
      <c r="E45" s="10" t="e">
        <f t="shared" si="0"/>
        <v>#N/A</v>
      </c>
      <c r="F45" s="10" t="e">
        <f t="shared" si="1"/>
        <v>#N/A</v>
      </c>
      <c r="G45" s="9" t="e">
        <f t="shared" si="9"/>
        <v>#N/A</v>
      </c>
      <c r="H45" s="9" t="e">
        <f t="shared" si="9"/>
        <v>#N/A</v>
      </c>
      <c r="I45" s="11" t="e">
        <f t="shared" si="3"/>
        <v>#N/A</v>
      </c>
      <c r="J45" s="11" t="e">
        <f t="shared" si="3"/>
        <v>#N/A</v>
      </c>
      <c r="K45" s="12" t="e">
        <f t="shared" si="4"/>
        <v>#N/A</v>
      </c>
      <c r="L45" s="12" t="e">
        <f t="shared" si="4"/>
        <v>#N/A</v>
      </c>
      <c r="M45" s="13" t="e">
        <f t="shared" si="5"/>
        <v>#N/A</v>
      </c>
      <c r="N45" s="13" t="e">
        <f t="shared" si="6"/>
        <v>#N/A</v>
      </c>
      <c r="O45" s="13" t="e">
        <f t="shared" si="7"/>
        <v>#N/A</v>
      </c>
      <c r="P45" s="10" t="e">
        <f t="shared" si="8"/>
        <v>#N/A</v>
      </c>
    </row>
    <row r="46" spans="1:16">
      <c r="A46" s="14">
        <v>1956</v>
      </c>
      <c r="B46" s="9" t="e">
        <f>'Posttax Min, Max, Mean'!P46</f>
        <v>#VALUE!</v>
      </c>
      <c r="C46" s="9" t="e">
        <f>'Posttax Min, Max, Mean'!Q46</f>
        <v>#N/A</v>
      </c>
      <c r="D46" s="9" t="e">
        <f>'Posttax Min, Max, Mean'!R46</f>
        <v>#N/A</v>
      </c>
      <c r="E46" s="10" t="e">
        <f t="shared" si="0"/>
        <v>#N/A</v>
      </c>
      <c r="F46" s="10" t="e">
        <f t="shared" si="1"/>
        <v>#N/A</v>
      </c>
      <c r="G46" s="9" t="e">
        <f t="shared" si="9"/>
        <v>#N/A</v>
      </c>
      <c r="H46" s="9" t="e">
        <f t="shared" si="9"/>
        <v>#N/A</v>
      </c>
      <c r="I46" s="11" t="e">
        <f t="shared" si="3"/>
        <v>#N/A</v>
      </c>
      <c r="J46" s="11" t="e">
        <f t="shared" si="3"/>
        <v>#N/A</v>
      </c>
      <c r="K46" s="12" t="e">
        <f t="shared" si="4"/>
        <v>#N/A</v>
      </c>
      <c r="L46" s="12" t="e">
        <f t="shared" si="4"/>
        <v>#N/A</v>
      </c>
      <c r="M46" s="13" t="e">
        <f t="shared" si="5"/>
        <v>#N/A</v>
      </c>
      <c r="N46" s="13" t="e">
        <f t="shared" si="6"/>
        <v>#N/A</v>
      </c>
      <c r="O46" s="13" t="e">
        <f t="shared" si="7"/>
        <v>#N/A</v>
      </c>
      <c r="P46" s="10" t="e">
        <f t="shared" si="8"/>
        <v>#N/A</v>
      </c>
    </row>
    <row r="47" spans="1:16">
      <c r="A47" s="14">
        <v>1957</v>
      </c>
      <c r="B47" s="9" t="e">
        <f>'Posttax Min, Max, Mean'!P47</f>
        <v>#VALUE!</v>
      </c>
      <c r="C47" s="9" t="e">
        <f>'Posttax Min, Max, Mean'!Q47</f>
        <v>#N/A</v>
      </c>
      <c r="D47" s="9" t="e">
        <f>'Posttax Min, Max, Mean'!R47</f>
        <v>#N/A</v>
      </c>
      <c r="E47" s="10" t="e">
        <f t="shared" si="0"/>
        <v>#N/A</v>
      </c>
      <c r="F47" s="10" t="e">
        <f t="shared" si="1"/>
        <v>#N/A</v>
      </c>
      <c r="G47" s="9" t="e">
        <f t="shared" si="9"/>
        <v>#N/A</v>
      </c>
      <c r="H47" s="9" t="e">
        <f t="shared" si="9"/>
        <v>#N/A</v>
      </c>
      <c r="I47" s="11" t="e">
        <f t="shared" si="3"/>
        <v>#N/A</v>
      </c>
      <c r="J47" s="11" t="e">
        <f t="shared" si="3"/>
        <v>#N/A</v>
      </c>
      <c r="K47" s="12" t="e">
        <f t="shared" si="4"/>
        <v>#N/A</v>
      </c>
      <c r="L47" s="12" t="e">
        <f t="shared" si="4"/>
        <v>#N/A</v>
      </c>
      <c r="M47" s="13" t="e">
        <f t="shared" si="5"/>
        <v>#N/A</v>
      </c>
      <c r="N47" s="13" t="e">
        <f t="shared" si="6"/>
        <v>#N/A</v>
      </c>
      <c r="O47" s="13" t="e">
        <f t="shared" si="7"/>
        <v>#N/A</v>
      </c>
      <c r="P47" s="10" t="e">
        <f t="shared" si="8"/>
        <v>#N/A</v>
      </c>
    </row>
    <row r="48" spans="1:16">
      <c r="A48" s="14">
        <v>1958</v>
      </c>
      <c r="B48" s="9" t="e">
        <f>'Posttax Min, Max, Mean'!P48</f>
        <v>#VALUE!</v>
      </c>
      <c r="C48" s="9" t="e">
        <f>'Posttax Min, Max, Mean'!Q48</f>
        <v>#N/A</v>
      </c>
      <c r="D48" s="9" t="e">
        <f>'Posttax Min, Max, Mean'!R48</f>
        <v>#N/A</v>
      </c>
      <c r="E48" s="10" t="e">
        <f t="shared" si="0"/>
        <v>#N/A</v>
      </c>
      <c r="F48" s="10" t="e">
        <f t="shared" si="1"/>
        <v>#N/A</v>
      </c>
      <c r="G48" s="9" t="e">
        <f t="shared" si="9"/>
        <v>#N/A</v>
      </c>
      <c r="H48" s="9" t="e">
        <f t="shared" si="9"/>
        <v>#N/A</v>
      </c>
      <c r="I48" s="11" t="e">
        <f t="shared" si="3"/>
        <v>#N/A</v>
      </c>
      <c r="J48" s="11" t="e">
        <f t="shared" si="3"/>
        <v>#N/A</v>
      </c>
      <c r="K48" s="12" t="e">
        <f t="shared" si="4"/>
        <v>#N/A</v>
      </c>
      <c r="L48" s="12" t="e">
        <f t="shared" si="4"/>
        <v>#N/A</v>
      </c>
      <c r="M48" s="13" t="e">
        <f t="shared" si="5"/>
        <v>#N/A</v>
      </c>
      <c r="N48" s="13" t="e">
        <f t="shared" si="6"/>
        <v>#N/A</v>
      </c>
      <c r="O48" s="13" t="e">
        <f t="shared" si="7"/>
        <v>#N/A</v>
      </c>
      <c r="P48" s="10" t="e">
        <f t="shared" si="8"/>
        <v>#N/A</v>
      </c>
    </row>
    <row r="49" spans="1:16">
      <c r="A49" s="14">
        <v>1959</v>
      </c>
      <c r="B49" s="9" t="e">
        <f>'Posttax Min, Max, Mean'!P49</f>
        <v>#VALUE!</v>
      </c>
      <c r="C49" s="9" t="e">
        <f>'Posttax Min, Max, Mean'!Q49</f>
        <v>#N/A</v>
      </c>
      <c r="D49" s="9" t="e">
        <f>'Posttax Min, Max, Mean'!R49</f>
        <v>#N/A</v>
      </c>
      <c r="E49" s="10" t="e">
        <f t="shared" si="0"/>
        <v>#N/A</v>
      </c>
      <c r="F49" s="10" t="e">
        <f t="shared" si="1"/>
        <v>#N/A</v>
      </c>
      <c r="G49" s="9" t="e">
        <f t="shared" si="9"/>
        <v>#N/A</v>
      </c>
      <c r="H49" s="9" t="e">
        <f t="shared" si="9"/>
        <v>#N/A</v>
      </c>
      <c r="I49" s="11" t="e">
        <f t="shared" si="3"/>
        <v>#N/A</v>
      </c>
      <c r="J49" s="11" t="e">
        <f t="shared" si="3"/>
        <v>#N/A</v>
      </c>
      <c r="K49" s="12" t="e">
        <f t="shared" si="4"/>
        <v>#N/A</v>
      </c>
      <c r="L49" s="12" t="e">
        <f t="shared" si="4"/>
        <v>#N/A</v>
      </c>
      <c r="M49" s="13" t="e">
        <f t="shared" si="5"/>
        <v>#N/A</v>
      </c>
      <c r="N49" s="13" t="e">
        <f t="shared" si="6"/>
        <v>#N/A</v>
      </c>
      <c r="O49" s="13" t="e">
        <f t="shared" si="7"/>
        <v>#N/A</v>
      </c>
      <c r="P49" s="10" t="e">
        <f t="shared" si="8"/>
        <v>#N/A</v>
      </c>
    </row>
    <row r="50" spans="1:16">
      <c r="A50" s="14">
        <v>1960</v>
      </c>
      <c r="B50" s="9" t="e">
        <f>'Posttax Min, Max, Mean'!P50</f>
        <v>#N/A</v>
      </c>
      <c r="C50" s="9" t="e">
        <f>'Posttax Min, Max, Mean'!Q50</f>
        <v>#REF!</v>
      </c>
      <c r="D50" s="9" t="e">
        <f>'Posttax Min, Max, Mean'!R50</f>
        <v>#N/A</v>
      </c>
      <c r="E50" s="10" t="e">
        <f t="shared" si="0"/>
        <v>#REF!</v>
      </c>
      <c r="F50" s="10" t="e">
        <f t="shared" si="1"/>
        <v>#N/A</v>
      </c>
      <c r="G50" s="9" t="e">
        <f t="shared" si="9"/>
        <v>#REF!</v>
      </c>
      <c r="H50" s="9" t="e">
        <f t="shared" si="9"/>
        <v>#REF!</v>
      </c>
      <c r="I50" s="11" t="e">
        <f t="shared" si="3"/>
        <v>#REF!</v>
      </c>
      <c r="J50" s="11" t="e">
        <f t="shared" si="3"/>
        <v>#REF!</v>
      </c>
      <c r="K50" s="12" t="e">
        <f t="shared" si="4"/>
        <v>#REF!</v>
      </c>
      <c r="L50" s="12" t="e">
        <f t="shared" si="4"/>
        <v>#REF!</v>
      </c>
      <c r="M50" s="13" t="e">
        <f t="shared" si="5"/>
        <v>#REF!</v>
      </c>
      <c r="N50" s="13" t="e">
        <f t="shared" si="6"/>
        <v>#REF!</v>
      </c>
      <c r="O50" s="13" t="e">
        <f t="shared" si="7"/>
        <v>#REF!</v>
      </c>
      <c r="P50" s="10" t="e">
        <f t="shared" si="8"/>
        <v>#N/A</v>
      </c>
    </row>
    <row r="51" spans="1:16">
      <c r="A51" s="14">
        <v>1961</v>
      </c>
      <c r="B51" s="9" t="e">
        <f>'Posttax Min, Max, Mean'!P51</f>
        <v>#N/A</v>
      </c>
      <c r="C51" s="9" t="e">
        <f>'Posttax Min, Max, Mean'!Q51</f>
        <v>#N/A</v>
      </c>
      <c r="D51" s="9" t="e">
        <f>'Posttax Min, Max, Mean'!R51</f>
        <v>#N/A</v>
      </c>
      <c r="E51" s="10" t="e">
        <f t="shared" si="0"/>
        <v>#N/A</v>
      </c>
      <c r="F51" s="10" t="e">
        <f t="shared" si="1"/>
        <v>#N/A</v>
      </c>
      <c r="G51" s="9" t="e">
        <f t="shared" si="9"/>
        <v>#N/A</v>
      </c>
      <c r="H51" s="9" t="e">
        <f t="shared" si="9"/>
        <v>#N/A</v>
      </c>
      <c r="I51" s="11" t="e">
        <f t="shared" si="3"/>
        <v>#N/A</v>
      </c>
      <c r="J51" s="11" t="e">
        <f t="shared" si="3"/>
        <v>#N/A</v>
      </c>
      <c r="K51" s="12" t="e">
        <f t="shared" si="4"/>
        <v>#N/A</v>
      </c>
      <c r="L51" s="12" t="e">
        <f t="shared" si="4"/>
        <v>#N/A</v>
      </c>
      <c r="M51" s="13" t="e">
        <f t="shared" si="5"/>
        <v>#N/A</v>
      </c>
      <c r="N51" s="13" t="e">
        <f t="shared" si="6"/>
        <v>#N/A</v>
      </c>
      <c r="O51" s="13" t="e">
        <f t="shared" si="7"/>
        <v>#N/A</v>
      </c>
      <c r="P51" s="10" t="e">
        <f t="shared" si="8"/>
        <v>#N/A</v>
      </c>
    </row>
    <row r="52" spans="1:16">
      <c r="A52" s="14">
        <v>1962</v>
      </c>
      <c r="B52" s="9" t="e">
        <f>'Posttax Min, Max, Mean'!P52</f>
        <v>#N/A</v>
      </c>
      <c r="C52" s="9" t="e">
        <f>'Posttax Min, Max, Mean'!Q52</f>
        <v>#N/A</v>
      </c>
      <c r="D52" s="9" t="e">
        <f>'Posttax Min, Max, Mean'!R52</f>
        <v>#N/A</v>
      </c>
      <c r="E52" s="10" t="e">
        <f t="shared" si="0"/>
        <v>#N/A</v>
      </c>
      <c r="F52" s="10" t="e">
        <f t="shared" si="1"/>
        <v>#N/A</v>
      </c>
      <c r="G52" s="9" t="e">
        <f t="shared" si="9"/>
        <v>#N/A</v>
      </c>
      <c r="H52" s="9" t="e">
        <f t="shared" si="9"/>
        <v>#N/A</v>
      </c>
      <c r="I52" s="11" t="e">
        <f t="shared" si="3"/>
        <v>#N/A</v>
      </c>
      <c r="J52" s="11" t="e">
        <f t="shared" si="3"/>
        <v>#N/A</v>
      </c>
      <c r="K52" s="12" t="e">
        <f t="shared" si="4"/>
        <v>#N/A</v>
      </c>
      <c r="L52" s="12" t="e">
        <f t="shared" si="4"/>
        <v>#N/A</v>
      </c>
      <c r="M52" s="13" t="e">
        <f t="shared" si="5"/>
        <v>#N/A</v>
      </c>
      <c r="N52" s="13" t="e">
        <f t="shared" si="6"/>
        <v>#N/A</v>
      </c>
      <c r="O52" s="13" t="e">
        <f t="shared" si="7"/>
        <v>#N/A</v>
      </c>
      <c r="P52" s="10" t="e">
        <f t="shared" si="8"/>
        <v>#N/A</v>
      </c>
    </row>
    <row r="53" spans="1:16">
      <c r="A53" s="14">
        <v>1963</v>
      </c>
      <c r="B53" s="9" t="e">
        <f>'Posttax Min, Max, Mean'!P53</f>
        <v>#N/A</v>
      </c>
      <c r="C53" s="9" t="e">
        <f>'Posttax Min, Max, Mean'!Q53</f>
        <v>#N/A</v>
      </c>
      <c r="D53" s="9" t="e">
        <f>'Posttax Min, Max, Mean'!R53</f>
        <v>#N/A</v>
      </c>
      <c r="E53" s="10" t="e">
        <f t="shared" si="0"/>
        <v>#N/A</v>
      </c>
      <c r="F53" s="10" t="e">
        <f t="shared" si="1"/>
        <v>#N/A</v>
      </c>
      <c r="G53" s="9" t="e">
        <f t="shared" si="9"/>
        <v>#N/A</v>
      </c>
      <c r="H53" s="9" t="e">
        <f t="shared" si="9"/>
        <v>#N/A</v>
      </c>
      <c r="I53" s="11" t="e">
        <f t="shared" si="3"/>
        <v>#N/A</v>
      </c>
      <c r="J53" s="11" t="e">
        <f t="shared" si="3"/>
        <v>#N/A</v>
      </c>
      <c r="K53" s="12" t="e">
        <f t="shared" si="4"/>
        <v>#N/A</v>
      </c>
      <c r="L53" s="12" t="e">
        <f t="shared" si="4"/>
        <v>#N/A</v>
      </c>
      <c r="M53" s="13" t="e">
        <f t="shared" si="5"/>
        <v>#N/A</v>
      </c>
      <c r="N53" s="13" t="e">
        <f t="shared" si="6"/>
        <v>#N/A</v>
      </c>
      <c r="O53" s="13" t="e">
        <f t="shared" si="7"/>
        <v>#N/A</v>
      </c>
      <c r="P53" s="10" t="e">
        <f t="shared" si="8"/>
        <v>#N/A</v>
      </c>
    </row>
    <row r="54" spans="1:16">
      <c r="A54" s="14">
        <v>1964</v>
      </c>
      <c r="B54" s="9" t="e">
        <f>'Posttax Min, Max, Mean'!P54</f>
        <v>#N/A</v>
      </c>
      <c r="C54" s="9" t="e">
        <f>'Posttax Min, Max, Mean'!Q54</f>
        <v>#N/A</v>
      </c>
      <c r="D54" s="9" t="e">
        <f>'Posttax Min, Max, Mean'!R54</f>
        <v>#N/A</v>
      </c>
      <c r="E54" s="10" t="e">
        <f t="shared" si="0"/>
        <v>#N/A</v>
      </c>
      <c r="F54" s="10" t="e">
        <f t="shared" si="1"/>
        <v>#N/A</v>
      </c>
      <c r="G54" s="9" t="e">
        <f t="shared" si="9"/>
        <v>#N/A</v>
      </c>
      <c r="H54" s="9" t="e">
        <f t="shared" si="9"/>
        <v>#N/A</v>
      </c>
      <c r="I54" s="11" t="e">
        <f t="shared" si="3"/>
        <v>#N/A</v>
      </c>
      <c r="J54" s="11" t="e">
        <f t="shared" si="3"/>
        <v>#N/A</v>
      </c>
      <c r="K54" s="12" t="e">
        <f t="shared" si="4"/>
        <v>#N/A</v>
      </c>
      <c r="L54" s="12" t="e">
        <f t="shared" si="4"/>
        <v>#N/A</v>
      </c>
      <c r="M54" s="13" t="e">
        <f t="shared" si="5"/>
        <v>#N/A</v>
      </c>
      <c r="N54" s="13" t="e">
        <f t="shared" si="6"/>
        <v>#N/A</v>
      </c>
      <c r="O54" s="13" t="e">
        <f t="shared" si="7"/>
        <v>#N/A</v>
      </c>
      <c r="P54" s="10" t="e">
        <f t="shared" si="8"/>
        <v>#N/A</v>
      </c>
    </row>
    <row r="55" spans="1:16">
      <c r="A55" s="14">
        <v>1965</v>
      </c>
      <c r="B55" s="9" t="e">
        <f>'Posttax Min, Max, Mean'!P55</f>
        <v>#N/A</v>
      </c>
      <c r="C55" s="9" t="e">
        <f>'Posttax Min, Max, Mean'!Q55</f>
        <v>#N/A</v>
      </c>
      <c r="D55" s="9" t="e">
        <f>'Posttax Min, Max, Mean'!R55</f>
        <v>#N/A</v>
      </c>
      <c r="E55" s="10" t="e">
        <f t="shared" si="0"/>
        <v>#N/A</v>
      </c>
      <c r="F55" s="10" t="e">
        <f t="shared" si="1"/>
        <v>#N/A</v>
      </c>
      <c r="G55" s="9" t="e">
        <f t="shared" si="9"/>
        <v>#N/A</v>
      </c>
      <c r="H55" s="9" t="e">
        <f t="shared" si="9"/>
        <v>#N/A</v>
      </c>
      <c r="I55" s="11" t="e">
        <f t="shared" si="3"/>
        <v>#N/A</v>
      </c>
      <c r="J55" s="11" t="e">
        <f t="shared" si="3"/>
        <v>#N/A</v>
      </c>
      <c r="K55" s="12" t="e">
        <f t="shared" si="4"/>
        <v>#N/A</v>
      </c>
      <c r="L55" s="12" t="e">
        <f t="shared" si="4"/>
        <v>#N/A</v>
      </c>
      <c r="M55" s="13" t="e">
        <f t="shared" si="5"/>
        <v>#N/A</v>
      </c>
      <c r="N55" s="13" t="e">
        <f t="shared" si="6"/>
        <v>#N/A</v>
      </c>
      <c r="O55" s="13" t="e">
        <f t="shared" si="7"/>
        <v>#N/A</v>
      </c>
      <c r="P55" s="10" t="e">
        <f t="shared" si="8"/>
        <v>#N/A</v>
      </c>
    </row>
    <row r="56" spans="1:16">
      <c r="A56" s="14">
        <v>1966</v>
      </c>
      <c r="B56" s="9" t="e">
        <f>'Posttax Min, Max, Mean'!P56</f>
        <v>#N/A</v>
      </c>
      <c r="C56" s="9" t="e">
        <f>'Posttax Min, Max, Mean'!Q56</f>
        <v>#N/A</v>
      </c>
      <c r="D56" s="9" t="e">
        <f>'Posttax Min, Max, Mean'!R56</f>
        <v>#N/A</v>
      </c>
      <c r="E56" s="10" t="e">
        <f t="shared" si="0"/>
        <v>#N/A</v>
      </c>
      <c r="F56" s="10" t="e">
        <f t="shared" si="1"/>
        <v>#N/A</v>
      </c>
      <c r="G56" s="9" t="e">
        <f t="shared" si="9"/>
        <v>#N/A</v>
      </c>
      <c r="H56" s="9" t="e">
        <f t="shared" si="9"/>
        <v>#N/A</v>
      </c>
      <c r="I56" s="11" t="e">
        <f t="shared" si="3"/>
        <v>#N/A</v>
      </c>
      <c r="J56" s="11" t="e">
        <f t="shared" si="3"/>
        <v>#N/A</v>
      </c>
      <c r="K56" s="12" t="e">
        <f t="shared" si="4"/>
        <v>#N/A</v>
      </c>
      <c r="L56" s="12" t="e">
        <f t="shared" si="4"/>
        <v>#N/A</v>
      </c>
      <c r="M56" s="13" t="e">
        <f t="shared" si="5"/>
        <v>#N/A</v>
      </c>
      <c r="N56" s="13" t="e">
        <f t="shared" si="6"/>
        <v>#N/A</v>
      </c>
      <c r="O56" s="13" t="e">
        <f t="shared" si="7"/>
        <v>#N/A</v>
      </c>
      <c r="P56" s="10" t="e">
        <f t="shared" si="8"/>
        <v>#N/A</v>
      </c>
    </row>
    <row r="57" spans="1:16">
      <c r="A57" s="14">
        <v>1967</v>
      </c>
      <c r="B57" s="9" t="e">
        <f>'Posttax Min, Max, Mean'!P57</f>
        <v>#N/A</v>
      </c>
      <c r="C57" s="9" t="e">
        <f>'Posttax Min, Max, Mean'!Q57</f>
        <v>#N/A</v>
      </c>
      <c r="D57" s="9" t="e">
        <f>'Posttax Min, Max, Mean'!R57</f>
        <v>#N/A</v>
      </c>
      <c r="E57" s="10" t="e">
        <f t="shared" si="0"/>
        <v>#N/A</v>
      </c>
      <c r="F57" s="10" t="e">
        <f t="shared" si="1"/>
        <v>#N/A</v>
      </c>
      <c r="G57" s="9" t="e">
        <f t="shared" si="9"/>
        <v>#N/A</v>
      </c>
      <c r="H57" s="9" t="e">
        <f t="shared" si="9"/>
        <v>#N/A</v>
      </c>
      <c r="I57" s="11" t="e">
        <f t="shared" si="3"/>
        <v>#N/A</v>
      </c>
      <c r="J57" s="11" t="e">
        <f t="shared" si="3"/>
        <v>#N/A</v>
      </c>
      <c r="K57" s="12" t="e">
        <f t="shared" si="4"/>
        <v>#N/A</v>
      </c>
      <c r="L57" s="12" t="e">
        <f t="shared" si="4"/>
        <v>#N/A</v>
      </c>
      <c r="M57" s="13" t="e">
        <f t="shared" si="5"/>
        <v>#N/A</v>
      </c>
      <c r="N57" s="13" t="e">
        <f t="shared" si="6"/>
        <v>#N/A</v>
      </c>
      <c r="O57" s="13" t="e">
        <f t="shared" si="7"/>
        <v>#N/A</v>
      </c>
      <c r="P57" s="10" t="e">
        <f t="shared" si="8"/>
        <v>#N/A</v>
      </c>
    </row>
    <row r="58" spans="1:16">
      <c r="A58" s="14">
        <v>1968</v>
      </c>
      <c r="B58" s="9" t="e">
        <f>'Posttax Min, Max, Mean'!P58</f>
        <v>#N/A</v>
      </c>
      <c r="C58" s="9" t="e">
        <f>'Posttax Min, Max, Mean'!Q58</f>
        <v>#N/A</v>
      </c>
      <c r="D58" s="9" t="e">
        <f>'Posttax Min, Max, Mean'!R58</f>
        <v>#N/A</v>
      </c>
      <c r="E58" s="10" t="e">
        <f t="shared" si="0"/>
        <v>#N/A</v>
      </c>
      <c r="F58" s="10" t="e">
        <f t="shared" si="1"/>
        <v>#N/A</v>
      </c>
      <c r="G58" s="9" t="e">
        <f t="shared" si="9"/>
        <v>#N/A</v>
      </c>
      <c r="H58" s="9" t="e">
        <f t="shared" si="9"/>
        <v>#N/A</v>
      </c>
      <c r="I58" s="11" t="e">
        <f t="shared" si="3"/>
        <v>#N/A</v>
      </c>
      <c r="J58" s="11" t="e">
        <f t="shared" si="3"/>
        <v>#N/A</v>
      </c>
      <c r="K58" s="12" t="e">
        <f t="shared" si="4"/>
        <v>#N/A</v>
      </c>
      <c r="L58" s="12" t="e">
        <f t="shared" si="4"/>
        <v>#N/A</v>
      </c>
      <c r="M58" s="13" t="e">
        <f t="shared" si="5"/>
        <v>#N/A</v>
      </c>
      <c r="N58" s="13" t="e">
        <f t="shared" si="6"/>
        <v>#N/A</v>
      </c>
      <c r="O58" s="13" t="e">
        <f t="shared" si="7"/>
        <v>#N/A</v>
      </c>
      <c r="P58" s="10" t="e">
        <f t="shared" si="8"/>
        <v>#N/A</v>
      </c>
    </row>
    <row r="59" spans="1:16">
      <c r="A59" s="14">
        <v>1969</v>
      </c>
      <c r="B59" s="9" t="e">
        <f>'Posttax Min, Max, Mean'!P59</f>
        <v>#N/A</v>
      </c>
      <c r="C59" s="9" t="e">
        <f>'Posttax Min, Max, Mean'!Q59</f>
        <v>#N/A</v>
      </c>
      <c r="D59" s="9" t="e">
        <f>'Posttax Min, Max, Mean'!R59</f>
        <v>#N/A</v>
      </c>
      <c r="E59" s="10" t="e">
        <f t="shared" si="0"/>
        <v>#N/A</v>
      </c>
      <c r="F59" s="10" t="e">
        <f t="shared" si="1"/>
        <v>#N/A</v>
      </c>
      <c r="G59" s="9" t="e">
        <f t="shared" si="9"/>
        <v>#N/A</v>
      </c>
      <c r="H59" s="9" t="e">
        <f t="shared" si="9"/>
        <v>#N/A</v>
      </c>
      <c r="I59" s="11" t="e">
        <f t="shared" si="3"/>
        <v>#N/A</v>
      </c>
      <c r="J59" s="11" t="e">
        <f t="shared" si="3"/>
        <v>#N/A</v>
      </c>
      <c r="K59" s="12" t="e">
        <f t="shared" si="4"/>
        <v>#N/A</v>
      </c>
      <c r="L59" s="12" t="e">
        <f t="shared" si="4"/>
        <v>#N/A</v>
      </c>
      <c r="M59" s="13" t="e">
        <f t="shared" si="5"/>
        <v>#N/A</v>
      </c>
      <c r="N59" s="13" t="e">
        <f t="shared" si="6"/>
        <v>#N/A</v>
      </c>
      <c r="O59" s="13" t="e">
        <f t="shared" si="7"/>
        <v>#N/A</v>
      </c>
      <c r="P59" s="10" t="e">
        <f t="shared" si="8"/>
        <v>#N/A</v>
      </c>
    </row>
    <row r="60" spans="1:16">
      <c r="A60" s="14">
        <v>1970</v>
      </c>
      <c r="B60" s="9" t="e">
        <f>'Posttax Min, Max, Mean'!P60</f>
        <v>#N/A</v>
      </c>
      <c r="C60" s="9" t="e">
        <f>'Posttax Min, Max, Mean'!Q60</f>
        <v>#N/A</v>
      </c>
      <c r="D60" s="9" t="e">
        <f>'Posttax Min, Max, Mean'!R60</f>
        <v>#N/A</v>
      </c>
      <c r="E60" s="10" t="e">
        <f t="shared" si="0"/>
        <v>#N/A</v>
      </c>
      <c r="F60" s="10" t="e">
        <f t="shared" si="1"/>
        <v>#N/A</v>
      </c>
      <c r="G60" s="9" t="e">
        <f t="shared" si="9"/>
        <v>#N/A</v>
      </c>
      <c r="H60" s="9" t="e">
        <f t="shared" si="9"/>
        <v>#N/A</v>
      </c>
      <c r="I60" s="11" t="e">
        <f t="shared" si="3"/>
        <v>#N/A</v>
      </c>
      <c r="J60" s="11" t="e">
        <f t="shared" si="3"/>
        <v>#N/A</v>
      </c>
      <c r="K60" s="12" t="e">
        <f t="shared" si="4"/>
        <v>#N/A</v>
      </c>
      <c r="L60" s="12" t="e">
        <f t="shared" si="4"/>
        <v>#N/A</v>
      </c>
      <c r="M60" s="13" t="e">
        <f t="shared" si="5"/>
        <v>#N/A</v>
      </c>
      <c r="N60" s="13" t="e">
        <f t="shared" si="6"/>
        <v>#N/A</v>
      </c>
      <c r="O60" s="13" t="e">
        <f t="shared" si="7"/>
        <v>#N/A</v>
      </c>
      <c r="P60" s="10" t="e">
        <f t="shared" si="8"/>
        <v>#N/A</v>
      </c>
    </row>
    <row r="61" spans="1:16">
      <c r="A61" s="14">
        <v>1971</v>
      </c>
      <c r="B61" s="9" t="e">
        <f>'Posttax Min, Max, Mean'!P61</f>
        <v>#N/A</v>
      </c>
      <c r="C61" s="9" t="e">
        <f>'Posttax Min, Max, Mean'!Q61</f>
        <v>#N/A</v>
      </c>
      <c r="D61" s="9" t="e">
        <f>'Posttax Min, Max, Mean'!R61</f>
        <v>#N/A</v>
      </c>
      <c r="E61" s="10" t="e">
        <f t="shared" si="0"/>
        <v>#N/A</v>
      </c>
      <c r="F61" s="10" t="e">
        <f t="shared" si="1"/>
        <v>#N/A</v>
      </c>
      <c r="G61" s="9" t="e">
        <f t="shared" si="9"/>
        <v>#N/A</v>
      </c>
      <c r="H61" s="9" t="e">
        <f t="shared" si="9"/>
        <v>#N/A</v>
      </c>
      <c r="I61" s="11" t="e">
        <f t="shared" si="3"/>
        <v>#N/A</v>
      </c>
      <c r="J61" s="11" t="e">
        <f t="shared" si="3"/>
        <v>#N/A</v>
      </c>
      <c r="K61" s="12" t="e">
        <f t="shared" si="4"/>
        <v>#N/A</v>
      </c>
      <c r="L61" s="12" t="e">
        <f t="shared" si="4"/>
        <v>#N/A</v>
      </c>
      <c r="M61" s="13" t="e">
        <f t="shared" si="5"/>
        <v>#N/A</v>
      </c>
      <c r="N61" s="13" t="e">
        <f t="shared" si="6"/>
        <v>#N/A</v>
      </c>
      <c r="O61" s="13" t="e">
        <f t="shared" si="7"/>
        <v>#N/A</v>
      </c>
      <c r="P61" s="10" t="e">
        <f t="shared" si="8"/>
        <v>#N/A</v>
      </c>
    </row>
    <row r="62" spans="1:16">
      <c r="A62" s="14">
        <v>1972</v>
      </c>
      <c r="B62" s="9" t="e">
        <f>'Posttax Min, Max, Mean'!P62</f>
        <v>#N/A</v>
      </c>
      <c r="C62" s="9" t="e">
        <f>'Posttax Min, Max, Mean'!Q62</f>
        <v>#N/A</v>
      </c>
      <c r="D62" s="9" t="e">
        <f>'Posttax Min, Max, Mean'!R62</f>
        <v>#N/A</v>
      </c>
      <c r="E62" s="10" t="e">
        <f t="shared" si="0"/>
        <v>#N/A</v>
      </c>
      <c r="F62" s="10" t="e">
        <f t="shared" si="1"/>
        <v>#N/A</v>
      </c>
      <c r="G62" s="9" t="e">
        <f t="shared" si="9"/>
        <v>#N/A</v>
      </c>
      <c r="H62" s="9" t="e">
        <f t="shared" si="9"/>
        <v>#N/A</v>
      </c>
      <c r="I62" s="11" t="e">
        <f t="shared" si="3"/>
        <v>#N/A</v>
      </c>
      <c r="J62" s="11" t="e">
        <f t="shared" si="3"/>
        <v>#N/A</v>
      </c>
      <c r="K62" s="12" t="e">
        <f t="shared" si="4"/>
        <v>#N/A</v>
      </c>
      <c r="L62" s="12" t="e">
        <f t="shared" si="4"/>
        <v>#N/A</v>
      </c>
      <c r="M62" s="13" t="e">
        <f t="shared" si="5"/>
        <v>#N/A</v>
      </c>
      <c r="N62" s="13" t="e">
        <f t="shared" si="6"/>
        <v>#N/A</v>
      </c>
      <c r="O62" s="13" t="e">
        <f t="shared" si="7"/>
        <v>#N/A</v>
      </c>
      <c r="P62" s="10" t="e">
        <f t="shared" si="8"/>
        <v>#N/A</v>
      </c>
    </row>
    <row r="63" spans="1:16">
      <c r="A63" s="14">
        <v>1973</v>
      </c>
      <c r="B63" s="9" t="e">
        <f>'Posttax Min, Max, Mean'!P63</f>
        <v>#N/A</v>
      </c>
      <c r="C63" s="9" t="e">
        <f>'Posttax Min, Max, Mean'!Q63</f>
        <v>#N/A</v>
      </c>
      <c r="D63" s="9" t="e">
        <f>'Posttax Min, Max, Mean'!R63</f>
        <v>#N/A</v>
      </c>
      <c r="E63" s="10" t="e">
        <f t="shared" si="0"/>
        <v>#N/A</v>
      </c>
      <c r="F63" s="10" t="e">
        <f t="shared" si="1"/>
        <v>#N/A</v>
      </c>
      <c r="G63" s="9" t="e">
        <f t="shared" si="9"/>
        <v>#N/A</v>
      </c>
      <c r="H63" s="9" t="e">
        <f t="shared" si="9"/>
        <v>#N/A</v>
      </c>
      <c r="I63" s="11" t="e">
        <f t="shared" si="3"/>
        <v>#N/A</v>
      </c>
      <c r="J63" s="11" t="e">
        <f t="shared" si="3"/>
        <v>#N/A</v>
      </c>
      <c r="K63" s="12" t="e">
        <f t="shared" si="4"/>
        <v>#N/A</v>
      </c>
      <c r="L63" s="12" t="e">
        <f t="shared" si="4"/>
        <v>#N/A</v>
      </c>
      <c r="M63" s="13" t="e">
        <f t="shared" si="5"/>
        <v>#N/A</v>
      </c>
      <c r="N63" s="13" t="e">
        <f t="shared" si="6"/>
        <v>#N/A</v>
      </c>
      <c r="O63" s="13" t="e">
        <f t="shared" si="7"/>
        <v>#N/A</v>
      </c>
      <c r="P63" s="10" t="e">
        <f t="shared" si="8"/>
        <v>#N/A</v>
      </c>
    </row>
    <row r="64" spans="1:16">
      <c r="A64" s="14">
        <v>1974</v>
      </c>
      <c r="B64" s="9" t="e">
        <f>'Posttax Min, Max, Mean'!P64</f>
        <v>#N/A</v>
      </c>
      <c r="C64" s="9" t="e">
        <f>'Posttax Min, Max, Mean'!Q64</f>
        <v>#N/A</v>
      </c>
      <c r="D64" s="9" t="e">
        <f>'Posttax Min, Max, Mean'!R64</f>
        <v>#N/A</v>
      </c>
      <c r="E64" s="10" t="e">
        <f t="shared" si="0"/>
        <v>#N/A</v>
      </c>
      <c r="F64" s="10" t="e">
        <f t="shared" si="1"/>
        <v>#N/A</v>
      </c>
      <c r="G64" s="9" t="e">
        <f t="shared" si="9"/>
        <v>#N/A</v>
      </c>
      <c r="H64" s="9" t="e">
        <f t="shared" si="9"/>
        <v>#N/A</v>
      </c>
      <c r="I64" s="11" t="e">
        <f t="shared" si="3"/>
        <v>#N/A</v>
      </c>
      <c r="J64" s="11" t="e">
        <f t="shared" si="3"/>
        <v>#N/A</v>
      </c>
      <c r="K64" s="12" t="e">
        <f t="shared" si="4"/>
        <v>#N/A</v>
      </c>
      <c r="L64" s="12" t="e">
        <f t="shared" si="4"/>
        <v>#N/A</v>
      </c>
      <c r="M64" s="13" t="e">
        <f t="shared" si="5"/>
        <v>#N/A</v>
      </c>
      <c r="N64" s="13" t="e">
        <f t="shared" si="6"/>
        <v>#N/A</v>
      </c>
      <c r="O64" s="13" t="e">
        <f t="shared" si="7"/>
        <v>#N/A</v>
      </c>
      <c r="P64" s="10" t="e">
        <f t="shared" si="8"/>
        <v>#N/A</v>
      </c>
    </row>
    <row r="65" spans="1:16">
      <c r="A65" s="14">
        <v>1975</v>
      </c>
      <c r="B65" s="9" t="e">
        <f>'Posttax Min, Max, Mean'!P65</f>
        <v>#N/A</v>
      </c>
      <c r="C65" s="9" t="e">
        <f>'Posttax Min, Max, Mean'!Q65</f>
        <v>#N/A</v>
      </c>
      <c r="D65" s="9" t="e">
        <f>'Posttax Min, Max, Mean'!R65</f>
        <v>#N/A</v>
      </c>
      <c r="E65" s="10" t="e">
        <f t="shared" si="0"/>
        <v>#N/A</v>
      </c>
      <c r="F65" s="10" t="e">
        <f t="shared" si="1"/>
        <v>#N/A</v>
      </c>
      <c r="G65" s="9" t="e">
        <f t="shared" si="9"/>
        <v>#N/A</v>
      </c>
      <c r="H65" s="9" t="e">
        <f t="shared" si="9"/>
        <v>#N/A</v>
      </c>
      <c r="I65" s="11" t="e">
        <f t="shared" si="3"/>
        <v>#N/A</v>
      </c>
      <c r="J65" s="11" t="e">
        <f t="shared" si="3"/>
        <v>#N/A</v>
      </c>
      <c r="K65" s="12" t="e">
        <f t="shared" si="4"/>
        <v>#N/A</v>
      </c>
      <c r="L65" s="12" t="e">
        <f t="shared" si="4"/>
        <v>#N/A</v>
      </c>
      <c r="M65" s="13" t="e">
        <f t="shared" si="5"/>
        <v>#N/A</v>
      </c>
      <c r="N65" s="13" t="e">
        <f t="shared" si="6"/>
        <v>#N/A</v>
      </c>
      <c r="O65" s="13" t="e">
        <f t="shared" si="7"/>
        <v>#N/A</v>
      </c>
      <c r="P65" s="10" t="e">
        <f t="shared" si="8"/>
        <v>#N/A</v>
      </c>
    </row>
    <row r="66" spans="1:16">
      <c r="A66" s="14">
        <v>1976</v>
      </c>
      <c r="B66" s="9" t="e">
        <f>'Posttax Min, Max, Mean'!P66</f>
        <v>#N/A</v>
      </c>
      <c r="C66" s="9" t="e">
        <f>'Posttax Min, Max, Mean'!Q66</f>
        <v>#N/A</v>
      </c>
      <c r="D66" s="9" t="e">
        <f>'Posttax Min, Max, Mean'!R66</f>
        <v>#N/A</v>
      </c>
      <c r="E66" s="10" t="e">
        <f t="shared" si="0"/>
        <v>#N/A</v>
      </c>
      <c r="F66" s="10" t="e">
        <f t="shared" si="1"/>
        <v>#N/A</v>
      </c>
      <c r="G66" s="9" t="e">
        <f t="shared" si="9"/>
        <v>#N/A</v>
      </c>
      <c r="H66" s="9" t="e">
        <f t="shared" si="9"/>
        <v>#N/A</v>
      </c>
      <c r="I66" s="11" t="e">
        <f t="shared" si="3"/>
        <v>#N/A</v>
      </c>
      <c r="J66" s="11" t="e">
        <f t="shared" si="3"/>
        <v>#N/A</v>
      </c>
      <c r="K66" s="12" t="e">
        <f t="shared" si="4"/>
        <v>#N/A</v>
      </c>
      <c r="L66" s="12" t="e">
        <f t="shared" si="4"/>
        <v>#N/A</v>
      </c>
      <c r="M66" s="13" t="e">
        <f t="shared" si="5"/>
        <v>#N/A</v>
      </c>
      <c r="N66" s="13" t="e">
        <f t="shared" si="6"/>
        <v>#N/A</v>
      </c>
      <c r="O66" s="13" t="e">
        <f t="shared" si="7"/>
        <v>#N/A</v>
      </c>
      <c r="P66" s="10" t="e">
        <f t="shared" si="8"/>
        <v>#N/A</v>
      </c>
    </row>
    <row r="67" spans="1:16">
      <c r="A67" s="14">
        <v>1977</v>
      </c>
      <c r="B67" s="9" t="e">
        <f>'Posttax Min, Max, Mean'!P67</f>
        <v>#N/A</v>
      </c>
      <c r="C67" s="9" t="e">
        <f>'Posttax Min, Max, Mean'!Q67</f>
        <v>#N/A</v>
      </c>
      <c r="D67" s="9" t="e">
        <f>'Posttax Min, Max, Mean'!R67</f>
        <v>#N/A</v>
      </c>
      <c r="E67" s="10" t="e">
        <f t="shared" si="0"/>
        <v>#N/A</v>
      </c>
      <c r="F67" s="10" t="e">
        <f t="shared" si="1"/>
        <v>#N/A</v>
      </c>
      <c r="G67" s="9" t="e">
        <f t="shared" si="9"/>
        <v>#N/A</v>
      </c>
      <c r="H67" s="9" t="e">
        <f t="shared" si="9"/>
        <v>#N/A</v>
      </c>
      <c r="I67" s="11" t="e">
        <f t="shared" si="3"/>
        <v>#N/A</v>
      </c>
      <c r="J67" s="11" t="e">
        <f t="shared" si="3"/>
        <v>#N/A</v>
      </c>
      <c r="K67" s="12" t="e">
        <f t="shared" si="4"/>
        <v>#N/A</v>
      </c>
      <c r="L67" s="12" t="e">
        <f t="shared" si="4"/>
        <v>#N/A</v>
      </c>
      <c r="M67" s="13" t="e">
        <f t="shared" si="5"/>
        <v>#N/A</v>
      </c>
      <c r="N67" s="13" t="e">
        <f t="shared" si="6"/>
        <v>#N/A</v>
      </c>
      <c r="O67" s="13" t="e">
        <f t="shared" si="7"/>
        <v>#N/A</v>
      </c>
      <c r="P67" s="10" t="e">
        <f t="shared" si="8"/>
        <v>#N/A</v>
      </c>
    </row>
    <row r="68" spans="1:16">
      <c r="A68" s="14">
        <v>1978</v>
      </c>
      <c r="B68" s="9" t="e">
        <f>'Posttax Min, Max, Mean'!P68</f>
        <v>#N/A</v>
      </c>
      <c r="C68" s="9" t="e">
        <f>'Posttax Min, Max, Mean'!Q68</f>
        <v>#N/A</v>
      </c>
      <c r="D68" s="9" t="e">
        <f>'Posttax Min, Max, Mean'!R68</f>
        <v>#N/A</v>
      </c>
      <c r="E68" s="10" t="e">
        <f t="shared" ref="E68:E104" si="10">LN(C68)-F68^2/2</f>
        <v>#N/A</v>
      </c>
      <c r="F68" s="10" t="e">
        <f t="shared" ref="F68:F104" si="11">(LN(D68)-LN(B68))/6</f>
        <v>#N/A</v>
      </c>
      <c r="G68" s="9" t="e">
        <f t="shared" ref="G68:H104" si="12">_xlfn.LOGNORM.INV(G$2,$E68,$F68)</f>
        <v>#N/A</v>
      </c>
      <c r="H68" s="9" t="e">
        <f t="shared" si="12"/>
        <v>#N/A</v>
      </c>
      <c r="I68" s="11" t="e">
        <f t="shared" ref="I68:J104" si="13">(LN(G68)-($E68+$F68^2))/$F68</f>
        <v>#N/A</v>
      </c>
      <c r="J68" s="11" t="e">
        <f t="shared" si="13"/>
        <v>#N/A</v>
      </c>
      <c r="K68" s="12" t="e">
        <f t="shared" ref="K68:L104" si="14">_xlfn.NORM.DIST(I68,0,1,TRUE)</f>
        <v>#N/A</v>
      </c>
      <c r="L68" s="12" t="e">
        <f t="shared" si="14"/>
        <v>#N/A</v>
      </c>
      <c r="M68" s="13" t="e">
        <f t="shared" ref="M68:M104" si="15">K68</f>
        <v>#N/A</v>
      </c>
      <c r="N68" s="13" t="e">
        <f t="shared" ref="N68:N104" si="16">L68-K68</f>
        <v>#N/A</v>
      </c>
      <c r="O68" s="13" t="e">
        <f t="shared" ref="O68:O104" si="17">1-L68</f>
        <v>#N/A</v>
      </c>
      <c r="P68" s="10" t="e">
        <f t="shared" ref="P68:P104" si="18">2*_xlfn.NORM.DIST(F68/SQRT(2),0,1,TRUE)-1</f>
        <v>#N/A</v>
      </c>
    </row>
    <row r="69" spans="1:16">
      <c r="A69" s="14">
        <v>1979</v>
      </c>
      <c r="B69" s="9" t="e">
        <f>'Posttax Min, Max, Mean'!P69</f>
        <v>#N/A</v>
      </c>
      <c r="C69" s="9" t="e">
        <f>'Posttax Min, Max, Mean'!Q69</f>
        <v>#N/A</v>
      </c>
      <c r="D69" s="9" t="e">
        <f>'Posttax Min, Max, Mean'!R69</f>
        <v>#N/A</v>
      </c>
      <c r="E69" s="10" t="e">
        <f t="shared" si="10"/>
        <v>#N/A</v>
      </c>
      <c r="F69" s="10" t="e">
        <f t="shared" si="11"/>
        <v>#N/A</v>
      </c>
      <c r="G69" s="9" t="e">
        <f t="shared" si="12"/>
        <v>#N/A</v>
      </c>
      <c r="H69" s="9" t="e">
        <f t="shared" si="12"/>
        <v>#N/A</v>
      </c>
      <c r="I69" s="11" t="e">
        <f t="shared" si="13"/>
        <v>#N/A</v>
      </c>
      <c r="J69" s="11" t="e">
        <f t="shared" si="13"/>
        <v>#N/A</v>
      </c>
      <c r="K69" s="12" t="e">
        <f t="shared" si="14"/>
        <v>#N/A</v>
      </c>
      <c r="L69" s="12" t="e">
        <f t="shared" si="14"/>
        <v>#N/A</v>
      </c>
      <c r="M69" s="13" t="e">
        <f t="shared" si="15"/>
        <v>#N/A</v>
      </c>
      <c r="N69" s="13" t="e">
        <f t="shared" si="16"/>
        <v>#N/A</v>
      </c>
      <c r="O69" s="13" t="e">
        <f t="shared" si="17"/>
        <v>#N/A</v>
      </c>
      <c r="P69" s="10" t="e">
        <f t="shared" si="18"/>
        <v>#N/A</v>
      </c>
    </row>
    <row r="70" spans="1:16">
      <c r="A70" s="14">
        <v>1980</v>
      </c>
      <c r="B70" s="9">
        <f>'Posttax Min, Max, Mean'!P70</f>
        <v>721441.99117718439</v>
      </c>
      <c r="C70" s="9">
        <f>'Posttax Min, Max, Mean'!Q70</f>
        <v>285035.1001484429</v>
      </c>
      <c r="D70" s="9">
        <f>'Posttax Min, Max, Mean'!R70</f>
        <v>6014393.2721395623</v>
      </c>
      <c r="E70" s="10">
        <f t="shared" si="10"/>
        <v>12.497906587039704</v>
      </c>
      <c r="F70" s="10">
        <f t="shared" si="11"/>
        <v>0.35344312991851545</v>
      </c>
      <c r="G70" s="9">
        <f t="shared" si="12"/>
        <v>421199.63114513026</v>
      </c>
      <c r="H70" s="9">
        <f t="shared" si="12"/>
        <v>609344.00808880967</v>
      </c>
      <c r="I70" s="11">
        <f t="shared" si="13"/>
        <v>0.92810843562608358</v>
      </c>
      <c r="J70" s="11">
        <f t="shared" si="13"/>
        <v>1.9729047441223204</v>
      </c>
      <c r="K70" s="12">
        <f t="shared" si="14"/>
        <v>0.82332433785558456</v>
      </c>
      <c r="L70" s="12">
        <f t="shared" si="14"/>
        <v>0.97574679198750258</v>
      </c>
      <c r="M70" s="13">
        <f t="shared" si="15"/>
        <v>0.82332433785558456</v>
      </c>
      <c r="N70" s="13">
        <f t="shared" si="16"/>
        <v>0.15242245413191802</v>
      </c>
      <c r="O70" s="13">
        <f t="shared" si="17"/>
        <v>2.4253208012497418E-2</v>
      </c>
      <c r="P70" s="10">
        <f t="shared" si="18"/>
        <v>0.19735235679073737</v>
      </c>
    </row>
    <row r="71" spans="1:16">
      <c r="A71" s="14">
        <v>1981</v>
      </c>
      <c r="B71" s="9">
        <f>'Posttax Min, Max, Mean'!P71</f>
        <v>653980.41884488449</v>
      </c>
      <c r="C71" s="9">
        <f>'Posttax Min, Max, Mean'!Q71</f>
        <v>279108.32361728384</v>
      </c>
      <c r="D71" s="9">
        <f>'Posttax Min, Max, Mean'!R71</f>
        <v>5318853.4456083607</v>
      </c>
      <c r="E71" s="10">
        <f t="shared" si="10"/>
        <v>12.47834210090622</v>
      </c>
      <c r="F71" s="10">
        <f t="shared" si="11"/>
        <v>0.34932260516013286</v>
      </c>
      <c r="G71" s="9">
        <f t="shared" si="12"/>
        <v>410863.79208389093</v>
      </c>
      <c r="H71" s="9">
        <f t="shared" si="12"/>
        <v>591837.86565635912</v>
      </c>
      <c r="I71" s="11">
        <f t="shared" si="13"/>
        <v>0.93222896038447156</v>
      </c>
      <c r="J71" s="11">
        <f t="shared" si="13"/>
        <v>1.9770252688807084</v>
      </c>
      <c r="K71" s="12">
        <f t="shared" si="14"/>
        <v>0.82439089409673616</v>
      </c>
      <c r="L71" s="12">
        <f t="shared" si="14"/>
        <v>0.97598061300332994</v>
      </c>
      <c r="M71" s="13">
        <f t="shared" si="15"/>
        <v>0.82439089409673616</v>
      </c>
      <c r="N71" s="13">
        <f t="shared" si="16"/>
        <v>0.15158971890659378</v>
      </c>
      <c r="O71" s="13">
        <f t="shared" si="17"/>
        <v>2.4019386996670056E-2</v>
      </c>
      <c r="P71" s="10">
        <f t="shared" si="18"/>
        <v>0.19509826357810756</v>
      </c>
    </row>
    <row r="72" spans="1:16">
      <c r="A72" s="14">
        <v>1982</v>
      </c>
      <c r="B72" s="9">
        <f>'Posttax Min, Max, Mean'!P72</f>
        <v>616029.2235544041</v>
      </c>
      <c r="C72" s="9">
        <f>'Posttax Min, Max, Mean'!Q72</f>
        <v>297704.65510669735</v>
      </c>
      <c r="D72" s="9">
        <f>'Posttax Min, Max, Mean'!R72</f>
        <v>5368731.4125544047</v>
      </c>
      <c r="E72" s="10">
        <f t="shared" si="10"/>
        <v>12.538753678012169</v>
      </c>
      <c r="F72" s="10">
        <f t="shared" si="11"/>
        <v>0.3608420867213476</v>
      </c>
      <c r="G72" s="9">
        <f t="shared" si="12"/>
        <v>442940.80592583609</v>
      </c>
      <c r="H72" s="9">
        <f t="shared" si="12"/>
        <v>645769.49442949658</v>
      </c>
      <c r="I72" s="11">
        <f t="shared" si="13"/>
        <v>0.92070947882325593</v>
      </c>
      <c r="J72" s="11">
        <f t="shared" si="13"/>
        <v>1.9655057873194945</v>
      </c>
      <c r="K72" s="12">
        <f t="shared" si="14"/>
        <v>0.82139893698107092</v>
      </c>
      <c r="L72" s="12">
        <f t="shared" si="14"/>
        <v>0.97532213674805746</v>
      </c>
      <c r="M72" s="13">
        <f t="shared" si="15"/>
        <v>0.82139893698107092</v>
      </c>
      <c r="N72" s="13">
        <f t="shared" si="16"/>
        <v>0.15392319976698654</v>
      </c>
      <c r="O72" s="13">
        <f t="shared" si="17"/>
        <v>2.4677863251942544E-2</v>
      </c>
      <c r="P72" s="10">
        <f t="shared" si="18"/>
        <v>0.20139575426003664</v>
      </c>
    </row>
    <row r="73" spans="1:16">
      <c r="A73" s="14">
        <v>1983</v>
      </c>
      <c r="B73" s="9">
        <f>'Posttax Min, Max, Mean'!P73</f>
        <v>596855.62322289159</v>
      </c>
      <c r="C73" s="9">
        <f>'Posttax Min, Max, Mean'!Q73</f>
        <v>316749.80033508939</v>
      </c>
      <c r="D73" s="9">
        <f>'Posttax Min, Max, Mean'!R73</f>
        <v>6161944.6747399596</v>
      </c>
      <c r="E73" s="10">
        <f t="shared" si="10"/>
        <v>12.590176333982482</v>
      </c>
      <c r="F73" s="10">
        <f t="shared" si="11"/>
        <v>0.38907874227671818</v>
      </c>
      <c r="G73" s="9">
        <f t="shared" si="12"/>
        <v>483497.20121605927</v>
      </c>
      <c r="H73" s="9">
        <f t="shared" si="12"/>
        <v>726002.57375113782</v>
      </c>
      <c r="I73" s="11">
        <f t="shared" si="13"/>
        <v>0.89247282326788402</v>
      </c>
      <c r="J73" s="11">
        <f t="shared" si="13"/>
        <v>1.9372691317641233</v>
      </c>
      <c r="K73" s="12">
        <f t="shared" si="14"/>
        <v>0.8139302234323873</v>
      </c>
      <c r="L73" s="12">
        <f t="shared" si="14"/>
        <v>0.97364377324969564</v>
      </c>
      <c r="M73" s="13">
        <f t="shared" si="15"/>
        <v>0.8139302234323873</v>
      </c>
      <c r="N73" s="13">
        <f t="shared" si="16"/>
        <v>0.15971354981730834</v>
      </c>
      <c r="O73" s="13">
        <f t="shared" si="17"/>
        <v>2.6356226750304357E-2</v>
      </c>
      <c r="P73" s="10">
        <f t="shared" si="18"/>
        <v>0.21677612028284954</v>
      </c>
    </row>
    <row r="74" spans="1:16">
      <c r="A74" s="14">
        <v>1984</v>
      </c>
      <c r="B74" s="9">
        <f>'Posttax Min, Max, Mean'!P74</f>
        <v>572154.18742059672</v>
      </c>
      <c r="C74" s="9">
        <f>'Posttax Min, Max, Mean'!Q74</f>
        <v>331872.1264566044</v>
      </c>
      <c r="D74" s="9">
        <f>'Posttax Min, Max, Mean'!R74</f>
        <v>6875848.6095765149</v>
      </c>
      <c r="E74" s="10">
        <f t="shared" si="10"/>
        <v>12.626643968300485</v>
      </c>
      <c r="F74" s="10">
        <f t="shared" si="11"/>
        <v>0.41439363925909323</v>
      </c>
      <c r="G74" s="9">
        <f t="shared" si="12"/>
        <v>517989.77695807529</v>
      </c>
      <c r="H74" s="9">
        <f t="shared" si="12"/>
        <v>798641.73304797872</v>
      </c>
      <c r="I74" s="11">
        <f t="shared" si="13"/>
        <v>0.86715792628550603</v>
      </c>
      <c r="J74" s="11">
        <f t="shared" si="13"/>
        <v>1.91195423478175</v>
      </c>
      <c r="K74" s="12">
        <f t="shared" si="14"/>
        <v>0.80707225724882514</v>
      </c>
      <c r="L74" s="12">
        <f t="shared" si="14"/>
        <v>0.9720589678262942</v>
      </c>
      <c r="M74" s="13">
        <f t="shared" si="15"/>
        <v>0.80707225724882514</v>
      </c>
      <c r="N74" s="13">
        <f t="shared" si="16"/>
        <v>0.16498671057746905</v>
      </c>
      <c r="O74" s="13">
        <f t="shared" si="17"/>
        <v>2.7941032173705804E-2</v>
      </c>
      <c r="P74" s="10">
        <f t="shared" si="18"/>
        <v>0.23049355770200974</v>
      </c>
    </row>
    <row r="75" spans="1:16">
      <c r="A75" s="14">
        <v>1985</v>
      </c>
      <c r="B75" s="9">
        <f>'Posttax Min, Max, Mean'!P75</f>
        <v>552479.7404553903</v>
      </c>
      <c r="C75" s="9">
        <f>'Posttax Min, Max, Mean'!Q75</f>
        <v>344971.34992220916</v>
      </c>
      <c r="D75" s="9">
        <f>'Posttax Min, Max, Mean'!R75</f>
        <v>7398885.2578113386</v>
      </c>
      <c r="E75" s="10">
        <f t="shared" si="10"/>
        <v>12.657712463860705</v>
      </c>
      <c r="F75" s="10">
        <f t="shared" si="11"/>
        <v>0.43244464385798648</v>
      </c>
      <c r="G75" s="9">
        <f t="shared" si="12"/>
        <v>546840.56880267849</v>
      </c>
      <c r="H75" s="9">
        <f t="shared" si="12"/>
        <v>859176.06216513889</v>
      </c>
      <c r="I75" s="11">
        <f t="shared" si="13"/>
        <v>0.84910692168661328</v>
      </c>
      <c r="J75" s="11">
        <f t="shared" si="13"/>
        <v>1.8939032301828518</v>
      </c>
      <c r="K75" s="12">
        <f t="shared" si="14"/>
        <v>0.80208910038322478</v>
      </c>
      <c r="L75" s="12">
        <f t="shared" si="14"/>
        <v>0.97088107216181396</v>
      </c>
      <c r="M75" s="13">
        <f t="shared" si="15"/>
        <v>0.80208910038322478</v>
      </c>
      <c r="N75" s="13">
        <f t="shared" si="16"/>
        <v>0.16879197177858918</v>
      </c>
      <c r="O75" s="13">
        <f t="shared" si="17"/>
        <v>2.9118927838186037E-2</v>
      </c>
      <c r="P75" s="10">
        <f t="shared" si="18"/>
        <v>0.2402312998125864</v>
      </c>
    </row>
    <row r="76" spans="1:16">
      <c r="A76" s="14">
        <v>1986</v>
      </c>
      <c r="B76" s="9">
        <f>'Posttax Min, Max, Mean'!P76</f>
        <v>542397.99336678837</v>
      </c>
      <c r="C76" s="9">
        <f>'Posttax Min, Max, Mean'!Q76</f>
        <v>362322.42410154018</v>
      </c>
      <c r="D76" s="9">
        <f>'Posttax Min, Max, Mean'!R76</f>
        <v>6828272.4617208028</v>
      </c>
      <c r="E76" s="10">
        <f t="shared" si="10"/>
        <v>12.711189597084365</v>
      </c>
      <c r="F76" s="10">
        <f t="shared" si="11"/>
        <v>0.42213782493918028</v>
      </c>
      <c r="G76" s="9">
        <f t="shared" si="12"/>
        <v>569310.34573901061</v>
      </c>
      <c r="H76" s="9">
        <f t="shared" si="12"/>
        <v>884899.20839395467</v>
      </c>
      <c r="I76" s="11">
        <f t="shared" si="13"/>
        <v>0.85941374060541831</v>
      </c>
      <c r="J76" s="11">
        <f t="shared" si="13"/>
        <v>1.9042100491016603</v>
      </c>
      <c r="K76" s="12">
        <f t="shared" si="14"/>
        <v>0.80494385422998715</v>
      </c>
      <c r="L76" s="12">
        <f t="shared" si="14"/>
        <v>0.97155858325697453</v>
      </c>
      <c r="M76" s="13">
        <f t="shared" si="15"/>
        <v>0.80494385422998715</v>
      </c>
      <c r="N76" s="13">
        <f t="shared" si="16"/>
        <v>0.16661472902698737</v>
      </c>
      <c r="O76" s="13">
        <f t="shared" si="17"/>
        <v>2.8441416743025472E-2</v>
      </c>
      <c r="P76" s="10">
        <f t="shared" si="18"/>
        <v>0.23467576717210981</v>
      </c>
    </row>
    <row r="77" spans="1:16">
      <c r="A77" s="14">
        <v>1987</v>
      </c>
      <c r="B77" s="9">
        <f>'Posttax Min, Max, Mean'!P77</f>
        <v>523299.47247359157</v>
      </c>
      <c r="C77" s="9">
        <f>'Posttax Min, Max, Mean'!Q77</f>
        <v>363475.06440219277</v>
      </c>
      <c r="D77" s="9">
        <f>'Posttax Min, Max, Mean'!R77</f>
        <v>6892275.5187772885</v>
      </c>
      <c r="E77" s="10">
        <f t="shared" si="10"/>
        <v>12.711159061692413</v>
      </c>
      <c r="F77" s="10">
        <f t="shared" si="11"/>
        <v>0.42966711135914082</v>
      </c>
      <c r="G77" s="9">
        <f t="shared" si="12"/>
        <v>574812.75364911533</v>
      </c>
      <c r="H77" s="9">
        <f t="shared" si="12"/>
        <v>900507.9146642409</v>
      </c>
      <c r="I77" s="11">
        <f t="shared" si="13"/>
        <v>0.85188445418545677</v>
      </c>
      <c r="J77" s="11">
        <f t="shared" si="13"/>
        <v>1.8966807626816982</v>
      </c>
      <c r="K77" s="12">
        <f t="shared" si="14"/>
        <v>0.80286088702607705</v>
      </c>
      <c r="L77" s="12">
        <f t="shared" si="14"/>
        <v>0.97106495791282721</v>
      </c>
      <c r="M77" s="13">
        <f t="shared" si="15"/>
        <v>0.80286088702607705</v>
      </c>
      <c r="N77" s="13">
        <f t="shared" si="16"/>
        <v>0.16820407088675016</v>
      </c>
      <c r="O77" s="13">
        <f t="shared" si="17"/>
        <v>2.8935042087172791E-2</v>
      </c>
      <c r="P77" s="10">
        <f t="shared" si="18"/>
        <v>0.23873537358968022</v>
      </c>
    </row>
    <row r="78" spans="1:16">
      <c r="A78" s="14">
        <v>1988</v>
      </c>
      <c r="B78" s="9">
        <f>'Posttax Min, Max, Mean'!P78</f>
        <v>502509.04541842773</v>
      </c>
      <c r="C78" s="9">
        <f>'Posttax Min, Max, Mean'!Q78</f>
        <v>356698.16679789015</v>
      </c>
      <c r="D78" s="9">
        <f>'Posttax Min, Max, Mean'!R78</f>
        <v>6151809.0490245139</v>
      </c>
      <c r="E78" s="10">
        <f t="shared" si="10"/>
        <v>12.697499911895536</v>
      </c>
      <c r="F78" s="10">
        <f t="shared" si="11"/>
        <v>0.41748130520911414</v>
      </c>
      <c r="G78" s="9">
        <f t="shared" si="12"/>
        <v>558228.54266097059</v>
      </c>
      <c r="H78" s="9">
        <f t="shared" si="12"/>
        <v>863463.28661847126</v>
      </c>
      <c r="I78" s="11">
        <f t="shared" si="13"/>
        <v>0.86407026033548706</v>
      </c>
      <c r="J78" s="11">
        <f t="shared" si="13"/>
        <v>1.9088665688317277</v>
      </c>
      <c r="K78" s="12">
        <f t="shared" si="14"/>
        <v>0.80622535251253002</v>
      </c>
      <c r="L78" s="12">
        <f t="shared" si="14"/>
        <v>0.97186034666541932</v>
      </c>
      <c r="M78" s="13">
        <f t="shared" si="15"/>
        <v>0.80622535251253002</v>
      </c>
      <c r="N78" s="13">
        <f t="shared" si="16"/>
        <v>0.16563499415288929</v>
      </c>
      <c r="O78" s="13">
        <f t="shared" si="17"/>
        <v>2.8139653334580683E-2</v>
      </c>
      <c r="P78" s="10">
        <f t="shared" si="18"/>
        <v>0.23216184800264283</v>
      </c>
    </row>
    <row r="79" spans="1:16">
      <c r="A79" s="14">
        <v>1989</v>
      </c>
      <c r="B79" s="9">
        <f>'Posttax Min, Max, Mean'!P79</f>
        <v>479409.83929838712</v>
      </c>
      <c r="C79" s="9">
        <f>'Posttax Min, Max, Mean'!Q79</f>
        <v>354737.98913825402</v>
      </c>
      <c r="D79" s="9">
        <f>'Posttax Min, Max, Mean'!R79</f>
        <v>6061142.3963153223</v>
      </c>
      <c r="E79" s="10">
        <f t="shared" si="10"/>
        <v>12.689733835952008</v>
      </c>
      <c r="F79" s="10">
        <f t="shared" si="11"/>
        <v>0.42284962159283673</v>
      </c>
      <c r="G79" s="9">
        <f t="shared" si="12"/>
        <v>557734.00295516872</v>
      </c>
      <c r="H79" s="9">
        <f t="shared" si="12"/>
        <v>867550.63170993875</v>
      </c>
      <c r="I79" s="11">
        <f t="shared" si="13"/>
        <v>0.85870194395176602</v>
      </c>
      <c r="J79" s="11">
        <f t="shared" si="13"/>
        <v>1.9034982524480062</v>
      </c>
      <c r="K79" s="12">
        <f t="shared" si="14"/>
        <v>0.80474751114847987</v>
      </c>
      <c r="L79" s="12">
        <f t="shared" si="14"/>
        <v>0.97151221924843034</v>
      </c>
      <c r="M79" s="13">
        <f t="shared" si="15"/>
        <v>0.80474751114847987</v>
      </c>
      <c r="N79" s="13">
        <f t="shared" si="16"/>
        <v>0.16676470809995048</v>
      </c>
      <c r="O79" s="13">
        <f t="shared" si="17"/>
        <v>2.8487780751569658E-2</v>
      </c>
      <c r="P79" s="10">
        <f t="shared" si="18"/>
        <v>0.23505982843657325</v>
      </c>
    </row>
    <row r="80" spans="1:16">
      <c r="A80" s="14">
        <v>1990</v>
      </c>
      <c r="B80" s="9">
        <f>'Posttax Min, Max, Mean'!P80</f>
        <v>454834.12450650346</v>
      </c>
      <c r="C80" s="9">
        <f>'Posttax Min, Max, Mean'!Q80</f>
        <v>346391.38824650657</v>
      </c>
      <c r="D80" s="9">
        <f>'Posttax Min, Max, Mean'!R80</f>
        <v>5825348.1029992355</v>
      </c>
      <c r="E80" s="10">
        <f t="shared" si="10"/>
        <v>12.665009173035632</v>
      </c>
      <c r="F80" s="10">
        <f t="shared" si="11"/>
        <v>0.42500687431030038</v>
      </c>
      <c r="G80" s="9">
        <f t="shared" si="12"/>
        <v>545619.64886318496</v>
      </c>
      <c r="H80" s="9">
        <f t="shared" si="12"/>
        <v>850621.90300954168</v>
      </c>
      <c r="I80" s="11">
        <f t="shared" si="13"/>
        <v>0.85654469123430199</v>
      </c>
      <c r="J80" s="11">
        <f t="shared" si="13"/>
        <v>1.901340999730543</v>
      </c>
      <c r="K80" s="12">
        <f t="shared" si="14"/>
        <v>0.80415171811997321</v>
      </c>
      <c r="L80" s="12">
        <f t="shared" si="14"/>
        <v>0.97137131894690676</v>
      </c>
      <c r="M80" s="13">
        <f t="shared" si="15"/>
        <v>0.80415171811997321</v>
      </c>
      <c r="N80" s="13">
        <f t="shared" si="16"/>
        <v>0.16721960082693355</v>
      </c>
      <c r="O80" s="13">
        <f t="shared" si="17"/>
        <v>2.8628681053093241E-2</v>
      </c>
      <c r="P80" s="10">
        <f t="shared" si="18"/>
        <v>0.23622345526186161</v>
      </c>
    </row>
    <row r="81" spans="1:16">
      <c r="A81" s="14">
        <v>1991</v>
      </c>
      <c r="B81" s="9">
        <f>'Posttax Min, Max, Mean'!P81</f>
        <v>436467.10773127753</v>
      </c>
      <c r="C81" s="9">
        <f>'Posttax Min, Max, Mean'!Q81</f>
        <v>342176.03099991195</v>
      </c>
      <c r="D81" s="9">
        <f>'Posttax Min, Max, Mean'!R81</f>
        <v>5535343.7107606456</v>
      </c>
      <c r="E81" s="10">
        <f t="shared" si="10"/>
        <v>12.653461214605127</v>
      </c>
      <c r="F81" s="10">
        <f t="shared" si="11"/>
        <v>0.42336598717338586</v>
      </c>
      <c r="G81" s="9">
        <f t="shared" si="12"/>
        <v>538222.0887143946</v>
      </c>
      <c r="H81" s="9">
        <f t="shared" si="12"/>
        <v>837651.79901065479</v>
      </c>
      <c r="I81" s="11">
        <f t="shared" si="13"/>
        <v>0.85818557837121823</v>
      </c>
      <c r="J81" s="11">
        <f t="shared" si="13"/>
        <v>1.902981886867458</v>
      </c>
      <c r="K81" s="12">
        <f t="shared" si="14"/>
        <v>0.80460500094188236</v>
      </c>
      <c r="L81" s="12">
        <f t="shared" si="14"/>
        <v>0.97147854561573177</v>
      </c>
      <c r="M81" s="13">
        <f t="shared" si="15"/>
        <v>0.80460500094188236</v>
      </c>
      <c r="N81" s="13">
        <f t="shared" si="16"/>
        <v>0.16687354467384941</v>
      </c>
      <c r="O81" s="13">
        <f t="shared" si="17"/>
        <v>2.852145438426823E-2</v>
      </c>
      <c r="P81" s="10">
        <f t="shared" si="18"/>
        <v>0.23533840557592889</v>
      </c>
    </row>
    <row r="82" spans="1:16">
      <c r="A82" s="14">
        <v>1992</v>
      </c>
      <c r="B82" s="9">
        <f>'Posttax Min, Max, Mean'!P82</f>
        <v>423712.18868852453</v>
      </c>
      <c r="C82" s="9">
        <f>'Posttax Min, Max, Mean'!Q82</f>
        <v>343667.32128247683</v>
      </c>
      <c r="D82" s="9">
        <f>'Posttax Min, Max, Mean'!R82</f>
        <v>5493946.9647583747</v>
      </c>
      <c r="E82" s="10">
        <f t="shared" si="10"/>
        <v>12.656240126476384</v>
      </c>
      <c r="F82" s="10">
        <f t="shared" si="11"/>
        <v>0.42705796480445163</v>
      </c>
      <c r="G82" s="9">
        <f t="shared" si="12"/>
        <v>542279.55405974714</v>
      </c>
      <c r="H82" s="9">
        <f t="shared" si="12"/>
        <v>847228.33230069559</v>
      </c>
      <c r="I82" s="11">
        <f t="shared" si="13"/>
        <v>0.85449360074015213</v>
      </c>
      <c r="J82" s="11">
        <f t="shared" si="13"/>
        <v>1.8992899092363902</v>
      </c>
      <c r="K82" s="12">
        <f t="shared" si="14"/>
        <v>0.80358422320194978</v>
      </c>
      <c r="L82" s="12">
        <f t="shared" si="14"/>
        <v>0.97123681555863928</v>
      </c>
      <c r="M82" s="13">
        <f t="shared" si="15"/>
        <v>0.80358422320194978</v>
      </c>
      <c r="N82" s="13">
        <f t="shared" si="16"/>
        <v>0.1676525923566895</v>
      </c>
      <c r="O82" s="13">
        <f t="shared" si="17"/>
        <v>2.8763184441360723E-2</v>
      </c>
      <c r="P82" s="10">
        <f t="shared" si="18"/>
        <v>0.23732932339994695</v>
      </c>
    </row>
    <row r="83" spans="1:16">
      <c r="A83" s="14">
        <v>1993</v>
      </c>
      <c r="B83" s="9">
        <f>'Posttax Min, Max, Mean'!P83</f>
        <v>411396.67870588234</v>
      </c>
      <c r="C83" s="9">
        <f>'Posttax Min, Max, Mean'!Q83</f>
        <v>333818.09415649413</v>
      </c>
      <c r="D83" s="9">
        <f>'Posttax Min, Max, Mean'!R83</f>
        <v>5150775.0781529406</v>
      </c>
      <c r="E83" s="10">
        <f t="shared" si="10"/>
        <v>12.629636625591205</v>
      </c>
      <c r="F83" s="10">
        <f t="shared" si="11"/>
        <v>0.4212240964850264</v>
      </c>
      <c r="G83" s="9">
        <f t="shared" si="12"/>
        <v>524110.08435566234</v>
      </c>
      <c r="H83" s="9">
        <f t="shared" si="12"/>
        <v>813865.50734678144</v>
      </c>
      <c r="I83" s="11">
        <f t="shared" si="13"/>
        <v>0.86032746905957536</v>
      </c>
      <c r="J83" s="11">
        <f t="shared" si="13"/>
        <v>1.9051237775558174</v>
      </c>
      <c r="K83" s="12">
        <f t="shared" si="14"/>
        <v>0.8051957224868056</v>
      </c>
      <c r="L83" s="12">
        <f t="shared" si="14"/>
        <v>0.97161800837290102</v>
      </c>
      <c r="M83" s="13">
        <f t="shared" si="15"/>
        <v>0.8051957224868056</v>
      </c>
      <c r="N83" s="13">
        <f t="shared" si="16"/>
        <v>0.16642228588609542</v>
      </c>
      <c r="O83" s="13">
        <f t="shared" si="17"/>
        <v>2.8381991627098979E-2</v>
      </c>
      <c r="P83" s="10">
        <f t="shared" si="18"/>
        <v>0.23418266580570712</v>
      </c>
    </row>
    <row r="84" spans="1:16">
      <c r="A84" s="14">
        <v>1994</v>
      </c>
      <c r="B84" s="9">
        <f>'Posttax Min, Max, Mean'!P84</f>
        <v>401125.64151821868</v>
      </c>
      <c r="C84" s="9">
        <f>'Posttax Min, Max, Mean'!Q84</f>
        <v>348606.16650760872</v>
      </c>
      <c r="D84" s="9">
        <f>'Posttax Min, Max, Mean'!R84</f>
        <v>5628032.2171153855</v>
      </c>
      <c r="E84" s="10">
        <f t="shared" si="10"/>
        <v>12.664807114003434</v>
      </c>
      <c r="F84" s="10">
        <f t="shared" si="11"/>
        <v>0.44020674065429627</v>
      </c>
      <c r="G84" s="9">
        <f t="shared" si="12"/>
        <v>556239.78689300164</v>
      </c>
      <c r="H84" s="9">
        <f t="shared" si="12"/>
        <v>881060.10769805056</v>
      </c>
      <c r="I84" s="11">
        <f t="shared" si="13"/>
        <v>0.84134482489030349</v>
      </c>
      <c r="J84" s="11">
        <f t="shared" si="13"/>
        <v>1.8861411333865437</v>
      </c>
      <c r="K84" s="12">
        <f t="shared" si="14"/>
        <v>0.79992260709372265</v>
      </c>
      <c r="L84" s="12">
        <f t="shared" si="14"/>
        <v>0.97036203069235005</v>
      </c>
      <c r="M84" s="13">
        <f t="shared" si="15"/>
        <v>0.79992260709372265</v>
      </c>
      <c r="N84" s="13">
        <f t="shared" si="16"/>
        <v>0.1704394235986274</v>
      </c>
      <c r="O84" s="13">
        <f t="shared" si="17"/>
        <v>2.9637969307649947E-2</v>
      </c>
      <c r="P84" s="10">
        <f t="shared" si="18"/>
        <v>0.24440703901592986</v>
      </c>
    </row>
    <row r="85" spans="1:16">
      <c r="A85" s="14">
        <v>1995</v>
      </c>
      <c r="B85" s="9">
        <f>'Posttax Min, Max, Mean'!P85</f>
        <v>390070.99785433069</v>
      </c>
      <c r="C85" s="9">
        <f>'Posttax Min, Max, Mean'!Q85</f>
        <v>350090.43037566531</v>
      </c>
      <c r="D85" s="9">
        <f>'Posttax Min, Max, Mean'!R85</f>
        <v>5613746.6090846453</v>
      </c>
      <c r="E85" s="10">
        <f t="shared" si="10"/>
        <v>12.667182956388812</v>
      </c>
      <c r="F85" s="10">
        <f t="shared" si="11"/>
        <v>0.4444408086714316</v>
      </c>
      <c r="G85" s="9">
        <f t="shared" si="12"/>
        <v>560596.55390191509</v>
      </c>
      <c r="H85" s="9">
        <f t="shared" si="12"/>
        <v>891897.84974254691</v>
      </c>
      <c r="I85" s="11">
        <f t="shared" si="13"/>
        <v>0.83711075687316983</v>
      </c>
      <c r="J85" s="11">
        <f t="shared" si="13"/>
        <v>1.8819070653694099</v>
      </c>
      <c r="K85" s="12">
        <f t="shared" si="14"/>
        <v>0.79873484274629047</v>
      </c>
      <c r="L85" s="12">
        <f t="shared" si="14"/>
        <v>0.97007568251211285</v>
      </c>
      <c r="M85" s="13">
        <f t="shared" si="15"/>
        <v>0.79873484274629047</v>
      </c>
      <c r="N85" s="13">
        <f t="shared" si="16"/>
        <v>0.17134083976582237</v>
      </c>
      <c r="O85" s="13">
        <f t="shared" si="17"/>
        <v>2.9924317487887153E-2</v>
      </c>
      <c r="P85" s="10">
        <f t="shared" si="18"/>
        <v>0.24668182363915436</v>
      </c>
    </row>
    <row r="86" spans="1:16">
      <c r="A86" s="14">
        <v>1996</v>
      </c>
      <c r="B86" s="9">
        <f>'Posttax Min, Max, Mean'!P86</f>
        <v>378883.49313575524</v>
      </c>
      <c r="C86" s="9">
        <f>'Posttax Min, Max, Mean'!Q86</f>
        <v>354711.05020012363</v>
      </c>
      <c r="D86" s="9">
        <f>'Posttax Min, Max, Mean'!R86</f>
        <v>5741897.3245895468</v>
      </c>
      <c r="E86" s="10">
        <f t="shared" si="10"/>
        <v>12.676430417385271</v>
      </c>
      <c r="F86" s="10">
        <f t="shared" si="11"/>
        <v>0.45305270453336305</v>
      </c>
      <c r="G86" s="9">
        <f t="shared" si="12"/>
        <v>572083.83262386278</v>
      </c>
      <c r="H86" s="9">
        <f t="shared" si="12"/>
        <v>918400.28365474881</v>
      </c>
      <c r="I86" s="11">
        <f t="shared" si="13"/>
        <v>0.8284988610112366</v>
      </c>
      <c r="J86" s="11">
        <f t="shared" si="13"/>
        <v>1.8732951695074773</v>
      </c>
      <c r="K86" s="12">
        <f t="shared" si="14"/>
        <v>0.7963059801457113</v>
      </c>
      <c r="L86" s="12">
        <f t="shared" si="14"/>
        <v>0.96948618172287981</v>
      </c>
      <c r="M86" s="13">
        <f t="shared" si="15"/>
        <v>0.7963059801457113</v>
      </c>
      <c r="N86" s="13">
        <f t="shared" si="16"/>
        <v>0.17318020157716851</v>
      </c>
      <c r="O86" s="13">
        <f t="shared" si="17"/>
        <v>3.0513818277120186E-2</v>
      </c>
      <c r="P86" s="10">
        <f t="shared" si="18"/>
        <v>0.25130200861281971</v>
      </c>
    </row>
    <row r="87" spans="1:16">
      <c r="A87" s="14">
        <v>1997</v>
      </c>
      <c r="B87" s="9">
        <f>'Posttax Min, Max, Mean'!P87</f>
        <v>370385.17179439258</v>
      </c>
      <c r="C87" s="9">
        <f>'Posttax Min, Max, Mean'!Q87</f>
        <v>363389.18057955138</v>
      </c>
      <c r="D87" s="9">
        <f>'Posttax Min, Max, Mean'!R87</f>
        <v>6215122.4470909657</v>
      </c>
      <c r="E87" s="10">
        <f t="shared" si="10"/>
        <v>12.692764211002013</v>
      </c>
      <c r="F87" s="10">
        <f t="shared" si="11"/>
        <v>0.47003287276625844</v>
      </c>
      <c r="G87" s="9">
        <f t="shared" si="12"/>
        <v>594297.65465808823</v>
      </c>
      <c r="H87" s="9">
        <f t="shared" si="12"/>
        <v>971138.31716571155</v>
      </c>
      <c r="I87" s="11">
        <f t="shared" si="13"/>
        <v>0.81151869277834077</v>
      </c>
      <c r="J87" s="11">
        <f t="shared" si="13"/>
        <v>1.8563150012745839</v>
      </c>
      <c r="K87" s="12">
        <f t="shared" si="14"/>
        <v>0.79146606870719194</v>
      </c>
      <c r="L87" s="12">
        <f t="shared" si="14"/>
        <v>0.96829566395085498</v>
      </c>
      <c r="M87" s="13">
        <f t="shared" si="15"/>
        <v>0.79146606870719194</v>
      </c>
      <c r="N87" s="13">
        <f t="shared" si="16"/>
        <v>0.17682959524366304</v>
      </c>
      <c r="O87" s="13">
        <f t="shared" si="17"/>
        <v>3.1704336049145021E-2</v>
      </c>
      <c r="P87" s="10">
        <f t="shared" si="18"/>
        <v>0.26038515219498115</v>
      </c>
    </row>
    <row r="88" spans="1:16">
      <c r="A88" s="14">
        <v>1998</v>
      </c>
      <c r="B88" s="9">
        <f>'Posttax Min, Max, Mean'!P88</f>
        <v>364704.41762576689</v>
      </c>
      <c r="C88" s="9">
        <f>'Posttax Min, Max, Mean'!Q88</f>
        <v>370510.60842259205</v>
      </c>
      <c r="D88" s="9">
        <f>'Posttax Min, Max, Mean'!R88</f>
        <v>5955896.4767306745</v>
      </c>
      <c r="E88" s="10">
        <f t="shared" si="10"/>
        <v>12.71428836722477</v>
      </c>
      <c r="F88" s="10">
        <f t="shared" si="11"/>
        <v>0.46550830025499401</v>
      </c>
      <c r="G88" s="9">
        <f t="shared" si="12"/>
        <v>603717.2620860195</v>
      </c>
      <c r="H88" s="9">
        <f t="shared" si="12"/>
        <v>981878.26363942947</v>
      </c>
      <c r="I88" s="11">
        <f t="shared" si="13"/>
        <v>0.81604326528960502</v>
      </c>
      <c r="J88" s="11">
        <f t="shared" si="13"/>
        <v>1.8608395737858463</v>
      </c>
      <c r="K88" s="12">
        <f t="shared" si="14"/>
        <v>0.79276230452272833</v>
      </c>
      <c r="L88" s="12">
        <f t="shared" si="14"/>
        <v>0.96861658244303772</v>
      </c>
      <c r="M88" s="13">
        <f t="shared" si="15"/>
        <v>0.79276230452272833</v>
      </c>
      <c r="N88" s="13">
        <f t="shared" si="16"/>
        <v>0.17585427792030939</v>
      </c>
      <c r="O88" s="13">
        <f t="shared" si="17"/>
        <v>3.1383417556962279E-2</v>
      </c>
      <c r="P88" s="10">
        <f t="shared" si="18"/>
        <v>0.25796832537852743</v>
      </c>
    </row>
    <row r="89" spans="1:16">
      <c r="A89" s="14">
        <v>1999</v>
      </c>
      <c r="B89" s="9">
        <f>'Posttax Min, Max, Mean'!P89</f>
        <v>356823.6498979592</v>
      </c>
      <c r="C89" s="9">
        <f>'Posttax Min, Max, Mean'!Q89</f>
        <v>379786.19809260208</v>
      </c>
      <c r="D89" s="9">
        <f>'Posttax Min, Max, Mean'!R89</f>
        <v>6453288.6247959184</v>
      </c>
      <c r="E89" s="10">
        <f t="shared" si="10"/>
        <v>12.73095229152225</v>
      </c>
      <c r="F89" s="10">
        <f t="shared" si="11"/>
        <v>0.48251724371785204</v>
      </c>
      <c r="G89" s="9">
        <f t="shared" si="12"/>
        <v>627389.61402631819</v>
      </c>
      <c r="H89" s="9">
        <f t="shared" si="12"/>
        <v>1038673.7902084572</v>
      </c>
      <c r="I89" s="11">
        <f t="shared" si="13"/>
        <v>0.79903432182674849</v>
      </c>
      <c r="J89" s="11">
        <f t="shared" si="13"/>
        <v>1.8438306303229881</v>
      </c>
      <c r="K89" s="12">
        <f t="shared" si="14"/>
        <v>0.7878647445638709</v>
      </c>
      <c r="L89" s="12">
        <f t="shared" si="14"/>
        <v>0.96739608636360175</v>
      </c>
      <c r="M89" s="13">
        <f t="shared" si="15"/>
        <v>0.7878647445638709</v>
      </c>
      <c r="N89" s="13">
        <f t="shared" si="16"/>
        <v>0.17953134179973085</v>
      </c>
      <c r="O89" s="13">
        <f t="shared" si="17"/>
        <v>3.2603913636398252E-2</v>
      </c>
      <c r="P89" s="10">
        <f t="shared" si="18"/>
        <v>0.26704036370615913</v>
      </c>
    </row>
    <row r="90" spans="1:16">
      <c r="A90" s="14">
        <v>2000</v>
      </c>
      <c r="B90" s="9">
        <f>'Posttax Min, Max, Mean'!P90</f>
        <v>345219.62876306626</v>
      </c>
      <c r="C90" s="9">
        <f>'Posttax Min, Max, Mean'!Q90</f>
        <v>387779.00568422128</v>
      </c>
      <c r="D90" s="9">
        <f>'Posttax Min, Max, Mean'!R90</f>
        <v>6359736.0968147507</v>
      </c>
      <c r="E90" s="10">
        <f t="shared" si="10"/>
        <v>12.750290332085276</v>
      </c>
      <c r="F90" s="10">
        <f t="shared" si="11"/>
        <v>0.48559355694452017</v>
      </c>
      <c r="G90" s="9">
        <f t="shared" si="12"/>
        <v>642166.89837691828</v>
      </c>
      <c r="H90" s="9">
        <f t="shared" si="12"/>
        <v>1066560.8498668941</v>
      </c>
      <c r="I90" s="11">
        <f t="shared" si="13"/>
        <v>0.79595800860008104</v>
      </c>
      <c r="J90" s="11">
        <f t="shared" si="13"/>
        <v>1.840754317096321</v>
      </c>
      <c r="K90" s="12">
        <f t="shared" si="14"/>
        <v>0.78697177864878221</v>
      </c>
      <c r="L90" s="12">
        <f t="shared" si="14"/>
        <v>0.96717121494046698</v>
      </c>
      <c r="M90" s="13">
        <f t="shared" si="15"/>
        <v>0.78697177864878221</v>
      </c>
      <c r="N90" s="13">
        <f t="shared" si="16"/>
        <v>0.18019943629168478</v>
      </c>
      <c r="O90" s="13">
        <f t="shared" si="17"/>
        <v>3.2828785059533017E-2</v>
      </c>
      <c r="P90" s="10">
        <f t="shared" si="18"/>
        <v>0.26867723938507115</v>
      </c>
    </row>
    <row r="91" spans="1:16">
      <c r="A91" s="14">
        <v>2001</v>
      </c>
      <c r="B91" s="9">
        <f>'Posttax Min, Max, Mean'!P91</f>
        <v>335668.09753246751</v>
      </c>
      <c r="C91" s="9">
        <f>'Posttax Min, Max, Mean'!Q91</f>
        <v>390504.92912363244</v>
      </c>
      <c r="D91" s="9">
        <f>'Posttax Min, Max, Mean'!R91</f>
        <v>5420539.4752907958</v>
      </c>
      <c r="E91" s="10">
        <f t="shared" si="10"/>
        <v>12.767715792043518</v>
      </c>
      <c r="F91" s="10">
        <f t="shared" si="11"/>
        <v>0.4636379594779208</v>
      </c>
      <c r="G91" s="9">
        <f t="shared" si="12"/>
        <v>635324.86460621469</v>
      </c>
      <c r="H91" s="9">
        <f t="shared" si="12"/>
        <v>1031267.2805623857</v>
      </c>
      <c r="I91" s="11">
        <f t="shared" si="13"/>
        <v>0.81791360606667929</v>
      </c>
      <c r="J91" s="11">
        <f t="shared" si="13"/>
        <v>1.8627099145629205</v>
      </c>
      <c r="K91" s="12">
        <f t="shared" si="14"/>
        <v>0.7932967397092614</v>
      </c>
      <c r="L91" s="12">
        <f t="shared" si="14"/>
        <v>0.96874845489127925</v>
      </c>
      <c r="M91" s="13">
        <f t="shared" si="15"/>
        <v>0.7932967397092614</v>
      </c>
      <c r="N91" s="13">
        <f t="shared" si="16"/>
        <v>0.17545171518201785</v>
      </c>
      <c r="O91" s="13">
        <f t="shared" si="17"/>
        <v>3.1251545108720746E-2</v>
      </c>
      <c r="P91" s="10">
        <f t="shared" si="18"/>
        <v>0.25696852676644055</v>
      </c>
    </row>
    <row r="92" spans="1:16">
      <c r="A92" s="14">
        <v>2002</v>
      </c>
      <c r="B92" s="9">
        <f>'Posttax Min, Max, Mean'!P92</f>
        <v>330480.43180453638</v>
      </c>
      <c r="C92" s="9">
        <f>'Posttax Min, Max, Mean'!Q92</f>
        <v>394368.15787729871</v>
      </c>
      <c r="D92" s="9">
        <f>'Posttax Min, Max, Mean'!R92</f>
        <v>5210332.7470007781</v>
      </c>
      <c r="E92" s="10">
        <f t="shared" si="10"/>
        <v>12.779404813236555</v>
      </c>
      <c r="F92" s="10">
        <f t="shared" si="11"/>
        <v>0.45964192500149537</v>
      </c>
      <c r="G92" s="9">
        <f t="shared" si="12"/>
        <v>639511.34598886059</v>
      </c>
      <c r="H92" s="9">
        <f t="shared" si="12"/>
        <v>1033737.908259531</v>
      </c>
      <c r="I92" s="11">
        <f t="shared" si="13"/>
        <v>0.82190964054310589</v>
      </c>
      <c r="J92" s="11">
        <f t="shared" si="13"/>
        <v>1.8667059490393447</v>
      </c>
      <c r="K92" s="12">
        <f t="shared" si="14"/>
        <v>0.79443583711812649</v>
      </c>
      <c r="L92" s="12">
        <f t="shared" si="14"/>
        <v>0.96902866873715654</v>
      </c>
      <c r="M92" s="13">
        <f t="shared" si="15"/>
        <v>0.79443583711812649</v>
      </c>
      <c r="N92" s="13">
        <f t="shared" si="16"/>
        <v>0.17459283161903005</v>
      </c>
      <c r="O92" s="13">
        <f t="shared" si="17"/>
        <v>3.097133126284346E-2</v>
      </c>
      <c r="P92" s="10">
        <f t="shared" si="18"/>
        <v>0.25483097874175353</v>
      </c>
    </row>
    <row r="93" spans="1:16">
      <c r="A93" s="14">
        <v>2003</v>
      </c>
      <c r="B93" s="9">
        <f>'Posttax Min, Max, Mean'!P93</f>
        <v>323150.79404761904</v>
      </c>
      <c r="C93" s="9">
        <f>'Posttax Min, Max, Mean'!Q93</f>
        <v>392380.98125303816</v>
      </c>
      <c r="D93" s="9">
        <f>'Posttax Min, Max, Mean'!R93</f>
        <v>4743768.3162752762</v>
      </c>
      <c r="E93" s="10">
        <f t="shared" si="10"/>
        <v>12.779750891990441</v>
      </c>
      <c r="F93" s="10">
        <f t="shared" si="11"/>
        <v>0.44774467222639264</v>
      </c>
      <c r="G93" s="9">
        <f t="shared" si="12"/>
        <v>630052.72015135072</v>
      </c>
      <c r="H93" s="9">
        <f t="shared" si="12"/>
        <v>1005867.3462145798</v>
      </c>
      <c r="I93" s="11">
        <f t="shared" si="13"/>
        <v>0.83380689331820923</v>
      </c>
      <c r="J93" s="11">
        <f t="shared" si="13"/>
        <v>1.878603201814447</v>
      </c>
      <c r="K93" s="12">
        <f t="shared" si="14"/>
        <v>0.79780509487608409</v>
      </c>
      <c r="L93" s="12">
        <f t="shared" si="14"/>
        <v>0.96985065317675512</v>
      </c>
      <c r="M93" s="13">
        <f t="shared" si="15"/>
        <v>0.79780509487608409</v>
      </c>
      <c r="N93" s="13">
        <f t="shared" si="16"/>
        <v>0.17204555830067103</v>
      </c>
      <c r="O93" s="13">
        <f t="shared" si="17"/>
        <v>3.0149346823244882E-2</v>
      </c>
      <c r="P93" s="10">
        <f t="shared" si="18"/>
        <v>0.2484553639542384</v>
      </c>
    </row>
    <row r="94" spans="1:16">
      <c r="A94" s="14">
        <v>2004</v>
      </c>
      <c r="B94" s="9">
        <f>'Posttax Min, Max, Mean'!P94</f>
        <v>314699.94744838541</v>
      </c>
      <c r="C94" s="9">
        <f>'Posttax Min, Max, Mean'!Q94</f>
        <v>406026.09366125352</v>
      </c>
      <c r="D94" s="9">
        <f>'Posttax Min, Max, Mean'!R94</f>
        <v>5099649.9115304397</v>
      </c>
      <c r="E94" s="10">
        <f t="shared" si="10"/>
        <v>12.806423566875562</v>
      </c>
      <c r="F94" s="10">
        <f t="shared" si="11"/>
        <v>0.46421792241291904</v>
      </c>
      <c r="G94" s="9">
        <f t="shared" si="12"/>
        <v>660890.05395225971</v>
      </c>
      <c r="H94" s="9">
        <f t="shared" si="12"/>
        <v>1073415.247806442</v>
      </c>
      <c r="I94" s="11">
        <f t="shared" si="13"/>
        <v>0.81733364313168255</v>
      </c>
      <c r="J94" s="11">
        <f t="shared" si="13"/>
        <v>1.8621299516279222</v>
      </c>
      <c r="K94" s="12">
        <f t="shared" si="14"/>
        <v>0.79313110721191415</v>
      </c>
      <c r="L94" s="12">
        <f t="shared" si="14"/>
        <v>0.96870761245302472</v>
      </c>
      <c r="M94" s="13">
        <f t="shared" si="15"/>
        <v>0.79313110721191415</v>
      </c>
      <c r="N94" s="13">
        <f t="shared" si="16"/>
        <v>0.17557650524111057</v>
      </c>
      <c r="O94" s="13">
        <f t="shared" si="17"/>
        <v>3.1292387546975275E-2</v>
      </c>
      <c r="P94" s="10">
        <f t="shared" si="18"/>
        <v>0.2572785948704015</v>
      </c>
    </row>
    <row r="95" spans="1:16">
      <c r="A95" s="14">
        <v>2005</v>
      </c>
      <c r="B95" s="9">
        <f>'Posttax Min, Max, Mean'!P95</f>
        <v>304387.19955453149</v>
      </c>
      <c r="C95" s="9">
        <f>'Posttax Min, Max, Mean'!Q95</f>
        <v>418482.51691121457</v>
      </c>
      <c r="D95" s="9">
        <f>'Posttax Min, Max, Mean'!R95</f>
        <v>6103113.8481208393</v>
      </c>
      <c r="E95" s="10">
        <f t="shared" si="10"/>
        <v>12.819535865662624</v>
      </c>
      <c r="F95" s="10">
        <f t="shared" si="11"/>
        <v>0.49970896885282201</v>
      </c>
      <c r="G95" s="9">
        <f t="shared" si="12"/>
        <v>700772.57010937785</v>
      </c>
      <c r="H95" s="9">
        <f t="shared" si="12"/>
        <v>1181189.7639312565</v>
      </c>
      <c r="I95" s="11">
        <f t="shared" si="13"/>
        <v>0.78184259669177836</v>
      </c>
      <c r="J95" s="11">
        <f t="shared" si="13"/>
        <v>1.8266389051880181</v>
      </c>
      <c r="K95" s="12">
        <f t="shared" si="14"/>
        <v>0.78284645807539255</v>
      </c>
      <c r="L95" s="12">
        <f t="shared" si="14"/>
        <v>0.96612296013439802</v>
      </c>
      <c r="M95" s="13">
        <f t="shared" si="15"/>
        <v>0.78284645807539255</v>
      </c>
      <c r="N95" s="13">
        <f t="shared" si="16"/>
        <v>0.18327650205900547</v>
      </c>
      <c r="O95" s="13">
        <f t="shared" si="17"/>
        <v>3.3877039865601977E-2</v>
      </c>
      <c r="P95" s="10">
        <f t="shared" si="18"/>
        <v>0.27617213599374901</v>
      </c>
    </row>
    <row r="96" spans="1:16">
      <c r="A96" s="14">
        <v>2006</v>
      </c>
      <c r="B96" s="9">
        <f>'Posttax Min, Max, Mean'!P96</f>
        <v>294875.0995684524</v>
      </c>
      <c r="C96" s="9">
        <f>'Posttax Min, Max, Mean'!Q96</f>
        <v>432661.23808709776</v>
      </c>
      <c r="D96" s="9">
        <f>'Posttax Min, Max, Mean'!R96</f>
        <v>6612714.7638640869</v>
      </c>
      <c r="E96" s="10">
        <f t="shared" si="10"/>
        <v>12.843358540695752</v>
      </c>
      <c r="F96" s="10">
        <f t="shared" si="11"/>
        <v>0.51836627978587713</v>
      </c>
      <c r="G96" s="9">
        <f t="shared" si="12"/>
        <v>735033.72248972242</v>
      </c>
      <c r="H96" s="9">
        <f t="shared" si="12"/>
        <v>1263326.4421967389</v>
      </c>
      <c r="I96" s="11">
        <f t="shared" si="13"/>
        <v>0.76318528575872546</v>
      </c>
      <c r="J96" s="11">
        <f t="shared" si="13"/>
        <v>1.8079815942549631</v>
      </c>
      <c r="K96" s="12">
        <f t="shared" si="14"/>
        <v>0.77732354860082764</v>
      </c>
      <c r="L96" s="12">
        <f t="shared" si="14"/>
        <v>0.9646953173702173</v>
      </c>
      <c r="M96" s="13">
        <f t="shared" si="15"/>
        <v>0.77732354860082764</v>
      </c>
      <c r="N96" s="13">
        <f t="shared" si="16"/>
        <v>0.18737176876938966</v>
      </c>
      <c r="O96" s="13">
        <f t="shared" si="17"/>
        <v>3.5304682629782702E-2</v>
      </c>
      <c r="P96" s="10">
        <f t="shared" si="18"/>
        <v>0.28603806192528447</v>
      </c>
    </row>
    <row r="97" spans="1:16">
      <c r="A97" s="14">
        <v>2007</v>
      </c>
      <c r="B97" s="9">
        <f>'Posttax Min, Max, Mean'!P97</f>
        <v>286709.01251555403</v>
      </c>
      <c r="C97" s="9">
        <f>'Posttax Min, Max, Mean'!Q97</f>
        <v>427285.76878430037</v>
      </c>
      <c r="D97" s="9">
        <f>'Posttax Min, Max, Mean'!R97</f>
        <v>5544419.7190993624</v>
      </c>
      <c r="E97" s="10">
        <f t="shared" si="10"/>
        <v>12.843348391212857</v>
      </c>
      <c r="F97" s="10">
        <f t="shared" si="11"/>
        <v>0.49367990619410868</v>
      </c>
      <c r="G97" s="9">
        <f t="shared" si="12"/>
        <v>712136.33077591425</v>
      </c>
      <c r="H97" s="9">
        <f t="shared" si="12"/>
        <v>1192806.6188793262</v>
      </c>
      <c r="I97" s="11">
        <f t="shared" si="13"/>
        <v>0.78787165935049219</v>
      </c>
      <c r="J97" s="11">
        <f t="shared" si="13"/>
        <v>1.8326679678467332</v>
      </c>
      <c r="K97" s="12">
        <f t="shared" si="14"/>
        <v>0.78461411002161607</v>
      </c>
      <c r="L97" s="12">
        <f t="shared" si="14"/>
        <v>0.9665740181662128</v>
      </c>
      <c r="M97" s="13">
        <f t="shared" si="15"/>
        <v>0.78461411002161607</v>
      </c>
      <c r="N97" s="13">
        <f t="shared" si="16"/>
        <v>0.18195990814459673</v>
      </c>
      <c r="O97" s="13">
        <f t="shared" si="17"/>
        <v>3.3425981833787199E-2</v>
      </c>
      <c r="P97" s="10">
        <f t="shared" si="18"/>
        <v>0.27297405927259599</v>
      </c>
    </row>
    <row r="98" spans="1:16">
      <c r="A98" s="14">
        <v>2008</v>
      </c>
      <c r="B98" s="9">
        <f>'Posttax Min, Max, Mean'!P98</f>
        <v>276107.71829932701</v>
      </c>
      <c r="C98" s="9">
        <f>'Posttax Min, Max, Mean'!Q98</f>
        <v>421819.74438865221</v>
      </c>
      <c r="D98" s="9">
        <f>'Posttax Min, Max, Mean'!R98</f>
        <v>5025053.407086757</v>
      </c>
      <c r="E98" s="10">
        <f t="shared" si="10"/>
        <v>12.835414972009989</v>
      </c>
      <c r="F98" s="10">
        <f t="shared" si="11"/>
        <v>0.48356671464621243</v>
      </c>
      <c r="G98" s="9">
        <f t="shared" si="12"/>
        <v>697411.32516107918</v>
      </c>
      <c r="H98" s="9">
        <f t="shared" si="12"/>
        <v>1155864.8048855297</v>
      </c>
      <c r="I98" s="11">
        <f t="shared" si="13"/>
        <v>0.79798485089838878</v>
      </c>
      <c r="J98" s="11">
        <f t="shared" si="13"/>
        <v>1.8427811593946277</v>
      </c>
      <c r="K98" s="12">
        <f t="shared" si="14"/>
        <v>0.78756035933213886</v>
      </c>
      <c r="L98" s="12">
        <f t="shared" si="14"/>
        <v>0.96731951564773733</v>
      </c>
      <c r="M98" s="13">
        <f t="shared" si="15"/>
        <v>0.78756035933213886</v>
      </c>
      <c r="N98" s="13">
        <f t="shared" si="16"/>
        <v>0.17975915631559847</v>
      </c>
      <c r="O98" s="13">
        <f t="shared" si="17"/>
        <v>3.2680484352262673E-2</v>
      </c>
      <c r="P98" s="10">
        <f t="shared" si="18"/>
        <v>0.26759891367643718</v>
      </c>
    </row>
    <row r="99" spans="1:16">
      <c r="A99" s="14">
        <v>2009</v>
      </c>
      <c r="B99" s="9">
        <f>'Posttax Min, Max, Mean'!P99</f>
        <v>277093.55529815372</v>
      </c>
      <c r="C99" s="9">
        <f>'Posttax Min, Max, Mean'!Q99</f>
        <v>401157.69783369347</v>
      </c>
      <c r="D99" s="9">
        <f>'Posttax Min, Max, Mean'!R99</f>
        <v>4602375.5508653512</v>
      </c>
      <c r="E99" s="10">
        <f t="shared" si="10"/>
        <v>12.792443967374616</v>
      </c>
      <c r="F99" s="10">
        <f t="shared" si="11"/>
        <v>0.46832877989237015</v>
      </c>
      <c r="G99" s="9">
        <f t="shared" si="12"/>
        <v>655157.8306633248</v>
      </c>
      <c r="H99" s="9">
        <f t="shared" si="12"/>
        <v>1068685.1604729479</v>
      </c>
      <c r="I99" s="11">
        <f t="shared" si="13"/>
        <v>0.81322278565222939</v>
      </c>
      <c r="J99" s="11">
        <f t="shared" si="13"/>
        <v>1.8580190941484673</v>
      </c>
      <c r="K99" s="12">
        <f t="shared" si="14"/>
        <v>0.7919548311288056</v>
      </c>
      <c r="L99" s="12">
        <f t="shared" si="14"/>
        <v>0.9684168485809177</v>
      </c>
      <c r="M99" s="13">
        <f t="shared" si="15"/>
        <v>0.7919548311288056</v>
      </c>
      <c r="N99" s="13">
        <f t="shared" si="16"/>
        <v>0.1764620174521121</v>
      </c>
      <c r="O99" s="13">
        <f t="shared" si="17"/>
        <v>3.15831514190823E-2</v>
      </c>
      <c r="P99" s="10">
        <f t="shared" si="18"/>
        <v>0.25947520137811875</v>
      </c>
    </row>
    <row r="100" spans="1:16">
      <c r="A100" s="14">
        <v>2010</v>
      </c>
      <c r="B100" s="9">
        <f>'Posttax Min, Max, Mean'!P100</f>
        <v>272621.80390817038</v>
      </c>
      <c r="C100" s="9">
        <f>'Posttax Min, Max, Mean'!Q100</f>
        <v>418465.51726066007</v>
      </c>
      <c r="D100" s="9">
        <f>'Posttax Min, Max, Mean'!R100</f>
        <v>6150895.076718824</v>
      </c>
      <c r="E100" s="10">
        <f t="shared" si="10"/>
        <v>12.809473068838948</v>
      </c>
      <c r="F100" s="10">
        <f t="shared" si="11"/>
        <v>0.51937789834782944</v>
      </c>
      <c r="G100" s="9">
        <f t="shared" si="12"/>
        <v>711465.79977390484</v>
      </c>
      <c r="H100" s="9">
        <f t="shared" si="12"/>
        <v>1224112.6088098155</v>
      </c>
      <c r="I100" s="11">
        <f t="shared" si="13"/>
        <v>0.76217366719677127</v>
      </c>
      <c r="J100" s="11">
        <f t="shared" si="13"/>
        <v>1.8069699756930129</v>
      </c>
      <c r="K100" s="12">
        <f t="shared" si="14"/>
        <v>0.77702181988528296</v>
      </c>
      <c r="L100" s="12">
        <f t="shared" si="14"/>
        <v>0.96461651964957751</v>
      </c>
      <c r="M100" s="13">
        <f t="shared" si="15"/>
        <v>0.77702181988528296</v>
      </c>
      <c r="N100" s="13">
        <f t="shared" si="16"/>
        <v>0.18759469976429455</v>
      </c>
      <c r="O100" s="13">
        <f t="shared" si="17"/>
        <v>3.5383480350422492E-2</v>
      </c>
      <c r="P100" s="10">
        <f t="shared" si="18"/>
        <v>0.28657165570704013</v>
      </c>
    </row>
    <row r="101" spans="1:16">
      <c r="A101" s="14">
        <v>2011</v>
      </c>
      <c r="B101" s="9">
        <f>'Posttax Min, Max, Mean'!P101</f>
        <v>264279.73838685156</v>
      </c>
      <c r="C101" s="9">
        <f>'Posttax Min, Max, Mean'!Q101</f>
        <v>414189.87535980029</v>
      </c>
      <c r="D101" s="9">
        <f>'Posttax Min, Max, Mean'!R101</f>
        <v>6190247.0887929611</v>
      </c>
      <c r="E101" s="10">
        <f t="shared" si="10"/>
        <v>12.795941405439846</v>
      </c>
      <c r="F101" s="10">
        <f t="shared" si="11"/>
        <v>0.52562035417396802</v>
      </c>
      <c r="G101" s="9">
        <f t="shared" si="12"/>
        <v>707541.096128723</v>
      </c>
      <c r="H101" s="9">
        <f t="shared" si="12"/>
        <v>1225325.6445567543</v>
      </c>
      <c r="I101" s="11">
        <f t="shared" si="13"/>
        <v>0.75593121137063124</v>
      </c>
      <c r="J101" s="11">
        <f t="shared" si="13"/>
        <v>1.8007275198668702</v>
      </c>
      <c r="K101" s="12">
        <f t="shared" si="14"/>
        <v>0.77515478015864148</v>
      </c>
      <c r="L101" s="12">
        <f t="shared" si="14"/>
        <v>0.96412708109864775</v>
      </c>
      <c r="M101" s="13">
        <f t="shared" si="15"/>
        <v>0.77515478015864148</v>
      </c>
      <c r="N101" s="13">
        <f t="shared" si="16"/>
        <v>0.18897230094000628</v>
      </c>
      <c r="O101" s="13">
        <f t="shared" si="17"/>
        <v>3.5872918901352246E-2</v>
      </c>
      <c r="P101" s="10">
        <f t="shared" si="18"/>
        <v>0.2898612251527779</v>
      </c>
    </row>
    <row r="102" spans="1:16">
      <c r="A102" s="14">
        <v>2012</v>
      </c>
      <c r="B102" s="9">
        <f>'Posttax Min, Max, Mean'!P102</f>
        <v>258921.48781327039</v>
      </c>
      <c r="C102" s="9">
        <f>'Posttax Min, Max, Mean'!Q102</f>
        <v>414585.22387409164</v>
      </c>
      <c r="D102" s="9">
        <f>'Posttax Min, Max, Mean'!R102</f>
        <v>6019867.445823933</v>
      </c>
      <c r="E102" s="10">
        <f t="shared" si="10"/>
        <v>12.797545279856887</v>
      </c>
      <c r="F102" s="10">
        <f t="shared" si="11"/>
        <v>0.52438260653430735</v>
      </c>
      <c r="G102" s="9">
        <f t="shared" si="12"/>
        <v>707553.57513519854</v>
      </c>
      <c r="H102" s="9">
        <f t="shared" si="12"/>
        <v>1223763.6680484337</v>
      </c>
      <c r="I102" s="11">
        <f t="shared" si="13"/>
        <v>0.7571689590102938</v>
      </c>
      <c r="J102" s="11">
        <f t="shared" si="13"/>
        <v>1.8019652675065345</v>
      </c>
      <c r="K102" s="12">
        <f t="shared" si="14"/>
        <v>0.77552567775765879</v>
      </c>
      <c r="L102" s="12">
        <f t="shared" si="14"/>
        <v>0.96422456485692465</v>
      </c>
      <c r="M102" s="13">
        <f t="shared" si="15"/>
        <v>0.77552567775765879</v>
      </c>
      <c r="N102" s="13">
        <f t="shared" si="16"/>
        <v>0.18869888709926586</v>
      </c>
      <c r="O102" s="13">
        <f t="shared" si="17"/>
        <v>3.5775435143075351E-2</v>
      </c>
      <c r="P102" s="10">
        <f t="shared" si="18"/>
        <v>0.28920939959399972</v>
      </c>
    </row>
    <row r="103" spans="1:16">
      <c r="A103" s="14">
        <v>2013</v>
      </c>
      <c r="B103" s="9">
        <f>'Posttax Min, Max, Mean'!P103</f>
        <v>255183.66081723236</v>
      </c>
      <c r="C103" s="9">
        <f>'Posttax Min, Max, Mean'!Q103</f>
        <v>418588.25079665816</v>
      </c>
      <c r="D103" s="9">
        <f>'Posttax Min, Max, Mean'!R103</f>
        <v>6452284.2466399381</v>
      </c>
      <c r="E103" s="10">
        <f t="shared" si="10"/>
        <v>12.799723151232039</v>
      </c>
      <c r="F103" s="10">
        <f t="shared" si="11"/>
        <v>0.53836766157507243</v>
      </c>
      <c r="G103" s="9">
        <f t="shared" si="12"/>
        <v>721919.61186013126</v>
      </c>
      <c r="H103" s="9">
        <f t="shared" si="12"/>
        <v>1266988.7958244465</v>
      </c>
      <c r="I103" s="11">
        <f t="shared" si="13"/>
        <v>0.7431839039695266</v>
      </c>
      <c r="J103" s="11">
        <f t="shared" si="13"/>
        <v>1.7879802124657689</v>
      </c>
      <c r="K103" s="12">
        <f t="shared" si="14"/>
        <v>0.77131482649750138</v>
      </c>
      <c r="L103" s="12">
        <f t="shared" si="14"/>
        <v>0.9631103998326449</v>
      </c>
      <c r="M103" s="13">
        <f t="shared" si="15"/>
        <v>0.77131482649750138</v>
      </c>
      <c r="N103" s="13">
        <f t="shared" si="16"/>
        <v>0.19179557333514352</v>
      </c>
      <c r="O103" s="13">
        <f t="shared" si="17"/>
        <v>3.6889600167355097E-2</v>
      </c>
      <c r="P103" s="10">
        <f t="shared" si="18"/>
        <v>0.29656183007894876</v>
      </c>
    </row>
    <row r="104" spans="1:16">
      <c r="A104" s="14">
        <v>2014</v>
      </c>
      <c r="B104" s="9">
        <f>'Posttax Min, Max, Mean'!P104</f>
        <v>251110.18211425384</v>
      </c>
      <c r="C104" s="9">
        <f>'Posttax Min, Max, Mean'!Q104</f>
        <v>423864.59942931833</v>
      </c>
      <c r="D104" s="9">
        <f>'Posttax Min, Max, Mean'!R104</f>
        <v>7097827.293911784</v>
      </c>
      <c r="E104" s="10">
        <f t="shared" si="10"/>
        <v>12.802077129309534</v>
      </c>
      <c r="F104" s="10">
        <f t="shared" si="11"/>
        <v>0.55694203097950246</v>
      </c>
      <c r="G104" s="9">
        <f t="shared" si="12"/>
        <v>741052.72902824508</v>
      </c>
      <c r="H104" s="9">
        <f t="shared" si="12"/>
        <v>1326053.8225236514</v>
      </c>
      <c r="I104" s="11">
        <f t="shared" si="13"/>
        <v>0.72460953456509825</v>
      </c>
      <c r="J104" s="11">
        <f t="shared" si="13"/>
        <v>1.7694058430613393</v>
      </c>
      <c r="K104" s="12">
        <f t="shared" si="14"/>
        <v>0.76565419601765172</v>
      </c>
      <c r="L104" s="12">
        <f t="shared" si="14"/>
        <v>0.96158691438361588</v>
      </c>
      <c r="M104" s="13">
        <f t="shared" si="15"/>
        <v>0.76565419601765172</v>
      </c>
      <c r="N104" s="13">
        <f t="shared" si="16"/>
        <v>0.19593271836596415</v>
      </c>
      <c r="O104" s="13">
        <f t="shared" si="17"/>
        <v>3.8413085616384124E-2</v>
      </c>
      <c r="P104" s="10">
        <f t="shared" si="18"/>
        <v>0.30628420703196246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33A9-8E96-6C4D-8409-5865FB0935B7}">
  <dimension ref="A1:R105"/>
  <sheetViews>
    <sheetView topLeftCell="B1" zoomScale="57" workbookViewId="0">
      <selection activeCell="T23" sqref="T23"/>
    </sheetView>
  </sheetViews>
  <sheetFormatPr baseColWidth="10" defaultRowHeight="20"/>
  <cols>
    <col min="1" max="5" width="10.85546875" style="52" bestFit="1" customWidth="1"/>
    <col min="6" max="10" width="10.85546875" style="61" bestFit="1" customWidth="1"/>
    <col min="11" max="11" width="11.140625" style="69" bestFit="1" customWidth="1"/>
    <col min="12" max="15" width="10.85546875" style="69" bestFit="1" customWidth="1"/>
    <col min="16" max="16" width="10.85546875" bestFit="1" customWidth="1"/>
    <col min="17" max="17" width="11.140625" bestFit="1" customWidth="1"/>
    <col min="18" max="18" width="12.85546875" bestFit="1" customWidth="1"/>
  </cols>
  <sheetData>
    <row r="1" spans="1:18">
      <c r="A1" s="88" t="s">
        <v>24</v>
      </c>
      <c r="B1" s="88"/>
      <c r="C1" s="88"/>
      <c r="D1" s="88"/>
      <c r="E1" s="88"/>
      <c r="F1" s="89" t="s">
        <v>25</v>
      </c>
      <c r="G1" s="89"/>
      <c r="H1" s="89"/>
      <c r="I1" s="89"/>
      <c r="J1" s="89"/>
      <c r="K1" s="90" t="s">
        <v>26</v>
      </c>
      <c r="L1" s="90"/>
      <c r="M1" s="90"/>
      <c r="N1" s="90"/>
      <c r="O1" s="90"/>
      <c r="P1" s="86" t="s">
        <v>7</v>
      </c>
      <c r="Q1" s="86"/>
      <c r="R1" s="86"/>
    </row>
    <row r="2" spans="1:18">
      <c r="A2" s="47" t="s">
        <v>27</v>
      </c>
      <c r="B2" s="48" t="s">
        <v>28</v>
      </c>
      <c r="C2" s="49" t="s">
        <v>29</v>
      </c>
      <c r="D2" s="48" t="s">
        <v>30</v>
      </c>
      <c r="E2" s="48" t="s">
        <v>51</v>
      </c>
      <c r="F2" s="54" t="s">
        <v>27</v>
      </c>
      <c r="G2" s="55" t="s">
        <v>28</v>
      </c>
      <c r="H2" s="56" t="s">
        <v>31</v>
      </c>
      <c r="I2" s="55" t="s">
        <v>30</v>
      </c>
      <c r="J2" s="55" t="s">
        <v>51</v>
      </c>
      <c r="K2" s="62" t="s">
        <v>27</v>
      </c>
      <c r="L2" s="63" t="s">
        <v>28</v>
      </c>
      <c r="M2" s="64" t="s">
        <v>29</v>
      </c>
      <c r="N2" s="63" t="s">
        <v>30</v>
      </c>
      <c r="O2" s="63" t="s">
        <v>51</v>
      </c>
      <c r="P2" s="18" t="s">
        <v>13</v>
      </c>
      <c r="Q2" s="18" t="s">
        <v>14</v>
      </c>
      <c r="R2" s="18" t="s">
        <v>15</v>
      </c>
    </row>
    <row r="3" spans="1:18">
      <c r="A3" s="50" t="s">
        <v>34</v>
      </c>
      <c r="B3" s="51">
        <v>1913</v>
      </c>
      <c r="C3" s="52">
        <v>1</v>
      </c>
      <c r="D3" s="53">
        <f>LOOKUP(B3,CPI!$A:$A,CPI!$B:$B)</f>
        <v>9.9</v>
      </c>
      <c r="E3" s="53">
        <f>LOOKUP(2018,CPI!$A:$A,CPI!$B:$B)</f>
        <v>251.107</v>
      </c>
      <c r="F3" s="57">
        <v>52619</v>
      </c>
      <c r="G3" s="58">
        <v>1913</v>
      </c>
      <c r="H3" s="59">
        <v>1</v>
      </c>
      <c r="I3" s="60">
        <f>LOOKUP($B3,CPI!$A:$A,CPI!$B:$B)</f>
        <v>9.9</v>
      </c>
      <c r="J3" s="60">
        <f>LOOKUP(2018,CPI!$A:$A,CPI!$B:$B)</f>
        <v>251.107</v>
      </c>
      <c r="K3" s="65">
        <f>[1]RawData!D149</f>
        <v>52619.05</v>
      </c>
      <c r="L3" s="66">
        <v>1913</v>
      </c>
      <c r="M3" s="67">
        <v>1</v>
      </c>
      <c r="N3" s="68">
        <f>LOOKUP($B3,CPI!$A:$A,CPI!$B:$B)</f>
        <v>9.9</v>
      </c>
      <c r="O3" s="68">
        <f>LOOKUP(2018,CPI!$A:$A,CPI!$B:$B)</f>
        <v>251.107</v>
      </c>
      <c r="P3" s="23" t="e">
        <f>A3/C3/D3*E3</f>
        <v>#VALUE!</v>
      </c>
      <c r="Q3" s="23">
        <f t="shared" ref="Q3:Q66" si="0">F3/H3/I3*J3</f>
        <v>1334646.3871717171</v>
      </c>
      <c r="R3" s="23">
        <f t="shared" ref="R3:R66" si="1">K3/M3/N3*O3</f>
        <v>1334647.6553888889</v>
      </c>
    </row>
    <row r="4" spans="1:18">
      <c r="A4" s="50" t="s">
        <v>34</v>
      </c>
      <c r="B4" s="51">
        <v>1914</v>
      </c>
      <c r="C4" s="52">
        <v>1</v>
      </c>
      <c r="D4" s="53">
        <f>LOOKUP(B4,CPI!$A:$A,CPI!$B:$B)</f>
        <v>10</v>
      </c>
      <c r="E4" s="53">
        <f>LOOKUP(2018,CPI!$A:$A,CPI!$B:$B)</f>
        <v>251.107</v>
      </c>
      <c r="G4" s="58">
        <v>1914</v>
      </c>
      <c r="I4" s="60">
        <f>LOOKUP($B4,CPI!$A:$A,CPI!$B:$B)</f>
        <v>10</v>
      </c>
      <c r="J4" s="60">
        <f>LOOKUP(2018,CPI!$A:$A,CPI!$B:$B)</f>
        <v>251.107</v>
      </c>
      <c r="L4" s="66">
        <v>1914</v>
      </c>
      <c r="N4" s="68">
        <f>LOOKUP($B4,CPI!$A:$A,CPI!$B:$B)</f>
        <v>10</v>
      </c>
      <c r="O4" s="68">
        <f>LOOKUP(2018,CPI!$A:$A,CPI!$B:$B)</f>
        <v>251.107</v>
      </c>
      <c r="P4" s="23" t="e">
        <f t="shared" ref="P4:P67" si="2">A4/C4/D4*E4</f>
        <v>#VALUE!</v>
      </c>
      <c r="Q4" s="23" t="e">
        <f t="shared" si="0"/>
        <v>#DIV/0!</v>
      </c>
      <c r="R4" s="23" t="e">
        <f t="shared" si="1"/>
        <v>#DIV/0!</v>
      </c>
    </row>
    <row r="5" spans="1:18">
      <c r="A5" s="50" t="s">
        <v>34</v>
      </c>
      <c r="B5" s="51">
        <v>1915</v>
      </c>
      <c r="C5" s="52">
        <v>1</v>
      </c>
      <c r="D5" s="53">
        <f>LOOKUP(B5,CPI!$A:$A,CPI!$B:$B)</f>
        <v>10.1</v>
      </c>
      <c r="E5" s="53">
        <f>LOOKUP(2018,CPI!$A:$A,CPI!$B:$B)</f>
        <v>251.107</v>
      </c>
      <c r="G5" s="58">
        <v>1915</v>
      </c>
      <c r="I5" s="60">
        <f>LOOKUP($B5,CPI!$A:$A,CPI!$B:$B)</f>
        <v>10.1</v>
      </c>
      <c r="J5" s="60">
        <f>LOOKUP(2018,CPI!$A:$A,CPI!$B:$B)</f>
        <v>251.107</v>
      </c>
      <c r="L5" s="66">
        <v>1915</v>
      </c>
      <c r="N5" s="68">
        <f>LOOKUP($B5,CPI!$A:$A,CPI!$B:$B)</f>
        <v>10.1</v>
      </c>
      <c r="O5" s="68">
        <f>LOOKUP(2018,CPI!$A:$A,CPI!$B:$B)</f>
        <v>251.107</v>
      </c>
      <c r="P5" s="23" t="e">
        <f t="shared" si="2"/>
        <v>#VALUE!</v>
      </c>
      <c r="Q5" s="23" t="e">
        <f t="shared" si="0"/>
        <v>#DIV/0!</v>
      </c>
      <c r="R5" s="23" t="e">
        <f t="shared" si="1"/>
        <v>#DIV/0!</v>
      </c>
    </row>
    <row r="6" spans="1:18">
      <c r="A6" s="50" t="s">
        <v>34</v>
      </c>
      <c r="B6" s="51">
        <v>1916</v>
      </c>
      <c r="C6" s="52">
        <v>1</v>
      </c>
      <c r="D6" s="53">
        <f>LOOKUP(B6,CPI!$A:$A,CPI!$B:$B)</f>
        <v>10.9</v>
      </c>
      <c r="E6" s="53">
        <f>LOOKUP(2018,CPI!$A:$A,CPI!$B:$B)</f>
        <v>251.107</v>
      </c>
      <c r="G6" s="58">
        <v>1916</v>
      </c>
      <c r="I6" s="60">
        <f>LOOKUP($B6,CPI!$A:$A,CPI!$B:$B)</f>
        <v>10.9</v>
      </c>
      <c r="J6" s="60">
        <f>LOOKUP(2018,CPI!$A:$A,CPI!$B:$B)</f>
        <v>251.107</v>
      </c>
      <c r="L6" s="66">
        <v>1916</v>
      </c>
      <c r="N6" s="68">
        <f>LOOKUP($B6,CPI!$A:$A,CPI!$B:$B)</f>
        <v>10.9</v>
      </c>
      <c r="O6" s="68">
        <f>LOOKUP(2018,CPI!$A:$A,CPI!$B:$B)</f>
        <v>251.107</v>
      </c>
      <c r="P6" s="23" t="e">
        <f t="shared" si="2"/>
        <v>#VALUE!</v>
      </c>
      <c r="Q6" s="23" t="e">
        <f t="shared" si="0"/>
        <v>#DIV/0!</v>
      </c>
      <c r="R6" s="23" t="e">
        <f t="shared" si="1"/>
        <v>#DIV/0!</v>
      </c>
    </row>
    <row r="7" spans="1:18">
      <c r="A7" s="50" t="s">
        <v>34</v>
      </c>
      <c r="B7" s="51">
        <v>1917</v>
      </c>
      <c r="C7" s="52">
        <v>1</v>
      </c>
      <c r="D7" s="53">
        <f>LOOKUP(B7,CPI!$A:$A,CPI!$B:$B)</f>
        <v>12.8</v>
      </c>
      <c r="E7" s="53">
        <f>LOOKUP(2018,CPI!$A:$A,CPI!$B:$B)</f>
        <v>251.107</v>
      </c>
      <c r="G7" s="58">
        <v>1917</v>
      </c>
      <c r="I7" s="60">
        <f>LOOKUP($B7,CPI!$A:$A,CPI!$B:$B)</f>
        <v>12.8</v>
      </c>
      <c r="J7" s="60">
        <f>LOOKUP(2018,CPI!$A:$A,CPI!$B:$B)</f>
        <v>251.107</v>
      </c>
      <c r="L7" s="66">
        <v>1917</v>
      </c>
      <c r="N7" s="68">
        <f>LOOKUP($B7,CPI!$A:$A,CPI!$B:$B)</f>
        <v>12.8</v>
      </c>
      <c r="O7" s="68">
        <f>LOOKUP(2018,CPI!$A:$A,CPI!$B:$B)</f>
        <v>251.107</v>
      </c>
      <c r="P7" s="23" t="e">
        <f t="shared" si="2"/>
        <v>#VALUE!</v>
      </c>
      <c r="Q7" s="23" t="e">
        <f t="shared" si="0"/>
        <v>#DIV/0!</v>
      </c>
      <c r="R7" s="23" t="e">
        <f t="shared" si="1"/>
        <v>#DIV/0!</v>
      </c>
    </row>
    <row r="8" spans="1:18">
      <c r="A8" s="50" t="s">
        <v>34</v>
      </c>
      <c r="B8" s="51">
        <v>1918</v>
      </c>
      <c r="C8" s="52">
        <v>1</v>
      </c>
      <c r="D8" s="53">
        <f>LOOKUP(B8,CPI!$A:$A,CPI!$B:$B)</f>
        <v>15.1</v>
      </c>
      <c r="E8" s="53">
        <f>LOOKUP(2018,CPI!$A:$A,CPI!$B:$B)</f>
        <v>251.107</v>
      </c>
      <c r="G8" s="58">
        <v>1918</v>
      </c>
      <c r="I8" s="60">
        <f>LOOKUP($B8,CPI!$A:$A,CPI!$B:$B)</f>
        <v>15.1</v>
      </c>
      <c r="J8" s="60">
        <f>LOOKUP(2018,CPI!$A:$A,CPI!$B:$B)</f>
        <v>251.107</v>
      </c>
      <c r="L8" s="66">
        <v>1918</v>
      </c>
      <c r="N8" s="68">
        <f>LOOKUP($B8,CPI!$A:$A,CPI!$B:$B)</f>
        <v>15.1</v>
      </c>
      <c r="O8" s="68">
        <f>LOOKUP(2018,CPI!$A:$A,CPI!$B:$B)</f>
        <v>251.107</v>
      </c>
      <c r="P8" s="23" t="e">
        <f t="shared" si="2"/>
        <v>#VALUE!</v>
      </c>
      <c r="Q8" s="23" t="e">
        <f t="shared" si="0"/>
        <v>#DIV/0!</v>
      </c>
      <c r="R8" s="23" t="e">
        <f t="shared" si="1"/>
        <v>#DIV/0!</v>
      </c>
    </row>
    <row r="9" spans="1:18">
      <c r="A9" s="50" t="s">
        <v>34</v>
      </c>
      <c r="B9" s="51">
        <v>1919</v>
      </c>
      <c r="C9" s="52">
        <v>1</v>
      </c>
      <c r="D9" s="53">
        <f>LOOKUP(B9,CPI!$A:$A,CPI!$B:$B)</f>
        <v>17.3</v>
      </c>
      <c r="E9" s="53">
        <f>LOOKUP(2018,CPI!$A:$A,CPI!$B:$B)</f>
        <v>251.107</v>
      </c>
      <c r="G9" s="58">
        <v>1919</v>
      </c>
      <c r="I9" s="60">
        <f>LOOKUP($B9,CPI!$A:$A,CPI!$B:$B)</f>
        <v>17.3</v>
      </c>
      <c r="J9" s="60">
        <f>LOOKUP(2018,CPI!$A:$A,CPI!$B:$B)</f>
        <v>251.107</v>
      </c>
      <c r="L9" s="66">
        <v>1919</v>
      </c>
      <c r="N9" s="68">
        <f>LOOKUP($B9,CPI!$A:$A,CPI!$B:$B)</f>
        <v>17.3</v>
      </c>
      <c r="O9" s="68">
        <f>LOOKUP(2018,CPI!$A:$A,CPI!$B:$B)</f>
        <v>251.107</v>
      </c>
      <c r="P9" s="23" t="e">
        <f t="shared" si="2"/>
        <v>#VALUE!</v>
      </c>
      <c r="Q9" s="23" t="e">
        <f t="shared" si="0"/>
        <v>#DIV/0!</v>
      </c>
      <c r="R9" s="23" t="e">
        <f t="shared" si="1"/>
        <v>#DIV/0!</v>
      </c>
    </row>
    <row r="10" spans="1:18">
      <c r="A10" s="50" t="s">
        <v>34</v>
      </c>
      <c r="B10" s="51">
        <v>1920</v>
      </c>
      <c r="C10" s="52">
        <v>1</v>
      </c>
      <c r="D10" s="53">
        <f>LOOKUP(B10,CPI!$A:$A,CPI!$B:$B)</f>
        <v>20</v>
      </c>
      <c r="E10" s="53">
        <f>LOOKUP(2018,CPI!$A:$A,CPI!$B:$B)</f>
        <v>251.107</v>
      </c>
      <c r="G10" s="58">
        <v>1920</v>
      </c>
      <c r="I10" s="60">
        <f>LOOKUP($B10,CPI!$A:$A,CPI!$B:$B)</f>
        <v>20</v>
      </c>
      <c r="J10" s="60">
        <f>LOOKUP(2018,CPI!$A:$A,CPI!$B:$B)</f>
        <v>251.107</v>
      </c>
      <c r="L10" s="66">
        <v>1920</v>
      </c>
      <c r="N10" s="68">
        <f>LOOKUP($B10,CPI!$A:$A,CPI!$B:$B)</f>
        <v>20</v>
      </c>
      <c r="O10" s="68">
        <f>LOOKUP(2018,CPI!$A:$A,CPI!$B:$B)</f>
        <v>251.107</v>
      </c>
      <c r="P10" s="23" t="e">
        <f t="shared" si="2"/>
        <v>#VALUE!</v>
      </c>
      <c r="Q10" s="23" t="e">
        <f t="shared" si="0"/>
        <v>#DIV/0!</v>
      </c>
      <c r="R10" s="23" t="e">
        <f t="shared" si="1"/>
        <v>#DIV/0!</v>
      </c>
    </row>
    <row r="11" spans="1:18">
      <c r="A11" s="50" t="s">
        <v>34</v>
      </c>
      <c r="B11" s="51">
        <v>1921</v>
      </c>
      <c r="C11" s="52">
        <v>1</v>
      </c>
      <c r="D11" s="53">
        <f>LOOKUP(B11,CPI!$A:$A,CPI!$B:$B)</f>
        <v>17.899999999999999</v>
      </c>
      <c r="E11" s="53">
        <f>LOOKUP(2018,CPI!$A:$A,CPI!$B:$B)</f>
        <v>251.107</v>
      </c>
      <c r="G11" s="58">
        <v>1921</v>
      </c>
      <c r="I11" s="60">
        <f>LOOKUP($B11,CPI!$A:$A,CPI!$B:$B)</f>
        <v>17.899999999999999</v>
      </c>
      <c r="J11" s="60">
        <f>LOOKUP(2018,CPI!$A:$A,CPI!$B:$B)</f>
        <v>251.107</v>
      </c>
      <c r="L11" s="66">
        <v>1921</v>
      </c>
      <c r="N11" s="68">
        <f>LOOKUP($B11,CPI!$A:$A,CPI!$B:$B)</f>
        <v>17.899999999999999</v>
      </c>
      <c r="O11" s="68">
        <f>LOOKUP(2018,CPI!$A:$A,CPI!$B:$B)</f>
        <v>251.107</v>
      </c>
      <c r="P11" s="23" t="e">
        <f t="shared" si="2"/>
        <v>#VALUE!</v>
      </c>
      <c r="Q11" s="23" t="e">
        <f t="shared" si="0"/>
        <v>#DIV/0!</v>
      </c>
      <c r="R11" s="23" t="e">
        <f t="shared" si="1"/>
        <v>#DIV/0!</v>
      </c>
    </row>
    <row r="12" spans="1:18">
      <c r="A12" s="50" t="s">
        <v>34</v>
      </c>
      <c r="B12" s="51">
        <v>1922</v>
      </c>
      <c r="C12" s="52">
        <v>1</v>
      </c>
      <c r="D12" s="53">
        <f>LOOKUP(B12,CPI!$A:$A,CPI!$B:$B)</f>
        <v>16.8</v>
      </c>
      <c r="E12" s="53">
        <f>LOOKUP(2018,CPI!$A:$A,CPI!$B:$B)</f>
        <v>251.107</v>
      </c>
      <c r="G12" s="58">
        <v>1922</v>
      </c>
      <c r="I12" s="60">
        <f>LOOKUP($B12,CPI!$A:$A,CPI!$B:$B)</f>
        <v>16.8</v>
      </c>
      <c r="J12" s="60">
        <f>LOOKUP(2018,CPI!$A:$A,CPI!$B:$B)</f>
        <v>251.107</v>
      </c>
      <c r="L12" s="66">
        <v>1922</v>
      </c>
      <c r="N12" s="68">
        <f>LOOKUP($B12,CPI!$A:$A,CPI!$B:$B)</f>
        <v>16.8</v>
      </c>
      <c r="O12" s="68">
        <f>LOOKUP(2018,CPI!$A:$A,CPI!$B:$B)</f>
        <v>251.107</v>
      </c>
      <c r="P12" s="23" t="e">
        <f t="shared" si="2"/>
        <v>#VALUE!</v>
      </c>
      <c r="Q12" s="23" t="e">
        <f t="shared" si="0"/>
        <v>#DIV/0!</v>
      </c>
      <c r="R12" s="23" t="e">
        <f t="shared" si="1"/>
        <v>#DIV/0!</v>
      </c>
    </row>
    <row r="13" spans="1:18">
      <c r="A13" s="50" t="s">
        <v>34</v>
      </c>
      <c r="B13" s="51">
        <v>1923</v>
      </c>
      <c r="C13" s="52">
        <v>1</v>
      </c>
      <c r="D13" s="53">
        <f>LOOKUP(B13,CPI!$A:$A,CPI!$B:$B)</f>
        <v>17.100000000000001</v>
      </c>
      <c r="E13" s="53">
        <f>LOOKUP(2018,CPI!$A:$A,CPI!$B:$B)</f>
        <v>251.107</v>
      </c>
      <c r="G13" s="58">
        <v>1923</v>
      </c>
      <c r="I13" s="60">
        <f>LOOKUP($B13,CPI!$A:$A,CPI!$B:$B)</f>
        <v>17.100000000000001</v>
      </c>
      <c r="J13" s="60">
        <f>LOOKUP(2018,CPI!$A:$A,CPI!$B:$B)</f>
        <v>251.107</v>
      </c>
      <c r="L13" s="66">
        <v>1923</v>
      </c>
      <c r="N13" s="68">
        <f>LOOKUP($B13,CPI!$A:$A,CPI!$B:$B)</f>
        <v>17.100000000000001</v>
      </c>
      <c r="O13" s="68">
        <f>LOOKUP(2018,CPI!$A:$A,CPI!$B:$B)</f>
        <v>251.107</v>
      </c>
      <c r="P13" s="23" t="e">
        <f t="shared" si="2"/>
        <v>#VALUE!</v>
      </c>
      <c r="Q13" s="23" t="e">
        <f t="shared" si="0"/>
        <v>#DIV/0!</v>
      </c>
      <c r="R13" s="23" t="e">
        <f t="shared" si="1"/>
        <v>#DIV/0!</v>
      </c>
    </row>
    <row r="14" spans="1:18">
      <c r="A14" s="50" t="s">
        <v>34</v>
      </c>
      <c r="B14" s="51">
        <v>1924</v>
      </c>
      <c r="C14" s="52">
        <v>1</v>
      </c>
      <c r="D14" s="53">
        <f>LOOKUP(B14,CPI!$A:$A,CPI!$B:$B)</f>
        <v>17.100000000000001</v>
      </c>
      <c r="E14" s="53">
        <f>LOOKUP(2018,CPI!$A:$A,CPI!$B:$B)</f>
        <v>251.107</v>
      </c>
      <c r="G14" s="58">
        <v>1924</v>
      </c>
      <c r="I14" s="60">
        <f>LOOKUP($B14,CPI!$A:$A,CPI!$B:$B)</f>
        <v>17.100000000000001</v>
      </c>
      <c r="J14" s="60">
        <f>LOOKUP(2018,CPI!$A:$A,CPI!$B:$B)</f>
        <v>251.107</v>
      </c>
      <c r="L14" s="66">
        <v>1924</v>
      </c>
      <c r="N14" s="68">
        <f>LOOKUP($B14,CPI!$A:$A,CPI!$B:$B)</f>
        <v>17.100000000000001</v>
      </c>
      <c r="O14" s="68">
        <f>LOOKUP(2018,CPI!$A:$A,CPI!$B:$B)</f>
        <v>251.107</v>
      </c>
      <c r="P14" s="23" t="e">
        <f t="shared" si="2"/>
        <v>#VALUE!</v>
      </c>
      <c r="Q14" s="23" t="e">
        <f t="shared" si="0"/>
        <v>#DIV/0!</v>
      </c>
      <c r="R14" s="23" t="e">
        <f t="shared" si="1"/>
        <v>#DIV/0!</v>
      </c>
    </row>
    <row r="15" spans="1:18">
      <c r="A15" s="50" t="s">
        <v>34</v>
      </c>
      <c r="B15" s="51">
        <v>1925</v>
      </c>
      <c r="C15" s="52">
        <v>1</v>
      </c>
      <c r="D15" s="53">
        <f>LOOKUP(B15,CPI!$A:$A,CPI!$B:$B)</f>
        <v>17.5</v>
      </c>
      <c r="E15" s="53">
        <f>LOOKUP(2018,CPI!$A:$A,CPI!$B:$B)</f>
        <v>251.107</v>
      </c>
      <c r="G15" s="58">
        <v>1925</v>
      </c>
      <c r="I15" s="60">
        <f>LOOKUP($B15,CPI!$A:$A,CPI!$B:$B)</f>
        <v>17.5</v>
      </c>
      <c r="J15" s="60">
        <f>LOOKUP(2018,CPI!$A:$A,CPI!$B:$B)</f>
        <v>251.107</v>
      </c>
      <c r="L15" s="66">
        <v>1925</v>
      </c>
      <c r="N15" s="68">
        <f>LOOKUP($B15,CPI!$A:$A,CPI!$B:$B)</f>
        <v>17.5</v>
      </c>
      <c r="O15" s="68">
        <f>LOOKUP(2018,CPI!$A:$A,CPI!$B:$B)</f>
        <v>251.107</v>
      </c>
      <c r="P15" s="23" t="e">
        <f t="shared" si="2"/>
        <v>#VALUE!</v>
      </c>
      <c r="Q15" s="23" t="e">
        <f t="shared" si="0"/>
        <v>#DIV/0!</v>
      </c>
      <c r="R15" s="23" t="e">
        <f t="shared" si="1"/>
        <v>#DIV/0!</v>
      </c>
    </row>
    <row r="16" spans="1:18">
      <c r="A16" s="50" t="s">
        <v>34</v>
      </c>
      <c r="B16" s="51">
        <v>1926</v>
      </c>
      <c r="C16" s="52">
        <v>1</v>
      </c>
      <c r="D16" s="53">
        <f>LOOKUP(B16,CPI!$A:$A,CPI!$B:$B)</f>
        <v>17.7</v>
      </c>
      <c r="E16" s="53">
        <f>LOOKUP(2018,CPI!$A:$A,CPI!$B:$B)</f>
        <v>251.107</v>
      </c>
      <c r="G16" s="58">
        <v>1926</v>
      </c>
      <c r="I16" s="60">
        <f>LOOKUP($B16,CPI!$A:$A,CPI!$B:$B)</f>
        <v>17.7</v>
      </c>
      <c r="J16" s="60">
        <f>LOOKUP(2018,CPI!$A:$A,CPI!$B:$B)</f>
        <v>251.107</v>
      </c>
      <c r="L16" s="66">
        <v>1926</v>
      </c>
      <c r="N16" s="68">
        <f>LOOKUP($B16,CPI!$A:$A,CPI!$B:$B)</f>
        <v>17.7</v>
      </c>
      <c r="O16" s="68">
        <f>LOOKUP(2018,CPI!$A:$A,CPI!$B:$B)</f>
        <v>251.107</v>
      </c>
      <c r="P16" s="23" t="e">
        <f t="shared" si="2"/>
        <v>#VALUE!</v>
      </c>
      <c r="Q16" s="23" t="e">
        <f t="shared" si="0"/>
        <v>#DIV/0!</v>
      </c>
      <c r="R16" s="23" t="e">
        <f t="shared" si="1"/>
        <v>#DIV/0!</v>
      </c>
    </row>
    <row r="17" spans="1:18">
      <c r="A17" s="50" t="s">
        <v>34</v>
      </c>
      <c r="B17" s="51">
        <v>1927</v>
      </c>
      <c r="C17" s="52">
        <v>1</v>
      </c>
      <c r="D17" s="53">
        <f>LOOKUP(B17,CPI!$A:$A,CPI!$B:$B)</f>
        <v>17.399999999999999</v>
      </c>
      <c r="E17" s="53">
        <f>LOOKUP(2018,CPI!$A:$A,CPI!$B:$B)</f>
        <v>251.107</v>
      </c>
      <c r="G17" s="58">
        <v>1927</v>
      </c>
      <c r="I17" s="60">
        <f>LOOKUP($B17,CPI!$A:$A,CPI!$B:$B)</f>
        <v>17.399999999999999</v>
      </c>
      <c r="J17" s="60">
        <f>LOOKUP(2018,CPI!$A:$A,CPI!$B:$B)</f>
        <v>251.107</v>
      </c>
      <c r="L17" s="66">
        <v>1927</v>
      </c>
      <c r="N17" s="68">
        <f>LOOKUP($B17,CPI!$A:$A,CPI!$B:$B)</f>
        <v>17.399999999999999</v>
      </c>
      <c r="O17" s="68">
        <f>LOOKUP(2018,CPI!$A:$A,CPI!$B:$B)</f>
        <v>251.107</v>
      </c>
      <c r="P17" s="23" t="e">
        <f t="shared" si="2"/>
        <v>#VALUE!</v>
      </c>
      <c r="Q17" s="23" t="e">
        <f t="shared" si="0"/>
        <v>#DIV/0!</v>
      </c>
      <c r="R17" s="23" t="e">
        <f t="shared" si="1"/>
        <v>#DIV/0!</v>
      </c>
    </row>
    <row r="18" spans="1:18">
      <c r="A18" s="50" t="s">
        <v>34</v>
      </c>
      <c r="B18" s="51">
        <v>1928</v>
      </c>
      <c r="C18" s="52">
        <v>1</v>
      </c>
      <c r="D18" s="53">
        <f>LOOKUP(B18,CPI!$A:$A,CPI!$B:$B)</f>
        <v>17.100000000000001</v>
      </c>
      <c r="E18" s="53">
        <f>LOOKUP(2018,CPI!$A:$A,CPI!$B:$B)</f>
        <v>251.107</v>
      </c>
      <c r="G18" s="58">
        <v>1928</v>
      </c>
      <c r="I18" s="60">
        <f>LOOKUP($B18,CPI!$A:$A,CPI!$B:$B)</f>
        <v>17.100000000000001</v>
      </c>
      <c r="J18" s="60">
        <f>LOOKUP(2018,CPI!$A:$A,CPI!$B:$B)</f>
        <v>251.107</v>
      </c>
      <c r="L18" s="66">
        <v>1928</v>
      </c>
      <c r="N18" s="68">
        <f>LOOKUP($B18,CPI!$A:$A,CPI!$B:$B)</f>
        <v>17.100000000000001</v>
      </c>
      <c r="O18" s="68">
        <f>LOOKUP(2018,CPI!$A:$A,CPI!$B:$B)</f>
        <v>251.107</v>
      </c>
      <c r="P18" s="23" t="e">
        <f t="shared" si="2"/>
        <v>#VALUE!</v>
      </c>
      <c r="Q18" s="23" t="e">
        <f t="shared" si="0"/>
        <v>#DIV/0!</v>
      </c>
      <c r="R18" s="23" t="e">
        <f t="shared" si="1"/>
        <v>#DIV/0!</v>
      </c>
    </row>
    <row r="19" spans="1:18">
      <c r="A19" s="50" t="s">
        <v>34</v>
      </c>
      <c r="B19" s="51">
        <v>1929</v>
      </c>
      <c r="C19" s="52">
        <v>1</v>
      </c>
      <c r="D19" s="53">
        <f>LOOKUP(B19,CPI!$A:$A,CPI!$B:$B)</f>
        <v>17.100000000000001</v>
      </c>
      <c r="E19" s="53">
        <f>LOOKUP(2018,CPI!$A:$A,CPI!$B:$B)</f>
        <v>251.107</v>
      </c>
      <c r="G19" s="58">
        <v>1929</v>
      </c>
      <c r="I19" s="60">
        <f>LOOKUP($B19,CPI!$A:$A,CPI!$B:$B)</f>
        <v>17.100000000000001</v>
      </c>
      <c r="J19" s="60">
        <f>LOOKUP(2018,CPI!$A:$A,CPI!$B:$B)</f>
        <v>251.107</v>
      </c>
      <c r="L19" s="66">
        <v>1929</v>
      </c>
      <c r="N19" s="68">
        <f>LOOKUP($B19,CPI!$A:$A,CPI!$B:$B)</f>
        <v>17.100000000000001</v>
      </c>
      <c r="O19" s="68">
        <f>LOOKUP(2018,CPI!$A:$A,CPI!$B:$B)</f>
        <v>251.107</v>
      </c>
      <c r="P19" s="23" t="e">
        <f t="shared" si="2"/>
        <v>#VALUE!</v>
      </c>
      <c r="Q19" s="23" t="e">
        <f t="shared" si="0"/>
        <v>#DIV/0!</v>
      </c>
      <c r="R19" s="23" t="e">
        <f t="shared" si="1"/>
        <v>#DIV/0!</v>
      </c>
    </row>
    <row r="20" spans="1:18">
      <c r="A20" s="50" t="s">
        <v>34</v>
      </c>
      <c r="B20" s="51">
        <v>1930</v>
      </c>
      <c r="C20" s="52">
        <v>1</v>
      </c>
      <c r="D20" s="53">
        <f>LOOKUP(B20,CPI!$A:$A,CPI!$B:$B)</f>
        <v>16.7</v>
      </c>
      <c r="E20" s="53">
        <f>LOOKUP(2018,CPI!$A:$A,CPI!$B:$B)</f>
        <v>251.107</v>
      </c>
      <c r="G20" s="58">
        <v>1930</v>
      </c>
      <c r="I20" s="60">
        <f>LOOKUP($B20,CPI!$A:$A,CPI!$B:$B)</f>
        <v>16.7</v>
      </c>
      <c r="J20" s="60">
        <f>LOOKUP(2018,CPI!$A:$A,CPI!$B:$B)</f>
        <v>251.107</v>
      </c>
      <c r="L20" s="66">
        <v>1930</v>
      </c>
      <c r="N20" s="68">
        <f>LOOKUP($B20,CPI!$A:$A,CPI!$B:$B)</f>
        <v>16.7</v>
      </c>
      <c r="O20" s="68">
        <f>LOOKUP(2018,CPI!$A:$A,CPI!$B:$B)</f>
        <v>251.107</v>
      </c>
      <c r="P20" s="23" t="e">
        <f t="shared" si="2"/>
        <v>#VALUE!</v>
      </c>
      <c r="Q20" s="23" t="e">
        <f t="shared" si="0"/>
        <v>#DIV/0!</v>
      </c>
      <c r="R20" s="23" t="e">
        <f t="shared" si="1"/>
        <v>#DIV/0!</v>
      </c>
    </row>
    <row r="21" spans="1:18">
      <c r="A21" s="50" t="s">
        <v>34</v>
      </c>
      <c r="B21" s="51">
        <v>1931</v>
      </c>
      <c r="C21" s="52">
        <v>1</v>
      </c>
      <c r="D21" s="53">
        <f>LOOKUP(B21,CPI!$A:$A,CPI!$B:$B)</f>
        <v>15.2</v>
      </c>
      <c r="E21" s="53">
        <f>LOOKUP(2018,CPI!$A:$A,CPI!$B:$B)</f>
        <v>251.107</v>
      </c>
      <c r="G21" s="58">
        <v>1931</v>
      </c>
      <c r="I21" s="60">
        <f>LOOKUP($B21,CPI!$A:$A,CPI!$B:$B)</f>
        <v>15.2</v>
      </c>
      <c r="J21" s="60">
        <f>LOOKUP(2018,CPI!$A:$A,CPI!$B:$B)</f>
        <v>251.107</v>
      </c>
      <c r="L21" s="66">
        <v>1931</v>
      </c>
      <c r="N21" s="68">
        <f>LOOKUP($B21,CPI!$A:$A,CPI!$B:$B)</f>
        <v>15.2</v>
      </c>
      <c r="O21" s="68">
        <f>LOOKUP(2018,CPI!$A:$A,CPI!$B:$B)</f>
        <v>251.107</v>
      </c>
      <c r="P21" s="23" t="e">
        <f t="shared" si="2"/>
        <v>#VALUE!</v>
      </c>
      <c r="Q21" s="23" t="e">
        <f t="shared" si="0"/>
        <v>#DIV/0!</v>
      </c>
      <c r="R21" s="23" t="e">
        <f t="shared" si="1"/>
        <v>#DIV/0!</v>
      </c>
    </row>
    <row r="22" spans="1:18">
      <c r="A22" s="50" t="s">
        <v>34</v>
      </c>
      <c r="B22" s="51">
        <v>1932</v>
      </c>
      <c r="C22" s="52">
        <v>1</v>
      </c>
      <c r="D22" s="53">
        <f>LOOKUP(B22,CPI!$A:$A,CPI!$B:$B)</f>
        <v>13.7</v>
      </c>
      <c r="E22" s="53">
        <f>LOOKUP(2018,CPI!$A:$A,CPI!$B:$B)</f>
        <v>251.107</v>
      </c>
      <c r="G22" s="58">
        <v>1932</v>
      </c>
      <c r="I22" s="60">
        <f>LOOKUP($B22,CPI!$A:$A,CPI!$B:$B)</f>
        <v>13.7</v>
      </c>
      <c r="J22" s="60">
        <f>LOOKUP(2018,CPI!$A:$A,CPI!$B:$B)</f>
        <v>251.107</v>
      </c>
      <c r="L22" s="66">
        <v>1932</v>
      </c>
      <c r="N22" s="68">
        <f>LOOKUP($B22,CPI!$A:$A,CPI!$B:$B)</f>
        <v>13.7</v>
      </c>
      <c r="O22" s="68">
        <f>LOOKUP(2018,CPI!$A:$A,CPI!$B:$B)</f>
        <v>251.107</v>
      </c>
      <c r="P22" s="23" t="e">
        <f t="shared" si="2"/>
        <v>#VALUE!</v>
      </c>
      <c r="Q22" s="23" t="e">
        <f t="shared" si="0"/>
        <v>#DIV/0!</v>
      </c>
      <c r="R22" s="23" t="e">
        <f t="shared" si="1"/>
        <v>#DIV/0!</v>
      </c>
    </row>
    <row r="23" spans="1:18">
      <c r="A23" s="50" t="s">
        <v>34</v>
      </c>
      <c r="B23" s="51">
        <v>1933</v>
      </c>
      <c r="C23" s="52">
        <v>1</v>
      </c>
      <c r="D23" s="53">
        <f>LOOKUP(B23,CPI!$A:$A,CPI!$B:$B)</f>
        <v>13</v>
      </c>
      <c r="E23" s="53">
        <f>LOOKUP(2018,CPI!$A:$A,CPI!$B:$B)</f>
        <v>251.107</v>
      </c>
      <c r="G23" s="58">
        <v>1933</v>
      </c>
      <c r="I23" s="60">
        <f>LOOKUP($B23,CPI!$A:$A,CPI!$B:$B)</f>
        <v>13</v>
      </c>
      <c r="J23" s="60">
        <f>LOOKUP(2018,CPI!$A:$A,CPI!$B:$B)</f>
        <v>251.107</v>
      </c>
      <c r="L23" s="66">
        <v>1933</v>
      </c>
      <c r="N23" s="68">
        <f>LOOKUP($B23,CPI!$A:$A,CPI!$B:$B)</f>
        <v>13</v>
      </c>
      <c r="O23" s="68">
        <f>LOOKUP(2018,CPI!$A:$A,CPI!$B:$B)</f>
        <v>251.107</v>
      </c>
      <c r="P23" s="23" t="e">
        <f t="shared" si="2"/>
        <v>#VALUE!</v>
      </c>
      <c r="Q23" s="23" t="e">
        <f t="shared" si="0"/>
        <v>#DIV/0!</v>
      </c>
      <c r="R23" s="23" t="e">
        <f t="shared" si="1"/>
        <v>#DIV/0!</v>
      </c>
    </row>
    <row r="24" spans="1:18">
      <c r="A24" s="50" t="s">
        <v>34</v>
      </c>
      <c r="B24" s="51">
        <v>1934</v>
      </c>
      <c r="C24" s="52">
        <v>1</v>
      </c>
      <c r="D24" s="53">
        <f>LOOKUP(B24,CPI!$A:$A,CPI!$B:$B)</f>
        <v>13.4</v>
      </c>
      <c r="E24" s="53">
        <f>LOOKUP(2018,CPI!$A:$A,CPI!$B:$B)</f>
        <v>251.107</v>
      </c>
      <c r="G24" s="58">
        <v>1934</v>
      </c>
      <c r="I24" s="60">
        <f>LOOKUP($B24,CPI!$A:$A,CPI!$B:$B)</f>
        <v>13.4</v>
      </c>
      <c r="J24" s="60">
        <f>LOOKUP(2018,CPI!$A:$A,CPI!$B:$B)</f>
        <v>251.107</v>
      </c>
      <c r="L24" s="66">
        <v>1934</v>
      </c>
      <c r="N24" s="68">
        <f>LOOKUP($B24,CPI!$A:$A,CPI!$B:$B)</f>
        <v>13.4</v>
      </c>
      <c r="O24" s="68">
        <f>LOOKUP(2018,CPI!$A:$A,CPI!$B:$B)</f>
        <v>251.107</v>
      </c>
      <c r="P24" s="23" t="e">
        <f t="shared" si="2"/>
        <v>#VALUE!</v>
      </c>
      <c r="Q24" s="23" t="e">
        <f t="shared" si="0"/>
        <v>#DIV/0!</v>
      </c>
      <c r="R24" s="23" t="e">
        <f t="shared" si="1"/>
        <v>#DIV/0!</v>
      </c>
    </row>
    <row r="25" spans="1:18">
      <c r="A25" s="50" t="s">
        <v>34</v>
      </c>
      <c r="B25" s="51">
        <v>1935</v>
      </c>
      <c r="C25" s="52">
        <v>1</v>
      </c>
      <c r="D25" s="53">
        <f>LOOKUP(B25,CPI!$A:$A,CPI!$B:$B)</f>
        <v>13.7</v>
      </c>
      <c r="E25" s="53">
        <f>LOOKUP(2018,CPI!$A:$A,CPI!$B:$B)</f>
        <v>251.107</v>
      </c>
      <c r="G25" s="58">
        <v>1935</v>
      </c>
      <c r="I25" s="60">
        <f>LOOKUP($B25,CPI!$A:$A,CPI!$B:$B)</f>
        <v>13.7</v>
      </c>
      <c r="J25" s="60">
        <f>LOOKUP(2018,CPI!$A:$A,CPI!$B:$B)</f>
        <v>251.107</v>
      </c>
      <c r="L25" s="66">
        <v>1935</v>
      </c>
      <c r="N25" s="68">
        <f>LOOKUP($B25,CPI!$A:$A,CPI!$B:$B)</f>
        <v>13.7</v>
      </c>
      <c r="O25" s="68">
        <f>LOOKUP(2018,CPI!$A:$A,CPI!$B:$B)</f>
        <v>251.107</v>
      </c>
      <c r="P25" s="23" t="e">
        <f t="shared" si="2"/>
        <v>#VALUE!</v>
      </c>
      <c r="Q25" s="23" t="e">
        <f t="shared" si="0"/>
        <v>#DIV/0!</v>
      </c>
      <c r="R25" s="23" t="e">
        <f t="shared" si="1"/>
        <v>#DIV/0!</v>
      </c>
    </row>
    <row r="26" spans="1:18">
      <c r="A26" s="50" t="s">
        <v>34</v>
      </c>
      <c r="B26" s="51">
        <v>1936</v>
      </c>
      <c r="C26" s="52">
        <v>1</v>
      </c>
      <c r="D26" s="53">
        <f>LOOKUP(B26,CPI!$A:$A,CPI!$B:$B)</f>
        <v>13.9</v>
      </c>
      <c r="E26" s="53">
        <f>LOOKUP(2018,CPI!$A:$A,CPI!$B:$B)</f>
        <v>251.107</v>
      </c>
      <c r="G26" s="58">
        <v>1936</v>
      </c>
      <c r="I26" s="60">
        <f>LOOKUP($B26,CPI!$A:$A,CPI!$B:$B)</f>
        <v>13.9</v>
      </c>
      <c r="J26" s="60">
        <f>LOOKUP(2018,CPI!$A:$A,CPI!$B:$B)</f>
        <v>251.107</v>
      </c>
      <c r="L26" s="66">
        <v>1936</v>
      </c>
      <c r="N26" s="68">
        <f>LOOKUP($B26,CPI!$A:$A,CPI!$B:$B)</f>
        <v>13.9</v>
      </c>
      <c r="O26" s="68">
        <f>LOOKUP(2018,CPI!$A:$A,CPI!$B:$B)</f>
        <v>251.107</v>
      </c>
      <c r="P26" s="23" t="e">
        <f t="shared" si="2"/>
        <v>#VALUE!</v>
      </c>
      <c r="Q26" s="23" t="e">
        <f t="shared" si="0"/>
        <v>#DIV/0!</v>
      </c>
      <c r="R26" s="23" t="e">
        <f t="shared" si="1"/>
        <v>#DIV/0!</v>
      </c>
    </row>
    <row r="27" spans="1:18">
      <c r="A27" s="50" t="s">
        <v>34</v>
      </c>
      <c r="B27" s="51">
        <v>1937</v>
      </c>
      <c r="C27" s="52">
        <v>1</v>
      </c>
      <c r="D27" s="53">
        <f>LOOKUP(B27,CPI!$A:$A,CPI!$B:$B)</f>
        <v>14.4</v>
      </c>
      <c r="E27" s="53">
        <f>LOOKUP(2018,CPI!$A:$A,CPI!$B:$B)</f>
        <v>251.107</v>
      </c>
      <c r="G27" s="58">
        <v>1937</v>
      </c>
      <c r="I27" s="60">
        <f>LOOKUP($B27,CPI!$A:$A,CPI!$B:$B)</f>
        <v>14.4</v>
      </c>
      <c r="J27" s="60">
        <f>LOOKUP(2018,CPI!$A:$A,CPI!$B:$B)</f>
        <v>251.107</v>
      </c>
      <c r="L27" s="66">
        <v>1937</v>
      </c>
      <c r="N27" s="68">
        <f>LOOKUP($B27,CPI!$A:$A,CPI!$B:$B)</f>
        <v>14.4</v>
      </c>
      <c r="O27" s="68">
        <f>LOOKUP(2018,CPI!$A:$A,CPI!$B:$B)</f>
        <v>251.107</v>
      </c>
      <c r="P27" s="23" t="e">
        <f t="shared" si="2"/>
        <v>#VALUE!</v>
      </c>
      <c r="Q27" s="23" t="e">
        <f t="shared" si="0"/>
        <v>#DIV/0!</v>
      </c>
      <c r="R27" s="23" t="e">
        <f t="shared" si="1"/>
        <v>#DIV/0!</v>
      </c>
    </row>
    <row r="28" spans="1:18">
      <c r="A28" s="50" t="s">
        <v>34</v>
      </c>
      <c r="B28" s="51">
        <v>1938</v>
      </c>
      <c r="C28" s="52">
        <v>1</v>
      </c>
      <c r="D28" s="53">
        <f>LOOKUP(B28,CPI!$A:$A,CPI!$B:$B)</f>
        <v>14.1</v>
      </c>
      <c r="E28" s="53">
        <f>LOOKUP(2018,CPI!$A:$A,CPI!$B:$B)</f>
        <v>251.107</v>
      </c>
      <c r="G28" s="58">
        <v>1938</v>
      </c>
      <c r="I28" s="60">
        <f>LOOKUP($B28,CPI!$A:$A,CPI!$B:$B)</f>
        <v>14.1</v>
      </c>
      <c r="J28" s="60">
        <f>LOOKUP(2018,CPI!$A:$A,CPI!$B:$B)</f>
        <v>251.107</v>
      </c>
      <c r="L28" s="66">
        <v>1938</v>
      </c>
      <c r="N28" s="68">
        <f>LOOKUP($B28,CPI!$A:$A,CPI!$B:$B)</f>
        <v>14.1</v>
      </c>
      <c r="O28" s="68">
        <f>LOOKUP(2018,CPI!$A:$A,CPI!$B:$B)</f>
        <v>251.107</v>
      </c>
      <c r="P28" s="23" t="e">
        <f t="shared" si="2"/>
        <v>#VALUE!</v>
      </c>
      <c r="Q28" s="23" t="e">
        <f t="shared" si="0"/>
        <v>#DIV/0!</v>
      </c>
      <c r="R28" s="23" t="e">
        <f t="shared" si="1"/>
        <v>#DIV/0!</v>
      </c>
    </row>
    <row r="29" spans="1:18">
      <c r="A29" s="50" t="s">
        <v>34</v>
      </c>
      <c r="B29" s="51">
        <v>1939</v>
      </c>
      <c r="C29" s="52">
        <v>1</v>
      </c>
      <c r="D29" s="53">
        <f>LOOKUP(B29,CPI!$A:$A,CPI!$B:$B)</f>
        <v>13.9</v>
      </c>
      <c r="E29" s="53">
        <f>LOOKUP(2018,CPI!$A:$A,CPI!$B:$B)</f>
        <v>251.107</v>
      </c>
      <c r="G29" s="58">
        <v>1939</v>
      </c>
      <c r="I29" s="60">
        <f>LOOKUP($B29,CPI!$A:$A,CPI!$B:$B)</f>
        <v>13.9</v>
      </c>
      <c r="J29" s="60">
        <f>LOOKUP(2018,CPI!$A:$A,CPI!$B:$B)</f>
        <v>251.107</v>
      </c>
      <c r="L29" s="66">
        <v>1939</v>
      </c>
      <c r="N29" s="68">
        <f>LOOKUP($B29,CPI!$A:$A,CPI!$B:$B)</f>
        <v>13.9</v>
      </c>
      <c r="O29" s="68">
        <f>LOOKUP(2018,CPI!$A:$A,CPI!$B:$B)</f>
        <v>251.107</v>
      </c>
      <c r="P29" s="23" t="e">
        <f t="shared" si="2"/>
        <v>#VALUE!</v>
      </c>
      <c r="Q29" s="23" t="e">
        <f t="shared" si="0"/>
        <v>#DIV/0!</v>
      </c>
      <c r="R29" s="23" t="e">
        <f t="shared" si="1"/>
        <v>#DIV/0!</v>
      </c>
    </row>
    <row r="30" spans="1:18">
      <c r="A30" s="50" t="s">
        <v>34</v>
      </c>
      <c r="B30" s="51">
        <v>1940</v>
      </c>
      <c r="C30" s="52">
        <v>1</v>
      </c>
      <c r="D30" s="53">
        <f>LOOKUP(B30,CPI!$A:$A,CPI!$B:$B)</f>
        <v>14</v>
      </c>
      <c r="E30" s="53">
        <f>LOOKUP(2018,CPI!$A:$A,CPI!$B:$B)</f>
        <v>251.107</v>
      </c>
      <c r="G30" s="58">
        <v>1940</v>
      </c>
      <c r="I30" s="60">
        <f>LOOKUP($B30,CPI!$A:$A,CPI!$B:$B)</f>
        <v>14</v>
      </c>
      <c r="J30" s="60">
        <f>LOOKUP(2018,CPI!$A:$A,CPI!$B:$B)</f>
        <v>251.107</v>
      </c>
      <c r="L30" s="66">
        <v>1940</v>
      </c>
      <c r="N30" s="68">
        <f>LOOKUP($B30,CPI!$A:$A,CPI!$B:$B)</f>
        <v>14</v>
      </c>
      <c r="O30" s="68">
        <f>LOOKUP(2018,CPI!$A:$A,CPI!$B:$B)</f>
        <v>251.107</v>
      </c>
      <c r="P30" s="23" t="e">
        <f t="shared" si="2"/>
        <v>#VALUE!</v>
      </c>
      <c r="Q30" s="23" t="e">
        <f t="shared" si="0"/>
        <v>#DIV/0!</v>
      </c>
      <c r="R30" s="23" t="e">
        <f t="shared" si="1"/>
        <v>#DIV/0!</v>
      </c>
    </row>
    <row r="31" spans="1:18">
      <c r="A31" s="50" t="s">
        <v>34</v>
      </c>
      <c r="B31" s="51">
        <v>1941</v>
      </c>
      <c r="C31" s="52">
        <v>1</v>
      </c>
      <c r="D31" s="53">
        <f>LOOKUP(B31,CPI!$A:$A,CPI!$B:$B)</f>
        <v>14.7</v>
      </c>
      <c r="E31" s="53">
        <f>LOOKUP(2018,CPI!$A:$A,CPI!$B:$B)</f>
        <v>251.107</v>
      </c>
      <c r="G31" s="58">
        <v>1941</v>
      </c>
      <c r="I31" s="60">
        <f>LOOKUP($B31,CPI!$A:$A,CPI!$B:$B)</f>
        <v>14.7</v>
      </c>
      <c r="J31" s="60">
        <f>LOOKUP(2018,CPI!$A:$A,CPI!$B:$B)</f>
        <v>251.107</v>
      </c>
      <c r="L31" s="66">
        <v>1941</v>
      </c>
      <c r="N31" s="68">
        <f>LOOKUP($B31,CPI!$A:$A,CPI!$B:$B)</f>
        <v>14.7</v>
      </c>
      <c r="O31" s="68">
        <f>LOOKUP(2018,CPI!$A:$A,CPI!$B:$B)</f>
        <v>251.107</v>
      </c>
      <c r="P31" s="23" t="e">
        <f t="shared" si="2"/>
        <v>#VALUE!</v>
      </c>
      <c r="Q31" s="23" t="e">
        <f t="shared" si="0"/>
        <v>#DIV/0!</v>
      </c>
      <c r="R31" s="23" t="e">
        <f t="shared" si="1"/>
        <v>#DIV/0!</v>
      </c>
    </row>
    <row r="32" spans="1:18">
      <c r="A32" s="50" t="s">
        <v>34</v>
      </c>
      <c r="B32" s="51">
        <v>1942</v>
      </c>
      <c r="C32" s="52">
        <v>1</v>
      </c>
      <c r="D32" s="53">
        <f>LOOKUP(B32,CPI!$A:$A,CPI!$B:$B)</f>
        <v>16.3</v>
      </c>
      <c r="E32" s="53">
        <f>LOOKUP(2018,CPI!$A:$A,CPI!$B:$B)</f>
        <v>251.107</v>
      </c>
      <c r="G32" s="58">
        <v>1942</v>
      </c>
      <c r="I32" s="60">
        <f>LOOKUP($B32,CPI!$A:$A,CPI!$B:$B)</f>
        <v>16.3</v>
      </c>
      <c r="J32" s="60">
        <f>LOOKUP(2018,CPI!$A:$A,CPI!$B:$B)</f>
        <v>251.107</v>
      </c>
      <c r="L32" s="66">
        <v>1942</v>
      </c>
      <c r="N32" s="68">
        <f>LOOKUP($B32,CPI!$A:$A,CPI!$B:$B)</f>
        <v>16.3</v>
      </c>
      <c r="O32" s="68">
        <f>LOOKUP(2018,CPI!$A:$A,CPI!$B:$B)</f>
        <v>251.107</v>
      </c>
      <c r="P32" s="23" t="e">
        <f t="shared" si="2"/>
        <v>#VALUE!</v>
      </c>
      <c r="Q32" s="23" t="e">
        <f t="shared" si="0"/>
        <v>#DIV/0!</v>
      </c>
      <c r="R32" s="23" t="e">
        <f t="shared" si="1"/>
        <v>#DIV/0!</v>
      </c>
    </row>
    <row r="33" spans="1:18">
      <c r="A33" s="50" t="s">
        <v>34</v>
      </c>
      <c r="B33" s="51">
        <v>1943</v>
      </c>
      <c r="C33" s="52">
        <v>1</v>
      </c>
      <c r="D33" s="53">
        <f>LOOKUP(B33,CPI!$A:$A,CPI!$B:$B)</f>
        <v>17.3</v>
      </c>
      <c r="E33" s="53">
        <f>LOOKUP(2018,CPI!$A:$A,CPI!$B:$B)</f>
        <v>251.107</v>
      </c>
      <c r="G33" s="58">
        <v>1943</v>
      </c>
      <c r="I33" s="60">
        <f>LOOKUP($B33,CPI!$A:$A,CPI!$B:$B)</f>
        <v>17.3</v>
      </c>
      <c r="J33" s="60">
        <f>LOOKUP(2018,CPI!$A:$A,CPI!$B:$B)</f>
        <v>251.107</v>
      </c>
      <c r="L33" s="66">
        <v>1943</v>
      </c>
      <c r="N33" s="68">
        <f>LOOKUP($B33,CPI!$A:$A,CPI!$B:$B)</f>
        <v>17.3</v>
      </c>
      <c r="O33" s="68">
        <f>LOOKUP(2018,CPI!$A:$A,CPI!$B:$B)</f>
        <v>251.107</v>
      </c>
      <c r="P33" s="23" t="e">
        <f t="shared" si="2"/>
        <v>#VALUE!</v>
      </c>
      <c r="Q33" s="23" t="e">
        <f t="shared" si="0"/>
        <v>#DIV/0!</v>
      </c>
      <c r="R33" s="23" t="e">
        <f t="shared" si="1"/>
        <v>#DIV/0!</v>
      </c>
    </row>
    <row r="34" spans="1:18">
      <c r="A34" s="50" t="s">
        <v>34</v>
      </c>
      <c r="B34" s="51">
        <v>1944</v>
      </c>
      <c r="C34" s="52">
        <v>1</v>
      </c>
      <c r="D34" s="53">
        <f>LOOKUP(B34,CPI!$A:$A,CPI!$B:$B)</f>
        <v>17.600000000000001</v>
      </c>
      <c r="E34" s="53">
        <f>LOOKUP(2018,CPI!$A:$A,CPI!$B:$B)</f>
        <v>251.107</v>
      </c>
      <c r="G34" s="58">
        <v>1944</v>
      </c>
      <c r="I34" s="60">
        <f>LOOKUP($B34,CPI!$A:$A,CPI!$B:$B)</f>
        <v>17.600000000000001</v>
      </c>
      <c r="J34" s="60">
        <f>LOOKUP(2018,CPI!$A:$A,CPI!$B:$B)</f>
        <v>251.107</v>
      </c>
      <c r="L34" s="66">
        <v>1944</v>
      </c>
      <c r="N34" s="68">
        <f>LOOKUP($B34,CPI!$A:$A,CPI!$B:$B)</f>
        <v>17.600000000000001</v>
      </c>
      <c r="O34" s="68">
        <f>LOOKUP(2018,CPI!$A:$A,CPI!$B:$B)</f>
        <v>251.107</v>
      </c>
      <c r="P34" s="23" t="e">
        <f t="shared" si="2"/>
        <v>#VALUE!</v>
      </c>
      <c r="Q34" s="23" t="e">
        <f t="shared" si="0"/>
        <v>#DIV/0!</v>
      </c>
      <c r="R34" s="23" t="e">
        <f t="shared" si="1"/>
        <v>#DIV/0!</v>
      </c>
    </row>
    <row r="35" spans="1:18">
      <c r="A35" s="50" t="s">
        <v>34</v>
      </c>
      <c r="B35" s="51">
        <v>1945</v>
      </c>
      <c r="C35" s="52">
        <v>1</v>
      </c>
      <c r="D35" s="53">
        <f>LOOKUP(B35,CPI!$A:$A,CPI!$B:$B)</f>
        <v>18</v>
      </c>
      <c r="E35" s="53">
        <f>LOOKUP(2018,CPI!$A:$A,CPI!$B:$B)</f>
        <v>251.107</v>
      </c>
      <c r="G35" s="58">
        <v>1945</v>
      </c>
      <c r="I35" s="60">
        <f>LOOKUP($B35,CPI!$A:$A,CPI!$B:$B)</f>
        <v>18</v>
      </c>
      <c r="J35" s="60">
        <f>LOOKUP(2018,CPI!$A:$A,CPI!$B:$B)</f>
        <v>251.107</v>
      </c>
      <c r="L35" s="66">
        <v>1945</v>
      </c>
      <c r="N35" s="68">
        <f>LOOKUP($B35,CPI!$A:$A,CPI!$B:$B)</f>
        <v>18</v>
      </c>
      <c r="O35" s="68">
        <f>LOOKUP(2018,CPI!$A:$A,CPI!$B:$B)</f>
        <v>251.107</v>
      </c>
      <c r="P35" s="23" t="e">
        <f t="shared" si="2"/>
        <v>#VALUE!</v>
      </c>
      <c r="Q35" s="23" t="e">
        <f t="shared" si="0"/>
        <v>#DIV/0!</v>
      </c>
      <c r="R35" s="23" t="e">
        <f t="shared" si="1"/>
        <v>#DIV/0!</v>
      </c>
    </row>
    <row r="36" spans="1:18">
      <c r="A36" s="50" t="s">
        <v>34</v>
      </c>
      <c r="B36" s="51">
        <v>1946</v>
      </c>
      <c r="C36" s="52">
        <v>1</v>
      </c>
      <c r="D36" s="53">
        <f>LOOKUP(B36,CPI!$A:$A,CPI!$B:$B)</f>
        <v>19.5</v>
      </c>
      <c r="E36" s="53">
        <f>LOOKUP(2018,CPI!$A:$A,CPI!$B:$B)</f>
        <v>251.107</v>
      </c>
      <c r="G36" s="58">
        <v>1946</v>
      </c>
      <c r="I36" s="60">
        <f>LOOKUP($B36,CPI!$A:$A,CPI!$B:$B)</f>
        <v>19.5</v>
      </c>
      <c r="J36" s="60">
        <f>LOOKUP(2018,CPI!$A:$A,CPI!$B:$B)</f>
        <v>251.107</v>
      </c>
      <c r="L36" s="66">
        <v>1946</v>
      </c>
      <c r="N36" s="68">
        <f>LOOKUP($B36,CPI!$A:$A,CPI!$B:$B)</f>
        <v>19.5</v>
      </c>
      <c r="O36" s="68">
        <f>LOOKUP(2018,CPI!$A:$A,CPI!$B:$B)</f>
        <v>251.107</v>
      </c>
      <c r="P36" s="23" t="e">
        <f t="shared" si="2"/>
        <v>#VALUE!</v>
      </c>
      <c r="Q36" s="23" t="e">
        <f t="shared" si="0"/>
        <v>#DIV/0!</v>
      </c>
      <c r="R36" s="23" t="e">
        <f t="shared" si="1"/>
        <v>#DIV/0!</v>
      </c>
    </row>
    <row r="37" spans="1:18">
      <c r="A37" s="50" t="s">
        <v>34</v>
      </c>
      <c r="B37" s="51">
        <v>1947</v>
      </c>
      <c r="C37" s="52">
        <v>1</v>
      </c>
      <c r="D37" s="53">
        <f>LOOKUP(B37,CPI!$A:$A,CPI!$B:$B)</f>
        <v>22.3</v>
      </c>
      <c r="E37" s="53">
        <f>LOOKUP(2018,CPI!$A:$A,CPI!$B:$B)</f>
        <v>251.107</v>
      </c>
      <c r="G37" s="58">
        <v>1947</v>
      </c>
      <c r="I37" s="60">
        <f>LOOKUP($B37,CPI!$A:$A,CPI!$B:$B)</f>
        <v>22.3</v>
      </c>
      <c r="J37" s="60">
        <f>LOOKUP(2018,CPI!$A:$A,CPI!$B:$B)</f>
        <v>251.107</v>
      </c>
      <c r="L37" s="66">
        <v>1947</v>
      </c>
      <c r="N37" s="68">
        <f>LOOKUP($B37,CPI!$A:$A,CPI!$B:$B)</f>
        <v>22.3</v>
      </c>
      <c r="O37" s="68">
        <f>LOOKUP(2018,CPI!$A:$A,CPI!$B:$B)</f>
        <v>251.107</v>
      </c>
      <c r="P37" s="23" t="e">
        <f t="shared" si="2"/>
        <v>#VALUE!</v>
      </c>
      <c r="Q37" s="23" t="e">
        <f t="shared" si="0"/>
        <v>#DIV/0!</v>
      </c>
      <c r="R37" s="23" t="e">
        <f t="shared" si="1"/>
        <v>#DIV/0!</v>
      </c>
    </row>
    <row r="38" spans="1:18">
      <c r="A38" s="50" t="s">
        <v>34</v>
      </c>
      <c r="B38" s="51">
        <v>1948</v>
      </c>
      <c r="C38" s="52">
        <v>1</v>
      </c>
      <c r="D38" s="53">
        <f>LOOKUP(B38,CPI!$A:$A,CPI!$B:$B)</f>
        <v>24.1</v>
      </c>
      <c r="E38" s="53">
        <f>LOOKUP(2018,CPI!$A:$A,CPI!$B:$B)</f>
        <v>251.107</v>
      </c>
      <c r="G38" s="58">
        <v>1948</v>
      </c>
      <c r="I38" s="60">
        <f>LOOKUP($B38,CPI!$A:$A,CPI!$B:$B)</f>
        <v>24.1</v>
      </c>
      <c r="J38" s="60">
        <f>LOOKUP(2018,CPI!$A:$A,CPI!$B:$B)</f>
        <v>251.107</v>
      </c>
      <c r="L38" s="66">
        <v>1948</v>
      </c>
      <c r="N38" s="68">
        <f>LOOKUP($B38,CPI!$A:$A,CPI!$B:$B)</f>
        <v>24.1</v>
      </c>
      <c r="O38" s="68">
        <f>LOOKUP(2018,CPI!$A:$A,CPI!$B:$B)</f>
        <v>251.107</v>
      </c>
      <c r="P38" s="23" t="e">
        <f t="shared" si="2"/>
        <v>#VALUE!</v>
      </c>
      <c r="Q38" s="23" t="e">
        <f t="shared" si="0"/>
        <v>#DIV/0!</v>
      </c>
      <c r="R38" s="23" t="e">
        <f t="shared" si="1"/>
        <v>#DIV/0!</v>
      </c>
    </row>
    <row r="39" spans="1:18">
      <c r="A39" s="50" t="s">
        <v>34</v>
      </c>
      <c r="B39" s="51">
        <v>1949</v>
      </c>
      <c r="C39" s="52">
        <v>1</v>
      </c>
      <c r="D39" s="53">
        <f>LOOKUP(B39,CPI!$A:$A,CPI!$B:$B)</f>
        <v>23.8</v>
      </c>
      <c r="E39" s="53">
        <f>LOOKUP(2018,CPI!$A:$A,CPI!$B:$B)</f>
        <v>251.107</v>
      </c>
      <c r="G39" s="58">
        <v>1949</v>
      </c>
      <c r="I39" s="60">
        <f>LOOKUP($B39,CPI!$A:$A,CPI!$B:$B)</f>
        <v>23.8</v>
      </c>
      <c r="J39" s="60">
        <f>LOOKUP(2018,CPI!$A:$A,CPI!$B:$B)</f>
        <v>251.107</v>
      </c>
      <c r="L39" s="66">
        <v>1949</v>
      </c>
      <c r="N39" s="68">
        <f>LOOKUP($B39,CPI!$A:$A,CPI!$B:$B)</f>
        <v>23.8</v>
      </c>
      <c r="O39" s="68">
        <f>LOOKUP(2018,CPI!$A:$A,CPI!$B:$B)</f>
        <v>251.107</v>
      </c>
      <c r="P39" s="23" t="e">
        <f t="shared" si="2"/>
        <v>#VALUE!</v>
      </c>
      <c r="Q39" s="23" t="e">
        <f t="shared" si="0"/>
        <v>#DIV/0!</v>
      </c>
      <c r="R39" s="23" t="e">
        <f t="shared" si="1"/>
        <v>#DIV/0!</v>
      </c>
    </row>
    <row r="40" spans="1:18">
      <c r="A40" s="50" t="s">
        <v>34</v>
      </c>
      <c r="B40" s="51">
        <v>1950</v>
      </c>
      <c r="C40" s="52">
        <v>1</v>
      </c>
      <c r="D40" s="53">
        <f>LOOKUP(B40,CPI!$A:$A,CPI!$B:$B)</f>
        <v>24.1</v>
      </c>
      <c r="E40" s="53">
        <f>LOOKUP(2018,CPI!$A:$A,CPI!$B:$B)</f>
        <v>251.107</v>
      </c>
      <c r="G40" s="58">
        <v>1950</v>
      </c>
      <c r="I40" s="60">
        <f>LOOKUP($B40,CPI!$A:$A,CPI!$B:$B)</f>
        <v>24.1</v>
      </c>
      <c r="J40" s="60">
        <f>LOOKUP(2018,CPI!$A:$A,CPI!$B:$B)</f>
        <v>251.107</v>
      </c>
      <c r="L40" s="66">
        <v>1950</v>
      </c>
      <c r="N40" s="68">
        <f>LOOKUP($B40,CPI!$A:$A,CPI!$B:$B)</f>
        <v>24.1</v>
      </c>
      <c r="O40" s="68">
        <f>LOOKUP(2018,CPI!$A:$A,CPI!$B:$B)</f>
        <v>251.107</v>
      </c>
      <c r="P40" s="23" t="e">
        <f t="shared" si="2"/>
        <v>#VALUE!</v>
      </c>
      <c r="Q40" s="23" t="e">
        <f t="shared" si="0"/>
        <v>#DIV/0!</v>
      </c>
      <c r="R40" s="23" t="e">
        <f t="shared" si="1"/>
        <v>#DIV/0!</v>
      </c>
    </row>
    <row r="41" spans="1:18">
      <c r="A41" s="50" t="s">
        <v>34</v>
      </c>
      <c r="B41" s="51">
        <v>1951</v>
      </c>
      <c r="C41" s="52">
        <v>1</v>
      </c>
      <c r="D41" s="53">
        <f>LOOKUP(B41,CPI!$A:$A,CPI!$B:$B)</f>
        <v>26</v>
      </c>
      <c r="E41" s="53">
        <f>LOOKUP(2018,CPI!$A:$A,CPI!$B:$B)</f>
        <v>251.107</v>
      </c>
      <c r="G41" s="58">
        <v>1951</v>
      </c>
      <c r="I41" s="60">
        <f>LOOKUP($B41,CPI!$A:$A,CPI!$B:$B)</f>
        <v>26</v>
      </c>
      <c r="J41" s="60">
        <f>LOOKUP(2018,CPI!$A:$A,CPI!$B:$B)</f>
        <v>251.107</v>
      </c>
      <c r="L41" s="66">
        <v>1951</v>
      </c>
      <c r="N41" s="68">
        <f>LOOKUP($B41,CPI!$A:$A,CPI!$B:$B)</f>
        <v>26</v>
      </c>
      <c r="O41" s="68">
        <f>LOOKUP(2018,CPI!$A:$A,CPI!$B:$B)</f>
        <v>251.107</v>
      </c>
      <c r="P41" s="23" t="e">
        <f t="shared" si="2"/>
        <v>#VALUE!</v>
      </c>
      <c r="Q41" s="23" t="e">
        <f t="shared" si="0"/>
        <v>#DIV/0!</v>
      </c>
      <c r="R41" s="23" t="e">
        <f t="shared" si="1"/>
        <v>#DIV/0!</v>
      </c>
    </row>
    <row r="42" spans="1:18">
      <c r="A42" s="50" t="s">
        <v>34</v>
      </c>
      <c r="B42" s="51">
        <v>1952</v>
      </c>
      <c r="C42" s="52">
        <v>1</v>
      </c>
      <c r="D42" s="53">
        <f>LOOKUP(B42,CPI!$A:$A,CPI!$B:$B)</f>
        <v>26.5</v>
      </c>
      <c r="E42" s="53">
        <f>LOOKUP(2018,CPI!$A:$A,CPI!$B:$B)</f>
        <v>251.107</v>
      </c>
      <c r="G42" s="58">
        <v>1952</v>
      </c>
      <c r="I42" s="60">
        <f>LOOKUP($B42,CPI!$A:$A,CPI!$B:$B)</f>
        <v>26.5</v>
      </c>
      <c r="J42" s="60">
        <f>LOOKUP(2018,CPI!$A:$A,CPI!$B:$B)</f>
        <v>251.107</v>
      </c>
      <c r="L42" s="66">
        <v>1952</v>
      </c>
      <c r="N42" s="68">
        <f>LOOKUP($B42,CPI!$A:$A,CPI!$B:$B)</f>
        <v>26.5</v>
      </c>
      <c r="O42" s="68">
        <f>LOOKUP(2018,CPI!$A:$A,CPI!$B:$B)</f>
        <v>251.107</v>
      </c>
      <c r="P42" s="23" t="e">
        <f t="shared" si="2"/>
        <v>#VALUE!</v>
      </c>
      <c r="Q42" s="23" t="e">
        <f t="shared" si="0"/>
        <v>#DIV/0!</v>
      </c>
      <c r="R42" s="23" t="e">
        <f t="shared" si="1"/>
        <v>#DIV/0!</v>
      </c>
    </row>
    <row r="43" spans="1:18">
      <c r="A43" s="50" t="s">
        <v>34</v>
      </c>
      <c r="B43" s="51">
        <v>1953</v>
      </c>
      <c r="C43" s="52">
        <v>1</v>
      </c>
      <c r="D43" s="53">
        <f>LOOKUP(B43,CPI!$A:$A,CPI!$B:$B)</f>
        <v>26.7</v>
      </c>
      <c r="E43" s="53">
        <f>LOOKUP(2018,CPI!$A:$A,CPI!$B:$B)</f>
        <v>251.107</v>
      </c>
      <c r="G43" s="58">
        <v>1953</v>
      </c>
      <c r="I43" s="60">
        <f>LOOKUP($B43,CPI!$A:$A,CPI!$B:$B)</f>
        <v>26.7</v>
      </c>
      <c r="J43" s="60">
        <f>LOOKUP(2018,CPI!$A:$A,CPI!$B:$B)</f>
        <v>251.107</v>
      </c>
      <c r="L43" s="66">
        <v>1953</v>
      </c>
      <c r="N43" s="68">
        <f>LOOKUP($B43,CPI!$A:$A,CPI!$B:$B)</f>
        <v>26.7</v>
      </c>
      <c r="O43" s="68">
        <f>LOOKUP(2018,CPI!$A:$A,CPI!$B:$B)</f>
        <v>251.107</v>
      </c>
      <c r="P43" s="23" t="e">
        <f t="shared" si="2"/>
        <v>#VALUE!</v>
      </c>
      <c r="Q43" s="23" t="e">
        <f t="shared" si="0"/>
        <v>#DIV/0!</v>
      </c>
      <c r="R43" s="23" t="e">
        <f t="shared" si="1"/>
        <v>#DIV/0!</v>
      </c>
    </row>
    <row r="44" spans="1:18">
      <c r="A44" s="50" t="s">
        <v>34</v>
      </c>
      <c r="B44" s="51">
        <v>1954</v>
      </c>
      <c r="C44" s="52" t="e">
        <f>LOOKUP($G44,'Exchange rate'!A:A,'Exchange rate'!B:B)</f>
        <v>#N/A</v>
      </c>
      <c r="D44" s="53">
        <f>LOOKUP(B44,CPI!$A:$A,CPI!$B:$B)</f>
        <v>26.9</v>
      </c>
      <c r="E44" s="53">
        <f>LOOKUP(2018,CPI!$A:$A,CPI!$B:$B)</f>
        <v>251.107</v>
      </c>
      <c r="G44" s="58">
        <v>1954</v>
      </c>
      <c r="H44" s="61" t="e">
        <f>LOOKUP($G44,'Exchange rate'!A:A,'Exchange rate'!B:B)</f>
        <v>#N/A</v>
      </c>
      <c r="I44" s="60">
        <f>LOOKUP($B44,CPI!$A:$A,CPI!$B:$B)</f>
        <v>26.9</v>
      </c>
      <c r="J44" s="60">
        <f>LOOKUP(2018,CPI!$A:$A,CPI!$B:$B)</f>
        <v>251.107</v>
      </c>
      <c r="L44" s="66">
        <v>1954</v>
      </c>
      <c r="M44" s="69" t="e">
        <f>LOOKUP($G44,'Exchange rate'!A:A,'Exchange rate'!B:B)</f>
        <v>#N/A</v>
      </c>
      <c r="N44" s="68">
        <f>LOOKUP($B44,CPI!$A:$A,CPI!$B:$B)</f>
        <v>26.9</v>
      </c>
      <c r="O44" s="68">
        <f>LOOKUP(2018,CPI!$A:$A,CPI!$B:$B)</f>
        <v>251.107</v>
      </c>
      <c r="P44" s="23" t="e">
        <f t="shared" si="2"/>
        <v>#VALUE!</v>
      </c>
      <c r="Q44" s="23" t="e">
        <f t="shared" si="0"/>
        <v>#N/A</v>
      </c>
      <c r="R44" s="23" t="e">
        <f t="shared" si="1"/>
        <v>#N/A</v>
      </c>
    </row>
    <row r="45" spans="1:18">
      <c r="A45" s="50" t="s">
        <v>34</v>
      </c>
      <c r="B45" s="51">
        <v>1955</v>
      </c>
      <c r="C45" s="52" t="e">
        <f>LOOKUP($G45,'Exchange rate'!A:A,'Exchange rate'!B:B)</f>
        <v>#N/A</v>
      </c>
      <c r="D45" s="53">
        <f>LOOKUP(B45,CPI!$A:$A,CPI!$B:$B)</f>
        <v>26.8</v>
      </c>
      <c r="E45" s="53">
        <f>LOOKUP(2018,CPI!$A:$A,CPI!$B:$B)</f>
        <v>251.107</v>
      </c>
      <c r="G45" s="58">
        <v>1955</v>
      </c>
      <c r="H45" s="61" t="e">
        <f>LOOKUP(G45,'Exchange rate'!A:A,'Exchange rate'!B:B)</f>
        <v>#N/A</v>
      </c>
      <c r="I45" s="60">
        <f>LOOKUP($B45,CPI!$A:$A,CPI!$B:$B)</f>
        <v>26.8</v>
      </c>
      <c r="J45" s="60">
        <f>LOOKUP(2018,CPI!$A:$A,CPI!$B:$B)</f>
        <v>251.107</v>
      </c>
      <c r="L45" s="66">
        <v>1955</v>
      </c>
      <c r="M45" s="69" t="e">
        <f>LOOKUP($G45,'Exchange rate'!A:A,'Exchange rate'!B:B)</f>
        <v>#N/A</v>
      </c>
      <c r="N45" s="68">
        <f>LOOKUP($B45,CPI!$A:$A,CPI!$B:$B)</f>
        <v>26.8</v>
      </c>
      <c r="O45" s="68">
        <f>LOOKUP(2018,CPI!$A:$A,CPI!$B:$B)</f>
        <v>251.107</v>
      </c>
      <c r="P45" s="23" t="e">
        <f t="shared" si="2"/>
        <v>#VALUE!</v>
      </c>
      <c r="Q45" s="23" t="e">
        <f t="shared" si="0"/>
        <v>#N/A</v>
      </c>
      <c r="R45" s="23" t="e">
        <f t="shared" si="1"/>
        <v>#N/A</v>
      </c>
    </row>
    <row r="46" spans="1:18">
      <c r="A46" s="50" t="s">
        <v>34</v>
      </c>
      <c r="B46" s="51">
        <v>1956</v>
      </c>
      <c r="C46" s="52" t="e">
        <f>LOOKUP($G46,'Exchange rate'!A:A,'Exchange rate'!B:B)</f>
        <v>#N/A</v>
      </c>
      <c r="D46" s="53">
        <f>LOOKUP(B46,CPI!$A:$A,CPI!$B:$B)</f>
        <v>27.2</v>
      </c>
      <c r="E46" s="53">
        <f>LOOKUP(2018,CPI!$A:$A,CPI!$B:$B)</f>
        <v>251.107</v>
      </c>
      <c r="G46" s="58">
        <v>1956</v>
      </c>
      <c r="H46" s="61" t="e">
        <f>LOOKUP(G46,'Exchange rate'!A:A,'Exchange rate'!B:B)</f>
        <v>#N/A</v>
      </c>
      <c r="I46" s="60">
        <f>LOOKUP($B46,CPI!$A:$A,CPI!$B:$B)</f>
        <v>27.2</v>
      </c>
      <c r="J46" s="60">
        <f>LOOKUP(2018,CPI!$A:$A,CPI!$B:$B)</f>
        <v>251.107</v>
      </c>
      <c r="L46" s="66">
        <v>1956</v>
      </c>
      <c r="M46" s="69" t="e">
        <f>LOOKUP($G46,'Exchange rate'!A:A,'Exchange rate'!B:B)</f>
        <v>#N/A</v>
      </c>
      <c r="N46" s="68">
        <f>LOOKUP($B46,CPI!$A:$A,CPI!$B:$B)</f>
        <v>27.2</v>
      </c>
      <c r="O46" s="68">
        <f>LOOKUP(2018,CPI!$A:$A,CPI!$B:$B)</f>
        <v>251.107</v>
      </c>
      <c r="P46" s="23" t="e">
        <f t="shared" si="2"/>
        <v>#VALUE!</v>
      </c>
      <c r="Q46" s="23" t="e">
        <f t="shared" si="0"/>
        <v>#N/A</v>
      </c>
      <c r="R46" s="23" t="e">
        <f t="shared" si="1"/>
        <v>#N/A</v>
      </c>
    </row>
    <row r="47" spans="1:18">
      <c r="A47" s="50" t="s">
        <v>34</v>
      </c>
      <c r="B47" s="51">
        <v>1957</v>
      </c>
      <c r="C47" s="52" t="e">
        <f>LOOKUP($G47,'Exchange rate'!A:A,'Exchange rate'!B:B)</f>
        <v>#N/A</v>
      </c>
      <c r="D47" s="53">
        <f>LOOKUP(B47,CPI!$A:$A,CPI!$B:$B)</f>
        <v>28.1</v>
      </c>
      <c r="E47" s="53">
        <f>LOOKUP(2018,CPI!$A:$A,CPI!$B:$B)</f>
        <v>251.107</v>
      </c>
      <c r="G47" s="58">
        <v>1957</v>
      </c>
      <c r="H47" s="61" t="e">
        <f>LOOKUP(G47,'Exchange rate'!A:A,'Exchange rate'!B:B)</f>
        <v>#N/A</v>
      </c>
      <c r="I47" s="60">
        <f>LOOKUP($B47,CPI!$A:$A,CPI!$B:$B)</f>
        <v>28.1</v>
      </c>
      <c r="J47" s="60">
        <f>LOOKUP(2018,CPI!$A:$A,CPI!$B:$B)</f>
        <v>251.107</v>
      </c>
      <c r="L47" s="66">
        <v>1957</v>
      </c>
      <c r="M47" s="69" t="e">
        <f>LOOKUP($G47,'Exchange rate'!A:A,'Exchange rate'!B:B)</f>
        <v>#N/A</v>
      </c>
      <c r="N47" s="68">
        <f>LOOKUP($B47,CPI!$A:$A,CPI!$B:$B)</f>
        <v>28.1</v>
      </c>
      <c r="O47" s="68">
        <f>LOOKUP(2018,CPI!$A:$A,CPI!$B:$B)</f>
        <v>251.107</v>
      </c>
      <c r="P47" s="23" t="e">
        <f t="shared" si="2"/>
        <v>#VALUE!</v>
      </c>
      <c r="Q47" s="23" t="e">
        <f t="shared" si="0"/>
        <v>#N/A</v>
      </c>
      <c r="R47" s="23" t="e">
        <f t="shared" si="1"/>
        <v>#N/A</v>
      </c>
    </row>
    <row r="48" spans="1:18">
      <c r="A48" s="50" t="s">
        <v>34</v>
      </c>
      <c r="B48" s="51">
        <v>1958</v>
      </c>
      <c r="C48" s="52" t="e">
        <f>LOOKUP($G48,'Exchange rate'!A:A,'Exchange rate'!B:B)</f>
        <v>#N/A</v>
      </c>
      <c r="D48" s="53">
        <f>LOOKUP(B48,CPI!$A:$A,CPI!$B:$B)</f>
        <v>28.9</v>
      </c>
      <c r="E48" s="53">
        <f>LOOKUP(2018,CPI!$A:$A,CPI!$B:$B)</f>
        <v>251.107</v>
      </c>
      <c r="G48" s="58">
        <v>1958</v>
      </c>
      <c r="H48" s="61" t="e">
        <f>LOOKUP(G48,'Exchange rate'!A:A,'Exchange rate'!B:B)</f>
        <v>#N/A</v>
      </c>
      <c r="I48" s="60">
        <f>LOOKUP($B48,CPI!$A:$A,CPI!$B:$B)</f>
        <v>28.9</v>
      </c>
      <c r="J48" s="60">
        <f>LOOKUP(2018,CPI!$A:$A,CPI!$B:$B)</f>
        <v>251.107</v>
      </c>
      <c r="L48" s="66">
        <v>1958</v>
      </c>
      <c r="M48" s="69" t="e">
        <f>LOOKUP($G48,'Exchange rate'!A:A,'Exchange rate'!B:B)</f>
        <v>#N/A</v>
      </c>
      <c r="N48" s="68">
        <f>LOOKUP($B48,CPI!$A:$A,CPI!$B:$B)</f>
        <v>28.9</v>
      </c>
      <c r="O48" s="68">
        <f>LOOKUP(2018,CPI!$A:$A,CPI!$B:$B)</f>
        <v>251.107</v>
      </c>
      <c r="P48" s="23" t="e">
        <f t="shared" si="2"/>
        <v>#VALUE!</v>
      </c>
      <c r="Q48" s="23" t="e">
        <f t="shared" si="0"/>
        <v>#N/A</v>
      </c>
      <c r="R48" s="23" t="e">
        <f t="shared" si="1"/>
        <v>#N/A</v>
      </c>
    </row>
    <row r="49" spans="1:18">
      <c r="A49" s="50" t="s">
        <v>34</v>
      </c>
      <c r="B49" s="51">
        <v>1959</v>
      </c>
      <c r="C49" s="52" t="e">
        <f>LOOKUP($G49,'Exchange rate'!A:A,'Exchange rate'!B:B)</f>
        <v>#N/A</v>
      </c>
      <c r="D49" s="53">
        <f>LOOKUP(B49,CPI!$A:$A,CPI!$B:$B)</f>
        <v>29.1</v>
      </c>
      <c r="E49" s="53">
        <f>LOOKUP(2018,CPI!$A:$A,CPI!$B:$B)</f>
        <v>251.107</v>
      </c>
      <c r="G49" s="58">
        <v>1959</v>
      </c>
      <c r="H49" s="61" t="e">
        <f>LOOKUP(G49,'Exchange rate'!A:A,'Exchange rate'!B:B)</f>
        <v>#N/A</v>
      </c>
      <c r="I49" s="60">
        <f>LOOKUP($B49,CPI!$A:$A,CPI!$B:$B)</f>
        <v>29.1</v>
      </c>
      <c r="J49" s="60">
        <f>LOOKUP(2018,CPI!$A:$A,CPI!$B:$B)</f>
        <v>251.107</v>
      </c>
      <c r="L49" s="66">
        <v>1959</v>
      </c>
      <c r="M49" s="69" t="e">
        <f>LOOKUP($G49,'Exchange rate'!A:A,'Exchange rate'!B:B)</f>
        <v>#N/A</v>
      </c>
      <c r="N49" s="68">
        <f>LOOKUP($B49,CPI!$A:$A,CPI!$B:$B)</f>
        <v>29.1</v>
      </c>
      <c r="O49" s="68">
        <f>LOOKUP(2018,CPI!$A:$A,CPI!$B:$B)</f>
        <v>251.107</v>
      </c>
      <c r="P49" s="23" t="e">
        <f t="shared" si="2"/>
        <v>#VALUE!</v>
      </c>
      <c r="Q49" s="23" t="e">
        <f t="shared" si="0"/>
        <v>#N/A</v>
      </c>
      <c r="R49" s="23" t="e">
        <f t="shared" si="1"/>
        <v>#N/A</v>
      </c>
    </row>
    <row r="50" spans="1:18">
      <c r="A50" s="50" t="e">
        <f>LOOKUP(B50, PosttaxMinimumWage!A:A,PosttaxMinimumWage!B:B)</f>
        <v>#N/A</v>
      </c>
      <c r="B50" s="51">
        <v>1960</v>
      </c>
      <c r="C50" s="52">
        <f>LOOKUP($G50,'Exchange rate'!A:A,'Exchange rate'!B:B)</f>
        <v>1</v>
      </c>
      <c r="D50" s="53">
        <f>LOOKUP(B50,CPI!$A:$A,CPI!$B:$B)</f>
        <v>29.6</v>
      </c>
      <c r="E50" s="53">
        <f>LOOKUP(2018,CPI!$A:$A,CPI!$B:$B)</f>
        <v>251.107</v>
      </c>
      <c r="F50" s="61" t="e">
        <f>LOOKUP(G50, PosttaxMeanWage!A:A,PosttaxMeanWage!B:B)</f>
        <v>#N/A</v>
      </c>
      <c r="G50" s="58">
        <v>1960</v>
      </c>
      <c r="H50" s="61">
        <f>LOOKUP(G50,'Exchange rate'!A:A,'Exchange rate'!B:B)</f>
        <v>1</v>
      </c>
      <c r="I50" s="60">
        <f>LOOKUP($B50,CPI!$A:$A,CPI!$B:$B)</f>
        <v>29.6</v>
      </c>
      <c r="J50" s="60">
        <f>LOOKUP(2018,CPI!$A:$A,CPI!$B:$B)</f>
        <v>251.107</v>
      </c>
      <c r="K50" s="69" t="e">
        <f>LOOKUP(L50,PosttaxMaximumWage!A:A,PosttaxMaximumWage!B:B)</f>
        <v>#N/A</v>
      </c>
      <c r="L50" s="66">
        <v>1960</v>
      </c>
      <c r="M50" s="69">
        <f>LOOKUP($G50,'Exchange rate'!A:A,'Exchange rate'!B:B)</f>
        <v>1</v>
      </c>
      <c r="N50" s="68">
        <f>LOOKUP($B50,CPI!$A:$A,CPI!$B:$B)</f>
        <v>29.6</v>
      </c>
      <c r="O50" s="68">
        <f>LOOKUP(2018,CPI!$A:$A,CPI!$B:$B)</f>
        <v>251.107</v>
      </c>
      <c r="P50" s="23" t="e">
        <f t="shared" si="2"/>
        <v>#N/A</v>
      </c>
      <c r="Q50" s="23" t="e">
        <f>#REF!/H50/I50*J50</f>
        <v>#REF!</v>
      </c>
      <c r="R50" s="23" t="e">
        <f t="shared" si="1"/>
        <v>#N/A</v>
      </c>
    </row>
    <row r="51" spans="1:18">
      <c r="A51" s="50" t="e">
        <f>LOOKUP(B51, PosttaxMinimumWage!A:A,PosttaxMinimumWage!B:B)</f>
        <v>#N/A</v>
      </c>
      <c r="B51" s="51">
        <v>1961</v>
      </c>
      <c r="C51" s="52">
        <f>LOOKUP($G51,'Exchange rate'!A:A,'Exchange rate'!B:B)</f>
        <v>1</v>
      </c>
      <c r="D51" s="53">
        <f>LOOKUP(B51,CPI!$A:$A,CPI!$B:$B)</f>
        <v>29.9</v>
      </c>
      <c r="E51" s="53">
        <f>LOOKUP(2018,CPI!$A:$A,CPI!$B:$B)</f>
        <v>251.107</v>
      </c>
      <c r="F51" s="61" t="e">
        <f>LOOKUP(G51, PosttaxMeanWage!A:A,PosttaxMeanWage!B:B)</f>
        <v>#N/A</v>
      </c>
      <c r="G51" s="58">
        <v>1961</v>
      </c>
      <c r="H51" s="61">
        <f>LOOKUP(G51,'Exchange rate'!A:A,'Exchange rate'!B:B)</f>
        <v>1</v>
      </c>
      <c r="I51" s="60">
        <f>LOOKUP($B51,CPI!$A:$A,CPI!$B:$B)</f>
        <v>29.9</v>
      </c>
      <c r="J51" s="60">
        <f>LOOKUP(2018,CPI!$A:$A,CPI!$B:$B)</f>
        <v>251.107</v>
      </c>
      <c r="K51" s="69" t="e">
        <f>LOOKUP(L51,PosttaxMaximumWage!A:A,PosttaxMaximumWage!B:B)</f>
        <v>#N/A</v>
      </c>
      <c r="L51" s="66">
        <v>1961</v>
      </c>
      <c r="M51" s="69">
        <f>LOOKUP($G51,'Exchange rate'!A:A,'Exchange rate'!B:B)</f>
        <v>1</v>
      </c>
      <c r="N51" s="68">
        <f>LOOKUP($B51,CPI!$A:$A,CPI!$B:$B)</f>
        <v>29.9</v>
      </c>
      <c r="O51" s="68">
        <f>LOOKUP(2018,CPI!$A:$A,CPI!$B:$B)</f>
        <v>251.107</v>
      </c>
      <c r="P51" s="23" t="e">
        <f t="shared" si="2"/>
        <v>#N/A</v>
      </c>
      <c r="Q51" s="23" t="e">
        <f>F50/H51/I51*J51</f>
        <v>#N/A</v>
      </c>
      <c r="R51" s="23" t="e">
        <f t="shared" si="1"/>
        <v>#N/A</v>
      </c>
    </row>
    <row r="52" spans="1:18">
      <c r="A52" s="50" t="e">
        <f>LOOKUP(B52, PosttaxMinimumWage!A:A,PosttaxMinimumWage!B:B)</f>
        <v>#N/A</v>
      </c>
      <c r="B52" s="51">
        <v>1962</v>
      </c>
      <c r="C52" s="52">
        <f>LOOKUP($G52,'Exchange rate'!A:A,'Exchange rate'!B:B)</f>
        <v>1</v>
      </c>
      <c r="D52" s="53">
        <f>LOOKUP(B52,CPI!$A:$A,CPI!$B:$B)</f>
        <v>30.2</v>
      </c>
      <c r="E52" s="53">
        <f>LOOKUP(2018,CPI!$A:$A,CPI!$B:$B)</f>
        <v>251.107</v>
      </c>
      <c r="F52" s="61" t="e">
        <f>LOOKUP(G52, PosttaxMeanWage!A:A,PosttaxMeanWage!B:B)</f>
        <v>#N/A</v>
      </c>
      <c r="G52" s="58">
        <v>1962</v>
      </c>
      <c r="H52" s="61">
        <f>LOOKUP(G52,'Exchange rate'!A:A,'Exchange rate'!B:B)</f>
        <v>1</v>
      </c>
      <c r="I52" s="60">
        <f>LOOKUP($B52,CPI!$A:$A,CPI!$B:$B)</f>
        <v>30.2</v>
      </c>
      <c r="J52" s="60">
        <f>LOOKUP(2018,CPI!$A:$A,CPI!$B:$B)</f>
        <v>251.107</v>
      </c>
      <c r="K52" s="69" t="e">
        <f>LOOKUP(L52,PosttaxMaximumWage!A:A,PosttaxMaximumWage!B:B)</f>
        <v>#N/A</v>
      </c>
      <c r="L52" s="66">
        <v>1962</v>
      </c>
      <c r="M52" s="69">
        <f>LOOKUP($G52,'Exchange rate'!A:A,'Exchange rate'!B:B)</f>
        <v>1</v>
      </c>
      <c r="N52" s="68">
        <f>LOOKUP($B52,CPI!$A:$A,CPI!$B:$B)</f>
        <v>30.2</v>
      </c>
      <c r="O52" s="68">
        <f>LOOKUP(2018,CPI!$A:$A,CPI!$B:$B)</f>
        <v>251.107</v>
      </c>
      <c r="P52" s="23" t="e">
        <f t="shared" si="2"/>
        <v>#N/A</v>
      </c>
      <c r="Q52" s="23" t="e">
        <f t="shared" si="0"/>
        <v>#N/A</v>
      </c>
      <c r="R52" s="23" t="e">
        <f t="shared" si="1"/>
        <v>#N/A</v>
      </c>
    </row>
    <row r="53" spans="1:18">
      <c r="A53" s="50" t="e">
        <f>LOOKUP(B53, PosttaxMinimumWage!A:A,PosttaxMinimumWage!B:B)</f>
        <v>#N/A</v>
      </c>
      <c r="B53" s="51">
        <v>1963</v>
      </c>
      <c r="C53" s="52">
        <f>LOOKUP($G53,'Exchange rate'!A:A,'Exchange rate'!B:B)</f>
        <v>1</v>
      </c>
      <c r="D53" s="53">
        <f>LOOKUP(B53,CPI!$A:$A,CPI!$B:$B)</f>
        <v>30.6</v>
      </c>
      <c r="E53" s="53">
        <f>LOOKUP(2018,CPI!$A:$A,CPI!$B:$B)</f>
        <v>251.107</v>
      </c>
      <c r="F53" s="61" t="e">
        <f>LOOKUP(G53, PosttaxMeanWage!A:A,PosttaxMeanWage!B:B)</f>
        <v>#N/A</v>
      </c>
      <c r="G53" s="58">
        <v>1963</v>
      </c>
      <c r="H53" s="61">
        <f>LOOKUP(G53,'Exchange rate'!A:A,'Exchange rate'!B:B)</f>
        <v>1</v>
      </c>
      <c r="I53" s="60">
        <f>LOOKUP($B53,CPI!$A:$A,CPI!$B:$B)</f>
        <v>30.6</v>
      </c>
      <c r="J53" s="60">
        <f>LOOKUP(2018,CPI!$A:$A,CPI!$B:$B)</f>
        <v>251.107</v>
      </c>
      <c r="K53" s="69" t="e">
        <f>LOOKUP(L53,PosttaxMaximumWage!A:A,PosttaxMaximumWage!B:B)</f>
        <v>#N/A</v>
      </c>
      <c r="L53" s="66">
        <v>1963</v>
      </c>
      <c r="M53" s="69">
        <f>LOOKUP($G53,'Exchange rate'!A:A,'Exchange rate'!B:B)</f>
        <v>1</v>
      </c>
      <c r="N53" s="68">
        <f>LOOKUP($B53,CPI!$A:$A,CPI!$B:$B)</f>
        <v>30.6</v>
      </c>
      <c r="O53" s="68">
        <f>LOOKUP(2018,CPI!$A:$A,CPI!$B:$B)</f>
        <v>251.107</v>
      </c>
      <c r="P53" s="23" t="e">
        <f t="shared" si="2"/>
        <v>#N/A</v>
      </c>
      <c r="Q53" s="23" t="e">
        <f t="shared" si="0"/>
        <v>#N/A</v>
      </c>
      <c r="R53" s="23" t="e">
        <f t="shared" si="1"/>
        <v>#N/A</v>
      </c>
    </row>
    <row r="54" spans="1:18">
      <c r="A54" s="50" t="e">
        <f>LOOKUP(B54, PosttaxMinimumWage!A:A,PosttaxMinimumWage!B:B)</f>
        <v>#N/A</v>
      </c>
      <c r="B54" s="51">
        <v>1964</v>
      </c>
      <c r="C54" s="52">
        <f>LOOKUP($G54,'Exchange rate'!A:A,'Exchange rate'!B:B)</f>
        <v>1</v>
      </c>
      <c r="D54" s="53">
        <f>LOOKUP(B54,CPI!$A:$A,CPI!$B:$B)</f>
        <v>31</v>
      </c>
      <c r="E54" s="53">
        <f>LOOKUP(2018,CPI!$A:$A,CPI!$B:$B)</f>
        <v>251.107</v>
      </c>
      <c r="F54" s="61" t="e">
        <f>LOOKUP(G54, PosttaxMeanWage!A:A,PosttaxMeanWage!B:B)</f>
        <v>#N/A</v>
      </c>
      <c r="G54" s="58">
        <v>1964</v>
      </c>
      <c r="H54" s="61">
        <f>LOOKUP(G54,'Exchange rate'!A:A,'Exchange rate'!B:B)</f>
        <v>1</v>
      </c>
      <c r="I54" s="60">
        <f>LOOKUP($B54,CPI!$A:$A,CPI!$B:$B)</f>
        <v>31</v>
      </c>
      <c r="J54" s="60">
        <f>LOOKUP(2018,CPI!$A:$A,CPI!$B:$B)</f>
        <v>251.107</v>
      </c>
      <c r="K54" s="69" t="e">
        <f>LOOKUP(L54,PosttaxMaximumWage!A:A,PosttaxMaximumWage!B:B)</f>
        <v>#N/A</v>
      </c>
      <c r="L54" s="66">
        <v>1964</v>
      </c>
      <c r="M54" s="69">
        <f>LOOKUP($G54,'Exchange rate'!A:A,'Exchange rate'!B:B)</f>
        <v>1</v>
      </c>
      <c r="N54" s="68">
        <f>LOOKUP($B54,CPI!$A:$A,CPI!$B:$B)</f>
        <v>31</v>
      </c>
      <c r="O54" s="68">
        <f>LOOKUP(2018,CPI!$A:$A,CPI!$B:$B)</f>
        <v>251.107</v>
      </c>
      <c r="P54" s="23" t="e">
        <f t="shared" si="2"/>
        <v>#N/A</v>
      </c>
      <c r="Q54" s="23" t="e">
        <f t="shared" si="0"/>
        <v>#N/A</v>
      </c>
      <c r="R54" s="23" t="e">
        <f t="shared" si="1"/>
        <v>#N/A</v>
      </c>
    </row>
    <row r="55" spans="1:18">
      <c r="A55" s="50" t="e">
        <f>LOOKUP(B55, PosttaxMinimumWage!A:A,PosttaxMinimumWage!B:B)</f>
        <v>#N/A</v>
      </c>
      <c r="B55" s="51">
        <v>1965</v>
      </c>
      <c r="C55" s="52">
        <f>LOOKUP($G55,'Exchange rate'!A:A,'Exchange rate'!B:B)</f>
        <v>1</v>
      </c>
      <c r="D55" s="53">
        <f>LOOKUP(B55,CPI!$A:$A,CPI!$B:$B)</f>
        <v>31.5</v>
      </c>
      <c r="E55" s="53">
        <f>LOOKUP(2018,CPI!$A:$A,CPI!$B:$B)</f>
        <v>251.107</v>
      </c>
      <c r="F55" s="61" t="e">
        <f>LOOKUP(G55, PosttaxMeanWage!A:A,PosttaxMeanWage!B:B)</f>
        <v>#N/A</v>
      </c>
      <c r="G55" s="58">
        <v>1965</v>
      </c>
      <c r="H55" s="61">
        <f>LOOKUP(G55,'Exchange rate'!A:A,'Exchange rate'!B:B)</f>
        <v>1</v>
      </c>
      <c r="I55" s="60">
        <f>LOOKUP($B55,CPI!$A:$A,CPI!$B:$B)</f>
        <v>31.5</v>
      </c>
      <c r="J55" s="60">
        <f>LOOKUP(2018,CPI!$A:$A,CPI!$B:$B)</f>
        <v>251.107</v>
      </c>
      <c r="K55" s="69" t="e">
        <f>LOOKUP(L55,PosttaxMaximumWage!A:A,PosttaxMaximumWage!B:B)</f>
        <v>#N/A</v>
      </c>
      <c r="L55" s="66">
        <v>1965</v>
      </c>
      <c r="M55" s="69">
        <f>LOOKUP($G55,'Exchange rate'!A:A,'Exchange rate'!B:B)</f>
        <v>1</v>
      </c>
      <c r="N55" s="68">
        <f>LOOKUP($B55,CPI!$A:$A,CPI!$B:$B)</f>
        <v>31.5</v>
      </c>
      <c r="O55" s="68">
        <f>LOOKUP(2018,CPI!$A:$A,CPI!$B:$B)</f>
        <v>251.107</v>
      </c>
      <c r="P55" s="23" t="e">
        <f t="shared" si="2"/>
        <v>#N/A</v>
      </c>
      <c r="Q55" s="23" t="e">
        <f t="shared" si="0"/>
        <v>#N/A</v>
      </c>
      <c r="R55" s="23" t="e">
        <f t="shared" si="1"/>
        <v>#N/A</v>
      </c>
    </row>
    <row r="56" spans="1:18">
      <c r="A56" s="50" t="e">
        <f>LOOKUP(B56, PosttaxMinimumWage!A:A,PosttaxMinimumWage!B:B)</f>
        <v>#N/A</v>
      </c>
      <c r="B56" s="51">
        <v>1966</v>
      </c>
      <c r="C56" s="52">
        <f>LOOKUP($G56,'Exchange rate'!A:A,'Exchange rate'!B:B)</f>
        <v>1</v>
      </c>
      <c r="D56" s="53">
        <f>LOOKUP(B56,CPI!$A:$A,CPI!$B:$B)</f>
        <v>32.4</v>
      </c>
      <c r="E56" s="53">
        <f>LOOKUP(2018,CPI!$A:$A,CPI!$B:$B)</f>
        <v>251.107</v>
      </c>
      <c r="F56" s="61" t="e">
        <f>LOOKUP(G56, PosttaxMeanWage!A:A,PosttaxMeanWage!B:B)</f>
        <v>#N/A</v>
      </c>
      <c r="G56" s="58">
        <v>1966</v>
      </c>
      <c r="H56" s="61">
        <f>LOOKUP(G56,'Exchange rate'!A:A,'Exchange rate'!B:B)</f>
        <v>1</v>
      </c>
      <c r="I56" s="60">
        <f>LOOKUP($B56,CPI!$A:$A,CPI!$B:$B)</f>
        <v>32.4</v>
      </c>
      <c r="J56" s="60">
        <f>LOOKUP(2018,CPI!$A:$A,CPI!$B:$B)</f>
        <v>251.107</v>
      </c>
      <c r="K56" s="69" t="e">
        <f>LOOKUP(L56,PosttaxMaximumWage!A:A,PosttaxMaximumWage!B:B)</f>
        <v>#N/A</v>
      </c>
      <c r="L56" s="66">
        <v>1966</v>
      </c>
      <c r="M56" s="69">
        <f>LOOKUP($G56,'Exchange rate'!A:A,'Exchange rate'!B:B)</f>
        <v>1</v>
      </c>
      <c r="N56" s="68">
        <f>LOOKUP($B56,CPI!$A:$A,CPI!$B:$B)</f>
        <v>32.4</v>
      </c>
      <c r="O56" s="68">
        <f>LOOKUP(2018,CPI!$A:$A,CPI!$B:$B)</f>
        <v>251.107</v>
      </c>
      <c r="P56" s="23" t="e">
        <f t="shared" si="2"/>
        <v>#N/A</v>
      </c>
      <c r="Q56" s="23" t="e">
        <f t="shared" si="0"/>
        <v>#N/A</v>
      </c>
      <c r="R56" s="23" t="e">
        <f t="shared" si="1"/>
        <v>#N/A</v>
      </c>
    </row>
    <row r="57" spans="1:18">
      <c r="A57" s="50" t="e">
        <f>LOOKUP(B57, PosttaxMinimumWage!A:A,PosttaxMinimumWage!B:B)</f>
        <v>#N/A</v>
      </c>
      <c r="B57" s="51">
        <v>1967</v>
      </c>
      <c r="C57" s="52">
        <f>LOOKUP($G57,'Exchange rate'!A:A,'Exchange rate'!B:B)</f>
        <v>1</v>
      </c>
      <c r="D57" s="53">
        <f>LOOKUP(B57,CPI!$A:$A,CPI!$B:$B)</f>
        <v>33.4</v>
      </c>
      <c r="E57" s="53">
        <f>LOOKUP(2018,CPI!$A:$A,CPI!$B:$B)</f>
        <v>251.107</v>
      </c>
      <c r="F57" s="61" t="e">
        <f>LOOKUP(G57, PosttaxMeanWage!A:A,PosttaxMeanWage!B:B)</f>
        <v>#N/A</v>
      </c>
      <c r="G57" s="58">
        <v>1967</v>
      </c>
      <c r="H57" s="61">
        <f>LOOKUP(G57,'Exchange rate'!A:A,'Exchange rate'!B:B)</f>
        <v>1</v>
      </c>
      <c r="I57" s="60">
        <f>LOOKUP($B57,CPI!$A:$A,CPI!$B:$B)</f>
        <v>33.4</v>
      </c>
      <c r="J57" s="60">
        <f>LOOKUP(2018,CPI!$A:$A,CPI!$B:$B)</f>
        <v>251.107</v>
      </c>
      <c r="K57" s="69" t="e">
        <f>LOOKUP(L57,PosttaxMaximumWage!A:A,PosttaxMaximumWage!B:B)</f>
        <v>#N/A</v>
      </c>
      <c r="L57" s="66">
        <v>1967</v>
      </c>
      <c r="M57" s="69">
        <f>LOOKUP($G57,'Exchange rate'!A:A,'Exchange rate'!B:B)</f>
        <v>1</v>
      </c>
      <c r="N57" s="68">
        <f>LOOKUP($B57,CPI!$A:$A,CPI!$B:$B)</f>
        <v>33.4</v>
      </c>
      <c r="O57" s="68">
        <f>LOOKUP(2018,CPI!$A:$A,CPI!$B:$B)</f>
        <v>251.107</v>
      </c>
      <c r="P57" s="23" t="e">
        <f t="shared" si="2"/>
        <v>#N/A</v>
      </c>
      <c r="Q57" s="23" t="e">
        <f t="shared" si="0"/>
        <v>#N/A</v>
      </c>
      <c r="R57" s="23" t="e">
        <f t="shared" si="1"/>
        <v>#N/A</v>
      </c>
    </row>
    <row r="58" spans="1:18">
      <c r="A58" s="50" t="e">
        <f>LOOKUP(B58, PosttaxMinimumWage!A:A,PosttaxMinimumWage!B:B)</f>
        <v>#N/A</v>
      </c>
      <c r="B58" s="51">
        <v>1968</v>
      </c>
      <c r="C58" s="52">
        <f>LOOKUP($G58,'Exchange rate'!A:A,'Exchange rate'!B:B)</f>
        <v>1</v>
      </c>
      <c r="D58" s="53">
        <f>LOOKUP(B58,CPI!$A:$A,CPI!$B:$B)</f>
        <v>34.799999999999997</v>
      </c>
      <c r="E58" s="53">
        <f>LOOKUP(2018,CPI!$A:$A,CPI!$B:$B)</f>
        <v>251.107</v>
      </c>
      <c r="F58" s="61" t="e">
        <f>LOOKUP(G58, PosttaxMeanWage!A:A,PosttaxMeanWage!B:B)</f>
        <v>#N/A</v>
      </c>
      <c r="G58" s="58">
        <v>1968</v>
      </c>
      <c r="H58" s="61">
        <f>LOOKUP(G58,'Exchange rate'!A:A,'Exchange rate'!B:B)</f>
        <v>1</v>
      </c>
      <c r="I58" s="60">
        <f>LOOKUP($B58,CPI!$A:$A,CPI!$B:$B)</f>
        <v>34.799999999999997</v>
      </c>
      <c r="J58" s="60">
        <f>LOOKUP(2018,CPI!$A:$A,CPI!$B:$B)</f>
        <v>251.107</v>
      </c>
      <c r="K58" s="69" t="e">
        <f>LOOKUP(L58,PosttaxMaximumWage!A:A,PosttaxMaximumWage!B:B)</f>
        <v>#N/A</v>
      </c>
      <c r="L58" s="66">
        <v>1968</v>
      </c>
      <c r="M58" s="69">
        <f>LOOKUP($G58,'Exchange rate'!A:A,'Exchange rate'!B:B)</f>
        <v>1</v>
      </c>
      <c r="N58" s="68">
        <f>LOOKUP($B58,CPI!$A:$A,CPI!$B:$B)</f>
        <v>34.799999999999997</v>
      </c>
      <c r="O58" s="68">
        <f>LOOKUP(2018,CPI!$A:$A,CPI!$B:$B)</f>
        <v>251.107</v>
      </c>
      <c r="P58" s="23" t="e">
        <f t="shared" si="2"/>
        <v>#N/A</v>
      </c>
      <c r="Q58" s="23" t="e">
        <f t="shared" si="0"/>
        <v>#N/A</v>
      </c>
      <c r="R58" s="23" t="e">
        <f t="shared" si="1"/>
        <v>#N/A</v>
      </c>
    </row>
    <row r="59" spans="1:18">
      <c r="A59" s="50" t="e">
        <f>LOOKUP(B59, PosttaxMinimumWage!A:A,PosttaxMinimumWage!B:B)</f>
        <v>#N/A</v>
      </c>
      <c r="B59" s="51">
        <v>1969</v>
      </c>
      <c r="C59" s="52">
        <f>LOOKUP($G59,'Exchange rate'!A:A,'Exchange rate'!B:B)</f>
        <v>1</v>
      </c>
      <c r="D59" s="53">
        <f>LOOKUP(B59,CPI!$A:$A,CPI!$B:$B)</f>
        <v>36.700000000000003</v>
      </c>
      <c r="E59" s="53">
        <f>LOOKUP(2018,CPI!$A:$A,CPI!$B:$B)</f>
        <v>251.107</v>
      </c>
      <c r="F59" s="61" t="e">
        <f>LOOKUP(G59, PosttaxMeanWage!A:A,PosttaxMeanWage!B:B)</f>
        <v>#N/A</v>
      </c>
      <c r="G59" s="58">
        <v>1969</v>
      </c>
      <c r="H59" s="61">
        <f>LOOKUP(G59,'Exchange rate'!A:A,'Exchange rate'!B:B)</f>
        <v>1</v>
      </c>
      <c r="I59" s="60">
        <f>LOOKUP($B59,CPI!$A:$A,CPI!$B:$B)</f>
        <v>36.700000000000003</v>
      </c>
      <c r="J59" s="60">
        <f>LOOKUP(2018,CPI!$A:$A,CPI!$B:$B)</f>
        <v>251.107</v>
      </c>
      <c r="K59" s="69" t="e">
        <f>LOOKUP(L59,PosttaxMaximumWage!A:A,PosttaxMaximumWage!B:B)</f>
        <v>#N/A</v>
      </c>
      <c r="L59" s="66">
        <v>1969</v>
      </c>
      <c r="M59" s="69">
        <f>LOOKUP($G59,'Exchange rate'!A:A,'Exchange rate'!B:B)</f>
        <v>1</v>
      </c>
      <c r="N59" s="68">
        <f>LOOKUP($B59,CPI!$A:$A,CPI!$B:$B)</f>
        <v>36.700000000000003</v>
      </c>
      <c r="O59" s="68">
        <f>LOOKUP(2018,CPI!$A:$A,CPI!$B:$B)</f>
        <v>251.107</v>
      </c>
      <c r="P59" s="23" t="e">
        <f t="shared" si="2"/>
        <v>#N/A</v>
      </c>
      <c r="Q59" s="23" t="e">
        <f t="shared" si="0"/>
        <v>#N/A</v>
      </c>
      <c r="R59" s="23" t="e">
        <f t="shared" si="1"/>
        <v>#N/A</v>
      </c>
    </row>
    <row r="60" spans="1:18">
      <c r="A60" s="50" t="e">
        <f>LOOKUP(B60, PosttaxMinimumWage!A:A,PosttaxMinimumWage!B:B)</f>
        <v>#N/A</v>
      </c>
      <c r="B60" s="51">
        <v>1970</v>
      </c>
      <c r="C60" s="52">
        <f>LOOKUP($G60,'Exchange rate'!A:A,'Exchange rate'!B:B)</f>
        <v>1</v>
      </c>
      <c r="D60" s="53">
        <f>LOOKUP(B60,CPI!$A:$A,CPI!$B:$B)</f>
        <v>38.799999999999997</v>
      </c>
      <c r="E60" s="53">
        <f>LOOKUP(2018,CPI!$A:$A,CPI!$B:$B)</f>
        <v>251.107</v>
      </c>
      <c r="F60" s="61" t="e">
        <f>LOOKUP(G60, PosttaxMeanWage!A:A,PosttaxMeanWage!B:B)</f>
        <v>#N/A</v>
      </c>
      <c r="G60" s="58">
        <v>1970</v>
      </c>
      <c r="H60" s="61">
        <f>LOOKUP(G60,'Exchange rate'!A:A,'Exchange rate'!B:B)</f>
        <v>1</v>
      </c>
      <c r="I60" s="60">
        <f>LOOKUP($B60,CPI!$A:$A,CPI!$B:$B)</f>
        <v>38.799999999999997</v>
      </c>
      <c r="J60" s="60">
        <f>LOOKUP(2018,CPI!$A:$A,CPI!$B:$B)</f>
        <v>251.107</v>
      </c>
      <c r="K60" s="69" t="e">
        <f>LOOKUP(L60,PosttaxMaximumWage!A:A,PosttaxMaximumWage!B:B)</f>
        <v>#N/A</v>
      </c>
      <c r="L60" s="66">
        <v>1970</v>
      </c>
      <c r="M60" s="69">
        <f>LOOKUP($G60,'Exchange rate'!A:A,'Exchange rate'!B:B)</f>
        <v>1</v>
      </c>
      <c r="N60" s="68">
        <f>LOOKUP($B60,CPI!$A:$A,CPI!$B:$B)</f>
        <v>38.799999999999997</v>
      </c>
      <c r="O60" s="68">
        <f>LOOKUP(2018,CPI!$A:$A,CPI!$B:$B)</f>
        <v>251.107</v>
      </c>
      <c r="P60" s="23" t="e">
        <f t="shared" si="2"/>
        <v>#N/A</v>
      </c>
      <c r="Q60" s="23" t="e">
        <f t="shared" si="0"/>
        <v>#N/A</v>
      </c>
      <c r="R60" s="23" t="e">
        <f t="shared" si="1"/>
        <v>#N/A</v>
      </c>
    </row>
    <row r="61" spans="1:18">
      <c r="A61" s="50" t="e">
        <f>LOOKUP(B61, PosttaxMinimumWage!A:A,PosttaxMinimumWage!B:B)</f>
        <v>#N/A</v>
      </c>
      <c r="B61" s="51">
        <v>1971</v>
      </c>
      <c r="C61" s="52">
        <f>LOOKUP($G61,'Exchange rate'!A:A,'Exchange rate'!B:B)</f>
        <v>1</v>
      </c>
      <c r="D61" s="53">
        <f>LOOKUP(B61,CPI!$A:$A,CPI!$B:$B)</f>
        <v>40.5</v>
      </c>
      <c r="E61" s="53">
        <f>LOOKUP(2018,CPI!$A:$A,CPI!$B:$B)</f>
        <v>251.107</v>
      </c>
      <c r="F61" s="61" t="e">
        <f>LOOKUP(G61, PosttaxMeanWage!A:A,PosttaxMeanWage!B:B)</f>
        <v>#N/A</v>
      </c>
      <c r="G61" s="58">
        <v>1971</v>
      </c>
      <c r="H61" s="61">
        <f>LOOKUP(G61,'Exchange rate'!A:A,'Exchange rate'!B:B)</f>
        <v>1</v>
      </c>
      <c r="I61" s="60">
        <f>LOOKUP($B61,CPI!$A:$A,CPI!$B:$B)</f>
        <v>40.5</v>
      </c>
      <c r="J61" s="60">
        <f>LOOKUP(2018,CPI!$A:$A,CPI!$B:$B)</f>
        <v>251.107</v>
      </c>
      <c r="K61" s="69" t="e">
        <f>LOOKUP(L61,PosttaxMaximumWage!A:A,PosttaxMaximumWage!B:B)</f>
        <v>#N/A</v>
      </c>
      <c r="L61" s="66">
        <v>1971</v>
      </c>
      <c r="M61" s="69">
        <f>LOOKUP($G61,'Exchange rate'!A:A,'Exchange rate'!B:B)</f>
        <v>1</v>
      </c>
      <c r="N61" s="68">
        <f>LOOKUP($B61,CPI!$A:$A,CPI!$B:$B)</f>
        <v>40.5</v>
      </c>
      <c r="O61" s="68">
        <f>LOOKUP(2018,CPI!$A:$A,CPI!$B:$B)</f>
        <v>251.107</v>
      </c>
      <c r="P61" s="23" t="e">
        <f t="shared" si="2"/>
        <v>#N/A</v>
      </c>
      <c r="Q61" s="23" t="e">
        <f t="shared" si="0"/>
        <v>#N/A</v>
      </c>
      <c r="R61" s="23" t="e">
        <f t="shared" si="1"/>
        <v>#N/A</v>
      </c>
    </row>
    <row r="62" spans="1:18">
      <c r="A62" s="50" t="e">
        <f>LOOKUP(B62, PosttaxMinimumWage!A:A,PosttaxMinimumWage!B:B)</f>
        <v>#N/A</v>
      </c>
      <c r="B62" s="51">
        <v>1972</v>
      </c>
      <c r="C62" s="52">
        <f>LOOKUP($G62,'Exchange rate'!A:A,'Exchange rate'!B:B)</f>
        <v>1</v>
      </c>
      <c r="D62" s="53">
        <f>LOOKUP(B62,CPI!$A:$A,CPI!$B:$B)</f>
        <v>41.8</v>
      </c>
      <c r="E62" s="53">
        <f>LOOKUP(2018,CPI!$A:$A,CPI!$B:$B)</f>
        <v>251.107</v>
      </c>
      <c r="F62" s="61" t="e">
        <f>LOOKUP(G62, PosttaxMeanWage!A:A,PosttaxMeanWage!B:B)</f>
        <v>#N/A</v>
      </c>
      <c r="G62" s="58">
        <v>1972</v>
      </c>
      <c r="H62" s="61">
        <f>LOOKUP(G62,'Exchange rate'!A:A,'Exchange rate'!B:B)</f>
        <v>1</v>
      </c>
      <c r="I62" s="60">
        <f>LOOKUP($B62,CPI!$A:$A,CPI!$B:$B)</f>
        <v>41.8</v>
      </c>
      <c r="J62" s="60">
        <f>LOOKUP(2018,CPI!$A:$A,CPI!$B:$B)</f>
        <v>251.107</v>
      </c>
      <c r="K62" s="69" t="e">
        <f>LOOKUP(L62,PosttaxMaximumWage!A:A,PosttaxMaximumWage!B:B)</f>
        <v>#N/A</v>
      </c>
      <c r="L62" s="66">
        <v>1972</v>
      </c>
      <c r="M62" s="69">
        <f>LOOKUP($G62,'Exchange rate'!A:A,'Exchange rate'!B:B)</f>
        <v>1</v>
      </c>
      <c r="N62" s="68">
        <f>LOOKUP($B62,CPI!$A:$A,CPI!$B:$B)</f>
        <v>41.8</v>
      </c>
      <c r="O62" s="68">
        <f>LOOKUP(2018,CPI!$A:$A,CPI!$B:$B)</f>
        <v>251.107</v>
      </c>
      <c r="P62" s="23" t="e">
        <f t="shared" si="2"/>
        <v>#N/A</v>
      </c>
      <c r="Q62" s="23" t="e">
        <f t="shared" si="0"/>
        <v>#N/A</v>
      </c>
      <c r="R62" s="23" t="e">
        <f t="shared" si="1"/>
        <v>#N/A</v>
      </c>
    </row>
    <row r="63" spans="1:18">
      <c r="A63" s="50" t="e">
        <f>LOOKUP(B63, PosttaxMinimumWage!A:A,PosttaxMinimumWage!B:B)</f>
        <v>#N/A</v>
      </c>
      <c r="B63" s="51">
        <v>1973</v>
      </c>
      <c r="C63" s="52">
        <f>LOOKUP($G63,'Exchange rate'!A:A,'Exchange rate'!B:B)</f>
        <v>1</v>
      </c>
      <c r="D63" s="53">
        <f>LOOKUP(B63,CPI!$A:$A,CPI!$B:$B)</f>
        <v>44.4</v>
      </c>
      <c r="E63" s="53">
        <f>LOOKUP(2018,CPI!$A:$A,CPI!$B:$B)</f>
        <v>251.107</v>
      </c>
      <c r="F63" s="61" t="e">
        <f>LOOKUP(G63, PosttaxMeanWage!A:A,PosttaxMeanWage!B:B)</f>
        <v>#N/A</v>
      </c>
      <c r="G63" s="58">
        <v>1973</v>
      </c>
      <c r="H63" s="61">
        <f>LOOKUP(G63,'Exchange rate'!A:A,'Exchange rate'!B:B)</f>
        <v>1</v>
      </c>
      <c r="I63" s="60">
        <f>LOOKUP($B63,CPI!$A:$A,CPI!$B:$B)</f>
        <v>44.4</v>
      </c>
      <c r="J63" s="60">
        <f>LOOKUP(2018,CPI!$A:$A,CPI!$B:$B)</f>
        <v>251.107</v>
      </c>
      <c r="K63" s="69" t="e">
        <f>LOOKUP(L63,PosttaxMaximumWage!A:A,PosttaxMaximumWage!B:B)</f>
        <v>#N/A</v>
      </c>
      <c r="L63" s="66">
        <v>1973</v>
      </c>
      <c r="M63" s="69">
        <f>LOOKUP($G63,'Exchange rate'!A:A,'Exchange rate'!B:B)</f>
        <v>1</v>
      </c>
      <c r="N63" s="68">
        <f>LOOKUP($B63,CPI!$A:$A,CPI!$B:$B)</f>
        <v>44.4</v>
      </c>
      <c r="O63" s="68">
        <f>LOOKUP(2018,CPI!$A:$A,CPI!$B:$B)</f>
        <v>251.107</v>
      </c>
      <c r="P63" s="23" t="e">
        <f t="shared" si="2"/>
        <v>#N/A</v>
      </c>
      <c r="Q63" s="23" t="e">
        <f t="shared" si="0"/>
        <v>#N/A</v>
      </c>
      <c r="R63" s="23" t="e">
        <f t="shared" si="1"/>
        <v>#N/A</v>
      </c>
    </row>
    <row r="64" spans="1:18">
      <c r="A64" s="50" t="e">
        <f>LOOKUP(B64, PosttaxMinimumWage!A:A,PosttaxMinimumWage!B:B)</f>
        <v>#N/A</v>
      </c>
      <c r="B64" s="51">
        <v>1974</v>
      </c>
      <c r="C64" s="52">
        <f>LOOKUP($G64,'Exchange rate'!A:A,'Exchange rate'!B:B)</f>
        <v>1</v>
      </c>
      <c r="D64" s="53">
        <f>LOOKUP(B64,CPI!$A:$A,CPI!$B:$B)</f>
        <v>49.3</v>
      </c>
      <c r="E64" s="53">
        <f>LOOKUP(2018,CPI!$A:$A,CPI!$B:$B)</f>
        <v>251.107</v>
      </c>
      <c r="F64" s="61" t="e">
        <f>LOOKUP(G64, PosttaxMeanWage!A:A,PosttaxMeanWage!B:B)</f>
        <v>#N/A</v>
      </c>
      <c r="G64" s="58">
        <v>1974</v>
      </c>
      <c r="H64" s="61">
        <f>LOOKUP(G64,'Exchange rate'!A:A,'Exchange rate'!B:B)</f>
        <v>1</v>
      </c>
      <c r="I64" s="60">
        <f>LOOKUP($B64,CPI!$A:$A,CPI!$B:$B)</f>
        <v>49.3</v>
      </c>
      <c r="J64" s="60">
        <f>LOOKUP(2018,CPI!$A:$A,CPI!$B:$B)</f>
        <v>251.107</v>
      </c>
      <c r="K64" s="69" t="e">
        <f>LOOKUP(L64,PosttaxMaximumWage!A:A,PosttaxMaximumWage!B:B)</f>
        <v>#N/A</v>
      </c>
      <c r="L64" s="66">
        <v>1974</v>
      </c>
      <c r="M64" s="69">
        <f>LOOKUP($G64,'Exchange rate'!A:A,'Exchange rate'!B:B)</f>
        <v>1</v>
      </c>
      <c r="N64" s="68">
        <f>LOOKUP($B64,CPI!$A:$A,CPI!$B:$B)</f>
        <v>49.3</v>
      </c>
      <c r="O64" s="68">
        <f>LOOKUP(2018,CPI!$A:$A,CPI!$B:$B)</f>
        <v>251.107</v>
      </c>
      <c r="P64" s="23" t="e">
        <f t="shared" si="2"/>
        <v>#N/A</v>
      </c>
      <c r="Q64" s="23" t="e">
        <f t="shared" si="0"/>
        <v>#N/A</v>
      </c>
      <c r="R64" s="23" t="e">
        <f t="shared" si="1"/>
        <v>#N/A</v>
      </c>
    </row>
    <row r="65" spans="1:18">
      <c r="A65" s="50" t="e">
        <f>LOOKUP(B65, PosttaxMinimumWage!A:A,PosttaxMinimumWage!B:B)</f>
        <v>#N/A</v>
      </c>
      <c r="B65" s="51">
        <v>1975</v>
      </c>
      <c r="C65" s="52">
        <f>LOOKUP($G65,'Exchange rate'!A:A,'Exchange rate'!B:B)</f>
        <v>1</v>
      </c>
      <c r="D65" s="53">
        <f>LOOKUP(B65,CPI!$A:$A,CPI!$B:$B)</f>
        <v>53.8</v>
      </c>
      <c r="E65" s="53">
        <f>LOOKUP(2018,CPI!$A:$A,CPI!$B:$B)</f>
        <v>251.107</v>
      </c>
      <c r="F65" s="61" t="e">
        <f>LOOKUP(G65, PosttaxMeanWage!A:A,PosttaxMeanWage!B:B)</f>
        <v>#N/A</v>
      </c>
      <c r="G65" s="58">
        <v>1975</v>
      </c>
      <c r="H65" s="61">
        <f>LOOKUP(G65,'Exchange rate'!A:A,'Exchange rate'!B:B)</f>
        <v>1</v>
      </c>
      <c r="I65" s="60">
        <f>LOOKUP($B65,CPI!$A:$A,CPI!$B:$B)</f>
        <v>53.8</v>
      </c>
      <c r="J65" s="60">
        <f>LOOKUP(2018,CPI!$A:$A,CPI!$B:$B)</f>
        <v>251.107</v>
      </c>
      <c r="K65" s="69" t="e">
        <f>LOOKUP(L65,PosttaxMaximumWage!A:A,PosttaxMaximumWage!B:B)</f>
        <v>#N/A</v>
      </c>
      <c r="L65" s="66">
        <v>1975</v>
      </c>
      <c r="M65" s="69">
        <f>LOOKUP($G65,'Exchange rate'!A:A,'Exchange rate'!B:B)</f>
        <v>1</v>
      </c>
      <c r="N65" s="68">
        <f>LOOKUP($B65,CPI!$A:$A,CPI!$B:$B)</f>
        <v>53.8</v>
      </c>
      <c r="O65" s="68">
        <f>LOOKUP(2018,CPI!$A:$A,CPI!$B:$B)</f>
        <v>251.107</v>
      </c>
      <c r="P65" s="23" t="e">
        <f t="shared" si="2"/>
        <v>#N/A</v>
      </c>
      <c r="Q65" s="23" t="e">
        <f t="shared" si="0"/>
        <v>#N/A</v>
      </c>
      <c r="R65" s="23" t="e">
        <f t="shared" si="1"/>
        <v>#N/A</v>
      </c>
    </row>
    <row r="66" spans="1:18">
      <c r="A66" s="50" t="e">
        <f>LOOKUP(B66, PosttaxMinimumWage!A:A,PosttaxMinimumWage!B:B)</f>
        <v>#N/A</v>
      </c>
      <c r="B66" s="51">
        <v>1976</v>
      </c>
      <c r="C66" s="52">
        <f>LOOKUP($G66,'Exchange rate'!A:A,'Exchange rate'!B:B)</f>
        <v>1</v>
      </c>
      <c r="D66" s="53">
        <f>LOOKUP(B66,CPI!$A:$A,CPI!$B:$B)</f>
        <v>56.9</v>
      </c>
      <c r="E66" s="53">
        <f>LOOKUP(2018,CPI!$A:$A,CPI!$B:$B)</f>
        <v>251.107</v>
      </c>
      <c r="F66" s="61" t="e">
        <f>LOOKUP(G66, PosttaxMeanWage!A:A,PosttaxMeanWage!B:B)</f>
        <v>#N/A</v>
      </c>
      <c r="G66" s="58">
        <v>1976</v>
      </c>
      <c r="H66" s="61">
        <f>LOOKUP(G66,'Exchange rate'!A:A,'Exchange rate'!B:B)</f>
        <v>1</v>
      </c>
      <c r="I66" s="60">
        <f>LOOKUP($B66,CPI!$A:$A,CPI!$B:$B)</f>
        <v>56.9</v>
      </c>
      <c r="J66" s="60">
        <f>LOOKUP(2018,CPI!$A:$A,CPI!$B:$B)</f>
        <v>251.107</v>
      </c>
      <c r="K66" s="69" t="e">
        <f>LOOKUP(L66,PosttaxMaximumWage!A:A,PosttaxMaximumWage!B:B)</f>
        <v>#N/A</v>
      </c>
      <c r="L66" s="66">
        <v>1976</v>
      </c>
      <c r="M66" s="69">
        <f>LOOKUP($G66,'Exchange rate'!A:A,'Exchange rate'!B:B)</f>
        <v>1</v>
      </c>
      <c r="N66" s="68">
        <f>LOOKUP($B66,CPI!$A:$A,CPI!$B:$B)</f>
        <v>56.9</v>
      </c>
      <c r="O66" s="68">
        <f>LOOKUP(2018,CPI!$A:$A,CPI!$B:$B)</f>
        <v>251.107</v>
      </c>
      <c r="P66" s="23" t="e">
        <f t="shared" si="2"/>
        <v>#N/A</v>
      </c>
      <c r="Q66" s="23" t="e">
        <f t="shared" si="0"/>
        <v>#N/A</v>
      </c>
      <c r="R66" s="23" t="e">
        <f t="shared" si="1"/>
        <v>#N/A</v>
      </c>
    </row>
    <row r="67" spans="1:18">
      <c r="A67" s="50" t="e">
        <f>LOOKUP(B67, PosttaxMinimumWage!A:A,PosttaxMinimumWage!B:B)</f>
        <v>#N/A</v>
      </c>
      <c r="B67" s="51">
        <v>1977</v>
      </c>
      <c r="C67" s="52">
        <f>LOOKUP($G67,'Exchange rate'!A:A,'Exchange rate'!B:B)</f>
        <v>1</v>
      </c>
      <c r="D67" s="53">
        <f>LOOKUP(B67,CPI!$A:$A,CPI!$B:$B)</f>
        <v>60.6</v>
      </c>
      <c r="E67" s="53">
        <f>LOOKUP(2018,CPI!$A:$A,CPI!$B:$B)</f>
        <v>251.107</v>
      </c>
      <c r="F67" s="61" t="e">
        <f>LOOKUP(G67, PosttaxMeanWage!A:A,PosttaxMeanWage!B:B)</f>
        <v>#N/A</v>
      </c>
      <c r="G67" s="58">
        <v>1977</v>
      </c>
      <c r="H67" s="61">
        <f>LOOKUP(G67,'Exchange rate'!A:A,'Exchange rate'!B:B)</f>
        <v>1</v>
      </c>
      <c r="I67" s="60">
        <f>LOOKUP($B67,CPI!$A:$A,CPI!$B:$B)</f>
        <v>60.6</v>
      </c>
      <c r="J67" s="60">
        <f>LOOKUP(2018,CPI!$A:$A,CPI!$B:$B)</f>
        <v>251.107</v>
      </c>
      <c r="K67" s="69" t="e">
        <f>LOOKUP(L67,PosttaxMaximumWage!A:A,PosttaxMaximumWage!B:B)</f>
        <v>#N/A</v>
      </c>
      <c r="L67" s="66">
        <v>1977</v>
      </c>
      <c r="M67" s="69">
        <f>LOOKUP($G67,'Exchange rate'!A:A,'Exchange rate'!B:B)</f>
        <v>1</v>
      </c>
      <c r="N67" s="68">
        <f>LOOKUP($B67,CPI!$A:$A,CPI!$B:$B)</f>
        <v>60.6</v>
      </c>
      <c r="O67" s="68">
        <f>LOOKUP(2018,CPI!$A:$A,CPI!$B:$B)</f>
        <v>251.107</v>
      </c>
      <c r="P67" s="23" t="e">
        <f t="shared" si="2"/>
        <v>#N/A</v>
      </c>
      <c r="Q67" s="23" t="e">
        <f t="shared" ref="Q67:Q104" si="3">F67/H67/I67*J67</f>
        <v>#N/A</v>
      </c>
      <c r="R67" s="23" t="e">
        <f t="shared" ref="R67:R104" si="4">K67/M67/N67*O67</f>
        <v>#N/A</v>
      </c>
    </row>
    <row r="68" spans="1:18">
      <c r="A68" s="50" t="e">
        <f>LOOKUP(B68, PosttaxMinimumWage!A:A,PosttaxMinimumWage!B:B)</f>
        <v>#N/A</v>
      </c>
      <c r="B68" s="51">
        <v>1978</v>
      </c>
      <c r="C68" s="52">
        <f>LOOKUP($G68,'Exchange rate'!A:A,'Exchange rate'!B:B)</f>
        <v>1</v>
      </c>
      <c r="D68" s="53">
        <f>LOOKUP(B68,CPI!$A:$A,CPI!$B:$B)</f>
        <v>65.2</v>
      </c>
      <c r="E68" s="53">
        <f>LOOKUP(2018,CPI!$A:$A,CPI!$B:$B)</f>
        <v>251.107</v>
      </c>
      <c r="F68" s="61" t="e">
        <f>LOOKUP(G68, PosttaxMeanWage!A:A,PosttaxMeanWage!B:B)</f>
        <v>#N/A</v>
      </c>
      <c r="G68" s="58">
        <v>1978</v>
      </c>
      <c r="H68" s="61">
        <f>LOOKUP(G68,'Exchange rate'!A:A,'Exchange rate'!B:B)</f>
        <v>1</v>
      </c>
      <c r="I68" s="60">
        <f>LOOKUP($B68,CPI!$A:$A,CPI!$B:$B)</f>
        <v>65.2</v>
      </c>
      <c r="J68" s="60">
        <f>LOOKUP(2018,CPI!$A:$A,CPI!$B:$B)</f>
        <v>251.107</v>
      </c>
      <c r="K68" s="69" t="e">
        <f>LOOKUP(L68,PosttaxMaximumWage!A:A,PosttaxMaximumWage!B:B)</f>
        <v>#N/A</v>
      </c>
      <c r="L68" s="66">
        <v>1978</v>
      </c>
      <c r="M68" s="69">
        <f>LOOKUP($G68,'Exchange rate'!A:A,'Exchange rate'!B:B)</f>
        <v>1</v>
      </c>
      <c r="N68" s="68">
        <f>LOOKUP($B68,CPI!$A:$A,CPI!$B:$B)</f>
        <v>65.2</v>
      </c>
      <c r="O68" s="68">
        <f>LOOKUP(2018,CPI!$A:$A,CPI!$B:$B)</f>
        <v>251.107</v>
      </c>
      <c r="P68" s="23" t="e">
        <f t="shared" ref="P68:P104" si="5">A68/C68/D68*E68</f>
        <v>#N/A</v>
      </c>
      <c r="Q68" s="23" t="e">
        <f t="shared" si="3"/>
        <v>#N/A</v>
      </c>
      <c r="R68" s="23" t="e">
        <f t="shared" si="4"/>
        <v>#N/A</v>
      </c>
    </row>
    <row r="69" spans="1:18">
      <c r="A69" s="50" t="e">
        <f>LOOKUP(B69, PosttaxMinimumWage!A:A,PosttaxMinimumWage!B:B)</f>
        <v>#N/A</v>
      </c>
      <c r="B69" s="51">
        <v>1979</v>
      </c>
      <c r="C69" s="52">
        <f>LOOKUP($G69,'Exchange rate'!A:A,'Exchange rate'!B:B)</f>
        <v>1</v>
      </c>
      <c r="D69" s="53">
        <f>LOOKUP(B69,CPI!$A:$A,CPI!$B:$B)</f>
        <v>72.599999999999994</v>
      </c>
      <c r="E69" s="53">
        <f>LOOKUP(2018,CPI!$A:$A,CPI!$B:$B)</f>
        <v>251.107</v>
      </c>
      <c r="F69" s="61" t="e">
        <f>LOOKUP(G69, PosttaxMeanWage!A:A,PosttaxMeanWage!B:B)</f>
        <v>#N/A</v>
      </c>
      <c r="G69" s="58">
        <v>1979</v>
      </c>
      <c r="H69" s="61">
        <f>LOOKUP(G69,'Exchange rate'!A:A,'Exchange rate'!B:B)</f>
        <v>1</v>
      </c>
      <c r="I69" s="60">
        <f>LOOKUP($B69,CPI!$A:$A,CPI!$B:$B)</f>
        <v>72.599999999999994</v>
      </c>
      <c r="J69" s="60">
        <f>LOOKUP(2018,CPI!$A:$A,CPI!$B:$B)</f>
        <v>251.107</v>
      </c>
      <c r="K69" s="69" t="e">
        <f>LOOKUP(L69,PosttaxMaximumWage!A:A,PosttaxMaximumWage!B:B)</f>
        <v>#N/A</v>
      </c>
      <c r="L69" s="66">
        <v>1979</v>
      </c>
      <c r="M69" s="69">
        <f>LOOKUP($G69,'Exchange rate'!A:A,'Exchange rate'!B:B)</f>
        <v>1</v>
      </c>
      <c r="N69" s="68">
        <f>LOOKUP($B69,CPI!$A:$A,CPI!$B:$B)</f>
        <v>72.599999999999994</v>
      </c>
      <c r="O69" s="68">
        <f>LOOKUP(2018,CPI!$A:$A,CPI!$B:$B)</f>
        <v>251.107</v>
      </c>
      <c r="P69" s="23" t="e">
        <f t="shared" si="5"/>
        <v>#N/A</v>
      </c>
      <c r="Q69" s="23" t="e">
        <f t="shared" si="3"/>
        <v>#N/A</v>
      </c>
      <c r="R69" s="23" t="e">
        <f t="shared" si="4"/>
        <v>#N/A</v>
      </c>
    </row>
    <row r="70" spans="1:18">
      <c r="A70" s="50">
        <f>LOOKUP(B70, PosttaxMinimumWage!A:A,PosttaxMinimumWage!B:B)</f>
        <v>236739</v>
      </c>
      <c r="B70" s="51">
        <v>1980</v>
      </c>
      <c r="C70" s="52">
        <f>LOOKUP($G70,'Exchange rate'!A:A,'Exchange rate'!B:B)</f>
        <v>1</v>
      </c>
      <c r="D70" s="53">
        <f>LOOKUP(B70,CPI!$A:$A,CPI!$B:$B)</f>
        <v>82.4</v>
      </c>
      <c r="E70" s="53">
        <f>LOOKUP(2018,CPI!$A:$A,CPI!$B:$B)</f>
        <v>251.107</v>
      </c>
      <c r="F70" s="61">
        <f>LOOKUP(G70, PosttaxMeanWage!A:A,PosttaxMeanWage!C:C)</f>
        <v>93533.403099999996</v>
      </c>
      <c r="G70" s="58">
        <v>1980</v>
      </c>
      <c r="H70" s="61">
        <f>LOOKUP(G70,'Exchange rate'!A:A,'Exchange rate'!B:B)</f>
        <v>1</v>
      </c>
      <c r="I70" s="60">
        <f>LOOKUP($B70,CPI!$A:$A,CPI!$B:$B)</f>
        <v>82.4</v>
      </c>
      <c r="J70" s="60">
        <f>LOOKUP(2018,CPI!$A:$A,CPI!$B:$B)</f>
        <v>251.107</v>
      </c>
      <c r="K70" s="69">
        <f>LOOKUP(L70,PosttaxMaximumWage!A:A,PosttaxMaximumWage!B:B)</f>
        <v>1973604.9</v>
      </c>
      <c r="L70" s="66">
        <v>1980</v>
      </c>
      <c r="M70" s="69">
        <f>LOOKUP($G70,'Exchange rate'!A:A,'Exchange rate'!B:B)</f>
        <v>1</v>
      </c>
      <c r="N70" s="68">
        <f>LOOKUP($B70,CPI!$A:$A,CPI!$B:$B)</f>
        <v>82.4</v>
      </c>
      <c r="O70" s="68">
        <f>LOOKUP(2018,CPI!$A:$A,CPI!$B:$B)</f>
        <v>251.107</v>
      </c>
      <c r="P70" s="23">
        <f t="shared" si="5"/>
        <v>721441.99117718439</v>
      </c>
      <c r="Q70" s="23">
        <f t="shared" si="3"/>
        <v>285035.1001484429</v>
      </c>
      <c r="R70" s="23">
        <f t="shared" si="4"/>
        <v>6014393.2721395623</v>
      </c>
    </row>
    <row r="71" spans="1:18">
      <c r="A71" s="50">
        <f>LOOKUP(B71, PosttaxMinimumWage!A:A,PosttaxMinimumWage!B:B)</f>
        <v>236739</v>
      </c>
      <c r="B71" s="51">
        <v>1981</v>
      </c>
      <c r="C71" s="52">
        <f>LOOKUP($G71,'Exchange rate'!A:A,'Exchange rate'!B:B)</f>
        <v>1</v>
      </c>
      <c r="D71" s="53">
        <f>LOOKUP(B71,CPI!$A:$A,CPI!$B:$B)</f>
        <v>90.9</v>
      </c>
      <c r="E71" s="53">
        <f>LOOKUP(2018,CPI!$A:$A,CPI!$B:$B)</f>
        <v>251.107</v>
      </c>
      <c r="F71" s="61">
        <f>LOOKUP(G71, PosttaxMeanWage!A:A,PosttaxMeanWage!C:C)</f>
        <v>101036.3973</v>
      </c>
      <c r="G71" s="58">
        <v>1981</v>
      </c>
      <c r="H71" s="61">
        <f>LOOKUP(G71,'Exchange rate'!A:A,'Exchange rate'!B:B)</f>
        <v>1</v>
      </c>
      <c r="I71" s="60">
        <f>LOOKUP($B71,CPI!$A:$A,CPI!$B:$B)</f>
        <v>90.9</v>
      </c>
      <c r="J71" s="60">
        <f>LOOKUP(2018,CPI!$A:$A,CPI!$B:$B)</f>
        <v>251.107</v>
      </c>
      <c r="K71" s="69">
        <f>LOOKUP(L71,PosttaxMaximumWage!A:A,PosttaxMaximumWage!B:B)</f>
        <v>1925409.4</v>
      </c>
      <c r="L71" s="66">
        <v>1981</v>
      </c>
      <c r="M71" s="69">
        <f>LOOKUP($G71,'Exchange rate'!A:A,'Exchange rate'!B:B)</f>
        <v>1</v>
      </c>
      <c r="N71" s="68">
        <f>LOOKUP($B71,CPI!$A:$A,CPI!$B:$B)</f>
        <v>90.9</v>
      </c>
      <c r="O71" s="68">
        <f>LOOKUP(2018,CPI!$A:$A,CPI!$B:$B)</f>
        <v>251.107</v>
      </c>
      <c r="P71" s="23">
        <f t="shared" si="5"/>
        <v>653980.41884488449</v>
      </c>
      <c r="Q71" s="23">
        <f t="shared" si="3"/>
        <v>279108.32361728384</v>
      </c>
      <c r="R71" s="23">
        <f t="shared" si="4"/>
        <v>5318853.4456083607</v>
      </c>
    </row>
    <row r="72" spans="1:18">
      <c r="A72" s="50">
        <f>LOOKUP(B72, PosttaxMinimumWage!A:A,PosttaxMinimumWage!B:B)</f>
        <v>236739</v>
      </c>
      <c r="B72" s="51">
        <v>1982</v>
      </c>
      <c r="C72" s="52">
        <f>LOOKUP($G72,'Exchange rate'!A:A,'Exchange rate'!B:B)</f>
        <v>1</v>
      </c>
      <c r="D72" s="53">
        <f>LOOKUP(B72,CPI!$A:$A,CPI!$B:$B)</f>
        <v>96.5</v>
      </c>
      <c r="E72" s="53">
        <f>LOOKUP(2018,CPI!$A:$A,CPI!$B:$B)</f>
        <v>251.107</v>
      </c>
      <c r="F72" s="61">
        <f>LOOKUP(G72, PosttaxMeanWage!A:A,PosttaxMeanWage!C:C)</f>
        <v>114407.40089999999</v>
      </c>
      <c r="G72" s="58">
        <v>1982</v>
      </c>
      <c r="H72" s="61">
        <f>LOOKUP(G72,'Exchange rate'!A:A,'Exchange rate'!B:B)</f>
        <v>1</v>
      </c>
      <c r="I72" s="60">
        <f>LOOKUP($B72,CPI!$A:$A,CPI!$B:$B)</f>
        <v>96.5</v>
      </c>
      <c r="J72" s="60">
        <f>LOOKUP(2018,CPI!$A:$A,CPI!$B:$B)</f>
        <v>251.107</v>
      </c>
      <c r="K72" s="69">
        <f>LOOKUP(L72,PosttaxMaximumWage!A:A,PosttaxMaximumWage!B:B)</f>
        <v>2063194.5</v>
      </c>
      <c r="L72" s="66">
        <v>1982</v>
      </c>
      <c r="M72" s="69">
        <f>LOOKUP($G72,'Exchange rate'!A:A,'Exchange rate'!B:B)</f>
        <v>1</v>
      </c>
      <c r="N72" s="68">
        <f>LOOKUP($B72,CPI!$A:$A,CPI!$B:$B)</f>
        <v>96.5</v>
      </c>
      <c r="O72" s="68">
        <f>LOOKUP(2018,CPI!$A:$A,CPI!$B:$B)</f>
        <v>251.107</v>
      </c>
      <c r="P72" s="23">
        <f t="shared" si="5"/>
        <v>616029.2235544041</v>
      </c>
      <c r="Q72" s="23">
        <f t="shared" si="3"/>
        <v>297704.65510669735</v>
      </c>
      <c r="R72" s="23">
        <f t="shared" si="4"/>
        <v>5368731.4125544047</v>
      </c>
    </row>
    <row r="73" spans="1:18">
      <c r="A73" s="50">
        <f>LOOKUP(B73, PosttaxMinimumWage!A:A,PosttaxMinimumWage!B:B)</f>
        <v>236739</v>
      </c>
      <c r="B73" s="51">
        <v>1983</v>
      </c>
      <c r="C73" s="52">
        <f>LOOKUP($G73,'Exchange rate'!A:A,'Exchange rate'!B:B)</f>
        <v>1</v>
      </c>
      <c r="D73" s="53">
        <f>LOOKUP(B73,CPI!$A:$A,CPI!$B:$B)</f>
        <v>99.6</v>
      </c>
      <c r="E73" s="53">
        <f>LOOKUP(2018,CPI!$A:$A,CPI!$B:$B)</f>
        <v>251.107</v>
      </c>
      <c r="F73" s="61">
        <f>LOOKUP(G73, PosttaxMeanWage!A:A,PosttaxMeanWage!C:C)</f>
        <v>125636.80070000001</v>
      </c>
      <c r="G73" s="58">
        <v>1983</v>
      </c>
      <c r="H73" s="61">
        <f>LOOKUP(G73,'Exchange rate'!A:A,'Exchange rate'!B:B)</f>
        <v>1</v>
      </c>
      <c r="I73" s="60">
        <f>LOOKUP($B73,CPI!$A:$A,CPI!$B:$B)</f>
        <v>99.6</v>
      </c>
      <c r="J73" s="60">
        <f>LOOKUP(2018,CPI!$A:$A,CPI!$B:$B)</f>
        <v>251.107</v>
      </c>
      <c r="K73" s="69">
        <f>LOOKUP(L73,PosttaxMaximumWage!A:A,PosttaxMaximumWage!B:B)</f>
        <v>2444096.2999999998</v>
      </c>
      <c r="L73" s="66">
        <v>1983</v>
      </c>
      <c r="M73" s="69">
        <f>LOOKUP($G73,'Exchange rate'!A:A,'Exchange rate'!B:B)</f>
        <v>1</v>
      </c>
      <c r="N73" s="68">
        <f>LOOKUP($B73,CPI!$A:$A,CPI!$B:$B)</f>
        <v>99.6</v>
      </c>
      <c r="O73" s="68">
        <f>LOOKUP(2018,CPI!$A:$A,CPI!$B:$B)</f>
        <v>251.107</v>
      </c>
      <c r="P73" s="23">
        <f t="shared" si="5"/>
        <v>596855.62322289159</v>
      </c>
      <c r="Q73" s="23">
        <f t="shared" si="3"/>
        <v>316749.80033508939</v>
      </c>
      <c r="R73" s="23">
        <f t="shared" si="4"/>
        <v>6161944.6747399596</v>
      </c>
    </row>
    <row r="74" spans="1:18">
      <c r="A74" s="50">
        <f>LOOKUP(B74, PosttaxMinimumWage!A:A,PosttaxMinimumWage!B:B)</f>
        <v>236739</v>
      </c>
      <c r="B74" s="51">
        <v>1984</v>
      </c>
      <c r="C74" s="52">
        <f>LOOKUP($G74,'Exchange rate'!A:A,'Exchange rate'!B:B)</f>
        <v>1</v>
      </c>
      <c r="D74" s="53">
        <f>LOOKUP(B74,CPI!$A:$A,CPI!$B:$B)</f>
        <v>103.9</v>
      </c>
      <c r="E74" s="53">
        <f>LOOKUP(2018,CPI!$A:$A,CPI!$B:$B)</f>
        <v>251.107</v>
      </c>
      <c r="F74" s="61">
        <f>LOOKUP(G74, PosttaxMeanWage!A:A,PosttaxMeanWage!C:C)</f>
        <v>137318.0116</v>
      </c>
      <c r="G74" s="58">
        <v>1984</v>
      </c>
      <c r="H74" s="61">
        <f>LOOKUP(G74,'Exchange rate'!A:A,'Exchange rate'!B:B)</f>
        <v>1</v>
      </c>
      <c r="I74" s="60">
        <f>LOOKUP($B74,CPI!$A:$A,CPI!$B:$B)</f>
        <v>103.9</v>
      </c>
      <c r="J74" s="60">
        <f>LOOKUP(2018,CPI!$A:$A,CPI!$B:$B)</f>
        <v>251.107</v>
      </c>
      <c r="K74" s="69">
        <f>LOOKUP(L74,PosttaxMaximumWage!A:A,PosttaxMaximumWage!B:B)</f>
        <v>2845005</v>
      </c>
      <c r="L74" s="66">
        <v>1984</v>
      </c>
      <c r="M74" s="69">
        <f>LOOKUP($G74,'Exchange rate'!A:A,'Exchange rate'!B:B)</f>
        <v>1</v>
      </c>
      <c r="N74" s="68">
        <f>LOOKUP($B74,CPI!$A:$A,CPI!$B:$B)</f>
        <v>103.9</v>
      </c>
      <c r="O74" s="68">
        <f>LOOKUP(2018,CPI!$A:$A,CPI!$B:$B)</f>
        <v>251.107</v>
      </c>
      <c r="P74" s="23">
        <f t="shared" si="5"/>
        <v>572154.18742059672</v>
      </c>
      <c r="Q74" s="23">
        <f t="shared" si="3"/>
        <v>331872.1264566044</v>
      </c>
      <c r="R74" s="23">
        <f t="shared" si="4"/>
        <v>6875848.6095765149</v>
      </c>
    </row>
    <row r="75" spans="1:18">
      <c r="A75" s="50">
        <f>LOOKUP(B75, PosttaxMinimumWage!A:A,PosttaxMinimumWage!B:B)</f>
        <v>236739</v>
      </c>
      <c r="B75" s="51">
        <v>1985</v>
      </c>
      <c r="C75" s="52">
        <f>LOOKUP($G75,'Exchange rate'!A:A,'Exchange rate'!B:B)</f>
        <v>1</v>
      </c>
      <c r="D75" s="53">
        <f>LOOKUP(B75,CPI!$A:$A,CPI!$B:$B)</f>
        <v>107.6</v>
      </c>
      <c r="E75" s="53">
        <f>LOOKUP(2018,CPI!$A:$A,CPI!$B:$B)</f>
        <v>251.107</v>
      </c>
      <c r="F75" s="61">
        <f>LOOKUP(G75, PosttaxMeanWage!A:A,PosttaxMeanWage!C:C)</f>
        <v>147821.1171</v>
      </c>
      <c r="G75" s="58">
        <v>1985</v>
      </c>
      <c r="H75" s="61">
        <f>LOOKUP(G75,'Exchange rate'!A:A,'Exchange rate'!B:B)</f>
        <v>1</v>
      </c>
      <c r="I75" s="60">
        <f>LOOKUP($B75,CPI!$A:$A,CPI!$B:$B)</f>
        <v>107.6</v>
      </c>
      <c r="J75" s="60">
        <f>LOOKUP(2018,CPI!$A:$A,CPI!$B:$B)</f>
        <v>251.107</v>
      </c>
      <c r="K75" s="69">
        <f>LOOKUP(L75,PosttaxMaximumWage!A:A,PosttaxMaximumWage!B:B)</f>
        <v>3170441.5</v>
      </c>
      <c r="L75" s="66">
        <v>1985</v>
      </c>
      <c r="M75" s="69">
        <f>LOOKUP($G75,'Exchange rate'!A:A,'Exchange rate'!B:B)</f>
        <v>1</v>
      </c>
      <c r="N75" s="68">
        <f>LOOKUP($B75,CPI!$A:$A,CPI!$B:$B)</f>
        <v>107.6</v>
      </c>
      <c r="O75" s="68">
        <f>LOOKUP(2018,CPI!$A:$A,CPI!$B:$B)</f>
        <v>251.107</v>
      </c>
      <c r="P75" s="23">
        <f t="shared" si="5"/>
        <v>552479.7404553903</v>
      </c>
      <c r="Q75" s="23">
        <f t="shared" si="3"/>
        <v>344971.34992220916</v>
      </c>
      <c r="R75" s="23">
        <f t="shared" si="4"/>
        <v>7398885.2578113386</v>
      </c>
    </row>
    <row r="76" spans="1:18">
      <c r="A76" s="50">
        <f>LOOKUP(B76, PosttaxMinimumWage!A:A,PosttaxMinimumWage!B:B)</f>
        <v>236739</v>
      </c>
      <c r="B76" s="51">
        <v>1986</v>
      </c>
      <c r="C76" s="52">
        <f>LOOKUP($G76,'Exchange rate'!A:A,'Exchange rate'!B:B)</f>
        <v>1</v>
      </c>
      <c r="D76" s="53">
        <f>LOOKUP(B76,CPI!$A:$A,CPI!$B:$B)</f>
        <v>109.6</v>
      </c>
      <c r="E76" s="53">
        <f>LOOKUP(2018,CPI!$A:$A,CPI!$B:$B)</f>
        <v>251.107</v>
      </c>
      <c r="F76" s="61">
        <f>LOOKUP(G76, PosttaxMeanWage!A:A,PosttaxMeanWage!C:C)</f>
        <v>158141.89840000001</v>
      </c>
      <c r="G76" s="58">
        <v>1986</v>
      </c>
      <c r="H76" s="61">
        <f>LOOKUP(G76,'Exchange rate'!A:A,'Exchange rate'!B:B)</f>
        <v>1</v>
      </c>
      <c r="I76" s="60">
        <f>LOOKUP($B76,CPI!$A:$A,CPI!$B:$B)</f>
        <v>109.6</v>
      </c>
      <c r="J76" s="60">
        <f>LOOKUP(2018,CPI!$A:$A,CPI!$B:$B)</f>
        <v>251.107</v>
      </c>
      <c r="K76" s="69">
        <f>LOOKUP(L76,PosttaxMaximumWage!A:A,PosttaxMaximumWage!B:B)</f>
        <v>2980317.8</v>
      </c>
      <c r="L76" s="66">
        <v>1986</v>
      </c>
      <c r="M76" s="69">
        <f>LOOKUP($G76,'Exchange rate'!A:A,'Exchange rate'!B:B)</f>
        <v>1</v>
      </c>
      <c r="N76" s="68">
        <f>LOOKUP($B76,CPI!$A:$A,CPI!$B:$B)</f>
        <v>109.6</v>
      </c>
      <c r="O76" s="68">
        <f>LOOKUP(2018,CPI!$A:$A,CPI!$B:$B)</f>
        <v>251.107</v>
      </c>
      <c r="P76" s="23">
        <f t="shared" si="5"/>
        <v>542397.99336678837</v>
      </c>
      <c r="Q76" s="23">
        <f t="shared" si="3"/>
        <v>362322.42410154018</v>
      </c>
      <c r="R76" s="23">
        <f t="shared" si="4"/>
        <v>6828272.4617208028</v>
      </c>
    </row>
    <row r="77" spans="1:18">
      <c r="A77" s="50">
        <f>LOOKUP(B77, PosttaxMinimumWage!A:A,PosttaxMinimumWage!B:B)</f>
        <v>236739</v>
      </c>
      <c r="B77" s="51">
        <v>1987</v>
      </c>
      <c r="C77" s="52">
        <f>LOOKUP($G77,'Exchange rate'!A:A,'Exchange rate'!B:B)</f>
        <v>1</v>
      </c>
      <c r="D77" s="53">
        <f>LOOKUP(B77,CPI!$A:$A,CPI!$B:$B)</f>
        <v>113.6</v>
      </c>
      <c r="E77" s="53">
        <f>LOOKUP(2018,CPI!$A:$A,CPI!$B:$B)</f>
        <v>251.107</v>
      </c>
      <c r="F77" s="61">
        <f>LOOKUP(G77, PosttaxMeanWage!A:A,PosttaxMeanWage!C:C)</f>
        <v>164434.95129999999</v>
      </c>
      <c r="G77" s="58">
        <v>1987</v>
      </c>
      <c r="H77" s="61">
        <f>LOOKUP(G77,'Exchange rate'!A:A,'Exchange rate'!B:B)</f>
        <v>1</v>
      </c>
      <c r="I77" s="60">
        <f>LOOKUP($B77,CPI!$A:$A,CPI!$B:$B)</f>
        <v>113.6</v>
      </c>
      <c r="J77" s="60">
        <f>LOOKUP(2018,CPI!$A:$A,CPI!$B:$B)</f>
        <v>251.107</v>
      </c>
      <c r="K77" s="69">
        <f>LOOKUP(L77,PosttaxMaximumWage!A:A,PosttaxMaximumWage!B:B)</f>
        <v>3118043.3</v>
      </c>
      <c r="L77" s="66">
        <v>1987</v>
      </c>
      <c r="M77" s="69">
        <f>LOOKUP($G77,'Exchange rate'!A:A,'Exchange rate'!B:B)</f>
        <v>1</v>
      </c>
      <c r="N77" s="68">
        <f>LOOKUP($B77,CPI!$A:$A,CPI!$B:$B)</f>
        <v>113.6</v>
      </c>
      <c r="O77" s="68">
        <f>LOOKUP(2018,CPI!$A:$A,CPI!$B:$B)</f>
        <v>251.107</v>
      </c>
      <c r="P77" s="23">
        <f t="shared" si="5"/>
        <v>523299.47247359157</v>
      </c>
      <c r="Q77" s="23">
        <f t="shared" si="3"/>
        <v>363475.06440219277</v>
      </c>
      <c r="R77" s="23">
        <f t="shared" si="4"/>
        <v>6892275.5187772885</v>
      </c>
    </row>
    <row r="78" spans="1:18">
      <c r="A78" s="50">
        <f>LOOKUP(B78, PosttaxMinimumWage!A:A,PosttaxMinimumWage!B:B)</f>
        <v>236739</v>
      </c>
      <c r="B78" s="51">
        <v>1988</v>
      </c>
      <c r="C78" s="52">
        <f>LOOKUP($G78,'Exchange rate'!A:A,'Exchange rate'!B:B)</f>
        <v>1</v>
      </c>
      <c r="D78" s="53">
        <f>LOOKUP(B78,CPI!$A:$A,CPI!$B:$B)</f>
        <v>118.3</v>
      </c>
      <c r="E78" s="53">
        <f>LOOKUP(2018,CPI!$A:$A,CPI!$B:$B)</f>
        <v>251.107</v>
      </c>
      <c r="F78" s="61">
        <f>LOOKUP(G78, PosttaxMeanWage!A:A,PosttaxMeanWage!C:C)</f>
        <v>168045.46720000001</v>
      </c>
      <c r="G78" s="58">
        <v>1988</v>
      </c>
      <c r="H78" s="61">
        <f>LOOKUP(G78,'Exchange rate'!A:A,'Exchange rate'!B:B)</f>
        <v>1</v>
      </c>
      <c r="I78" s="60">
        <f>LOOKUP($B78,CPI!$A:$A,CPI!$B:$B)</f>
        <v>118.3</v>
      </c>
      <c r="J78" s="60">
        <f>LOOKUP(2018,CPI!$A:$A,CPI!$B:$B)</f>
        <v>251.107</v>
      </c>
      <c r="K78" s="69">
        <f>LOOKUP(L78,PosttaxMaximumWage!A:A,PosttaxMaximumWage!B:B)</f>
        <v>2898202.8</v>
      </c>
      <c r="L78" s="66">
        <v>1988</v>
      </c>
      <c r="M78" s="69">
        <f>LOOKUP($G78,'Exchange rate'!A:A,'Exchange rate'!B:B)</f>
        <v>1</v>
      </c>
      <c r="N78" s="68">
        <f>LOOKUP($B78,CPI!$A:$A,CPI!$B:$B)</f>
        <v>118.3</v>
      </c>
      <c r="O78" s="68">
        <f>LOOKUP(2018,CPI!$A:$A,CPI!$B:$B)</f>
        <v>251.107</v>
      </c>
      <c r="P78" s="23">
        <f t="shared" si="5"/>
        <v>502509.04541842773</v>
      </c>
      <c r="Q78" s="23">
        <f t="shared" si="3"/>
        <v>356698.16679789015</v>
      </c>
      <c r="R78" s="23">
        <f t="shared" si="4"/>
        <v>6151809.0490245139</v>
      </c>
    </row>
    <row r="79" spans="1:18">
      <c r="A79" s="50">
        <f>LOOKUP(B79, PosttaxMinimumWage!A:A,PosttaxMinimumWage!B:B)</f>
        <v>236739</v>
      </c>
      <c r="B79" s="51">
        <v>1989</v>
      </c>
      <c r="C79" s="52">
        <f>LOOKUP($G79,'Exchange rate'!A:A,'Exchange rate'!B:B)</f>
        <v>1</v>
      </c>
      <c r="D79" s="53">
        <f>LOOKUP(B79,CPI!$A:$A,CPI!$B:$B)</f>
        <v>124</v>
      </c>
      <c r="E79" s="53">
        <f>LOOKUP(2018,CPI!$A:$A,CPI!$B:$B)</f>
        <v>251.107</v>
      </c>
      <c r="F79" s="61">
        <f>LOOKUP(G79, PosttaxMeanWage!A:A,PosttaxMeanWage!C:C)</f>
        <v>175174.37049999999</v>
      </c>
      <c r="G79" s="58">
        <v>1989</v>
      </c>
      <c r="H79" s="61">
        <f>LOOKUP(G79,'Exchange rate'!A:A,'Exchange rate'!B:B)</f>
        <v>1</v>
      </c>
      <c r="I79" s="60">
        <f>LOOKUP($B79,CPI!$A:$A,CPI!$B:$B)</f>
        <v>124</v>
      </c>
      <c r="J79" s="60">
        <f>LOOKUP(2018,CPI!$A:$A,CPI!$B:$B)</f>
        <v>251.107</v>
      </c>
      <c r="K79" s="69">
        <f>LOOKUP(L79,PosttaxMaximumWage!A:A,PosttaxMaximumWage!B:B)</f>
        <v>2993073.3</v>
      </c>
      <c r="L79" s="66">
        <v>1989</v>
      </c>
      <c r="M79" s="69">
        <f>LOOKUP($G79,'Exchange rate'!A:A,'Exchange rate'!B:B)</f>
        <v>1</v>
      </c>
      <c r="N79" s="68">
        <f>LOOKUP($B79,CPI!$A:$A,CPI!$B:$B)</f>
        <v>124</v>
      </c>
      <c r="O79" s="68">
        <f>LOOKUP(2018,CPI!$A:$A,CPI!$B:$B)</f>
        <v>251.107</v>
      </c>
      <c r="P79" s="23">
        <f t="shared" si="5"/>
        <v>479409.83929838712</v>
      </c>
      <c r="Q79" s="23">
        <f t="shared" si="3"/>
        <v>354737.98913825402</v>
      </c>
      <c r="R79" s="23">
        <f t="shared" si="4"/>
        <v>6061142.3963153223</v>
      </c>
    </row>
    <row r="80" spans="1:18">
      <c r="A80" s="50">
        <f>LOOKUP(B80, PosttaxMinimumWage!A:A,PosttaxMinimumWage!B:B)</f>
        <v>236739</v>
      </c>
      <c r="B80" s="51">
        <v>1990</v>
      </c>
      <c r="C80" s="52">
        <f>LOOKUP($G80,'Exchange rate'!A:A,'Exchange rate'!B:B)</f>
        <v>1</v>
      </c>
      <c r="D80" s="53">
        <f>LOOKUP(B80,CPI!$A:$A,CPI!$B:$B)</f>
        <v>130.69999999999999</v>
      </c>
      <c r="E80" s="53">
        <f>LOOKUP(2018,CPI!$A:$A,CPI!$B:$B)</f>
        <v>251.107</v>
      </c>
      <c r="F80" s="61">
        <f>LOOKUP(G80, PosttaxMeanWage!A:A,PosttaxMeanWage!C:C)</f>
        <v>180295.07120000001</v>
      </c>
      <c r="G80" s="58">
        <v>1990</v>
      </c>
      <c r="H80" s="61">
        <f>LOOKUP(G80,'Exchange rate'!A:A,'Exchange rate'!B:B)</f>
        <v>1</v>
      </c>
      <c r="I80" s="60">
        <f>LOOKUP($B80,CPI!$A:$A,CPI!$B:$B)</f>
        <v>130.69999999999999</v>
      </c>
      <c r="J80" s="60">
        <f>LOOKUP(2018,CPI!$A:$A,CPI!$B:$B)</f>
        <v>251.107</v>
      </c>
      <c r="K80" s="69">
        <f>LOOKUP(L80,PosttaxMaximumWage!A:A,PosttaxMaximumWage!B:B)</f>
        <v>3032066</v>
      </c>
      <c r="L80" s="66">
        <v>1990</v>
      </c>
      <c r="M80" s="69">
        <f>LOOKUP($G80,'Exchange rate'!A:A,'Exchange rate'!B:B)</f>
        <v>1</v>
      </c>
      <c r="N80" s="68">
        <f>LOOKUP($B80,CPI!$A:$A,CPI!$B:$B)</f>
        <v>130.69999999999999</v>
      </c>
      <c r="O80" s="68">
        <f>LOOKUP(2018,CPI!$A:$A,CPI!$B:$B)</f>
        <v>251.107</v>
      </c>
      <c r="P80" s="23">
        <f t="shared" si="5"/>
        <v>454834.12450650346</v>
      </c>
      <c r="Q80" s="23">
        <f t="shared" si="3"/>
        <v>346391.38824650657</v>
      </c>
      <c r="R80" s="23">
        <f t="shared" si="4"/>
        <v>5825348.1029992355</v>
      </c>
    </row>
    <row r="81" spans="1:18">
      <c r="A81" s="50">
        <f>LOOKUP(B81, PosttaxMinimumWage!A:A,PosttaxMinimumWage!B:B)</f>
        <v>236739</v>
      </c>
      <c r="B81" s="51">
        <v>1991</v>
      </c>
      <c r="C81" s="52">
        <f>LOOKUP($G81,'Exchange rate'!A:A,'Exchange rate'!B:B)</f>
        <v>1</v>
      </c>
      <c r="D81" s="53">
        <f>LOOKUP(B81,CPI!$A:$A,CPI!$B:$B)</f>
        <v>136.19999999999999</v>
      </c>
      <c r="E81" s="53">
        <f>LOOKUP(2018,CPI!$A:$A,CPI!$B:$B)</f>
        <v>251.107</v>
      </c>
      <c r="F81" s="61">
        <f>LOOKUP(G81, PosttaxMeanWage!A:A,PosttaxMeanWage!C:C)</f>
        <v>185595.68400000001</v>
      </c>
      <c r="G81" s="58">
        <v>1991</v>
      </c>
      <c r="H81" s="61">
        <f>LOOKUP(G81,'Exchange rate'!A:A,'Exchange rate'!B:B)</f>
        <v>1</v>
      </c>
      <c r="I81" s="60">
        <f>LOOKUP($B81,CPI!$A:$A,CPI!$B:$B)</f>
        <v>136.19999999999999</v>
      </c>
      <c r="J81" s="60">
        <f>LOOKUP(2018,CPI!$A:$A,CPI!$B:$B)</f>
        <v>251.107</v>
      </c>
      <c r="K81" s="69">
        <f>LOOKUP(L81,PosttaxMaximumWage!A:A,PosttaxMaximumWage!B:B)</f>
        <v>3002360.8</v>
      </c>
      <c r="L81" s="66">
        <v>1991</v>
      </c>
      <c r="M81" s="69">
        <f>LOOKUP($G81,'Exchange rate'!A:A,'Exchange rate'!B:B)</f>
        <v>1</v>
      </c>
      <c r="N81" s="68">
        <f>LOOKUP($B81,CPI!$A:$A,CPI!$B:$B)</f>
        <v>136.19999999999999</v>
      </c>
      <c r="O81" s="68">
        <f>LOOKUP(2018,CPI!$A:$A,CPI!$B:$B)</f>
        <v>251.107</v>
      </c>
      <c r="P81" s="23">
        <f t="shared" si="5"/>
        <v>436467.10773127753</v>
      </c>
      <c r="Q81" s="23">
        <f t="shared" si="3"/>
        <v>342176.03099991195</v>
      </c>
      <c r="R81" s="23">
        <f t="shared" si="4"/>
        <v>5535343.7107606456</v>
      </c>
    </row>
    <row r="82" spans="1:18">
      <c r="A82" s="50">
        <f>LOOKUP(B82, PosttaxMinimumWage!A:A,PosttaxMinimumWage!B:B)</f>
        <v>236739</v>
      </c>
      <c r="B82" s="51">
        <v>1992</v>
      </c>
      <c r="C82" s="52">
        <f>LOOKUP($G82,'Exchange rate'!A:A,'Exchange rate'!B:B)</f>
        <v>1</v>
      </c>
      <c r="D82" s="53">
        <f>LOOKUP(B82,CPI!$A:$A,CPI!$B:$B)</f>
        <v>140.30000000000001</v>
      </c>
      <c r="E82" s="53">
        <f>LOOKUP(2018,CPI!$A:$A,CPI!$B:$B)</f>
        <v>251.107</v>
      </c>
      <c r="F82" s="61">
        <f>LOOKUP(G82, PosttaxMeanWage!A:A,PosttaxMeanWage!C:C)</f>
        <v>192015.85449999999</v>
      </c>
      <c r="G82" s="58">
        <v>1992</v>
      </c>
      <c r="H82" s="61">
        <f>LOOKUP(G82,'Exchange rate'!A:A,'Exchange rate'!B:B)</f>
        <v>1</v>
      </c>
      <c r="I82" s="60">
        <f>LOOKUP($B82,CPI!$A:$A,CPI!$B:$B)</f>
        <v>140.30000000000001</v>
      </c>
      <c r="J82" s="60">
        <f>LOOKUP(2018,CPI!$A:$A,CPI!$B:$B)</f>
        <v>251.107</v>
      </c>
      <c r="K82" s="69">
        <f>LOOKUP(L82,PosttaxMaximumWage!A:A,PosttaxMaximumWage!B:B)</f>
        <v>3069610.8</v>
      </c>
      <c r="L82" s="66">
        <v>1992</v>
      </c>
      <c r="M82" s="69">
        <f>LOOKUP($G82,'Exchange rate'!A:A,'Exchange rate'!B:B)</f>
        <v>1</v>
      </c>
      <c r="N82" s="68">
        <f>LOOKUP($B82,CPI!$A:$A,CPI!$B:$B)</f>
        <v>140.30000000000001</v>
      </c>
      <c r="O82" s="68">
        <f>LOOKUP(2018,CPI!$A:$A,CPI!$B:$B)</f>
        <v>251.107</v>
      </c>
      <c r="P82" s="23">
        <f t="shared" si="5"/>
        <v>423712.18868852453</v>
      </c>
      <c r="Q82" s="23">
        <f t="shared" si="3"/>
        <v>343667.32128247683</v>
      </c>
      <c r="R82" s="23">
        <f t="shared" si="4"/>
        <v>5493946.9647583747</v>
      </c>
    </row>
    <row r="83" spans="1:18">
      <c r="A83" s="50">
        <f>LOOKUP(B83, PosttaxMinimumWage!A:A,PosttaxMinimumWage!B:B)</f>
        <v>236739</v>
      </c>
      <c r="B83" s="51">
        <v>1993</v>
      </c>
      <c r="C83" s="52">
        <f>LOOKUP($G83,'Exchange rate'!A:A,'Exchange rate'!B:B)</f>
        <v>1</v>
      </c>
      <c r="D83" s="53">
        <f>LOOKUP(B83,CPI!$A:$A,CPI!$B:$B)</f>
        <v>144.5</v>
      </c>
      <c r="E83" s="53">
        <f>LOOKUP(2018,CPI!$A:$A,CPI!$B:$B)</f>
        <v>251.107</v>
      </c>
      <c r="F83" s="61">
        <f>LOOKUP(G83, PosttaxMeanWage!A:A,PosttaxMeanWage!C:C)</f>
        <v>192096.2562</v>
      </c>
      <c r="G83" s="58">
        <v>1993</v>
      </c>
      <c r="H83" s="61">
        <f>LOOKUP(G83,'Exchange rate'!A:A,'Exchange rate'!B:B)</f>
        <v>1</v>
      </c>
      <c r="I83" s="60">
        <f>LOOKUP($B83,CPI!$A:$A,CPI!$B:$B)</f>
        <v>144.5</v>
      </c>
      <c r="J83" s="60">
        <f>LOOKUP(2018,CPI!$A:$A,CPI!$B:$B)</f>
        <v>251.107</v>
      </c>
      <c r="K83" s="69">
        <f>LOOKUP(L83,PosttaxMaximumWage!A:A,PosttaxMaximumWage!B:B)</f>
        <v>2964023.3</v>
      </c>
      <c r="L83" s="66">
        <v>1993</v>
      </c>
      <c r="M83" s="69">
        <f>LOOKUP($G83,'Exchange rate'!A:A,'Exchange rate'!B:B)</f>
        <v>1</v>
      </c>
      <c r="N83" s="68">
        <f>LOOKUP($B83,CPI!$A:$A,CPI!$B:$B)</f>
        <v>144.5</v>
      </c>
      <c r="O83" s="68">
        <f>LOOKUP(2018,CPI!$A:$A,CPI!$B:$B)</f>
        <v>251.107</v>
      </c>
      <c r="P83" s="23">
        <f t="shared" si="5"/>
        <v>411396.67870588234</v>
      </c>
      <c r="Q83" s="23">
        <f t="shared" si="3"/>
        <v>333818.09415649413</v>
      </c>
      <c r="R83" s="23">
        <f t="shared" si="4"/>
        <v>5150775.0781529406</v>
      </c>
    </row>
    <row r="84" spans="1:18">
      <c r="A84" s="50">
        <f>LOOKUP(B84, PosttaxMinimumWage!A:A,PosttaxMinimumWage!B:B)</f>
        <v>236739</v>
      </c>
      <c r="B84" s="51">
        <v>1994</v>
      </c>
      <c r="C84" s="52">
        <f>LOOKUP($G84,'Exchange rate'!A:A,'Exchange rate'!B:B)</f>
        <v>1</v>
      </c>
      <c r="D84" s="53">
        <f>LOOKUP(B84,CPI!$A:$A,CPI!$B:$B)</f>
        <v>148.19999999999999</v>
      </c>
      <c r="E84" s="53">
        <f>LOOKUP(2018,CPI!$A:$A,CPI!$B:$B)</f>
        <v>251.107</v>
      </c>
      <c r="F84" s="61">
        <f>LOOKUP(G84, PosttaxMeanWage!A:A,PosttaxMeanWage!C:C)</f>
        <v>205742.70680000001</v>
      </c>
      <c r="G84" s="58">
        <v>1994</v>
      </c>
      <c r="H84" s="61">
        <f>LOOKUP(G84,'Exchange rate'!A:A,'Exchange rate'!B:B)</f>
        <v>1</v>
      </c>
      <c r="I84" s="60">
        <f>LOOKUP($B84,CPI!$A:$A,CPI!$B:$B)</f>
        <v>148.19999999999999</v>
      </c>
      <c r="J84" s="60">
        <f>LOOKUP(2018,CPI!$A:$A,CPI!$B:$B)</f>
        <v>251.107</v>
      </c>
      <c r="K84" s="69">
        <f>LOOKUP(L84,PosttaxMaximumWage!A:A,PosttaxMaximumWage!B:B)</f>
        <v>3321589.5</v>
      </c>
      <c r="L84" s="66">
        <v>1994</v>
      </c>
      <c r="M84" s="69">
        <f>LOOKUP($G84,'Exchange rate'!A:A,'Exchange rate'!B:B)</f>
        <v>1</v>
      </c>
      <c r="N84" s="68">
        <f>LOOKUP($B84,CPI!$A:$A,CPI!$B:$B)</f>
        <v>148.19999999999999</v>
      </c>
      <c r="O84" s="68">
        <f>LOOKUP(2018,CPI!$A:$A,CPI!$B:$B)</f>
        <v>251.107</v>
      </c>
      <c r="P84" s="23">
        <f t="shared" si="5"/>
        <v>401125.64151821868</v>
      </c>
      <c r="Q84" s="23">
        <f t="shared" si="3"/>
        <v>348606.16650760872</v>
      </c>
      <c r="R84" s="23">
        <f t="shared" si="4"/>
        <v>5628032.2171153855</v>
      </c>
    </row>
    <row r="85" spans="1:18">
      <c r="A85" s="50">
        <f>LOOKUP(B85, PosttaxMinimumWage!A:A,PosttaxMinimumWage!B:B)</f>
        <v>236739</v>
      </c>
      <c r="B85" s="51">
        <v>1995</v>
      </c>
      <c r="C85" s="52">
        <f>LOOKUP($G85,'Exchange rate'!A:A,'Exchange rate'!B:B)</f>
        <v>1</v>
      </c>
      <c r="D85" s="53">
        <f>LOOKUP(B85,CPI!$A:$A,CPI!$B:$B)</f>
        <v>152.4</v>
      </c>
      <c r="E85" s="53">
        <f>LOOKUP(2018,CPI!$A:$A,CPI!$B:$B)</f>
        <v>251.107</v>
      </c>
      <c r="F85" s="61">
        <f>LOOKUP(G85, PosttaxMeanWage!A:A,PosttaxMeanWage!C:C)</f>
        <v>212474.29019999999</v>
      </c>
      <c r="G85" s="58">
        <v>1995</v>
      </c>
      <c r="H85" s="61">
        <f>LOOKUP(G85,'Exchange rate'!A:A,'Exchange rate'!B:B)</f>
        <v>1</v>
      </c>
      <c r="I85" s="60">
        <f>LOOKUP($B85,CPI!$A:$A,CPI!$B:$B)</f>
        <v>152.4</v>
      </c>
      <c r="J85" s="60">
        <f>LOOKUP(2018,CPI!$A:$A,CPI!$B:$B)</f>
        <v>251.107</v>
      </c>
      <c r="K85" s="69">
        <f>LOOKUP(L85,PosttaxMaximumWage!A:A,PosttaxMaximumWage!B:B)</f>
        <v>3407053.5</v>
      </c>
      <c r="L85" s="66">
        <v>1995</v>
      </c>
      <c r="M85" s="69">
        <f>LOOKUP($G85,'Exchange rate'!A:A,'Exchange rate'!B:B)</f>
        <v>1</v>
      </c>
      <c r="N85" s="68">
        <f>LOOKUP($B85,CPI!$A:$A,CPI!$B:$B)</f>
        <v>152.4</v>
      </c>
      <c r="O85" s="68">
        <f>LOOKUP(2018,CPI!$A:$A,CPI!$B:$B)</f>
        <v>251.107</v>
      </c>
      <c r="P85" s="23">
        <f t="shared" si="5"/>
        <v>390070.99785433069</v>
      </c>
      <c r="Q85" s="23">
        <f t="shared" si="3"/>
        <v>350090.43037566531</v>
      </c>
      <c r="R85" s="23">
        <f t="shared" si="4"/>
        <v>5613746.6090846453</v>
      </c>
    </row>
    <row r="86" spans="1:18">
      <c r="A86" s="50">
        <f>LOOKUP(B86, PosttaxMinimumWage!A:A,PosttaxMinimumWage!B:B)</f>
        <v>236739</v>
      </c>
      <c r="B86" s="51">
        <v>1996</v>
      </c>
      <c r="C86" s="52">
        <f>LOOKUP($G86,'Exchange rate'!A:A,'Exchange rate'!B:B)</f>
        <v>1</v>
      </c>
      <c r="D86" s="53">
        <f>LOOKUP(B86,CPI!$A:$A,CPI!$B:$B)</f>
        <v>156.9</v>
      </c>
      <c r="E86" s="53">
        <f>LOOKUP(2018,CPI!$A:$A,CPI!$B:$B)</f>
        <v>251.107</v>
      </c>
      <c r="F86" s="61">
        <f>LOOKUP(G86, PosttaxMeanWage!A:A,PosttaxMeanWage!C:C)</f>
        <v>221635.2542</v>
      </c>
      <c r="G86" s="58">
        <v>1996</v>
      </c>
      <c r="H86" s="61">
        <f>LOOKUP(G86,'Exchange rate'!A:A,'Exchange rate'!B:B)</f>
        <v>1</v>
      </c>
      <c r="I86" s="60">
        <f>LOOKUP($B86,CPI!$A:$A,CPI!$B:$B)</f>
        <v>156.9</v>
      </c>
      <c r="J86" s="60">
        <f>LOOKUP(2018,CPI!$A:$A,CPI!$B:$B)</f>
        <v>251.107</v>
      </c>
      <c r="K86" s="69">
        <f>LOOKUP(L86,PosttaxMaximumWage!A:A,PosttaxMaximumWage!B:B)</f>
        <v>3587728.3</v>
      </c>
      <c r="L86" s="66">
        <v>1996</v>
      </c>
      <c r="M86" s="69">
        <f>LOOKUP($G86,'Exchange rate'!A:A,'Exchange rate'!B:B)</f>
        <v>1</v>
      </c>
      <c r="N86" s="68">
        <f>LOOKUP($B86,CPI!$A:$A,CPI!$B:$B)</f>
        <v>156.9</v>
      </c>
      <c r="O86" s="68">
        <f>LOOKUP(2018,CPI!$A:$A,CPI!$B:$B)</f>
        <v>251.107</v>
      </c>
      <c r="P86" s="23">
        <f t="shared" si="5"/>
        <v>378883.49313575524</v>
      </c>
      <c r="Q86" s="23">
        <f t="shared" si="3"/>
        <v>354711.05020012363</v>
      </c>
      <c r="R86" s="23">
        <f t="shared" si="4"/>
        <v>5741897.3245895468</v>
      </c>
    </row>
    <row r="87" spans="1:18">
      <c r="A87" s="50">
        <f>LOOKUP(B87, PosttaxMinimumWage!A:A,PosttaxMinimumWage!B:B)</f>
        <v>236739</v>
      </c>
      <c r="B87" s="51">
        <v>1997</v>
      </c>
      <c r="C87" s="52">
        <f>LOOKUP($G87,'Exchange rate'!A:A,'Exchange rate'!B:B)</f>
        <v>1</v>
      </c>
      <c r="D87" s="53">
        <f>LOOKUP(B87,CPI!$A:$A,CPI!$B:$B)</f>
        <v>160.5</v>
      </c>
      <c r="E87" s="53">
        <f>LOOKUP(2018,CPI!$A:$A,CPI!$B:$B)</f>
        <v>251.107</v>
      </c>
      <c r="F87" s="61">
        <f>LOOKUP(G87, PosttaxMeanWage!A:A,PosttaxMeanWage!C:C)</f>
        <v>232267.37400000001</v>
      </c>
      <c r="G87" s="58">
        <v>1997</v>
      </c>
      <c r="H87" s="61">
        <f>LOOKUP(G87,'Exchange rate'!A:A,'Exchange rate'!B:B)</f>
        <v>1</v>
      </c>
      <c r="I87" s="60">
        <f>LOOKUP($B87,CPI!$A:$A,CPI!$B:$B)</f>
        <v>160.5</v>
      </c>
      <c r="J87" s="60">
        <f>LOOKUP(2018,CPI!$A:$A,CPI!$B:$B)</f>
        <v>251.107</v>
      </c>
      <c r="K87" s="69">
        <f>LOOKUP(L87,PosttaxMaximumWage!A:A,PosttaxMaximumWage!B:B)</f>
        <v>3972518.3</v>
      </c>
      <c r="L87" s="66">
        <v>1997</v>
      </c>
      <c r="M87" s="69">
        <f>LOOKUP($G87,'Exchange rate'!A:A,'Exchange rate'!B:B)</f>
        <v>1</v>
      </c>
      <c r="N87" s="68">
        <f>LOOKUP($B87,CPI!$A:$A,CPI!$B:$B)</f>
        <v>160.5</v>
      </c>
      <c r="O87" s="68">
        <f>LOOKUP(2018,CPI!$A:$A,CPI!$B:$B)</f>
        <v>251.107</v>
      </c>
      <c r="P87" s="23">
        <f t="shared" si="5"/>
        <v>370385.17179439258</v>
      </c>
      <c r="Q87" s="23">
        <f t="shared" si="3"/>
        <v>363389.18057955138</v>
      </c>
      <c r="R87" s="23">
        <f t="shared" si="4"/>
        <v>6215122.4470909657</v>
      </c>
    </row>
    <row r="88" spans="1:18">
      <c r="A88" s="50">
        <f>LOOKUP(B88, PosttaxMinimumWage!A:A,PosttaxMinimumWage!B:B)</f>
        <v>236739</v>
      </c>
      <c r="B88" s="51">
        <v>1998</v>
      </c>
      <c r="C88" s="52">
        <f>LOOKUP($G88,'Exchange rate'!A:A,'Exchange rate'!B:B)</f>
        <v>1</v>
      </c>
      <c r="D88" s="53">
        <f>LOOKUP(B88,CPI!$A:$A,CPI!$B:$B)</f>
        <v>163</v>
      </c>
      <c r="E88" s="53">
        <f>LOOKUP(2018,CPI!$A:$A,CPI!$B:$B)</f>
        <v>251.107</v>
      </c>
      <c r="F88" s="61">
        <f>LOOKUP(G88, PosttaxMeanWage!A:A,PosttaxMeanWage!C:C)</f>
        <v>240507.94750000001</v>
      </c>
      <c r="G88" s="58">
        <v>1998</v>
      </c>
      <c r="H88" s="61">
        <f>LOOKUP(G88,'Exchange rate'!A:A,'Exchange rate'!B:B)</f>
        <v>1</v>
      </c>
      <c r="I88" s="60">
        <f>LOOKUP($B88,CPI!$A:$A,CPI!$B:$B)</f>
        <v>163</v>
      </c>
      <c r="J88" s="60">
        <f>LOOKUP(2018,CPI!$A:$A,CPI!$B:$B)</f>
        <v>251.107</v>
      </c>
      <c r="K88" s="69">
        <f>LOOKUP(L88,PosttaxMaximumWage!A:A,PosttaxMaximumWage!B:B)</f>
        <v>3866125.3</v>
      </c>
      <c r="L88" s="66">
        <v>1998</v>
      </c>
      <c r="M88" s="69">
        <f>LOOKUP($G88,'Exchange rate'!A:A,'Exchange rate'!B:B)</f>
        <v>1</v>
      </c>
      <c r="N88" s="68">
        <f>LOOKUP($B88,CPI!$A:$A,CPI!$B:$B)</f>
        <v>163</v>
      </c>
      <c r="O88" s="68">
        <f>LOOKUP(2018,CPI!$A:$A,CPI!$B:$B)</f>
        <v>251.107</v>
      </c>
      <c r="P88" s="23">
        <f t="shared" si="5"/>
        <v>364704.41762576689</v>
      </c>
      <c r="Q88" s="23">
        <f t="shared" si="3"/>
        <v>370510.60842259205</v>
      </c>
      <c r="R88" s="23">
        <f t="shared" si="4"/>
        <v>5955896.4767306745</v>
      </c>
    </row>
    <row r="89" spans="1:18">
      <c r="A89" s="50">
        <f>LOOKUP(B89, PosttaxMinimumWage!A:A,PosttaxMinimumWage!B:B)</f>
        <v>236739</v>
      </c>
      <c r="B89" s="51">
        <v>1999</v>
      </c>
      <c r="C89" s="52">
        <f>LOOKUP($G89,'Exchange rate'!A:A,'Exchange rate'!B:B)</f>
        <v>1</v>
      </c>
      <c r="D89" s="53">
        <f>LOOKUP(B89,CPI!$A:$A,CPI!$B:$B)</f>
        <v>166.6</v>
      </c>
      <c r="E89" s="53">
        <f>LOOKUP(2018,CPI!$A:$A,CPI!$B:$B)</f>
        <v>251.107</v>
      </c>
      <c r="F89" s="61">
        <f>LOOKUP(G89, PosttaxMeanWage!A:A,PosttaxMeanWage!C:C)</f>
        <v>251973.7825</v>
      </c>
      <c r="G89" s="58">
        <v>1999</v>
      </c>
      <c r="H89" s="61">
        <f>LOOKUP(G89,'Exchange rate'!A:A,'Exchange rate'!B:B)</f>
        <v>1</v>
      </c>
      <c r="I89" s="60">
        <f>LOOKUP($B89,CPI!$A:$A,CPI!$B:$B)</f>
        <v>166.6</v>
      </c>
      <c r="J89" s="60">
        <f>LOOKUP(2018,CPI!$A:$A,CPI!$B:$B)</f>
        <v>251.107</v>
      </c>
      <c r="K89" s="69">
        <f>LOOKUP(L89,PosttaxMaximumWage!A:A,PosttaxMaximumWage!B:B)</f>
        <v>4281513</v>
      </c>
      <c r="L89" s="66">
        <v>1999</v>
      </c>
      <c r="M89" s="69">
        <f>LOOKUP($G89,'Exchange rate'!A:A,'Exchange rate'!B:B)</f>
        <v>1</v>
      </c>
      <c r="N89" s="68">
        <f>LOOKUP($B89,CPI!$A:$A,CPI!$B:$B)</f>
        <v>166.6</v>
      </c>
      <c r="O89" s="68">
        <f>LOOKUP(2018,CPI!$A:$A,CPI!$B:$B)</f>
        <v>251.107</v>
      </c>
      <c r="P89" s="23">
        <f t="shared" si="5"/>
        <v>356823.6498979592</v>
      </c>
      <c r="Q89" s="23">
        <f t="shared" si="3"/>
        <v>379786.19809260208</v>
      </c>
      <c r="R89" s="23">
        <f t="shared" si="4"/>
        <v>6453288.6247959184</v>
      </c>
    </row>
    <row r="90" spans="1:18">
      <c r="A90" s="50">
        <f>LOOKUP(B90, PosttaxMinimumWage!A:A,PosttaxMinimumWage!B:B)</f>
        <v>236739</v>
      </c>
      <c r="B90" s="51">
        <v>2000</v>
      </c>
      <c r="C90" s="52">
        <f>LOOKUP($G90,'Exchange rate'!A:A,'Exchange rate'!B:B)</f>
        <v>1</v>
      </c>
      <c r="D90" s="53">
        <f>LOOKUP(B90,CPI!$A:$A,CPI!$B:$B)</f>
        <v>172.2</v>
      </c>
      <c r="E90" s="53">
        <f>LOOKUP(2018,CPI!$A:$A,CPI!$B:$B)</f>
        <v>251.107</v>
      </c>
      <c r="F90" s="61">
        <f>LOOKUP(G90, PosttaxMeanWage!A:A,PosttaxMeanWage!C:C)</f>
        <v>265924.66470000002</v>
      </c>
      <c r="G90" s="58">
        <v>2000</v>
      </c>
      <c r="H90" s="61">
        <f>LOOKUP(G90,'Exchange rate'!A:A,'Exchange rate'!B:B)</f>
        <v>1</v>
      </c>
      <c r="I90" s="60">
        <f>LOOKUP($B90,CPI!$A:$A,CPI!$B:$B)</f>
        <v>172.2</v>
      </c>
      <c r="J90" s="60">
        <f>LOOKUP(2018,CPI!$A:$A,CPI!$B:$B)</f>
        <v>251.107</v>
      </c>
      <c r="K90" s="69">
        <f>LOOKUP(L90,PosttaxMaximumWage!A:A,PosttaxMaximumWage!B:B)</f>
        <v>4361274.5</v>
      </c>
      <c r="L90" s="66">
        <v>2000</v>
      </c>
      <c r="M90" s="69">
        <f>LOOKUP($G90,'Exchange rate'!A:A,'Exchange rate'!B:B)</f>
        <v>1</v>
      </c>
      <c r="N90" s="68">
        <f>LOOKUP($B90,CPI!$A:$A,CPI!$B:$B)</f>
        <v>172.2</v>
      </c>
      <c r="O90" s="68">
        <f>LOOKUP(2018,CPI!$A:$A,CPI!$B:$B)</f>
        <v>251.107</v>
      </c>
      <c r="P90" s="23">
        <f t="shared" si="5"/>
        <v>345219.62876306626</v>
      </c>
      <c r="Q90" s="23">
        <f t="shared" si="3"/>
        <v>387779.00568422128</v>
      </c>
      <c r="R90" s="23">
        <f t="shared" si="4"/>
        <v>6359736.0968147507</v>
      </c>
    </row>
    <row r="91" spans="1:18">
      <c r="A91" s="50">
        <f>LOOKUP(B91, PosttaxMinimumWage!A:A,PosttaxMinimumWage!B:B)</f>
        <v>236739</v>
      </c>
      <c r="B91" s="51">
        <v>2001</v>
      </c>
      <c r="C91" s="52">
        <f>LOOKUP($G91,'Exchange rate'!A:A,'Exchange rate'!B:B)</f>
        <v>1</v>
      </c>
      <c r="D91" s="53">
        <f>LOOKUP(B91,CPI!$A:$A,CPI!$B:$B)</f>
        <v>177.1</v>
      </c>
      <c r="E91" s="53">
        <f>LOOKUP(2018,CPI!$A:$A,CPI!$B:$B)</f>
        <v>251.107</v>
      </c>
      <c r="F91" s="61">
        <f>LOOKUP(G91, PosttaxMeanWage!A:A,PosttaxMeanWage!C:C)</f>
        <v>275414.15789999999</v>
      </c>
      <c r="G91" s="58">
        <v>2001</v>
      </c>
      <c r="H91" s="61">
        <f>LOOKUP(G91,'Exchange rate'!A:A,'Exchange rate'!B:B)</f>
        <v>1</v>
      </c>
      <c r="I91" s="60">
        <f>LOOKUP($B91,CPI!$A:$A,CPI!$B:$B)</f>
        <v>177.1</v>
      </c>
      <c r="J91" s="60">
        <f>LOOKUP(2018,CPI!$A:$A,CPI!$B:$B)</f>
        <v>251.107</v>
      </c>
      <c r="K91" s="69">
        <f>LOOKUP(L91,PosttaxMaximumWage!A:A,PosttaxMaximumWage!B:B)</f>
        <v>3822982</v>
      </c>
      <c r="L91" s="66">
        <v>2001</v>
      </c>
      <c r="M91" s="69">
        <f>LOOKUP($G91,'Exchange rate'!A:A,'Exchange rate'!B:B)</f>
        <v>1</v>
      </c>
      <c r="N91" s="68">
        <f>LOOKUP($B91,CPI!$A:$A,CPI!$B:$B)</f>
        <v>177.1</v>
      </c>
      <c r="O91" s="68">
        <f>LOOKUP(2018,CPI!$A:$A,CPI!$B:$B)</f>
        <v>251.107</v>
      </c>
      <c r="P91" s="23">
        <f t="shared" si="5"/>
        <v>335668.09753246751</v>
      </c>
      <c r="Q91" s="23">
        <f t="shared" si="3"/>
        <v>390504.92912363244</v>
      </c>
      <c r="R91" s="23">
        <f t="shared" si="4"/>
        <v>5420539.4752907958</v>
      </c>
    </row>
    <row r="92" spans="1:18">
      <c r="A92" s="50">
        <f>LOOKUP(B92, PosttaxMinimumWage!A:A,PosttaxMinimumWage!B:B)</f>
        <v>236739</v>
      </c>
      <c r="B92" s="51">
        <v>2002</v>
      </c>
      <c r="C92" s="52">
        <f>LOOKUP($G92,'Exchange rate'!A:A,'Exchange rate'!B:B)</f>
        <v>1</v>
      </c>
      <c r="D92" s="53">
        <f>LOOKUP(B92,CPI!$A:$A,CPI!$B:$B)</f>
        <v>179.88</v>
      </c>
      <c r="E92" s="53">
        <f>LOOKUP(2018,CPI!$A:$A,CPI!$B:$B)</f>
        <v>251.107</v>
      </c>
      <c r="F92" s="61">
        <f>LOOKUP(G92, PosttaxMeanWage!A:A,PosttaxMeanWage!C:C)</f>
        <v>282504.8455</v>
      </c>
      <c r="G92" s="58">
        <v>2002</v>
      </c>
      <c r="H92" s="61">
        <f>LOOKUP(G92,'Exchange rate'!A:A,'Exchange rate'!B:B)</f>
        <v>1</v>
      </c>
      <c r="I92" s="60">
        <f>LOOKUP($B92,CPI!$A:$A,CPI!$B:$B)</f>
        <v>179.88</v>
      </c>
      <c r="J92" s="60">
        <f>LOOKUP(2018,CPI!$A:$A,CPI!$B:$B)</f>
        <v>251.107</v>
      </c>
      <c r="K92" s="69">
        <f>LOOKUP(L92,PosttaxMaximumWage!A:A,PosttaxMaximumWage!B:B)</f>
        <v>3732411.5</v>
      </c>
      <c r="L92" s="66">
        <v>2002</v>
      </c>
      <c r="M92" s="69">
        <f>LOOKUP($G92,'Exchange rate'!A:A,'Exchange rate'!B:B)</f>
        <v>1</v>
      </c>
      <c r="N92" s="68">
        <f>LOOKUP($B92,CPI!$A:$A,CPI!$B:$B)</f>
        <v>179.88</v>
      </c>
      <c r="O92" s="68">
        <f>LOOKUP(2018,CPI!$A:$A,CPI!$B:$B)</f>
        <v>251.107</v>
      </c>
      <c r="P92" s="23">
        <f t="shared" si="5"/>
        <v>330480.43180453638</v>
      </c>
      <c r="Q92" s="23">
        <f t="shared" si="3"/>
        <v>394368.15787729871</v>
      </c>
      <c r="R92" s="23">
        <f t="shared" si="4"/>
        <v>5210332.7470007781</v>
      </c>
    </row>
    <row r="93" spans="1:18">
      <c r="A93" s="50">
        <f>LOOKUP(B93, PosttaxMinimumWage!A:A,PosttaxMinimumWage!B:B)</f>
        <v>236739</v>
      </c>
      <c r="B93" s="51">
        <v>2003</v>
      </c>
      <c r="C93" s="52">
        <f>LOOKUP($G93,'Exchange rate'!A:A,'Exchange rate'!B:B)</f>
        <v>1</v>
      </c>
      <c r="D93" s="53">
        <f>LOOKUP(B93,CPI!$A:$A,CPI!$B:$B)</f>
        <v>183.96</v>
      </c>
      <c r="E93" s="53">
        <f>LOOKUP(2018,CPI!$A:$A,CPI!$B:$B)</f>
        <v>251.107</v>
      </c>
      <c r="F93" s="61">
        <f>LOOKUP(G93, PosttaxMeanWage!A:A,PosttaxMeanWage!C:C)</f>
        <v>287456.76270000002</v>
      </c>
      <c r="G93" s="58">
        <v>2003</v>
      </c>
      <c r="H93" s="61">
        <f>LOOKUP(G93,'Exchange rate'!A:A,'Exchange rate'!B:B)</f>
        <v>1</v>
      </c>
      <c r="I93" s="60">
        <f>LOOKUP($B93,CPI!$A:$A,CPI!$B:$B)</f>
        <v>183.96</v>
      </c>
      <c r="J93" s="60">
        <f>LOOKUP(2018,CPI!$A:$A,CPI!$B:$B)</f>
        <v>251.107</v>
      </c>
      <c r="K93" s="69">
        <f>LOOKUP(L93,PosttaxMaximumWage!A:A,PosttaxMaximumWage!B:B)</f>
        <v>3475266</v>
      </c>
      <c r="L93" s="66">
        <v>2003</v>
      </c>
      <c r="M93" s="69">
        <f>LOOKUP($G93,'Exchange rate'!A:A,'Exchange rate'!B:B)</f>
        <v>1</v>
      </c>
      <c r="N93" s="68">
        <f>LOOKUP($B93,CPI!$A:$A,CPI!$B:$B)</f>
        <v>183.96</v>
      </c>
      <c r="O93" s="68">
        <f>LOOKUP(2018,CPI!$A:$A,CPI!$B:$B)</f>
        <v>251.107</v>
      </c>
      <c r="P93" s="23">
        <f t="shared" si="5"/>
        <v>323150.79404761904</v>
      </c>
      <c r="Q93" s="23">
        <f t="shared" si="3"/>
        <v>392380.98125303816</v>
      </c>
      <c r="R93" s="23">
        <f t="shared" si="4"/>
        <v>4743768.3162752762</v>
      </c>
    </row>
    <row r="94" spans="1:18">
      <c r="A94" s="50">
        <f>LOOKUP(B94, PosttaxMinimumWage!A:A,PosttaxMinimumWage!B:B)</f>
        <v>236739</v>
      </c>
      <c r="B94" s="51">
        <v>2004</v>
      </c>
      <c r="C94" s="52">
        <f>LOOKUP($G94,'Exchange rate'!A:A,'Exchange rate'!B:B)</f>
        <v>1</v>
      </c>
      <c r="D94" s="53">
        <f>LOOKUP(B94,CPI!$A:$A,CPI!$B:$B)</f>
        <v>188.9</v>
      </c>
      <c r="E94" s="53">
        <f>LOOKUP(2018,CPI!$A:$A,CPI!$B:$B)</f>
        <v>251.107</v>
      </c>
      <c r="F94" s="61">
        <f>LOOKUP(G94, PosttaxMeanWage!A:A,PosttaxMeanWage!C:C)</f>
        <v>305440.82439999998</v>
      </c>
      <c r="G94" s="58">
        <v>2004</v>
      </c>
      <c r="H94" s="61">
        <f>LOOKUP(G94,'Exchange rate'!A:A,'Exchange rate'!B:B)</f>
        <v>1</v>
      </c>
      <c r="I94" s="60">
        <f>LOOKUP($B94,CPI!$A:$A,CPI!$B:$B)</f>
        <v>188.9</v>
      </c>
      <c r="J94" s="60">
        <f>LOOKUP(2018,CPI!$A:$A,CPI!$B:$B)</f>
        <v>251.107</v>
      </c>
      <c r="K94" s="69">
        <f>LOOKUP(L94,PosttaxMaximumWage!A:A,PosttaxMaximumWage!B:B)</f>
        <v>3836308.3</v>
      </c>
      <c r="L94" s="66">
        <v>2004</v>
      </c>
      <c r="M94" s="69">
        <f>LOOKUP($G94,'Exchange rate'!A:A,'Exchange rate'!B:B)</f>
        <v>1</v>
      </c>
      <c r="N94" s="68">
        <f>LOOKUP($B94,CPI!$A:$A,CPI!$B:$B)</f>
        <v>188.9</v>
      </c>
      <c r="O94" s="68">
        <f>LOOKUP(2018,CPI!$A:$A,CPI!$B:$B)</f>
        <v>251.107</v>
      </c>
      <c r="P94" s="23">
        <f t="shared" si="5"/>
        <v>314699.94744838541</v>
      </c>
      <c r="Q94" s="23">
        <f t="shared" si="3"/>
        <v>406026.09366125352</v>
      </c>
      <c r="R94" s="23">
        <f t="shared" si="4"/>
        <v>5099649.9115304397</v>
      </c>
    </row>
    <row r="95" spans="1:18">
      <c r="A95" s="50">
        <f>LOOKUP(B95, PosttaxMinimumWage!A:A,PosttaxMinimumWage!B:B)</f>
        <v>236739</v>
      </c>
      <c r="B95" s="51">
        <v>2005</v>
      </c>
      <c r="C95" s="52">
        <f>LOOKUP($G95,'Exchange rate'!A:A,'Exchange rate'!B:B)</f>
        <v>1</v>
      </c>
      <c r="D95" s="53">
        <f>LOOKUP(B95,CPI!$A:$A,CPI!$B:$B)</f>
        <v>195.3</v>
      </c>
      <c r="E95" s="53">
        <f>LOOKUP(2018,CPI!$A:$A,CPI!$B:$B)</f>
        <v>251.107</v>
      </c>
      <c r="F95" s="61">
        <f>LOOKUP(G95, PosttaxMeanWage!A:A,PosttaxMeanWage!C:C)</f>
        <v>325477.32860000001</v>
      </c>
      <c r="G95" s="58">
        <v>2005</v>
      </c>
      <c r="H95" s="61">
        <f>LOOKUP(G95,'Exchange rate'!A:A,'Exchange rate'!B:B)</f>
        <v>1</v>
      </c>
      <c r="I95" s="60">
        <f>LOOKUP($B95,CPI!$A:$A,CPI!$B:$B)</f>
        <v>195.3</v>
      </c>
      <c r="J95" s="60">
        <f>LOOKUP(2018,CPI!$A:$A,CPI!$B:$B)</f>
        <v>251.107</v>
      </c>
      <c r="K95" s="69">
        <f>LOOKUP(L95,PosttaxMaximumWage!A:A,PosttaxMaximumWage!B:B)</f>
        <v>4746734</v>
      </c>
      <c r="L95" s="66">
        <v>2005</v>
      </c>
      <c r="M95" s="69">
        <f>LOOKUP($G95,'Exchange rate'!A:A,'Exchange rate'!B:B)</f>
        <v>1</v>
      </c>
      <c r="N95" s="68">
        <f>LOOKUP($B95,CPI!$A:$A,CPI!$B:$B)</f>
        <v>195.3</v>
      </c>
      <c r="O95" s="68">
        <f>LOOKUP(2018,CPI!$A:$A,CPI!$B:$B)</f>
        <v>251.107</v>
      </c>
      <c r="P95" s="23">
        <f t="shared" si="5"/>
        <v>304387.19955453149</v>
      </c>
      <c r="Q95" s="23">
        <f t="shared" si="3"/>
        <v>418482.51691121457</v>
      </c>
      <c r="R95" s="23">
        <f t="shared" si="4"/>
        <v>6103113.8481208393</v>
      </c>
    </row>
    <row r="96" spans="1:18">
      <c r="A96" s="50">
        <f>LOOKUP(B96, PosttaxMinimumWage!A:A,PosttaxMinimumWage!B:B)</f>
        <v>236739</v>
      </c>
      <c r="B96" s="51">
        <v>2006</v>
      </c>
      <c r="C96" s="52">
        <f>LOOKUP($G96,'Exchange rate'!A:A,'Exchange rate'!B:B)</f>
        <v>1</v>
      </c>
      <c r="D96" s="53">
        <f>LOOKUP(B96,CPI!$A:$A,CPI!$B:$B)</f>
        <v>201.6</v>
      </c>
      <c r="E96" s="53">
        <f>LOOKUP(2018,CPI!$A:$A,CPI!$B:$B)</f>
        <v>251.107</v>
      </c>
      <c r="F96" s="61">
        <f>LOOKUP(G96, PosttaxMeanWage!A:A,PosttaxMeanWage!C:C)</f>
        <v>347359.91269999999</v>
      </c>
      <c r="G96" s="58">
        <v>2006</v>
      </c>
      <c r="H96" s="61">
        <f>LOOKUP(G96,'Exchange rate'!A:A,'Exchange rate'!B:B)</f>
        <v>1</v>
      </c>
      <c r="I96" s="60">
        <f>LOOKUP($B96,CPI!$A:$A,CPI!$B:$B)</f>
        <v>201.6</v>
      </c>
      <c r="J96" s="60">
        <f>LOOKUP(2018,CPI!$A:$A,CPI!$B:$B)</f>
        <v>251.107</v>
      </c>
      <c r="K96" s="69">
        <f>LOOKUP(L96,PosttaxMaximumWage!A:A,PosttaxMaximumWage!B:B)</f>
        <v>5308985</v>
      </c>
      <c r="L96" s="66">
        <v>2006</v>
      </c>
      <c r="M96" s="69">
        <f>LOOKUP($G96,'Exchange rate'!A:A,'Exchange rate'!B:B)</f>
        <v>1</v>
      </c>
      <c r="N96" s="68">
        <f>LOOKUP($B96,CPI!$A:$A,CPI!$B:$B)</f>
        <v>201.6</v>
      </c>
      <c r="O96" s="68">
        <f>LOOKUP(2018,CPI!$A:$A,CPI!$B:$B)</f>
        <v>251.107</v>
      </c>
      <c r="P96" s="23">
        <f t="shared" si="5"/>
        <v>294875.0995684524</v>
      </c>
      <c r="Q96" s="23">
        <f t="shared" si="3"/>
        <v>432661.23808709776</v>
      </c>
      <c r="R96" s="23">
        <f t="shared" si="4"/>
        <v>6612714.7638640869</v>
      </c>
    </row>
    <row r="97" spans="1:18">
      <c r="A97" s="50">
        <f>LOOKUP(B97, PosttaxMinimumWage!A:A,PosttaxMinimumWage!B:B)</f>
        <v>236739</v>
      </c>
      <c r="B97" s="51">
        <v>2007</v>
      </c>
      <c r="C97" s="52">
        <f>LOOKUP($G97,'Exchange rate'!A:A,'Exchange rate'!B:B)</f>
        <v>1</v>
      </c>
      <c r="D97" s="53">
        <f>LOOKUP(B97,CPI!$A:$A,CPI!$B:$B)</f>
        <v>207.34200000000001</v>
      </c>
      <c r="E97" s="53">
        <f>LOOKUP(2018,CPI!$A:$A,CPI!$B:$B)</f>
        <v>251.107</v>
      </c>
      <c r="F97" s="61">
        <f>LOOKUP(G97, PosttaxMeanWage!A:A,PosttaxMeanWage!C:C)</f>
        <v>352814.87920000002</v>
      </c>
      <c r="G97" s="58">
        <v>2007</v>
      </c>
      <c r="H97" s="61">
        <f>LOOKUP(G97,'Exchange rate'!A:A,'Exchange rate'!B:B)</f>
        <v>1</v>
      </c>
      <c r="I97" s="60">
        <f>LOOKUP($B97,CPI!$A:$A,CPI!$B:$B)</f>
        <v>207.34200000000001</v>
      </c>
      <c r="J97" s="60">
        <f>LOOKUP(2018,CPI!$A:$A,CPI!$B:$B)</f>
        <v>251.107</v>
      </c>
      <c r="K97" s="69">
        <f>LOOKUP(L97,PosttaxMaximumWage!A:A,PosttaxMaximumWage!B:B)</f>
        <v>4578092.5</v>
      </c>
      <c r="L97" s="66">
        <v>2007</v>
      </c>
      <c r="M97" s="69">
        <f>LOOKUP($G97,'Exchange rate'!A:A,'Exchange rate'!B:B)</f>
        <v>1</v>
      </c>
      <c r="N97" s="68">
        <f>LOOKUP($B97,CPI!$A:$A,CPI!$B:$B)</f>
        <v>207.34200000000001</v>
      </c>
      <c r="O97" s="68">
        <f>LOOKUP(2018,CPI!$A:$A,CPI!$B:$B)</f>
        <v>251.107</v>
      </c>
      <c r="P97" s="23">
        <f t="shared" si="5"/>
        <v>286709.01251555403</v>
      </c>
      <c r="Q97" s="23">
        <f t="shared" si="3"/>
        <v>427285.76878430037</v>
      </c>
      <c r="R97" s="23">
        <f t="shared" si="4"/>
        <v>5544419.7190993624</v>
      </c>
    </row>
    <row r="98" spans="1:18">
      <c r="A98" s="50">
        <f>LOOKUP(B98, PosttaxMinimumWage!A:A,PosttaxMinimumWage!B:B)</f>
        <v>236739</v>
      </c>
      <c r="B98" s="51">
        <v>2008</v>
      </c>
      <c r="C98" s="52">
        <f>LOOKUP($G98,'Exchange rate'!A:A,'Exchange rate'!B:B)</f>
        <v>1</v>
      </c>
      <c r="D98" s="53">
        <f>LOOKUP(B98,CPI!$A:$A,CPI!$B:$B)</f>
        <v>215.303</v>
      </c>
      <c r="E98" s="53">
        <f>LOOKUP(2018,CPI!$A:$A,CPI!$B:$B)</f>
        <v>251.107</v>
      </c>
      <c r="F98" s="61">
        <f>LOOKUP(G98, PosttaxMeanWage!A:A,PosttaxMeanWage!C:C)</f>
        <v>361674.73</v>
      </c>
      <c r="G98" s="58">
        <v>2008</v>
      </c>
      <c r="H98" s="61">
        <f>LOOKUP(G98,'Exchange rate'!A:A,'Exchange rate'!B:B)</f>
        <v>1</v>
      </c>
      <c r="I98" s="60">
        <f>LOOKUP($B98,CPI!$A:$A,CPI!$B:$B)</f>
        <v>215.303</v>
      </c>
      <c r="J98" s="60">
        <f>LOOKUP(2018,CPI!$A:$A,CPI!$B:$B)</f>
        <v>251.107</v>
      </c>
      <c r="K98" s="69">
        <f>LOOKUP(L98,PosttaxMaximumWage!A:A,PosttaxMaximumWage!B:B)</f>
        <v>4308558</v>
      </c>
      <c r="L98" s="66">
        <v>2008</v>
      </c>
      <c r="M98" s="69">
        <f>LOOKUP($G98,'Exchange rate'!A:A,'Exchange rate'!B:B)</f>
        <v>1</v>
      </c>
      <c r="N98" s="68">
        <f>LOOKUP($B98,CPI!$A:$A,CPI!$B:$B)</f>
        <v>215.303</v>
      </c>
      <c r="O98" s="68">
        <f>LOOKUP(2018,CPI!$A:$A,CPI!$B:$B)</f>
        <v>251.107</v>
      </c>
      <c r="P98" s="23">
        <f t="shared" si="5"/>
        <v>276107.71829932701</v>
      </c>
      <c r="Q98" s="23">
        <f t="shared" si="3"/>
        <v>421819.74438865221</v>
      </c>
      <c r="R98" s="23">
        <f t="shared" si="4"/>
        <v>5025053.407086757</v>
      </c>
    </row>
    <row r="99" spans="1:18">
      <c r="A99" s="50">
        <f>LOOKUP(B99, PosttaxMinimumWage!A:A,PosttaxMinimumWage!B:B)</f>
        <v>236739</v>
      </c>
      <c r="B99" s="51">
        <v>2009</v>
      </c>
      <c r="C99" s="52">
        <f>LOOKUP($G99,'Exchange rate'!A:A,'Exchange rate'!B:B)</f>
        <v>1</v>
      </c>
      <c r="D99" s="53">
        <f>LOOKUP(B99,CPI!$A:$A,CPI!$B:$B)</f>
        <v>214.53700000000001</v>
      </c>
      <c r="E99" s="53">
        <f>LOOKUP(2018,CPI!$A:$A,CPI!$B:$B)</f>
        <v>251.107</v>
      </c>
      <c r="F99" s="61">
        <f>LOOKUP(G99, PosttaxMeanWage!A:A,PosttaxMeanWage!C:C)</f>
        <v>342735.0453</v>
      </c>
      <c r="G99" s="58">
        <v>2009</v>
      </c>
      <c r="H99" s="61">
        <f>LOOKUP(G99,'Exchange rate'!A:A,'Exchange rate'!B:B)</f>
        <v>1</v>
      </c>
      <c r="I99" s="60">
        <f>LOOKUP($B99,CPI!$A:$A,CPI!$B:$B)</f>
        <v>214.53700000000001</v>
      </c>
      <c r="J99" s="60">
        <f>LOOKUP(2018,CPI!$A:$A,CPI!$B:$B)</f>
        <v>251.107</v>
      </c>
      <c r="K99" s="69">
        <f>LOOKUP(L99,PosttaxMaximumWage!A:A,PosttaxMaximumWage!B:B)</f>
        <v>3932108</v>
      </c>
      <c r="L99" s="66">
        <v>2009</v>
      </c>
      <c r="M99" s="69">
        <f>LOOKUP($G99,'Exchange rate'!A:A,'Exchange rate'!B:B)</f>
        <v>1</v>
      </c>
      <c r="N99" s="68">
        <f>LOOKUP($B99,CPI!$A:$A,CPI!$B:$B)</f>
        <v>214.53700000000001</v>
      </c>
      <c r="O99" s="68">
        <f>LOOKUP(2018,CPI!$A:$A,CPI!$B:$B)</f>
        <v>251.107</v>
      </c>
      <c r="P99" s="23">
        <f t="shared" si="5"/>
        <v>277093.55529815372</v>
      </c>
      <c r="Q99" s="23">
        <f t="shared" si="3"/>
        <v>401157.69783369347</v>
      </c>
      <c r="R99" s="23">
        <f t="shared" si="4"/>
        <v>4602375.5508653512</v>
      </c>
    </row>
    <row r="100" spans="1:18">
      <c r="A100" s="50">
        <f>LOOKUP(B100, PosttaxMinimumWage!A:A,PosttaxMinimumWage!B:B)</f>
        <v>236739</v>
      </c>
      <c r="B100" s="51">
        <v>2010</v>
      </c>
      <c r="C100" s="52">
        <f>LOOKUP($G100,'Exchange rate'!A:A,'Exchange rate'!B:B)</f>
        <v>1</v>
      </c>
      <c r="D100" s="53">
        <f>LOOKUP(B100,CPI!$A:$A,CPI!$B:$B)</f>
        <v>218.05600000000001</v>
      </c>
      <c r="E100" s="53">
        <f>LOOKUP(2018,CPI!$A:$A,CPI!$B:$B)</f>
        <v>251.107</v>
      </c>
      <c r="F100" s="61">
        <f>LOOKUP(G100, PosttaxMeanWage!A:A,PosttaxMeanWage!C:C)</f>
        <v>363386.59149999998</v>
      </c>
      <c r="G100" s="58">
        <v>2010</v>
      </c>
      <c r="H100" s="61">
        <f>LOOKUP(G100,'Exchange rate'!A:A,'Exchange rate'!B:B)</f>
        <v>1</v>
      </c>
      <c r="I100" s="60">
        <f>LOOKUP($B100,CPI!$A:$A,CPI!$B:$B)</f>
        <v>218.05600000000001</v>
      </c>
      <c r="J100" s="60">
        <f>LOOKUP(2018,CPI!$A:$A,CPI!$B:$B)</f>
        <v>251.107</v>
      </c>
      <c r="K100" s="69">
        <f>LOOKUP(L100,PosttaxMaximumWage!A:A,PosttaxMaximumWage!B:B)</f>
        <v>5341307</v>
      </c>
      <c r="L100" s="66">
        <v>2010</v>
      </c>
      <c r="M100" s="69">
        <f>LOOKUP($G100,'Exchange rate'!A:A,'Exchange rate'!B:B)</f>
        <v>1</v>
      </c>
      <c r="N100" s="68">
        <f>LOOKUP($B100,CPI!$A:$A,CPI!$B:$B)</f>
        <v>218.05600000000001</v>
      </c>
      <c r="O100" s="68">
        <f>LOOKUP(2018,CPI!$A:$A,CPI!$B:$B)</f>
        <v>251.107</v>
      </c>
      <c r="P100" s="23">
        <f t="shared" si="5"/>
        <v>272621.80390817038</v>
      </c>
      <c r="Q100" s="23">
        <f t="shared" si="3"/>
        <v>418465.51726066007</v>
      </c>
      <c r="R100" s="23">
        <f t="shared" si="4"/>
        <v>6150895.076718824</v>
      </c>
    </row>
    <row r="101" spans="1:18">
      <c r="A101" s="50">
        <f>LOOKUP(B101, PosttaxMinimumWage!A:A,PosttaxMinimumWage!B:B)</f>
        <v>236739</v>
      </c>
      <c r="B101" s="51">
        <v>2011</v>
      </c>
      <c r="C101" s="52">
        <f>LOOKUP($G101,'Exchange rate'!A:A,'Exchange rate'!B:B)</f>
        <v>1</v>
      </c>
      <c r="D101" s="53">
        <f>LOOKUP(B101,CPI!$A:$A,CPI!$B:$B)</f>
        <v>224.93899999999999</v>
      </c>
      <c r="E101" s="53">
        <f>LOOKUP(2018,CPI!$A:$A,CPI!$B:$B)</f>
        <v>251.107</v>
      </c>
      <c r="F101" s="61">
        <f>LOOKUP(G101, PosttaxMeanWage!A:A,PosttaxMeanWage!C:C)</f>
        <v>371026.91830000002</v>
      </c>
      <c r="G101" s="58">
        <v>2011</v>
      </c>
      <c r="H101" s="61">
        <f>LOOKUP(G101,'Exchange rate'!A:A,'Exchange rate'!B:B)</f>
        <v>1</v>
      </c>
      <c r="I101" s="60">
        <f>LOOKUP($B101,CPI!$A:$A,CPI!$B:$B)</f>
        <v>224.93899999999999</v>
      </c>
      <c r="J101" s="60">
        <f>LOOKUP(2018,CPI!$A:$A,CPI!$B:$B)</f>
        <v>251.107</v>
      </c>
      <c r="K101" s="69">
        <f>LOOKUP(L101,PosttaxMaximumWage!A:A,PosttaxMaximumWage!B:B)</f>
        <v>5545158</v>
      </c>
      <c r="L101" s="66">
        <v>2011</v>
      </c>
      <c r="M101" s="69">
        <f>LOOKUP($G101,'Exchange rate'!A:A,'Exchange rate'!B:B)</f>
        <v>1</v>
      </c>
      <c r="N101" s="68">
        <f>LOOKUP($B101,CPI!$A:$A,CPI!$B:$B)</f>
        <v>224.93899999999999</v>
      </c>
      <c r="O101" s="68">
        <f>LOOKUP(2018,CPI!$A:$A,CPI!$B:$B)</f>
        <v>251.107</v>
      </c>
      <c r="P101" s="23">
        <f t="shared" si="5"/>
        <v>264279.73838685156</v>
      </c>
      <c r="Q101" s="23">
        <f t="shared" si="3"/>
        <v>414189.87535980029</v>
      </c>
      <c r="R101" s="23">
        <f t="shared" si="4"/>
        <v>6190247.0887929611</v>
      </c>
    </row>
    <row r="102" spans="1:18">
      <c r="A102" s="50">
        <f>LOOKUP(B102, PosttaxMinimumWage!A:A,PosttaxMinimumWage!B:B)</f>
        <v>236739</v>
      </c>
      <c r="B102" s="51">
        <v>2012</v>
      </c>
      <c r="C102" s="52">
        <f>LOOKUP($G102,'Exchange rate'!A:A,'Exchange rate'!B:B)</f>
        <v>1</v>
      </c>
      <c r="D102" s="53">
        <f>LOOKUP(B102,CPI!$A:$A,CPI!$B:$B)</f>
        <v>229.59399999999999</v>
      </c>
      <c r="E102" s="53">
        <f>LOOKUP(2018,CPI!$A:$A,CPI!$B:$B)</f>
        <v>251.107</v>
      </c>
      <c r="F102" s="61">
        <f>LOOKUP(G102, PosttaxMeanWage!A:A,PosttaxMeanWage!C:C)</f>
        <v>379066.61259999999</v>
      </c>
      <c r="G102" s="58">
        <v>2012</v>
      </c>
      <c r="H102" s="61">
        <f>LOOKUP(G102,'Exchange rate'!A:A,'Exchange rate'!B:B)</f>
        <v>1</v>
      </c>
      <c r="I102" s="60">
        <f>LOOKUP($B102,CPI!$A:$A,CPI!$B:$B)</f>
        <v>229.59399999999999</v>
      </c>
      <c r="J102" s="60">
        <f>LOOKUP(2018,CPI!$A:$A,CPI!$B:$B)</f>
        <v>251.107</v>
      </c>
      <c r="K102" s="69">
        <f>LOOKUP(L102,PosttaxMaximumWage!A:A,PosttaxMaximumWage!B:B)</f>
        <v>5504129.5</v>
      </c>
      <c r="L102" s="66">
        <v>2012</v>
      </c>
      <c r="M102" s="69">
        <f>LOOKUP($G102,'Exchange rate'!A:A,'Exchange rate'!B:B)</f>
        <v>1</v>
      </c>
      <c r="N102" s="68">
        <f>LOOKUP($B102,CPI!$A:$A,CPI!$B:$B)</f>
        <v>229.59399999999999</v>
      </c>
      <c r="O102" s="68">
        <f>LOOKUP(2018,CPI!$A:$A,CPI!$B:$B)</f>
        <v>251.107</v>
      </c>
      <c r="P102" s="23">
        <f t="shared" si="5"/>
        <v>258921.48781327039</v>
      </c>
      <c r="Q102" s="23">
        <f t="shared" si="3"/>
        <v>414585.22387409164</v>
      </c>
      <c r="R102" s="23">
        <f t="shared" si="4"/>
        <v>6019867.445823933</v>
      </c>
    </row>
    <row r="103" spans="1:18">
      <c r="A103" s="50">
        <f>LOOKUP(B103, PosttaxMinimumWage!A:A,PosttaxMinimumWage!B:B)</f>
        <v>236739</v>
      </c>
      <c r="B103" s="51">
        <v>2013</v>
      </c>
      <c r="C103" s="52">
        <f>LOOKUP($G103,'Exchange rate'!A:A,'Exchange rate'!B:B)</f>
        <v>1</v>
      </c>
      <c r="D103" s="53">
        <f>LOOKUP(B103,CPI!$A:$A,CPI!$B:$B)</f>
        <v>232.95699999999999</v>
      </c>
      <c r="E103" s="53">
        <f>LOOKUP(2018,CPI!$A:$A,CPI!$B:$B)</f>
        <v>251.107</v>
      </c>
      <c r="F103" s="61">
        <f>LOOKUP(G103, PosttaxMeanWage!A:A,PosttaxMeanWage!C:C)</f>
        <v>388332.71529999998</v>
      </c>
      <c r="G103" s="58">
        <v>2013</v>
      </c>
      <c r="H103" s="61">
        <f>LOOKUP(G103,'Exchange rate'!A:A,'Exchange rate'!B:B)</f>
        <v>1</v>
      </c>
      <c r="I103" s="60">
        <f>LOOKUP($B103,CPI!$A:$A,CPI!$B:$B)</f>
        <v>232.95699999999999</v>
      </c>
      <c r="J103" s="60">
        <f>LOOKUP(2018,CPI!$A:$A,CPI!$B:$B)</f>
        <v>251.107</v>
      </c>
      <c r="K103" s="69">
        <f>LOOKUP(L103,PosttaxMaximumWage!A:A,PosttaxMaximumWage!B:B)</f>
        <v>5985913.5</v>
      </c>
      <c r="L103" s="66">
        <v>2013</v>
      </c>
      <c r="M103" s="69">
        <f>LOOKUP($G103,'Exchange rate'!A:A,'Exchange rate'!B:B)</f>
        <v>1</v>
      </c>
      <c r="N103" s="68">
        <f>LOOKUP($B103,CPI!$A:$A,CPI!$B:$B)</f>
        <v>232.95699999999999</v>
      </c>
      <c r="O103" s="68">
        <f>LOOKUP(2018,CPI!$A:$A,CPI!$B:$B)</f>
        <v>251.107</v>
      </c>
      <c r="P103" s="23">
        <f t="shared" si="5"/>
        <v>255183.66081723236</v>
      </c>
      <c r="Q103" s="23">
        <f t="shared" si="3"/>
        <v>418588.25079665816</v>
      </c>
      <c r="R103" s="23">
        <f t="shared" si="4"/>
        <v>6452284.2466399381</v>
      </c>
    </row>
    <row r="104" spans="1:18">
      <c r="A104" s="50">
        <f>LOOKUP(B104, PosttaxMinimumWage!A:A,PosttaxMinimumWage!B:B)</f>
        <v>236739</v>
      </c>
      <c r="B104" s="51">
        <v>2014</v>
      </c>
      <c r="C104" s="52">
        <f>LOOKUP($G104,'Exchange rate'!A:A,'Exchange rate'!B:B)</f>
        <v>1</v>
      </c>
      <c r="D104" s="53">
        <f>LOOKUP(B104,CPI!$A:$A,CPI!$B:$B)</f>
        <v>236.73599999999999</v>
      </c>
      <c r="E104" s="53">
        <f>LOOKUP(2018,CPI!$A:$A,CPI!$B:$B)</f>
        <v>251.107</v>
      </c>
      <c r="F104" s="61">
        <f>LOOKUP(G104, PosttaxMeanWage!A:A,PosttaxMeanWage!C:C)</f>
        <v>399606.58130000002</v>
      </c>
      <c r="G104" s="58">
        <v>2014</v>
      </c>
      <c r="H104" s="61">
        <f>LOOKUP(G104,'Exchange rate'!A:A,'Exchange rate'!B:B)</f>
        <v>1</v>
      </c>
      <c r="I104" s="60">
        <f>LOOKUP($B104,CPI!$A:$A,CPI!$B:$B)</f>
        <v>236.73599999999999</v>
      </c>
      <c r="J104" s="60">
        <f>LOOKUP(2018,CPI!$A:$A,CPI!$B:$B)</f>
        <v>251.107</v>
      </c>
      <c r="K104" s="69">
        <f>LOOKUP(L104,PosttaxMaximumWage!A:A,PosttaxMaximumWage!B:B)</f>
        <v>6691614.5</v>
      </c>
      <c r="L104" s="66">
        <v>2014</v>
      </c>
      <c r="M104" s="69">
        <f>LOOKUP($G104,'Exchange rate'!A:A,'Exchange rate'!B:B)</f>
        <v>1</v>
      </c>
      <c r="N104" s="68">
        <f>LOOKUP($B104,CPI!$A:$A,CPI!$B:$B)</f>
        <v>236.73599999999999</v>
      </c>
      <c r="O104" s="68">
        <f>LOOKUP(2018,CPI!$A:$A,CPI!$B:$B)</f>
        <v>251.107</v>
      </c>
      <c r="P104" s="23">
        <f t="shared" si="5"/>
        <v>251110.18211425384</v>
      </c>
      <c r="Q104" s="23">
        <f t="shared" si="3"/>
        <v>423864.59942931833</v>
      </c>
      <c r="R104" s="23">
        <f t="shared" si="4"/>
        <v>7097827.293911784</v>
      </c>
    </row>
    <row r="105" spans="1:18">
      <c r="A105" s="50" t="e">
        <f>LOOKUP(B105, PosttaxMinimumWage!A:A,PosttaxMinimumWage!B:B)</f>
        <v>#N/A</v>
      </c>
      <c r="C105" s="52" t="e">
        <f>LOOKUP($G105,'Exchange rate'!A:A,'Exchange rate'!B:B)</f>
        <v>#N/A</v>
      </c>
      <c r="D105" s="52" t="s">
        <v>32</v>
      </c>
      <c r="E105" s="53">
        <f>LOOKUP(2018,CPI!$A:$A,CPI!$B:$B)</f>
        <v>251.107</v>
      </c>
      <c r="F105" s="61" t="s">
        <v>32</v>
      </c>
      <c r="G105" s="61" t="s">
        <v>32</v>
      </c>
      <c r="H105" s="61" t="s">
        <v>32</v>
      </c>
      <c r="I105" s="60" t="s">
        <v>32</v>
      </c>
      <c r="J105" s="60">
        <f>LOOKUP(2018,CPI!$A:$A,CPI!$B:$B)</f>
        <v>251.107</v>
      </c>
      <c r="K105" s="69" t="s">
        <v>32</v>
      </c>
      <c r="L105" s="69" t="s">
        <v>32</v>
      </c>
      <c r="M105" s="69" t="s">
        <v>32</v>
      </c>
      <c r="N105" s="68" t="s">
        <v>32</v>
      </c>
      <c r="O105" s="68">
        <f>LOOKUP(2018,CPI!$A:$A,CPI!$B:$B)</f>
        <v>251.107</v>
      </c>
      <c r="P105" s="23" t="s">
        <v>33</v>
      </c>
      <c r="Q105" s="23" t="s">
        <v>33</v>
      </c>
      <c r="R105" s="23" t="s">
        <v>33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6A926944-BE08-9D4E-8707-B16624E06D1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9725-7C42-C342-8B9E-834FE47C622C}">
  <dimension ref="A1:B107"/>
  <sheetViews>
    <sheetView tabSelected="1" topLeftCell="A98" zoomScale="186" workbookViewId="0">
      <selection activeCell="F11" sqref="F11"/>
    </sheetView>
  </sheetViews>
  <sheetFormatPr baseColWidth="10" defaultRowHeight="20"/>
  <sheetData>
    <row r="1" spans="1:2">
      <c r="A1" s="24">
        <v>1913</v>
      </c>
      <c r="B1" s="24">
        <v>9.9</v>
      </c>
    </row>
    <row r="2" spans="1:2">
      <c r="A2" s="24">
        <v>1914</v>
      </c>
      <c r="B2" s="24">
        <v>10</v>
      </c>
    </row>
    <row r="3" spans="1:2">
      <c r="A3" s="24">
        <v>1915</v>
      </c>
      <c r="B3" s="24">
        <v>10.1</v>
      </c>
    </row>
    <row r="4" spans="1:2">
      <c r="A4" s="24">
        <v>1916</v>
      </c>
      <c r="B4" s="24">
        <v>10.9</v>
      </c>
    </row>
    <row r="5" spans="1:2">
      <c r="A5" s="24">
        <v>1917</v>
      </c>
      <c r="B5" s="24">
        <v>12.8</v>
      </c>
    </row>
    <row r="6" spans="1:2">
      <c r="A6" s="24">
        <v>1918</v>
      </c>
      <c r="B6" s="24">
        <v>15.1</v>
      </c>
    </row>
    <row r="7" spans="1:2">
      <c r="A7" s="24">
        <v>1919</v>
      </c>
      <c r="B7" s="24">
        <v>17.3</v>
      </c>
    </row>
    <row r="8" spans="1:2">
      <c r="A8" s="24">
        <v>1920</v>
      </c>
      <c r="B8" s="24">
        <v>20</v>
      </c>
    </row>
    <row r="9" spans="1:2">
      <c r="A9" s="24">
        <v>1921</v>
      </c>
      <c r="B9" s="24">
        <v>17.899999999999999</v>
      </c>
    </row>
    <row r="10" spans="1:2">
      <c r="A10" s="24">
        <v>1922</v>
      </c>
      <c r="B10" s="24">
        <v>16.8</v>
      </c>
    </row>
    <row r="11" spans="1:2">
      <c r="A11" s="24">
        <v>1923</v>
      </c>
      <c r="B11" s="24">
        <v>17.100000000000001</v>
      </c>
    </row>
    <row r="12" spans="1:2">
      <c r="A12" s="24">
        <v>1924</v>
      </c>
      <c r="B12" s="24">
        <v>17.100000000000001</v>
      </c>
    </row>
    <row r="13" spans="1:2">
      <c r="A13" s="24">
        <v>1925</v>
      </c>
      <c r="B13" s="24">
        <v>17.5</v>
      </c>
    </row>
    <row r="14" spans="1:2">
      <c r="A14" s="24">
        <v>1926</v>
      </c>
      <c r="B14" s="24">
        <v>17.7</v>
      </c>
    </row>
    <row r="15" spans="1:2">
      <c r="A15" s="24">
        <v>1927</v>
      </c>
      <c r="B15" s="24">
        <v>17.399999999999999</v>
      </c>
    </row>
    <row r="16" spans="1:2">
      <c r="A16" s="24">
        <v>1928</v>
      </c>
      <c r="B16" s="24">
        <v>17.100000000000001</v>
      </c>
    </row>
    <row r="17" spans="1:2">
      <c r="A17" s="24">
        <v>1929</v>
      </c>
      <c r="B17" s="24">
        <v>17.100000000000001</v>
      </c>
    </row>
    <row r="18" spans="1:2">
      <c r="A18" s="24">
        <v>1930</v>
      </c>
      <c r="B18" s="24">
        <v>16.7</v>
      </c>
    </row>
    <row r="19" spans="1:2">
      <c r="A19" s="24">
        <v>1931</v>
      </c>
      <c r="B19" s="24">
        <v>15.2</v>
      </c>
    </row>
    <row r="20" spans="1:2">
      <c r="A20" s="24">
        <v>1932</v>
      </c>
      <c r="B20" s="24">
        <v>13.7</v>
      </c>
    </row>
    <row r="21" spans="1:2">
      <c r="A21" s="24">
        <v>1933</v>
      </c>
      <c r="B21" s="24">
        <v>13</v>
      </c>
    </row>
    <row r="22" spans="1:2">
      <c r="A22" s="24">
        <v>1934</v>
      </c>
      <c r="B22" s="24">
        <v>13.4</v>
      </c>
    </row>
    <row r="23" spans="1:2">
      <c r="A23" s="24">
        <v>1935</v>
      </c>
      <c r="B23" s="24">
        <v>13.7</v>
      </c>
    </row>
    <row r="24" spans="1:2">
      <c r="A24" s="24">
        <v>1936</v>
      </c>
      <c r="B24" s="24">
        <v>13.9</v>
      </c>
    </row>
    <row r="25" spans="1:2">
      <c r="A25" s="24">
        <v>1937</v>
      </c>
      <c r="B25" s="24">
        <v>14.4</v>
      </c>
    </row>
    <row r="26" spans="1:2">
      <c r="A26" s="24">
        <v>1938</v>
      </c>
      <c r="B26" s="24">
        <v>14.1</v>
      </c>
    </row>
    <row r="27" spans="1:2">
      <c r="A27" s="24">
        <v>1939</v>
      </c>
      <c r="B27" s="24">
        <v>13.9</v>
      </c>
    </row>
    <row r="28" spans="1:2">
      <c r="A28" s="24">
        <v>1940</v>
      </c>
      <c r="B28" s="24">
        <v>14</v>
      </c>
    </row>
    <row r="29" spans="1:2">
      <c r="A29" s="24">
        <v>1941</v>
      </c>
      <c r="B29" s="24">
        <v>14.7</v>
      </c>
    </row>
    <row r="30" spans="1:2">
      <c r="A30" s="24">
        <v>1942</v>
      </c>
      <c r="B30" s="24">
        <v>16.3</v>
      </c>
    </row>
    <row r="31" spans="1:2">
      <c r="A31" s="24">
        <v>1943</v>
      </c>
      <c r="B31" s="24">
        <v>17.3</v>
      </c>
    </row>
    <row r="32" spans="1:2">
      <c r="A32" s="24">
        <v>1944</v>
      </c>
      <c r="B32" s="24">
        <v>17.600000000000001</v>
      </c>
    </row>
    <row r="33" spans="1:2">
      <c r="A33" s="24">
        <v>1945</v>
      </c>
      <c r="B33" s="24">
        <v>18</v>
      </c>
    </row>
    <row r="34" spans="1:2">
      <c r="A34" s="24">
        <v>1946</v>
      </c>
      <c r="B34" s="24">
        <v>19.5</v>
      </c>
    </row>
    <row r="35" spans="1:2">
      <c r="A35" s="24">
        <v>1947</v>
      </c>
      <c r="B35" s="24">
        <v>22.3</v>
      </c>
    </row>
    <row r="36" spans="1:2">
      <c r="A36" s="24">
        <v>1948</v>
      </c>
      <c r="B36" s="24">
        <v>24.1</v>
      </c>
    </row>
    <row r="37" spans="1:2">
      <c r="A37" s="24">
        <v>1949</v>
      </c>
      <c r="B37" s="24">
        <v>23.8</v>
      </c>
    </row>
    <row r="38" spans="1:2">
      <c r="A38" s="24">
        <v>1950</v>
      </c>
      <c r="B38" s="24">
        <v>24.1</v>
      </c>
    </row>
    <row r="39" spans="1:2">
      <c r="A39" s="24">
        <v>1951</v>
      </c>
      <c r="B39" s="24">
        <v>26</v>
      </c>
    </row>
    <row r="40" spans="1:2">
      <c r="A40" s="24">
        <v>1952</v>
      </c>
      <c r="B40" s="24">
        <v>26.5</v>
      </c>
    </row>
    <row r="41" spans="1:2">
      <c r="A41" s="24">
        <v>1953</v>
      </c>
      <c r="B41" s="24">
        <v>26.7</v>
      </c>
    </row>
    <row r="42" spans="1:2">
      <c r="A42" s="24">
        <v>1954</v>
      </c>
      <c r="B42" s="24">
        <v>26.9</v>
      </c>
    </row>
    <row r="43" spans="1:2">
      <c r="A43" s="24">
        <v>1955</v>
      </c>
      <c r="B43" s="24">
        <v>26.8</v>
      </c>
    </row>
    <row r="44" spans="1:2">
      <c r="A44" s="24">
        <v>1956</v>
      </c>
      <c r="B44" s="24">
        <v>27.2</v>
      </c>
    </row>
    <row r="45" spans="1:2">
      <c r="A45" s="24">
        <v>1957</v>
      </c>
      <c r="B45" s="24">
        <v>28.1</v>
      </c>
    </row>
    <row r="46" spans="1:2">
      <c r="A46" s="24">
        <v>1958</v>
      </c>
      <c r="B46" s="24">
        <v>28.9</v>
      </c>
    </row>
    <row r="47" spans="1:2">
      <c r="A47" s="24">
        <v>1959</v>
      </c>
      <c r="B47" s="24">
        <v>29.1</v>
      </c>
    </row>
    <row r="48" spans="1:2">
      <c r="A48" s="24">
        <v>1960</v>
      </c>
      <c r="B48" s="24">
        <v>29.6</v>
      </c>
    </row>
    <row r="49" spans="1:2">
      <c r="A49" s="24">
        <v>1961</v>
      </c>
      <c r="B49" s="24">
        <v>29.9</v>
      </c>
    </row>
    <row r="50" spans="1:2">
      <c r="A50" s="24">
        <v>1962</v>
      </c>
      <c r="B50" s="24">
        <v>30.2</v>
      </c>
    </row>
    <row r="51" spans="1:2">
      <c r="A51" s="24">
        <v>1963</v>
      </c>
      <c r="B51" s="24">
        <v>30.6</v>
      </c>
    </row>
    <row r="52" spans="1:2">
      <c r="A52" s="24">
        <v>1964</v>
      </c>
      <c r="B52" s="24">
        <v>31</v>
      </c>
    </row>
    <row r="53" spans="1:2">
      <c r="A53" s="24">
        <v>1965</v>
      </c>
      <c r="B53" s="24">
        <v>31.5</v>
      </c>
    </row>
    <row r="54" spans="1:2">
      <c r="A54" s="24">
        <v>1966</v>
      </c>
      <c r="B54" s="24">
        <v>32.4</v>
      </c>
    </row>
    <row r="55" spans="1:2">
      <c r="A55" s="24">
        <v>1967</v>
      </c>
      <c r="B55" s="24">
        <v>33.4</v>
      </c>
    </row>
    <row r="56" spans="1:2">
      <c r="A56" s="24">
        <v>1968</v>
      </c>
      <c r="B56" s="24">
        <v>34.799999999999997</v>
      </c>
    </row>
    <row r="57" spans="1:2">
      <c r="A57" s="24">
        <v>1969</v>
      </c>
      <c r="B57" s="24">
        <v>36.700000000000003</v>
      </c>
    </row>
    <row r="58" spans="1:2">
      <c r="A58" s="24">
        <v>1970</v>
      </c>
      <c r="B58" s="24">
        <v>38.799999999999997</v>
      </c>
    </row>
    <row r="59" spans="1:2">
      <c r="A59" s="24">
        <v>1971</v>
      </c>
      <c r="B59" s="24">
        <v>40.5</v>
      </c>
    </row>
    <row r="60" spans="1:2">
      <c r="A60" s="24">
        <v>1972</v>
      </c>
      <c r="B60" s="24">
        <v>41.8</v>
      </c>
    </row>
    <row r="61" spans="1:2">
      <c r="A61" s="24">
        <v>1973</v>
      </c>
      <c r="B61" s="24">
        <v>44.4</v>
      </c>
    </row>
    <row r="62" spans="1:2">
      <c r="A62" s="24">
        <v>1974</v>
      </c>
      <c r="B62" s="24">
        <v>49.3</v>
      </c>
    </row>
    <row r="63" spans="1:2">
      <c r="A63" s="24">
        <v>1975</v>
      </c>
      <c r="B63" s="24">
        <v>53.8</v>
      </c>
    </row>
    <row r="64" spans="1:2">
      <c r="A64" s="24">
        <v>1976</v>
      </c>
      <c r="B64" s="24">
        <v>56.9</v>
      </c>
    </row>
    <row r="65" spans="1:2">
      <c r="A65" s="24">
        <v>1977</v>
      </c>
      <c r="B65" s="24">
        <v>60.6</v>
      </c>
    </row>
    <row r="66" spans="1:2">
      <c r="A66" s="24">
        <v>1978</v>
      </c>
      <c r="B66" s="24">
        <v>65.2</v>
      </c>
    </row>
    <row r="67" spans="1:2">
      <c r="A67" s="24">
        <v>1979</v>
      </c>
      <c r="B67" s="24">
        <v>72.599999999999994</v>
      </c>
    </row>
    <row r="68" spans="1:2">
      <c r="A68" s="24">
        <v>1980</v>
      </c>
      <c r="B68" s="24">
        <v>82.4</v>
      </c>
    </row>
    <row r="69" spans="1:2">
      <c r="A69" s="24">
        <v>1981</v>
      </c>
      <c r="B69" s="24">
        <v>90.9</v>
      </c>
    </row>
    <row r="70" spans="1:2">
      <c r="A70" s="24">
        <v>1982</v>
      </c>
      <c r="B70" s="24">
        <v>96.5</v>
      </c>
    </row>
    <row r="71" spans="1:2">
      <c r="A71" s="24">
        <v>1983</v>
      </c>
      <c r="B71" s="24">
        <v>99.6</v>
      </c>
    </row>
    <row r="72" spans="1:2">
      <c r="A72" s="24">
        <v>1984</v>
      </c>
      <c r="B72" s="24">
        <v>103.9</v>
      </c>
    </row>
    <row r="73" spans="1:2">
      <c r="A73" s="24">
        <v>1985</v>
      </c>
      <c r="B73" s="24">
        <v>107.6</v>
      </c>
    </row>
    <row r="74" spans="1:2">
      <c r="A74" s="24">
        <v>1986</v>
      </c>
      <c r="B74" s="24">
        <v>109.6</v>
      </c>
    </row>
    <row r="75" spans="1:2">
      <c r="A75" s="24">
        <v>1987</v>
      </c>
      <c r="B75" s="24">
        <v>113.6</v>
      </c>
    </row>
    <row r="76" spans="1:2">
      <c r="A76" s="24">
        <v>1988</v>
      </c>
      <c r="B76" s="24">
        <v>118.3</v>
      </c>
    </row>
    <row r="77" spans="1:2">
      <c r="A77" s="24">
        <v>1989</v>
      </c>
      <c r="B77" s="24">
        <v>124</v>
      </c>
    </row>
    <row r="78" spans="1:2">
      <c r="A78" s="24">
        <v>1990</v>
      </c>
      <c r="B78" s="24">
        <v>130.69999999999999</v>
      </c>
    </row>
    <row r="79" spans="1:2">
      <c r="A79" s="24">
        <v>1991</v>
      </c>
      <c r="B79" s="24">
        <v>136.19999999999999</v>
      </c>
    </row>
    <row r="80" spans="1:2">
      <c r="A80" s="24">
        <v>1992</v>
      </c>
      <c r="B80" s="24">
        <v>140.30000000000001</v>
      </c>
    </row>
    <row r="81" spans="1:2">
      <c r="A81" s="24">
        <v>1993</v>
      </c>
      <c r="B81" s="24">
        <v>144.5</v>
      </c>
    </row>
    <row r="82" spans="1:2">
      <c r="A82" s="24">
        <v>1994</v>
      </c>
      <c r="B82" s="24">
        <v>148.19999999999999</v>
      </c>
    </row>
    <row r="83" spans="1:2">
      <c r="A83" s="24">
        <v>1995</v>
      </c>
      <c r="B83" s="24">
        <v>152.4</v>
      </c>
    </row>
    <row r="84" spans="1:2">
      <c r="A84" s="24">
        <v>1996</v>
      </c>
      <c r="B84" s="24">
        <v>156.9</v>
      </c>
    </row>
    <row r="85" spans="1:2">
      <c r="A85" s="24">
        <v>1997</v>
      </c>
      <c r="B85" s="24">
        <v>160.5</v>
      </c>
    </row>
    <row r="86" spans="1:2">
      <c r="A86" s="24">
        <v>1998</v>
      </c>
      <c r="B86" s="24">
        <v>163</v>
      </c>
    </row>
    <row r="87" spans="1:2">
      <c r="A87" s="24">
        <v>1999</v>
      </c>
      <c r="B87" s="24">
        <v>166.6</v>
      </c>
    </row>
    <row r="88" spans="1:2">
      <c r="A88" s="24">
        <v>2000</v>
      </c>
      <c r="B88" s="24">
        <v>172.2</v>
      </c>
    </row>
    <row r="89" spans="1:2">
      <c r="A89" s="24">
        <v>2001</v>
      </c>
      <c r="B89" s="24">
        <v>177.1</v>
      </c>
    </row>
    <row r="90" spans="1:2">
      <c r="A90" s="24">
        <v>2002</v>
      </c>
      <c r="B90" s="24">
        <v>179.88</v>
      </c>
    </row>
    <row r="91" spans="1:2">
      <c r="A91" s="24">
        <v>2003</v>
      </c>
      <c r="B91" s="24">
        <v>183.96</v>
      </c>
    </row>
    <row r="92" spans="1:2">
      <c r="A92" s="24">
        <v>2004</v>
      </c>
      <c r="B92" s="24">
        <v>188.9</v>
      </c>
    </row>
    <row r="93" spans="1:2">
      <c r="A93" s="24">
        <v>2005</v>
      </c>
      <c r="B93" s="24">
        <v>195.3</v>
      </c>
    </row>
    <row r="94" spans="1:2">
      <c r="A94" s="24">
        <v>2006</v>
      </c>
      <c r="B94" s="24">
        <v>201.6</v>
      </c>
    </row>
    <row r="95" spans="1:2">
      <c r="A95" s="24">
        <v>2007</v>
      </c>
      <c r="B95" s="24">
        <v>207.34200000000001</v>
      </c>
    </row>
    <row r="96" spans="1:2">
      <c r="A96" s="24">
        <v>2008</v>
      </c>
      <c r="B96" s="24">
        <v>215.303</v>
      </c>
    </row>
    <row r="97" spans="1:2">
      <c r="A97" s="24">
        <v>2009</v>
      </c>
      <c r="B97" s="24">
        <v>214.53700000000001</v>
      </c>
    </row>
    <row r="98" spans="1:2">
      <c r="A98" s="24">
        <v>2010</v>
      </c>
      <c r="B98" s="24">
        <v>218.05600000000001</v>
      </c>
    </row>
    <row r="99" spans="1:2">
      <c r="A99" s="24">
        <v>2011</v>
      </c>
      <c r="B99" s="24">
        <v>224.93899999999999</v>
      </c>
    </row>
    <row r="100" spans="1:2">
      <c r="A100" s="24">
        <v>2012</v>
      </c>
      <c r="B100" s="24">
        <v>229.59399999999999</v>
      </c>
    </row>
    <row r="101" spans="1:2">
      <c r="A101" s="24">
        <v>2013</v>
      </c>
      <c r="B101" s="24">
        <v>232.95699999999999</v>
      </c>
    </row>
    <row r="102" spans="1:2">
      <c r="A102" s="24">
        <v>2014</v>
      </c>
      <c r="B102" s="24">
        <v>236.73599999999999</v>
      </c>
    </row>
    <row r="103" spans="1:2">
      <c r="A103" s="24">
        <v>2015</v>
      </c>
      <c r="B103" s="24">
        <v>237.017</v>
      </c>
    </row>
    <row r="104" spans="1:2">
      <c r="A104" s="24">
        <v>2016</v>
      </c>
      <c r="B104" s="24">
        <v>240.00800000000001</v>
      </c>
    </row>
    <row r="105" spans="1:2">
      <c r="A105" s="24">
        <v>2017</v>
      </c>
      <c r="B105" s="24">
        <v>245.12</v>
      </c>
    </row>
    <row r="106" spans="1:2">
      <c r="A106" s="24">
        <v>2018</v>
      </c>
      <c r="B106" s="24">
        <v>251.107</v>
      </c>
    </row>
    <row r="107" spans="1:2">
      <c r="A107" s="24">
        <v>2019</v>
      </c>
      <c r="B107" s="24"/>
    </row>
  </sheetData>
  <sortState xmlns:xlrd2="http://schemas.microsoft.com/office/spreadsheetml/2017/richdata2" ref="A1:B108">
    <sortCondition ref="A1:A108"/>
  </sortState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D1F-CEA6-8B44-95FB-077FD9786F88}">
  <dimension ref="A1:D61"/>
  <sheetViews>
    <sheetView topLeftCell="A52" zoomScale="42" workbookViewId="0">
      <selection activeCell="B38" sqref="B1:B38"/>
    </sheetView>
  </sheetViews>
  <sheetFormatPr baseColWidth="10" defaultRowHeight="20"/>
  <sheetData>
    <row r="1" spans="1:3">
      <c r="A1" t="s">
        <v>23</v>
      </c>
      <c r="B1">
        <v>236739</v>
      </c>
    </row>
    <row r="2" spans="1:3">
      <c r="A2" s="46">
        <v>1980</v>
      </c>
      <c r="B2" s="46">
        <v>236739</v>
      </c>
      <c r="C2" s="73">
        <v>167.9</v>
      </c>
    </row>
    <row r="3" spans="1:3">
      <c r="A3" s="46">
        <v>1981</v>
      </c>
      <c r="B3" s="46">
        <v>236739</v>
      </c>
    </row>
    <row r="4" spans="1:3">
      <c r="A4" s="46">
        <v>1982</v>
      </c>
      <c r="B4" s="46">
        <v>236739</v>
      </c>
    </row>
    <row r="5" spans="1:3">
      <c r="A5" s="46">
        <v>1983</v>
      </c>
      <c r="B5" s="46">
        <v>236739</v>
      </c>
    </row>
    <row r="6" spans="1:3">
      <c r="A6" s="46">
        <v>1984</v>
      </c>
      <c r="B6" s="46">
        <v>236739</v>
      </c>
    </row>
    <row r="7" spans="1:3">
      <c r="A7" s="46">
        <v>1985</v>
      </c>
      <c r="B7" s="46">
        <v>236739</v>
      </c>
    </row>
    <row r="8" spans="1:3">
      <c r="A8" s="46">
        <v>1986</v>
      </c>
      <c r="B8" s="46">
        <v>236739</v>
      </c>
    </row>
    <row r="9" spans="1:3">
      <c r="A9" s="46">
        <v>1987</v>
      </c>
      <c r="B9" s="46">
        <v>236739</v>
      </c>
    </row>
    <row r="10" spans="1:3">
      <c r="A10" s="46">
        <v>1988</v>
      </c>
      <c r="B10" s="46">
        <v>236739</v>
      </c>
    </row>
    <row r="11" spans="1:3">
      <c r="A11" s="46">
        <v>1989</v>
      </c>
      <c r="B11" s="46">
        <v>236739</v>
      </c>
    </row>
    <row r="12" spans="1:3">
      <c r="A12" s="46">
        <v>1990</v>
      </c>
      <c r="B12" s="46">
        <v>236739</v>
      </c>
    </row>
    <row r="13" spans="1:3">
      <c r="A13" s="46">
        <v>1991</v>
      </c>
      <c r="B13" s="46">
        <v>236739</v>
      </c>
    </row>
    <row r="14" spans="1:3">
      <c r="A14" s="46">
        <v>1992</v>
      </c>
      <c r="B14" s="46">
        <v>236739</v>
      </c>
    </row>
    <row r="15" spans="1:3">
      <c r="A15" s="46">
        <v>1993</v>
      </c>
      <c r="B15" s="46">
        <v>236739</v>
      </c>
    </row>
    <row r="16" spans="1:3">
      <c r="A16" s="46">
        <v>1994</v>
      </c>
      <c r="B16" s="46">
        <v>236739</v>
      </c>
    </row>
    <row r="17" spans="1:2">
      <c r="A17" s="46">
        <v>1995</v>
      </c>
      <c r="B17" s="46">
        <v>236739</v>
      </c>
    </row>
    <row r="18" spans="1:2">
      <c r="A18" s="46">
        <v>1996</v>
      </c>
      <c r="B18" s="46">
        <v>236739</v>
      </c>
    </row>
    <row r="19" spans="1:2">
      <c r="A19" s="46">
        <v>1997</v>
      </c>
      <c r="B19" s="46">
        <v>236739</v>
      </c>
    </row>
    <row r="20" spans="1:2">
      <c r="A20" s="46">
        <v>1998</v>
      </c>
      <c r="B20" s="46">
        <v>236739</v>
      </c>
    </row>
    <row r="21" spans="1:2">
      <c r="A21" s="46">
        <v>1999</v>
      </c>
      <c r="B21" s="46">
        <v>236739</v>
      </c>
    </row>
    <row r="22" spans="1:2">
      <c r="A22" s="46">
        <v>2000</v>
      </c>
      <c r="B22" s="46">
        <v>236739</v>
      </c>
    </row>
    <row r="23" spans="1:2">
      <c r="A23" s="46">
        <v>2001</v>
      </c>
      <c r="B23" s="46">
        <v>236739</v>
      </c>
    </row>
    <row r="24" spans="1:2">
      <c r="A24" s="46">
        <v>2002</v>
      </c>
      <c r="B24" s="46">
        <v>236739</v>
      </c>
    </row>
    <row r="25" spans="1:2">
      <c r="A25" s="46">
        <v>2003</v>
      </c>
      <c r="B25" s="46">
        <v>236739</v>
      </c>
    </row>
    <row r="26" spans="1:2">
      <c r="A26" s="46">
        <v>2004</v>
      </c>
      <c r="B26" s="46">
        <v>236739</v>
      </c>
    </row>
    <row r="27" spans="1:2">
      <c r="A27" s="46">
        <v>2005</v>
      </c>
      <c r="B27" s="46">
        <v>236739</v>
      </c>
    </row>
    <row r="28" spans="1:2">
      <c r="A28" s="46">
        <v>2006</v>
      </c>
      <c r="B28" s="46">
        <v>236739</v>
      </c>
    </row>
    <row r="29" spans="1:2">
      <c r="A29" s="46">
        <v>2007</v>
      </c>
      <c r="B29" s="46">
        <v>236739</v>
      </c>
    </row>
    <row r="30" spans="1:2">
      <c r="A30" s="46">
        <v>2008</v>
      </c>
      <c r="B30" s="46">
        <v>236739</v>
      </c>
    </row>
    <row r="31" spans="1:2">
      <c r="A31" s="46">
        <v>2009</v>
      </c>
      <c r="B31" s="46">
        <v>236739</v>
      </c>
    </row>
    <row r="32" spans="1:2">
      <c r="A32" s="46">
        <v>2010</v>
      </c>
      <c r="B32" s="46">
        <v>236739</v>
      </c>
    </row>
    <row r="33" spans="1:4">
      <c r="A33" s="46">
        <v>2011</v>
      </c>
      <c r="B33" s="46">
        <v>236739</v>
      </c>
    </row>
    <row r="34" spans="1:4">
      <c r="A34" s="46">
        <v>2012</v>
      </c>
      <c r="B34" s="46">
        <v>236739</v>
      </c>
    </row>
    <row r="35" spans="1:4">
      <c r="A35" s="46">
        <v>2013</v>
      </c>
      <c r="B35" s="46">
        <v>236739</v>
      </c>
    </row>
    <row r="36" spans="1:4">
      <c r="A36" s="46">
        <v>2014</v>
      </c>
      <c r="B36" s="46">
        <v>236739</v>
      </c>
    </row>
    <row r="37" spans="1:4">
      <c r="A37" s="46">
        <v>2015</v>
      </c>
      <c r="B37" s="46">
        <v>236739</v>
      </c>
    </row>
    <row r="38" spans="1:4">
      <c r="A38" s="46">
        <v>2016</v>
      </c>
      <c r="B38" s="46">
        <v>236739</v>
      </c>
      <c r="C38">
        <v>167.9</v>
      </c>
      <c r="D38" s="72">
        <v>1410</v>
      </c>
    </row>
    <row r="39" spans="1:4">
      <c r="A39" s="25"/>
      <c r="B39" s="26"/>
    </row>
    <row r="40" spans="1:4">
      <c r="A40" s="25"/>
      <c r="B40" s="26"/>
    </row>
    <row r="41" spans="1:4">
      <c r="A41" s="25"/>
      <c r="B41" s="26"/>
    </row>
    <row r="42" spans="1:4">
      <c r="A42" s="25"/>
      <c r="B42" s="26"/>
    </row>
    <row r="43" spans="1:4">
      <c r="A43" s="25"/>
      <c r="B43" s="26"/>
    </row>
    <row r="44" spans="1:4">
      <c r="A44" s="25"/>
      <c r="B44" s="26"/>
    </row>
    <row r="45" spans="1:4">
      <c r="A45" s="25"/>
      <c r="B45" s="26"/>
    </row>
    <row r="46" spans="1:4">
      <c r="A46" s="25"/>
      <c r="B46" s="26"/>
    </row>
    <row r="47" spans="1:4">
      <c r="A47" s="25"/>
      <c r="B47" s="26"/>
    </row>
    <row r="48" spans="1:4">
      <c r="A48" s="25"/>
      <c r="B48" s="26"/>
    </row>
    <row r="49" spans="1:2">
      <c r="A49" s="25"/>
      <c r="B49" s="26"/>
    </row>
    <row r="50" spans="1:2">
      <c r="A50" s="25"/>
      <c r="B50" s="26"/>
    </row>
    <row r="51" spans="1:2">
      <c r="A51" s="25"/>
      <c r="B51" s="26"/>
    </row>
    <row r="52" spans="1:2">
      <c r="A52" s="25"/>
      <c r="B52" s="26"/>
    </row>
    <row r="53" spans="1:2">
      <c r="A53" s="25"/>
      <c r="B53" s="26"/>
    </row>
    <row r="54" spans="1:2">
      <c r="A54" s="25"/>
      <c r="B54" s="26"/>
    </row>
    <row r="55" spans="1:2">
      <c r="A55" s="25"/>
      <c r="B55" s="26"/>
    </row>
    <row r="56" spans="1:2">
      <c r="A56" s="25"/>
      <c r="B56" s="26"/>
    </row>
    <row r="57" spans="1:2">
      <c r="A57" s="25"/>
      <c r="B57" s="26"/>
    </row>
    <row r="58" spans="1:2">
      <c r="A58" s="25"/>
      <c r="B58" s="26"/>
    </row>
    <row r="59" spans="1:2">
      <c r="A59" s="25"/>
      <c r="B59" s="26"/>
    </row>
    <row r="60" spans="1:2">
      <c r="A60" s="25"/>
      <c r="B60" s="26"/>
    </row>
    <row r="61" spans="1:2">
      <c r="A61" s="25"/>
      <c r="B61" s="26"/>
    </row>
  </sheetData>
  <phoneticPr fontId="2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773E-ADC9-3F4B-A6F5-44ED2274B697}">
  <dimension ref="A1:B38"/>
  <sheetViews>
    <sheetView workbookViewId="0">
      <selection activeCell="B2" sqref="B2:B36"/>
    </sheetView>
  </sheetViews>
  <sheetFormatPr baseColWidth="10" defaultRowHeight="20"/>
  <sheetData>
    <row r="1" spans="1:2">
      <c r="A1" t="s">
        <v>23</v>
      </c>
      <c r="B1" t="s">
        <v>43</v>
      </c>
    </row>
    <row r="2" spans="1:2">
      <c r="A2" s="46">
        <v>1980</v>
      </c>
      <c r="B2" s="46">
        <v>1973604.9</v>
      </c>
    </row>
    <row r="3" spans="1:2">
      <c r="A3" s="46">
        <v>1981</v>
      </c>
      <c r="B3" s="46">
        <v>1925409.4</v>
      </c>
    </row>
    <row r="4" spans="1:2">
      <c r="A4" s="46">
        <v>1982</v>
      </c>
      <c r="B4" s="46">
        <v>2063194.5</v>
      </c>
    </row>
    <row r="5" spans="1:2">
      <c r="A5" s="46">
        <v>1983</v>
      </c>
      <c r="B5" s="46">
        <v>2444096.2999999998</v>
      </c>
    </row>
    <row r="6" spans="1:2">
      <c r="A6" s="46">
        <v>1984</v>
      </c>
      <c r="B6" s="46">
        <v>2845005</v>
      </c>
    </row>
    <row r="7" spans="1:2">
      <c r="A7" s="46">
        <v>1985</v>
      </c>
      <c r="B7" s="46">
        <v>3170441.5</v>
      </c>
    </row>
    <row r="8" spans="1:2">
      <c r="A8" s="46">
        <v>1986</v>
      </c>
      <c r="B8" s="46">
        <v>2980317.8</v>
      </c>
    </row>
    <row r="9" spans="1:2">
      <c r="A9" s="46">
        <v>1987</v>
      </c>
      <c r="B9" s="46">
        <v>3118043.3</v>
      </c>
    </row>
    <row r="10" spans="1:2">
      <c r="A10" s="46">
        <v>1988</v>
      </c>
      <c r="B10" s="46">
        <v>2898202.8</v>
      </c>
    </row>
    <row r="11" spans="1:2">
      <c r="A11" s="46">
        <v>1989</v>
      </c>
      <c r="B11" s="46">
        <v>2993073.3</v>
      </c>
    </row>
    <row r="12" spans="1:2">
      <c r="A12" s="46">
        <v>1990</v>
      </c>
      <c r="B12" s="46">
        <v>3032066</v>
      </c>
    </row>
    <row r="13" spans="1:2">
      <c r="A13" s="46">
        <v>1991</v>
      </c>
      <c r="B13" s="46">
        <v>3002360.8</v>
      </c>
    </row>
    <row r="14" spans="1:2">
      <c r="A14" s="46">
        <v>1992</v>
      </c>
      <c r="B14" s="46">
        <v>3069610.8</v>
      </c>
    </row>
    <row r="15" spans="1:2">
      <c r="A15" s="46">
        <v>1993</v>
      </c>
      <c r="B15" s="46">
        <v>2964023.3</v>
      </c>
    </row>
    <row r="16" spans="1:2">
      <c r="A16" s="46">
        <v>1994</v>
      </c>
      <c r="B16" s="46">
        <v>3321589.5</v>
      </c>
    </row>
    <row r="17" spans="1:2">
      <c r="A17" s="46">
        <v>1995</v>
      </c>
      <c r="B17" s="46">
        <v>3407053.5</v>
      </c>
    </row>
    <row r="18" spans="1:2">
      <c r="A18" s="46">
        <v>1996</v>
      </c>
      <c r="B18" s="46">
        <v>3587728.3</v>
      </c>
    </row>
    <row r="19" spans="1:2">
      <c r="A19" s="46">
        <v>1997</v>
      </c>
      <c r="B19" s="46">
        <v>3972518.3</v>
      </c>
    </row>
    <row r="20" spans="1:2">
      <c r="A20" s="46">
        <v>1998</v>
      </c>
      <c r="B20" s="46">
        <v>3866125.3</v>
      </c>
    </row>
    <row r="21" spans="1:2">
      <c r="A21" s="46">
        <v>1999</v>
      </c>
      <c r="B21" s="46">
        <v>4281513</v>
      </c>
    </row>
    <row r="22" spans="1:2">
      <c r="A22" s="46">
        <v>2000</v>
      </c>
      <c r="B22" s="46">
        <v>4361274.5</v>
      </c>
    </row>
    <row r="23" spans="1:2">
      <c r="A23" s="46">
        <v>2001</v>
      </c>
      <c r="B23" s="46">
        <v>3822982</v>
      </c>
    </row>
    <row r="24" spans="1:2">
      <c r="A24" s="46">
        <v>2002</v>
      </c>
      <c r="B24" s="46">
        <v>3732411.5</v>
      </c>
    </row>
    <row r="25" spans="1:2">
      <c r="A25" s="46">
        <v>2003</v>
      </c>
      <c r="B25" s="46">
        <v>3475266</v>
      </c>
    </row>
    <row r="26" spans="1:2">
      <c r="A26" s="46">
        <v>2004</v>
      </c>
      <c r="B26" s="46">
        <v>3836308.3</v>
      </c>
    </row>
    <row r="27" spans="1:2">
      <c r="A27" s="46">
        <v>2005</v>
      </c>
      <c r="B27" s="46">
        <v>4746734</v>
      </c>
    </row>
    <row r="28" spans="1:2">
      <c r="A28" s="46">
        <v>2006</v>
      </c>
      <c r="B28" s="46">
        <v>5308985</v>
      </c>
    </row>
    <row r="29" spans="1:2">
      <c r="A29" s="46">
        <v>2007</v>
      </c>
      <c r="B29" s="46">
        <v>4578092.5</v>
      </c>
    </row>
    <row r="30" spans="1:2">
      <c r="A30" s="46">
        <v>2008</v>
      </c>
      <c r="B30" s="46">
        <v>4308558</v>
      </c>
    </row>
    <row r="31" spans="1:2">
      <c r="A31" s="46">
        <v>2009</v>
      </c>
      <c r="B31" s="46">
        <v>3932108</v>
      </c>
    </row>
    <row r="32" spans="1:2">
      <c r="A32" s="46">
        <v>2010</v>
      </c>
      <c r="B32" s="46">
        <v>5341307</v>
      </c>
    </row>
    <row r="33" spans="1:2">
      <c r="A33" s="46">
        <v>2011</v>
      </c>
      <c r="B33" s="46">
        <v>5545158</v>
      </c>
    </row>
    <row r="34" spans="1:2">
      <c r="A34" s="46">
        <v>2012</v>
      </c>
      <c r="B34" s="46">
        <v>5504129.5</v>
      </c>
    </row>
    <row r="35" spans="1:2">
      <c r="A35" s="46">
        <v>2013</v>
      </c>
      <c r="B35" s="46">
        <v>5985913.5</v>
      </c>
    </row>
    <row r="36" spans="1:2">
      <c r="A36" s="46">
        <v>2014</v>
      </c>
      <c r="B36" s="46">
        <v>6691614.5</v>
      </c>
    </row>
    <row r="37" spans="1:2">
      <c r="A37" s="46">
        <v>2015</v>
      </c>
      <c r="B37" s="46">
        <v>17247753.399999999</v>
      </c>
    </row>
    <row r="38" spans="1:2">
      <c r="A38" s="46">
        <v>2016</v>
      </c>
      <c r="B38" s="46">
        <v>24346893.699999999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7AA7-BF6E-0742-BC0B-960EEED13E24}">
  <dimension ref="A1:C40"/>
  <sheetViews>
    <sheetView workbookViewId="0">
      <selection activeCell="B1" sqref="B1:B1048576"/>
    </sheetView>
  </sheetViews>
  <sheetFormatPr baseColWidth="10" defaultRowHeight="20" outlineLevelCol="1"/>
  <cols>
    <col min="2" max="2" width="0" hidden="1" customWidth="1" outlineLevel="1"/>
    <col min="3" max="3" width="10.7109375" collapsed="1"/>
  </cols>
  <sheetData>
    <row r="1" spans="1:3">
      <c r="A1" t="s">
        <v>23</v>
      </c>
      <c r="B1" t="s">
        <v>44</v>
      </c>
      <c r="C1" t="s">
        <v>49</v>
      </c>
    </row>
    <row r="2" spans="1:3">
      <c r="A2" s="46">
        <v>1980</v>
      </c>
      <c r="B2" s="46"/>
      <c r="C2" s="46">
        <v>93533.403099999996</v>
      </c>
    </row>
    <row r="3" spans="1:3">
      <c r="A3" s="46">
        <v>1981</v>
      </c>
      <c r="B3" s="46"/>
      <c r="C3" s="46">
        <v>101036.3973</v>
      </c>
    </row>
    <row r="4" spans="1:3">
      <c r="A4" s="46">
        <v>1982</v>
      </c>
      <c r="B4" s="46"/>
      <c r="C4" s="46">
        <v>114407.40089999999</v>
      </c>
    </row>
    <row r="5" spans="1:3">
      <c r="A5" s="46">
        <v>1983</v>
      </c>
      <c r="B5" s="46"/>
      <c r="C5" s="46">
        <v>125636.80070000001</v>
      </c>
    </row>
    <row r="6" spans="1:3">
      <c r="A6" s="46">
        <v>1984</v>
      </c>
      <c r="B6" s="46"/>
      <c r="C6" s="46">
        <v>137318.0116</v>
      </c>
    </row>
    <row r="7" spans="1:3">
      <c r="A7" s="46">
        <v>1985</v>
      </c>
      <c r="B7" s="46"/>
      <c r="C7" s="46">
        <v>147821.1171</v>
      </c>
    </row>
    <row r="8" spans="1:3">
      <c r="A8" s="46">
        <v>1986</v>
      </c>
      <c r="B8" s="46"/>
      <c r="C8" s="46">
        <v>158141.89840000001</v>
      </c>
    </row>
    <row r="9" spans="1:3">
      <c r="A9" s="46">
        <v>1987</v>
      </c>
      <c r="B9" s="21">
        <v>78135</v>
      </c>
      <c r="C9" s="46">
        <v>164434.95129999999</v>
      </c>
    </row>
    <row r="10" spans="1:3">
      <c r="A10" s="46">
        <v>1988</v>
      </c>
      <c r="B10" s="21">
        <v>82304</v>
      </c>
      <c r="C10" s="46">
        <v>168045.46720000001</v>
      </c>
    </row>
    <row r="11" spans="1:3">
      <c r="A11" s="46">
        <v>1989</v>
      </c>
      <c r="B11" s="21">
        <v>87011</v>
      </c>
      <c r="C11" s="46">
        <v>175174.37049999999</v>
      </c>
    </row>
    <row r="12" spans="1:3">
      <c r="A12" s="46">
        <v>1990</v>
      </c>
      <c r="B12" s="21">
        <v>90433</v>
      </c>
      <c r="C12" s="46">
        <v>180295.07120000001</v>
      </c>
    </row>
    <row r="13" spans="1:3">
      <c r="A13" s="46">
        <v>1991</v>
      </c>
      <c r="B13" s="21">
        <v>94633</v>
      </c>
      <c r="C13" s="46">
        <v>185595.68400000001</v>
      </c>
    </row>
    <row r="14" spans="1:3">
      <c r="A14" s="46">
        <v>1992</v>
      </c>
      <c r="B14" s="21">
        <v>97606</v>
      </c>
      <c r="C14" s="46">
        <v>192015.85449999999</v>
      </c>
    </row>
    <row r="15" spans="1:3">
      <c r="A15" s="46">
        <v>1993</v>
      </c>
      <c r="B15" s="21">
        <v>100790</v>
      </c>
      <c r="C15" s="46">
        <v>192096.2562</v>
      </c>
    </row>
    <row r="16" spans="1:3">
      <c r="A16" s="46">
        <v>1994</v>
      </c>
      <c r="B16" s="21">
        <v>107810</v>
      </c>
      <c r="C16" s="46">
        <v>205742.70680000001</v>
      </c>
    </row>
    <row r="17" spans="1:3">
      <c r="A17" s="46">
        <v>1995</v>
      </c>
      <c r="B17" s="21">
        <v>112860</v>
      </c>
      <c r="C17" s="46">
        <v>212474.29019999999</v>
      </c>
    </row>
    <row r="18" spans="1:3">
      <c r="A18" s="46">
        <v>1996</v>
      </c>
      <c r="B18" s="21">
        <v>117333</v>
      </c>
      <c r="C18" s="46">
        <v>221635.2542</v>
      </c>
    </row>
    <row r="19" spans="1:3">
      <c r="A19" s="46">
        <v>1997</v>
      </c>
      <c r="B19" s="21">
        <v>122174</v>
      </c>
      <c r="C19" s="46">
        <v>232267.37400000001</v>
      </c>
    </row>
    <row r="20" spans="1:3">
      <c r="A20" s="46">
        <v>1998</v>
      </c>
      <c r="B20" s="21">
        <v>127671</v>
      </c>
      <c r="C20" s="46">
        <v>240507.94750000001</v>
      </c>
    </row>
    <row r="21" spans="1:3">
      <c r="A21" s="46">
        <v>1999</v>
      </c>
      <c r="B21" s="21">
        <v>131454</v>
      </c>
      <c r="C21" s="46">
        <v>251973.7825</v>
      </c>
    </row>
    <row r="22" spans="1:3">
      <c r="A22" s="46">
        <v>2000</v>
      </c>
      <c r="B22" s="21">
        <v>136932</v>
      </c>
      <c r="C22" s="46">
        <v>265924.66470000002</v>
      </c>
    </row>
    <row r="23" spans="1:3">
      <c r="A23" s="46">
        <v>2001</v>
      </c>
      <c r="B23" s="21">
        <v>141861</v>
      </c>
      <c r="C23" s="46">
        <v>275414.15789999999</v>
      </c>
    </row>
    <row r="24" spans="1:3">
      <c r="A24" s="46">
        <v>2002</v>
      </c>
      <c r="B24" s="21">
        <v>147157</v>
      </c>
      <c r="C24" s="46">
        <v>282504.8455</v>
      </c>
    </row>
    <row r="25" spans="1:3">
      <c r="A25" s="46">
        <v>2003</v>
      </c>
      <c r="B25" s="21">
        <v>151255</v>
      </c>
      <c r="C25" s="46">
        <v>287456.76270000002</v>
      </c>
    </row>
    <row r="26" spans="1:3">
      <c r="A26" s="46">
        <v>2004</v>
      </c>
      <c r="B26" s="21">
        <v>160083</v>
      </c>
      <c r="C26" s="46">
        <v>305440.82439999998</v>
      </c>
    </row>
    <row r="27" spans="1:3">
      <c r="A27" s="46">
        <v>2005</v>
      </c>
      <c r="B27" s="21">
        <v>166784</v>
      </c>
      <c r="C27" s="46">
        <v>325477.32860000001</v>
      </c>
    </row>
    <row r="28" spans="1:3">
      <c r="A28" s="46">
        <v>2006</v>
      </c>
      <c r="B28" s="21">
        <v>173270</v>
      </c>
      <c r="C28" s="46">
        <v>347359.91269999999</v>
      </c>
    </row>
    <row r="29" spans="1:3">
      <c r="A29" s="46">
        <v>2007</v>
      </c>
      <c r="B29" s="21">
        <v>177530</v>
      </c>
      <c r="C29" s="46">
        <v>352814.87920000002</v>
      </c>
    </row>
    <row r="30" spans="1:3">
      <c r="A30" s="46">
        <v>2008</v>
      </c>
      <c r="B30" s="21">
        <v>176201</v>
      </c>
      <c r="C30" s="46">
        <v>361674.73</v>
      </c>
    </row>
    <row r="31" spans="1:3">
      <c r="A31" s="46">
        <v>2009</v>
      </c>
      <c r="B31" s="21">
        <v>179308</v>
      </c>
      <c r="C31" s="46">
        <v>342735.0453</v>
      </c>
    </row>
    <row r="32" spans="1:3">
      <c r="A32" s="46">
        <v>2010</v>
      </c>
      <c r="B32" s="21">
        <v>195011</v>
      </c>
      <c r="C32" s="46">
        <v>363386.59149999998</v>
      </c>
    </row>
    <row r="33" spans="1:3">
      <c r="A33" s="46">
        <v>2011</v>
      </c>
      <c r="B33" s="21">
        <v>199057</v>
      </c>
      <c r="C33" s="46">
        <v>371026.91830000002</v>
      </c>
    </row>
    <row r="34" spans="1:3">
      <c r="A34" s="46">
        <v>2012</v>
      </c>
      <c r="B34" s="21">
        <v>204037</v>
      </c>
      <c r="C34" s="46">
        <v>379066.61259999999</v>
      </c>
    </row>
    <row r="35" spans="1:3">
      <c r="A35" s="46">
        <v>2013</v>
      </c>
      <c r="B35" s="21">
        <v>209655</v>
      </c>
      <c r="C35" s="46">
        <v>388332.71529999998</v>
      </c>
    </row>
    <row r="36" spans="1:3">
      <c r="A36" s="46">
        <v>2014</v>
      </c>
      <c r="B36" s="21">
        <v>214009</v>
      </c>
      <c r="C36" s="46">
        <v>399606.58130000002</v>
      </c>
    </row>
    <row r="37" spans="1:3">
      <c r="A37" s="46">
        <v>2015</v>
      </c>
      <c r="B37" s="21">
        <v>220185</v>
      </c>
      <c r="C37" s="46">
        <v>406018.45939999999</v>
      </c>
    </row>
    <row r="38" spans="1:3">
      <c r="A38" s="46">
        <v>2016</v>
      </c>
      <c r="B38" s="21">
        <v>223438</v>
      </c>
      <c r="C38" s="46">
        <v>412615.36790000001</v>
      </c>
    </row>
    <row r="39" spans="1:3">
      <c r="B39" s="21">
        <v>229875</v>
      </c>
    </row>
    <row r="40" spans="1:3">
      <c r="B40" s="21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4631-FF17-DD4B-972E-00EBB06E6591}">
  <dimension ref="A1:J310"/>
  <sheetViews>
    <sheetView topLeftCell="C88" workbookViewId="0">
      <selection activeCell="J105" sqref="J105:K105"/>
    </sheetView>
  </sheetViews>
  <sheetFormatPr baseColWidth="10" defaultRowHeight="20"/>
  <sheetData>
    <row r="1" spans="1:10">
      <c r="A1" s="78" t="s">
        <v>0</v>
      </c>
      <c r="B1" s="78"/>
      <c r="C1" s="78"/>
      <c r="D1" s="78"/>
      <c r="E1" s="79" t="s">
        <v>6</v>
      </c>
      <c r="F1" s="79"/>
      <c r="G1" s="79"/>
      <c r="H1" s="80" t="s">
        <v>1</v>
      </c>
      <c r="I1" s="80"/>
      <c r="J1" s="80"/>
    </row>
    <row r="2" spans="1:10">
      <c r="A2" s="77" t="s">
        <v>2</v>
      </c>
      <c r="B2" s="77" t="s">
        <v>3</v>
      </c>
      <c r="C2" s="77" t="s">
        <v>4</v>
      </c>
      <c r="D2" s="77" t="s">
        <v>5</v>
      </c>
      <c r="E2" s="77" t="s">
        <v>3</v>
      </c>
      <c r="F2" s="77" t="s">
        <v>4</v>
      </c>
      <c r="G2" s="77" t="s">
        <v>5</v>
      </c>
      <c r="H2" s="77" t="s">
        <v>3</v>
      </c>
      <c r="I2" s="77" t="s">
        <v>4</v>
      </c>
      <c r="J2" s="77" t="s">
        <v>5</v>
      </c>
    </row>
    <row r="3" spans="1:10">
      <c r="A3" s="77"/>
      <c r="B3" s="77"/>
      <c r="C3" s="77"/>
      <c r="D3" s="77"/>
      <c r="E3" s="77"/>
      <c r="F3" s="77"/>
      <c r="G3" s="77"/>
      <c r="H3" s="77"/>
      <c r="I3" s="77"/>
      <c r="J3" s="77"/>
    </row>
    <row r="4" spans="1:10">
      <c r="A4" s="14">
        <v>1913</v>
      </c>
      <c r="B4" s="1" t="e">
        <f>'Pretax Calculation'!M3</f>
        <v>#NUM!</v>
      </c>
      <c r="C4" s="1" t="e">
        <f>'Pretax Calculation'!N3</f>
        <v>#NUM!</v>
      </c>
      <c r="D4" s="1" t="e">
        <f>'Pretax Calculation'!O3</f>
        <v>#NUM!</v>
      </c>
      <c r="E4" s="44">
        <v>0.75749999000000001</v>
      </c>
      <c r="F4" s="44">
        <v>0.1855</v>
      </c>
      <c r="G4" s="44">
        <v>5.7100001999999997E-2</v>
      </c>
      <c r="H4" s="2" t="e">
        <f>E4/B4-1</f>
        <v>#NUM!</v>
      </c>
      <c r="I4" s="2" t="e">
        <f>F4/C4-1</f>
        <v>#NUM!</v>
      </c>
      <c r="J4" s="2" t="e">
        <f>G4/D4-1</f>
        <v>#NUM!</v>
      </c>
    </row>
    <row r="5" spans="1:10">
      <c r="A5" s="14">
        <v>1914</v>
      </c>
      <c r="B5" s="1" t="e">
        <f>'Pretax Calculation'!M4</f>
        <v>#NUM!</v>
      </c>
      <c r="C5" s="1" t="e">
        <f>'Pretax Calculation'!N4</f>
        <v>#NUM!</v>
      </c>
      <c r="D5" s="1" t="e">
        <f>'Pretax Calculation'!O4</f>
        <v>#NUM!</v>
      </c>
      <c r="E5" s="44">
        <v>0.75739997999999997</v>
      </c>
      <c r="F5" s="44">
        <v>0.186</v>
      </c>
      <c r="G5" s="44">
        <v>5.6600000999999997E-2</v>
      </c>
      <c r="H5" s="2" t="e">
        <f t="shared" ref="H5:H68" si="0">E5/B5-1</f>
        <v>#NUM!</v>
      </c>
      <c r="I5" s="2" t="e">
        <f t="shared" ref="I5:I68" si="1">F5/C5-1</f>
        <v>#NUM!</v>
      </c>
      <c r="J5" s="2" t="e">
        <f t="shared" ref="J5:J68" si="2">G5/D5-1</f>
        <v>#NUM!</v>
      </c>
    </row>
    <row r="6" spans="1:10">
      <c r="A6" s="14">
        <v>1915</v>
      </c>
      <c r="B6" s="1" t="e">
        <f>'Pretax Calculation'!M5</f>
        <v>#NUM!</v>
      </c>
      <c r="C6" s="1" t="e">
        <f>'Pretax Calculation'!N5</f>
        <v>#NUM!</v>
      </c>
      <c r="D6" s="1" t="e">
        <f>'Pretax Calculation'!O5</f>
        <v>#NUM!</v>
      </c>
      <c r="E6" s="44">
        <v>0.75889998999999997</v>
      </c>
      <c r="F6" s="44">
        <v>0.18350000999999999</v>
      </c>
      <c r="G6" s="44">
        <v>5.7700001000000001E-2</v>
      </c>
      <c r="H6" s="2" t="e">
        <f t="shared" si="0"/>
        <v>#NUM!</v>
      </c>
      <c r="I6" s="2" t="e">
        <f t="shared" si="1"/>
        <v>#NUM!</v>
      </c>
      <c r="J6" s="2" t="e">
        <f t="shared" si="2"/>
        <v>#NUM!</v>
      </c>
    </row>
    <row r="7" spans="1:10">
      <c r="A7" s="14">
        <v>1916</v>
      </c>
      <c r="B7" s="1" t="e">
        <f>'Pretax Calculation'!M6</f>
        <v>#NUM!</v>
      </c>
      <c r="C7" s="1" t="e">
        <f>'Pretax Calculation'!N6</f>
        <v>#NUM!</v>
      </c>
      <c r="D7" s="1" t="e">
        <f>'Pretax Calculation'!O6</f>
        <v>#NUM!</v>
      </c>
      <c r="E7" s="44">
        <v>0.74900001000000005</v>
      </c>
      <c r="F7" s="44">
        <v>0.18340001</v>
      </c>
      <c r="G7" s="44">
        <v>6.7599996999999995E-2</v>
      </c>
      <c r="H7" s="2" t="e">
        <f t="shared" si="0"/>
        <v>#NUM!</v>
      </c>
      <c r="I7" s="2" t="e">
        <f t="shared" si="1"/>
        <v>#NUM!</v>
      </c>
      <c r="J7" s="2" t="e">
        <f t="shared" si="2"/>
        <v>#NUM!</v>
      </c>
    </row>
    <row r="8" spans="1:10">
      <c r="A8" s="14">
        <v>1917</v>
      </c>
      <c r="B8" s="1" t="e">
        <f>'Pretax Calculation'!M7</f>
        <v>#NUM!</v>
      </c>
      <c r="C8" s="1" t="e">
        <f>'Pretax Calculation'!N7</f>
        <v>#NUM!</v>
      </c>
      <c r="D8" s="1" t="e">
        <f>'Pretax Calculation'!O7</f>
        <v>#NUM!</v>
      </c>
      <c r="E8" s="44">
        <v>0.74349999</v>
      </c>
      <c r="F8" s="44">
        <v>0.18290000000000001</v>
      </c>
      <c r="G8" s="44">
        <v>7.3600001999999998E-2</v>
      </c>
      <c r="H8" s="2" t="e">
        <f t="shared" si="0"/>
        <v>#NUM!</v>
      </c>
      <c r="I8" s="2" t="e">
        <f t="shared" si="1"/>
        <v>#NUM!</v>
      </c>
      <c r="J8" s="2" t="e">
        <f t="shared" si="2"/>
        <v>#NUM!</v>
      </c>
    </row>
    <row r="9" spans="1:10">
      <c r="A9" s="14">
        <v>1918</v>
      </c>
      <c r="B9" s="1" t="e">
        <f>'Pretax Calculation'!M8</f>
        <v>#NUM!</v>
      </c>
      <c r="C9" s="1" t="e">
        <f>'Pretax Calculation'!N8</f>
        <v>#NUM!</v>
      </c>
      <c r="D9" s="1" t="e">
        <f>'Pretax Calculation'!O8</f>
        <v>#NUM!</v>
      </c>
      <c r="E9" s="44">
        <v>0.73839997999999996</v>
      </c>
      <c r="F9" s="44">
        <v>0.1837</v>
      </c>
      <c r="G9" s="44">
        <v>7.7899999999999997E-2</v>
      </c>
      <c r="H9" s="2" t="e">
        <f t="shared" si="0"/>
        <v>#NUM!</v>
      </c>
      <c r="I9" s="2" t="e">
        <f t="shared" si="1"/>
        <v>#NUM!</v>
      </c>
      <c r="J9" s="2" t="e">
        <f t="shared" si="2"/>
        <v>#NUM!</v>
      </c>
    </row>
    <row r="10" spans="1:10">
      <c r="A10" s="14">
        <v>1919</v>
      </c>
      <c r="B10" s="1" t="e">
        <f>'Pretax Calculation'!M9</f>
        <v>#NUM!</v>
      </c>
      <c r="C10" s="1" t="e">
        <f>'Pretax Calculation'!N9</f>
        <v>#NUM!</v>
      </c>
      <c r="D10" s="1" t="e">
        <f>'Pretax Calculation'!O9</f>
        <v>#NUM!</v>
      </c>
      <c r="E10" s="44">
        <v>0.74890000000000001</v>
      </c>
      <c r="F10" s="44">
        <v>0.18140000000000001</v>
      </c>
      <c r="G10" s="44">
        <v>6.9700002999999996E-2</v>
      </c>
      <c r="H10" s="2" t="e">
        <f t="shared" si="0"/>
        <v>#NUM!</v>
      </c>
      <c r="I10" s="2" t="e">
        <f t="shared" si="1"/>
        <v>#NUM!</v>
      </c>
      <c r="J10" s="2" t="e">
        <f t="shared" si="2"/>
        <v>#NUM!</v>
      </c>
    </row>
    <row r="11" spans="1:10">
      <c r="A11" s="14">
        <v>1920</v>
      </c>
      <c r="B11" s="1" t="e">
        <f>'Pretax Calculation'!M10</f>
        <v>#NUM!</v>
      </c>
      <c r="C11" s="1" t="e">
        <f>'Pretax Calculation'!N10</f>
        <v>#NUM!</v>
      </c>
      <c r="D11" s="1" t="e">
        <f>'Pretax Calculation'!O10</f>
        <v>#NUM!</v>
      </c>
      <c r="E11" s="44">
        <v>0.74669998999999998</v>
      </c>
      <c r="F11" s="44">
        <v>0.184</v>
      </c>
      <c r="G11" s="44">
        <v>6.9300002999999999E-2</v>
      </c>
      <c r="H11" s="2" t="e">
        <f t="shared" si="0"/>
        <v>#NUM!</v>
      </c>
      <c r="I11" s="2" t="e">
        <f t="shared" si="1"/>
        <v>#NUM!</v>
      </c>
      <c r="J11" s="2" t="e">
        <f t="shared" si="2"/>
        <v>#NUM!</v>
      </c>
    </row>
    <row r="12" spans="1:10">
      <c r="A12" s="14">
        <v>1921</v>
      </c>
      <c r="B12" s="1" t="e">
        <f>'Pretax Calculation'!M11</f>
        <v>#NUM!</v>
      </c>
      <c r="C12" s="1" t="e">
        <f>'Pretax Calculation'!N11</f>
        <v>#NUM!</v>
      </c>
      <c r="D12" s="1" t="e">
        <f>'Pretax Calculation'!O11</f>
        <v>#NUM!</v>
      </c>
      <c r="E12" s="44">
        <v>0.74980002999999995</v>
      </c>
      <c r="F12" s="44">
        <v>0.18459999999999999</v>
      </c>
      <c r="G12" s="44">
        <v>6.5499999000000003E-2</v>
      </c>
      <c r="H12" s="2" t="e">
        <f t="shared" si="0"/>
        <v>#NUM!</v>
      </c>
      <c r="I12" s="2" t="e">
        <f t="shared" si="1"/>
        <v>#NUM!</v>
      </c>
      <c r="J12" s="2" t="e">
        <f t="shared" si="2"/>
        <v>#NUM!</v>
      </c>
    </row>
    <row r="13" spans="1:10">
      <c r="A13" s="14">
        <v>1922</v>
      </c>
      <c r="B13" s="1" t="e">
        <f>'Pretax Calculation'!M12</f>
        <v>#NUM!</v>
      </c>
      <c r="C13" s="1" t="e">
        <f>'Pretax Calculation'!N12</f>
        <v>#NUM!</v>
      </c>
      <c r="D13" s="1" t="e">
        <f>'Pretax Calculation'!O12</f>
        <v>#NUM!</v>
      </c>
      <c r="E13" s="44">
        <v>0.74690002</v>
      </c>
      <c r="F13" s="44">
        <v>0.18479999999999999</v>
      </c>
      <c r="G13" s="44">
        <v>6.8199999999999997E-2</v>
      </c>
      <c r="H13" s="2" t="e">
        <f t="shared" si="0"/>
        <v>#NUM!</v>
      </c>
      <c r="I13" s="2" t="e">
        <f t="shared" si="1"/>
        <v>#NUM!</v>
      </c>
      <c r="J13" s="2" t="e">
        <f t="shared" si="2"/>
        <v>#NUM!</v>
      </c>
    </row>
    <row r="14" spans="1:10">
      <c r="A14" s="14">
        <v>1923</v>
      </c>
      <c r="B14" s="1" t="e">
        <f>'Pretax Calculation'!M13</f>
        <v>#NUM!</v>
      </c>
      <c r="C14" s="1" t="e">
        <f>'Pretax Calculation'!N13</f>
        <v>#NUM!</v>
      </c>
      <c r="D14" s="1" t="e">
        <f>'Pretax Calculation'!O13</f>
        <v>#NUM!</v>
      </c>
      <c r="E14" s="44">
        <v>0.74550002999999998</v>
      </c>
      <c r="F14" s="44">
        <v>0.18590000000000001</v>
      </c>
      <c r="G14" s="44">
        <v>6.8599998999999995E-2</v>
      </c>
      <c r="H14" s="2" t="e">
        <f t="shared" si="0"/>
        <v>#NUM!</v>
      </c>
      <c r="I14" s="2" t="e">
        <f t="shared" si="1"/>
        <v>#NUM!</v>
      </c>
      <c r="J14" s="2" t="e">
        <f t="shared" si="2"/>
        <v>#NUM!</v>
      </c>
    </row>
    <row r="15" spans="1:10">
      <c r="A15" s="14">
        <v>1924</v>
      </c>
      <c r="B15" s="1" t="e">
        <f>'Pretax Calculation'!M14</f>
        <v>#NUM!</v>
      </c>
      <c r="C15" s="1" t="e">
        <f>'Pretax Calculation'!N14</f>
        <v>#NUM!</v>
      </c>
      <c r="D15" s="1" t="e">
        <f>'Pretax Calculation'!O14</f>
        <v>#NUM!</v>
      </c>
      <c r="E15" s="44">
        <v>0.74659997</v>
      </c>
      <c r="F15" s="44">
        <v>0.18509999999999999</v>
      </c>
      <c r="G15" s="44">
        <v>6.8300000999999999E-2</v>
      </c>
      <c r="H15" s="2" t="e">
        <f t="shared" si="0"/>
        <v>#NUM!</v>
      </c>
      <c r="I15" s="2" t="e">
        <f t="shared" si="1"/>
        <v>#NUM!</v>
      </c>
      <c r="J15" s="2" t="e">
        <f t="shared" si="2"/>
        <v>#NUM!</v>
      </c>
    </row>
    <row r="16" spans="1:10">
      <c r="A16" s="14">
        <v>1925</v>
      </c>
      <c r="B16" s="1" t="e">
        <f>'Pretax Calculation'!M15</f>
        <v>#NUM!</v>
      </c>
      <c r="C16" s="1" t="e">
        <f>'Pretax Calculation'!N15</f>
        <v>#NUM!</v>
      </c>
      <c r="D16" s="1" t="e">
        <f>'Pretax Calculation'!O15</f>
        <v>#NUM!</v>
      </c>
      <c r="E16" s="44">
        <v>0.74589998000000002</v>
      </c>
      <c r="F16" s="44">
        <v>0.1855</v>
      </c>
      <c r="G16" s="44">
        <v>6.8499997000000007E-2</v>
      </c>
      <c r="H16" s="2" t="e">
        <f t="shared" si="0"/>
        <v>#NUM!</v>
      </c>
      <c r="I16" s="2" t="e">
        <f t="shared" si="1"/>
        <v>#NUM!</v>
      </c>
      <c r="J16" s="2" t="e">
        <f t="shared" si="2"/>
        <v>#NUM!</v>
      </c>
    </row>
    <row r="17" spans="1:10">
      <c r="A17" s="14">
        <v>1926</v>
      </c>
      <c r="B17" s="1" t="e">
        <f>'Pretax Calculation'!M16</f>
        <v>#NUM!</v>
      </c>
      <c r="C17" s="1" t="e">
        <f>'Pretax Calculation'!N16</f>
        <v>#NUM!</v>
      </c>
      <c r="D17" s="1" t="e">
        <f>'Pretax Calculation'!O16</f>
        <v>#NUM!</v>
      </c>
      <c r="E17" s="44">
        <v>0.74599998999999995</v>
      </c>
      <c r="F17" s="44">
        <v>0.18509999999999999</v>
      </c>
      <c r="G17" s="44">
        <v>6.8899997000000004E-2</v>
      </c>
      <c r="H17" s="2" t="e">
        <f t="shared" si="0"/>
        <v>#NUM!</v>
      </c>
      <c r="I17" s="2" t="e">
        <f t="shared" si="1"/>
        <v>#NUM!</v>
      </c>
      <c r="J17" s="2" t="e">
        <f t="shared" si="2"/>
        <v>#NUM!</v>
      </c>
    </row>
    <row r="18" spans="1:10">
      <c r="A18" s="14">
        <v>1927</v>
      </c>
      <c r="B18" s="1" t="e">
        <f>'Pretax Calculation'!M17</f>
        <v>#NUM!</v>
      </c>
      <c r="C18" s="1" t="e">
        <f>'Pretax Calculation'!N17</f>
        <v>#NUM!</v>
      </c>
      <c r="D18" s="1" t="e">
        <f>'Pretax Calculation'!O17</f>
        <v>#NUM!</v>
      </c>
      <c r="E18" s="44">
        <v>0.73989998999999995</v>
      </c>
      <c r="F18" s="44">
        <v>0.18520001</v>
      </c>
      <c r="G18" s="44">
        <v>7.4800000000000005E-2</v>
      </c>
      <c r="H18" s="2" t="e">
        <f t="shared" si="0"/>
        <v>#NUM!</v>
      </c>
      <c r="I18" s="2" t="e">
        <f t="shared" si="1"/>
        <v>#NUM!</v>
      </c>
      <c r="J18" s="2" t="e">
        <f t="shared" si="2"/>
        <v>#NUM!</v>
      </c>
    </row>
    <row r="19" spans="1:10">
      <c r="A19" s="14">
        <v>1928</v>
      </c>
      <c r="B19" s="1" t="e">
        <f>'Pretax Calculation'!M18</f>
        <v>#NUM!</v>
      </c>
      <c r="C19" s="1" t="e">
        <f>'Pretax Calculation'!N18</f>
        <v>#NUM!</v>
      </c>
      <c r="D19" s="1" t="e">
        <f>'Pretax Calculation'!O18</f>
        <v>#NUM!</v>
      </c>
      <c r="E19" s="44">
        <v>0.73780000000000001</v>
      </c>
      <c r="F19" s="44">
        <v>0.18539998999999999</v>
      </c>
      <c r="G19" s="44">
        <v>7.6800004000000005E-2</v>
      </c>
      <c r="H19" s="2" t="e">
        <f t="shared" si="0"/>
        <v>#NUM!</v>
      </c>
      <c r="I19" s="2" t="e">
        <f t="shared" si="1"/>
        <v>#NUM!</v>
      </c>
      <c r="J19" s="2" t="e">
        <f t="shared" si="2"/>
        <v>#NUM!</v>
      </c>
    </row>
    <row r="20" spans="1:10">
      <c r="A20" s="14">
        <v>1929</v>
      </c>
      <c r="B20" s="1" t="e">
        <f>'Pretax Calculation'!M19</f>
        <v>#NUM!</v>
      </c>
      <c r="C20" s="1" t="e">
        <f>'Pretax Calculation'!N19</f>
        <v>#NUM!</v>
      </c>
      <c r="D20" s="1" t="e">
        <f>'Pretax Calculation'!O19</f>
        <v>#NUM!</v>
      </c>
      <c r="E20" s="44">
        <v>0.73540002000000004</v>
      </c>
      <c r="F20" s="44">
        <v>0.18590000000000001</v>
      </c>
      <c r="G20" s="44">
        <v>7.8799999999999995E-2</v>
      </c>
      <c r="H20" s="2" t="e">
        <f t="shared" si="0"/>
        <v>#NUM!</v>
      </c>
      <c r="I20" s="2" t="e">
        <f t="shared" si="1"/>
        <v>#NUM!</v>
      </c>
      <c r="J20" s="2" t="e">
        <f t="shared" si="2"/>
        <v>#NUM!</v>
      </c>
    </row>
    <row r="21" spans="1:10">
      <c r="A21" s="14">
        <v>1930</v>
      </c>
      <c r="B21" s="1" t="e">
        <f>'Pretax Calculation'!M20</f>
        <v>#NUM!</v>
      </c>
      <c r="C21" s="1" t="e">
        <f>'Pretax Calculation'!N20</f>
        <v>#NUM!</v>
      </c>
      <c r="D21" s="1" t="e">
        <f>'Pretax Calculation'!O20</f>
        <v>#NUM!</v>
      </c>
      <c r="E21" s="44">
        <v>0.72719997000000003</v>
      </c>
      <c r="F21" s="44">
        <v>0.1883</v>
      </c>
      <c r="G21" s="44">
        <v>8.4500000000000006E-2</v>
      </c>
      <c r="H21" s="2" t="e">
        <f t="shared" si="0"/>
        <v>#NUM!</v>
      </c>
      <c r="I21" s="2" t="e">
        <f t="shared" si="1"/>
        <v>#NUM!</v>
      </c>
      <c r="J21" s="2" t="e">
        <f t="shared" si="2"/>
        <v>#NUM!</v>
      </c>
    </row>
    <row r="22" spans="1:10">
      <c r="A22" s="14">
        <v>1931</v>
      </c>
      <c r="B22" s="1" t="e">
        <f>'Pretax Calculation'!M21</f>
        <v>#NUM!</v>
      </c>
      <c r="C22" s="1" t="e">
        <f>'Pretax Calculation'!N21</f>
        <v>#NUM!</v>
      </c>
      <c r="D22" s="1" t="e">
        <f>'Pretax Calculation'!O21</f>
        <v>#NUM!</v>
      </c>
      <c r="E22" s="44">
        <v>0.73079996999999997</v>
      </c>
      <c r="F22" s="44">
        <v>0.18759999999999999</v>
      </c>
      <c r="G22" s="44">
        <v>8.1500001000000002E-2</v>
      </c>
      <c r="H22" s="2" t="e">
        <f t="shared" si="0"/>
        <v>#NUM!</v>
      </c>
      <c r="I22" s="2" t="e">
        <f t="shared" si="1"/>
        <v>#NUM!</v>
      </c>
      <c r="J22" s="2" t="e">
        <f t="shared" si="2"/>
        <v>#NUM!</v>
      </c>
    </row>
    <row r="23" spans="1:10">
      <c r="A23" s="14">
        <v>1932</v>
      </c>
      <c r="B23" s="1" t="e">
        <f>'Pretax Calculation'!M22</f>
        <v>#NUM!</v>
      </c>
      <c r="C23" s="1" t="e">
        <f>'Pretax Calculation'!N22</f>
        <v>#NUM!</v>
      </c>
      <c r="D23" s="1" t="e">
        <f>'Pretax Calculation'!O22</f>
        <v>#NUM!</v>
      </c>
      <c r="E23" s="44">
        <v>0.72199999999999998</v>
      </c>
      <c r="F23" s="44">
        <v>0.19059999</v>
      </c>
      <c r="G23" s="44">
        <v>8.7399996999999993E-2</v>
      </c>
      <c r="H23" s="2" t="e">
        <f t="shared" si="0"/>
        <v>#NUM!</v>
      </c>
      <c r="I23" s="2" t="e">
        <f t="shared" si="1"/>
        <v>#NUM!</v>
      </c>
      <c r="J23" s="2" t="e">
        <f t="shared" si="2"/>
        <v>#NUM!</v>
      </c>
    </row>
    <row r="24" spans="1:10">
      <c r="A24" s="14">
        <v>1933</v>
      </c>
      <c r="B24" s="1" t="e">
        <f>'Pretax Calculation'!M23</f>
        <v>#NUM!</v>
      </c>
      <c r="C24" s="1" t="e">
        <f>'Pretax Calculation'!N23</f>
        <v>#NUM!</v>
      </c>
      <c r="D24" s="1" t="e">
        <f>'Pretax Calculation'!O23</f>
        <v>#NUM!</v>
      </c>
      <c r="E24" s="44">
        <v>0.72180003000000004</v>
      </c>
      <c r="F24" s="44">
        <v>0.1908</v>
      </c>
      <c r="G24" s="44">
        <v>8.7399996999999993E-2</v>
      </c>
      <c r="H24" s="2" t="e">
        <f t="shared" si="0"/>
        <v>#NUM!</v>
      </c>
      <c r="I24" s="2" t="e">
        <f t="shared" si="1"/>
        <v>#NUM!</v>
      </c>
      <c r="J24" s="2" t="e">
        <f t="shared" si="2"/>
        <v>#NUM!</v>
      </c>
    </row>
    <row r="25" spans="1:10">
      <c r="A25" s="14">
        <v>1934</v>
      </c>
      <c r="B25" s="1" t="e">
        <f>'Pretax Calculation'!M24</f>
        <v>#NUM!</v>
      </c>
      <c r="C25" s="1" t="e">
        <f>'Pretax Calculation'!N24</f>
        <v>#NUM!</v>
      </c>
      <c r="D25" s="1" t="e">
        <f>'Pretax Calculation'!O24</f>
        <v>#NUM!</v>
      </c>
      <c r="E25" s="44">
        <v>0.73460000999999997</v>
      </c>
      <c r="F25" s="44">
        <v>0.1885</v>
      </c>
      <c r="G25" s="44">
        <v>7.6899997999999997E-2</v>
      </c>
      <c r="H25" s="2" t="e">
        <f t="shared" si="0"/>
        <v>#NUM!</v>
      </c>
      <c r="I25" s="2" t="e">
        <f t="shared" si="1"/>
        <v>#NUM!</v>
      </c>
      <c r="J25" s="2" t="e">
        <f t="shared" si="2"/>
        <v>#NUM!</v>
      </c>
    </row>
    <row r="26" spans="1:10">
      <c r="A26" s="14">
        <v>1935</v>
      </c>
      <c r="B26" s="1" t="e">
        <f>'Pretax Calculation'!M25</f>
        <v>#NUM!</v>
      </c>
      <c r="C26" s="1" t="e">
        <f>'Pretax Calculation'!N25</f>
        <v>#NUM!</v>
      </c>
      <c r="D26" s="1" t="e">
        <f>'Pretax Calculation'!O25</f>
        <v>#NUM!</v>
      </c>
      <c r="E26" s="44">
        <v>0.73740000000000006</v>
      </c>
      <c r="F26" s="44">
        <v>0.18799999000000001</v>
      </c>
      <c r="G26" s="44">
        <v>7.4699998000000004E-2</v>
      </c>
      <c r="H26" s="2" t="e">
        <f t="shared" si="0"/>
        <v>#NUM!</v>
      </c>
      <c r="I26" s="2" t="e">
        <f t="shared" si="1"/>
        <v>#NUM!</v>
      </c>
      <c r="J26" s="2" t="e">
        <f t="shared" si="2"/>
        <v>#NUM!</v>
      </c>
    </row>
    <row r="27" spans="1:10">
      <c r="A27" s="14">
        <v>1936</v>
      </c>
      <c r="B27" s="1" t="e">
        <f>'Pretax Calculation'!M26</f>
        <v>#NUM!</v>
      </c>
      <c r="C27" s="1" t="e">
        <f>'Pretax Calculation'!N26</f>
        <v>#NUM!</v>
      </c>
      <c r="D27" s="1" t="e">
        <f>'Pretax Calculation'!O26</f>
        <v>#NUM!</v>
      </c>
      <c r="E27" s="44">
        <v>0.74390000000000001</v>
      </c>
      <c r="F27" s="44">
        <v>0.18610001000000001</v>
      </c>
      <c r="G27" s="44">
        <v>6.9899999000000004E-2</v>
      </c>
      <c r="H27" s="2" t="e">
        <f t="shared" si="0"/>
        <v>#NUM!</v>
      </c>
      <c r="I27" s="2" t="e">
        <f t="shared" si="1"/>
        <v>#NUM!</v>
      </c>
      <c r="J27" s="2" t="e">
        <f t="shared" si="2"/>
        <v>#NUM!</v>
      </c>
    </row>
    <row r="28" spans="1:10">
      <c r="A28" s="14">
        <v>1937</v>
      </c>
      <c r="B28" s="1" t="e">
        <f>'Pretax Calculation'!M27</f>
        <v>#NUM!</v>
      </c>
      <c r="C28" s="1" t="e">
        <f>'Pretax Calculation'!N27</f>
        <v>#NUM!</v>
      </c>
      <c r="D28" s="1" t="e">
        <f>'Pretax Calculation'!O27</f>
        <v>#NUM!</v>
      </c>
      <c r="E28" s="44">
        <v>0.74190003000000004</v>
      </c>
      <c r="F28" s="44">
        <v>0.18619999000000001</v>
      </c>
      <c r="G28" s="44">
        <v>7.1999996999999996E-2</v>
      </c>
      <c r="H28" s="2" t="e">
        <f t="shared" si="0"/>
        <v>#NUM!</v>
      </c>
      <c r="I28" s="2" t="e">
        <f t="shared" si="1"/>
        <v>#NUM!</v>
      </c>
      <c r="J28" s="2" t="e">
        <f t="shared" si="2"/>
        <v>#NUM!</v>
      </c>
    </row>
    <row r="29" spans="1:10">
      <c r="A29" s="14">
        <v>1938</v>
      </c>
      <c r="B29" s="1" t="e">
        <f>'Pretax Calculation'!M28</f>
        <v>#NUM!</v>
      </c>
      <c r="C29" s="1" t="e">
        <f>'Pretax Calculation'!N28</f>
        <v>#NUM!</v>
      </c>
      <c r="D29" s="1" t="e">
        <f>'Pretax Calculation'!O28</f>
        <v>#NUM!</v>
      </c>
      <c r="E29" s="44">
        <v>0.73110001999999996</v>
      </c>
      <c r="F29" s="44">
        <v>0.18840000000000001</v>
      </c>
      <c r="G29" s="44">
        <v>8.0499999000000003E-2</v>
      </c>
      <c r="H29" s="2" t="e">
        <f t="shared" si="0"/>
        <v>#NUM!</v>
      </c>
      <c r="I29" s="2" t="e">
        <f t="shared" si="1"/>
        <v>#NUM!</v>
      </c>
      <c r="J29" s="2" t="e">
        <f t="shared" si="2"/>
        <v>#NUM!</v>
      </c>
    </row>
    <row r="30" spans="1:10">
      <c r="A30" s="14">
        <v>1939</v>
      </c>
      <c r="B30" s="1" t="e">
        <f>'Pretax Calculation'!M29</f>
        <v>#NUM!</v>
      </c>
      <c r="C30" s="1" t="e">
        <f>'Pretax Calculation'!N29</f>
        <v>#NUM!</v>
      </c>
      <c r="D30" s="1" t="e">
        <f>'Pretax Calculation'!O29</f>
        <v>#NUM!</v>
      </c>
      <c r="E30" s="44">
        <v>0.72649996999999999</v>
      </c>
      <c r="F30" s="44">
        <v>0.1895</v>
      </c>
      <c r="G30" s="44">
        <v>8.3899997000000004E-2</v>
      </c>
      <c r="H30" s="2" t="e">
        <f t="shared" si="0"/>
        <v>#NUM!</v>
      </c>
      <c r="I30" s="2" t="e">
        <f t="shared" si="1"/>
        <v>#NUM!</v>
      </c>
      <c r="J30" s="2" t="e">
        <f t="shared" si="2"/>
        <v>#NUM!</v>
      </c>
    </row>
    <row r="31" spans="1:10">
      <c r="A31" s="14">
        <v>1940</v>
      </c>
      <c r="B31" s="1" t="e">
        <f>'Pretax Calculation'!M30</f>
        <v>#NUM!</v>
      </c>
      <c r="C31" s="1" t="e">
        <f>'Pretax Calculation'!N30</f>
        <v>#NUM!</v>
      </c>
      <c r="D31" s="1" t="e">
        <f>'Pretax Calculation'!O30</f>
        <v>#NUM!</v>
      </c>
      <c r="E31" s="44">
        <v>0.73250002000000003</v>
      </c>
      <c r="F31" s="44">
        <v>0.18740000000000001</v>
      </c>
      <c r="G31" s="44">
        <v>8.0100000000000005E-2</v>
      </c>
      <c r="H31" s="2" t="e">
        <f t="shared" si="0"/>
        <v>#NUM!</v>
      </c>
      <c r="I31" s="2" t="e">
        <f t="shared" si="1"/>
        <v>#NUM!</v>
      </c>
      <c r="J31" s="2" t="e">
        <f t="shared" si="2"/>
        <v>#NUM!</v>
      </c>
    </row>
    <row r="32" spans="1:10">
      <c r="A32" s="14">
        <v>1941</v>
      </c>
      <c r="B32" s="1" t="e">
        <f>'Pretax Calculation'!M31</f>
        <v>#NUM!</v>
      </c>
      <c r="C32" s="1" t="e">
        <f>'Pretax Calculation'!N31</f>
        <v>#NUM!</v>
      </c>
      <c r="D32" s="1" t="e">
        <f>'Pretax Calculation'!O31</f>
        <v>#NUM!</v>
      </c>
      <c r="E32" s="44">
        <v>0.73549998000000005</v>
      </c>
      <c r="F32" s="44">
        <v>0.18759999999999999</v>
      </c>
      <c r="G32" s="44">
        <v>7.6899997999999997E-2</v>
      </c>
      <c r="H32" s="2" t="e">
        <f t="shared" si="0"/>
        <v>#NUM!</v>
      </c>
      <c r="I32" s="2" t="e">
        <f t="shared" si="1"/>
        <v>#NUM!</v>
      </c>
      <c r="J32" s="2" t="e">
        <f t="shared" si="2"/>
        <v>#NUM!</v>
      </c>
    </row>
    <row r="33" spans="1:10">
      <c r="A33" s="14">
        <v>1942</v>
      </c>
      <c r="B33" s="1" t="e">
        <f>'Pretax Calculation'!M32</f>
        <v>#NUM!</v>
      </c>
      <c r="C33" s="1" t="e">
        <f>'Pretax Calculation'!N32</f>
        <v>#NUM!</v>
      </c>
      <c r="D33" s="1" t="e">
        <f>'Pretax Calculation'!O32</f>
        <v>#NUM!</v>
      </c>
      <c r="E33" s="44">
        <v>0.74150002000000004</v>
      </c>
      <c r="F33" s="44">
        <v>0.18690000000000001</v>
      </c>
      <c r="G33" s="44">
        <v>7.1599997999999998E-2</v>
      </c>
      <c r="H33" s="2" t="e">
        <f t="shared" si="0"/>
        <v>#NUM!</v>
      </c>
      <c r="I33" s="2" t="e">
        <f t="shared" si="1"/>
        <v>#NUM!</v>
      </c>
      <c r="J33" s="2" t="e">
        <f t="shared" si="2"/>
        <v>#NUM!</v>
      </c>
    </row>
    <row r="34" spans="1:10">
      <c r="A34" s="14">
        <v>1943</v>
      </c>
      <c r="B34" s="1" t="e">
        <f>'Pretax Calculation'!M33</f>
        <v>#NUM!</v>
      </c>
      <c r="C34" s="1" t="e">
        <f>'Pretax Calculation'!N33</f>
        <v>#NUM!</v>
      </c>
      <c r="D34" s="1" t="e">
        <f>'Pretax Calculation'!O33</f>
        <v>#NUM!</v>
      </c>
      <c r="E34" s="44">
        <v>0.72009999000000002</v>
      </c>
      <c r="F34" s="44">
        <v>0.19439999999999999</v>
      </c>
      <c r="G34" s="44">
        <v>8.5500002000000005E-2</v>
      </c>
      <c r="H34" s="2" t="e">
        <f t="shared" si="0"/>
        <v>#NUM!</v>
      </c>
      <c r="I34" s="2" t="e">
        <f t="shared" si="1"/>
        <v>#NUM!</v>
      </c>
      <c r="J34" s="2" t="e">
        <f t="shared" si="2"/>
        <v>#NUM!</v>
      </c>
    </row>
    <row r="35" spans="1:10">
      <c r="A35" s="14">
        <v>1944</v>
      </c>
      <c r="B35" s="1" t="e">
        <f>'Pretax Calculation'!M34</f>
        <v>#NUM!</v>
      </c>
      <c r="C35" s="1" t="e">
        <f>'Pretax Calculation'!N34</f>
        <v>#NUM!</v>
      </c>
      <c r="D35" s="1" t="e">
        <f>'Pretax Calculation'!O34</f>
        <v>#NUM!</v>
      </c>
      <c r="E35" s="44">
        <v>0.70770001000000005</v>
      </c>
      <c r="F35" s="44">
        <v>0.19689999999999999</v>
      </c>
      <c r="G35" s="44">
        <v>9.5399998E-2</v>
      </c>
      <c r="H35" s="2" t="e">
        <f t="shared" si="0"/>
        <v>#NUM!</v>
      </c>
      <c r="I35" s="2" t="e">
        <f t="shared" si="1"/>
        <v>#NUM!</v>
      </c>
      <c r="J35" s="2" t="e">
        <f t="shared" si="2"/>
        <v>#NUM!</v>
      </c>
    </row>
    <row r="36" spans="1:10">
      <c r="A36" s="14">
        <v>1945</v>
      </c>
      <c r="B36" s="1" t="e">
        <f>'Pretax Calculation'!M35</f>
        <v>#NUM!</v>
      </c>
      <c r="C36" s="1" t="e">
        <f>'Pretax Calculation'!N35</f>
        <v>#NUM!</v>
      </c>
      <c r="D36" s="1" t="e">
        <f>'Pretax Calculation'!O35</f>
        <v>#NUM!</v>
      </c>
      <c r="E36" s="44">
        <v>0.70749998000000003</v>
      </c>
      <c r="F36" s="44">
        <v>0.19840000999999999</v>
      </c>
      <c r="G36" s="44">
        <v>9.4099998000000004E-2</v>
      </c>
      <c r="H36" s="2" t="e">
        <f t="shared" si="0"/>
        <v>#NUM!</v>
      </c>
      <c r="I36" s="2" t="e">
        <f t="shared" si="1"/>
        <v>#NUM!</v>
      </c>
      <c r="J36" s="2" t="e">
        <f t="shared" si="2"/>
        <v>#NUM!</v>
      </c>
    </row>
    <row r="37" spans="1:10">
      <c r="A37" s="14">
        <v>1946</v>
      </c>
      <c r="B37" s="1" t="e">
        <f>'Pretax Calculation'!M36</f>
        <v>#NUM!</v>
      </c>
      <c r="C37" s="1" t="e">
        <f>'Pretax Calculation'!N36</f>
        <v>#NUM!</v>
      </c>
      <c r="D37" s="1" t="e">
        <f>'Pretax Calculation'!O36</f>
        <v>#NUM!</v>
      </c>
      <c r="E37" s="44">
        <v>0.69889997999999998</v>
      </c>
      <c r="F37" s="44">
        <v>0.19639999999999999</v>
      </c>
      <c r="G37" s="44">
        <v>0.1047</v>
      </c>
      <c r="H37" s="2" t="e">
        <f t="shared" si="0"/>
        <v>#NUM!</v>
      </c>
      <c r="I37" s="2" t="e">
        <f t="shared" si="1"/>
        <v>#NUM!</v>
      </c>
      <c r="J37" s="2" t="e">
        <f t="shared" si="2"/>
        <v>#NUM!</v>
      </c>
    </row>
    <row r="38" spans="1:10">
      <c r="A38" s="14">
        <v>1947</v>
      </c>
      <c r="B38" s="1" t="e">
        <f>'Pretax Calculation'!M37</f>
        <v>#NUM!</v>
      </c>
      <c r="C38" s="1" t="e">
        <f>'Pretax Calculation'!N37</f>
        <v>#NUM!</v>
      </c>
      <c r="D38" s="1" t="e">
        <f>'Pretax Calculation'!O37</f>
        <v>#NUM!</v>
      </c>
      <c r="E38" s="44">
        <v>0.68529998999999997</v>
      </c>
      <c r="F38" s="44">
        <v>0.20209999000000001</v>
      </c>
      <c r="G38" s="44">
        <v>0.11260000000000001</v>
      </c>
      <c r="H38" s="2" t="e">
        <f t="shared" si="0"/>
        <v>#NUM!</v>
      </c>
      <c r="I38" s="2" t="e">
        <f t="shared" si="1"/>
        <v>#NUM!</v>
      </c>
      <c r="J38" s="2" t="e">
        <f t="shared" si="2"/>
        <v>#NUM!</v>
      </c>
    </row>
    <row r="39" spans="1:10">
      <c r="A39" s="14">
        <v>1948</v>
      </c>
      <c r="B39" s="1" t="e">
        <f>'Pretax Calculation'!M38</f>
        <v>#NUM!</v>
      </c>
      <c r="C39" s="1" t="e">
        <f>'Pretax Calculation'!N38</f>
        <v>#NUM!</v>
      </c>
      <c r="D39" s="1" t="e">
        <f>'Pretax Calculation'!O38</f>
        <v>#NUM!</v>
      </c>
      <c r="E39" s="44">
        <v>0.61089998000000001</v>
      </c>
      <c r="F39" s="44">
        <v>0.23139999999999999</v>
      </c>
      <c r="G39" s="44">
        <v>0.14569999</v>
      </c>
      <c r="H39" s="2" t="e">
        <f t="shared" si="0"/>
        <v>#NUM!</v>
      </c>
      <c r="I39" s="2" t="e">
        <f t="shared" si="1"/>
        <v>#NUM!</v>
      </c>
      <c r="J39" s="2" t="e">
        <f t="shared" si="2"/>
        <v>#NUM!</v>
      </c>
    </row>
    <row r="40" spans="1:10">
      <c r="A40" s="14">
        <v>1949</v>
      </c>
      <c r="B40" s="1" t="e">
        <f>'Pretax Calculation'!M39</f>
        <v>#NUM!</v>
      </c>
      <c r="C40" s="1" t="e">
        <f>'Pretax Calculation'!N39</f>
        <v>#NUM!</v>
      </c>
      <c r="D40" s="1" t="e">
        <f>'Pretax Calculation'!O39</f>
        <v>#NUM!</v>
      </c>
      <c r="E40" s="44">
        <v>0.61639999999999995</v>
      </c>
      <c r="F40" s="44">
        <v>0.23180000000000001</v>
      </c>
      <c r="G40" s="44">
        <v>0.15770000000000001</v>
      </c>
      <c r="H40" s="2" t="e">
        <f t="shared" si="0"/>
        <v>#NUM!</v>
      </c>
      <c r="I40" s="2" t="e">
        <f t="shared" si="1"/>
        <v>#NUM!</v>
      </c>
      <c r="J40" s="2" t="e">
        <f t="shared" si="2"/>
        <v>#NUM!</v>
      </c>
    </row>
    <row r="41" spans="1:10">
      <c r="A41" s="14">
        <v>1950</v>
      </c>
      <c r="B41" s="1" t="e">
        <f>'Pretax Calculation'!M40</f>
        <v>#NUM!</v>
      </c>
      <c r="C41" s="1" t="e">
        <f>'Pretax Calculation'!N40</f>
        <v>#NUM!</v>
      </c>
      <c r="D41" s="1" t="e">
        <f>'Pretax Calculation'!O40</f>
        <v>#NUM!</v>
      </c>
      <c r="E41" s="44">
        <v>0.61009997000000005</v>
      </c>
      <c r="F41" s="44">
        <v>0.23139999999999999</v>
      </c>
      <c r="G41" s="44">
        <v>0.1517</v>
      </c>
      <c r="H41" s="2" t="e">
        <f t="shared" si="0"/>
        <v>#NUM!</v>
      </c>
      <c r="I41" s="2" t="e">
        <f t="shared" si="1"/>
        <v>#NUM!</v>
      </c>
      <c r="J41" s="2" t="e">
        <f t="shared" si="2"/>
        <v>#NUM!</v>
      </c>
    </row>
    <row r="42" spans="1:10">
      <c r="A42" s="14">
        <v>1951</v>
      </c>
      <c r="B42" s="1" t="e">
        <f>'Pretax Calculation'!M41</f>
        <v>#NUM!</v>
      </c>
      <c r="C42" s="1" t="e">
        <f>'Pretax Calculation'!N41</f>
        <v>#NUM!</v>
      </c>
      <c r="D42" s="1" t="e">
        <f>'Pretax Calculation'!O41</f>
        <v>#NUM!</v>
      </c>
      <c r="E42" s="44">
        <v>0.62290000999999995</v>
      </c>
      <c r="F42" s="44">
        <v>0.22759999</v>
      </c>
      <c r="G42" s="44">
        <v>0.1585</v>
      </c>
      <c r="H42" s="2" t="e">
        <f t="shared" si="0"/>
        <v>#NUM!</v>
      </c>
      <c r="I42" s="2" t="e">
        <f t="shared" si="1"/>
        <v>#NUM!</v>
      </c>
      <c r="J42" s="2" t="e">
        <f t="shared" si="2"/>
        <v>#NUM!</v>
      </c>
    </row>
    <row r="43" spans="1:10">
      <c r="A43" s="14">
        <v>1952</v>
      </c>
      <c r="B43" s="1" t="e">
        <f>'Pretax Calculation'!M42</f>
        <v>#NUM!</v>
      </c>
      <c r="C43" s="1" t="e">
        <f>'Pretax Calculation'!N42</f>
        <v>#NUM!</v>
      </c>
      <c r="D43" s="1" t="e">
        <f>'Pretax Calculation'!O42</f>
        <v>#NUM!</v>
      </c>
      <c r="E43" s="44">
        <v>0.63489996999999998</v>
      </c>
      <c r="F43" s="44">
        <v>0.22310000999999999</v>
      </c>
      <c r="G43" s="44">
        <v>0.14940000000000001</v>
      </c>
      <c r="H43" s="2" t="e">
        <f t="shared" si="0"/>
        <v>#NUM!</v>
      </c>
      <c r="I43" s="2" t="e">
        <f t="shared" si="1"/>
        <v>#NUM!</v>
      </c>
      <c r="J43" s="2" t="e">
        <f t="shared" si="2"/>
        <v>#NUM!</v>
      </c>
    </row>
    <row r="44" spans="1:10">
      <c r="A44" s="14">
        <v>1953</v>
      </c>
      <c r="B44" s="1" t="e">
        <f>'Pretax Calculation'!M43</f>
        <v>#NUM!</v>
      </c>
      <c r="C44" s="1" t="e">
        <f>'Pretax Calculation'!N43</f>
        <v>#NUM!</v>
      </c>
      <c r="D44" s="1" t="e">
        <f>'Pretax Calculation'!O43</f>
        <v>#NUM!</v>
      </c>
      <c r="E44" s="44">
        <v>0.64510000000000001</v>
      </c>
      <c r="F44" s="44">
        <v>0.22229999</v>
      </c>
      <c r="G44" s="44">
        <v>0.14199999999999999</v>
      </c>
      <c r="H44" s="2" t="e">
        <f t="shared" si="0"/>
        <v>#NUM!</v>
      </c>
      <c r="I44" s="2" t="e">
        <f t="shared" si="1"/>
        <v>#NUM!</v>
      </c>
      <c r="J44" s="2" t="e">
        <f t="shared" si="2"/>
        <v>#NUM!</v>
      </c>
    </row>
    <row r="45" spans="1:10">
      <c r="A45" s="14">
        <v>1954</v>
      </c>
      <c r="B45" s="1" t="e">
        <f>'Pretax Calculation'!M44</f>
        <v>#NUM!</v>
      </c>
      <c r="C45" s="1" t="e">
        <f>'Pretax Calculation'!N44</f>
        <v>#NUM!</v>
      </c>
      <c r="D45" s="1" t="e">
        <f>'Pretax Calculation'!O44</f>
        <v>#NUM!</v>
      </c>
      <c r="E45" s="44">
        <v>0.64099996999999997</v>
      </c>
      <c r="F45" s="44">
        <v>0.22409999</v>
      </c>
      <c r="G45" s="44">
        <v>0.13259999</v>
      </c>
      <c r="H45" s="2" t="e">
        <f t="shared" si="0"/>
        <v>#NUM!</v>
      </c>
      <c r="I45" s="2" t="e">
        <f t="shared" si="1"/>
        <v>#NUM!</v>
      </c>
      <c r="J45" s="2" t="e">
        <f t="shared" si="2"/>
        <v>#NUM!</v>
      </c>
    </row>
    <row r="46" spans="1:10">
      <c r="A46" s="14">
        <v>1955</v>
      </c>
      <c r="B46" s="1" t="e">
        <f>'Pretax Calculation'!M45</f>
        <v>#NUM!</v>
      </c>
      <c r="C46" s="1" t="e">
        <f>'Pretax Calculation'!N45</f>
        <v>#NUM!</v>
      </c>
      <c r="D46" s="1" t="e">
        <f>'Pretax Calculation'!O45</f>
        <v>#NUM!</v>
      </c>
      <c r="E46" s="44">
        <v>0.63459997999999995</v>
      </c>
      <c r="F46" s="44">
        <v>0.22409999</v>
      </c>
      <c r="G46" s="44">
        <v>0.13489999999999999</v>
      </c>
      <c r="H46" s="2" t="e">
        <f t="shared" si="0"/>
        <v>#NUM!</v>
      </c>
      <c r="I46" s="2" t="e">
        <f t="shared" si="1"/>
        <v>#NUM!</v>
      </c>
      <c r="J46" s="2" t="e">
        <f t="shared" si="2"/>
        <v>#NUM!</v>
      </c>
    </row>
    <row r="47" spans="1:10">
      <c r="A47" s="14">
        <v>1956</v>
      </c>
      <c r="B47" s="1" t="e">
        <f>'Pretax Calculation'!M46</f>
        <v>#NUM!</v>
      </c>
      <c r="C47" s="1" t="e">
        <f>'Pretax Calculation'!N46</f>
        <v>#NUM!</v>
      </c>
      <c r="D47" s="1" t="e">
        <f>'Pretax Calculation'!O46</f>
        <v>#NUM!</v>
      </c>
      <c r="E47" s="44">
        <v>0.64240003000000001</v>
      </c>
      <c r="F47" s="44">
        <v>0.22370000000000001</v>
      </c>
      <c r="G47" s="44">
        <v>0.14129998999999999</v>
      </c>
      <c r="H47" s="2" t="e">
        <f t="shared" si="0"/>
        <v>#NUM!</v>
      </c>
      <c r="I47" s="2" t="e">
        <f t="shared" si="1"/>
        <v>#NUM!</v>
      </c>
      <c r="J47" s="2" t="e">
        <f t="shared" si="2"/>
        <v>#NUM!</v>
      </c>
    </row>
    <row r="48" spans="1:10">
      <c r="A48" s="14">
        <v>1957</v>
      </c>
      <c r="B48" s="1" t="e">
        <f>'Pretax Calculation'!M47</f>
        <v>#NUM!</v>
      </c>
      <c r="C48" s="1" t="e">
        <f>'Pretax Calculation'!N47</f>
        <v>#NUM!</v>
      </c>
      <c r="D48" s="1" t="e">
        <f>'Pretax Calculation'!O47</f>
        <v>#NUM!</v>
      </c>
      <c r="E48" s="44">
        <v>0.64240003000000001</v>
      </c>
      <c r="F48" s="44">
        <v>0.22600000000000001</v>
      </c>
      <c r="G48" s="44">
        <v>0.13389999999999999</v>
      </c>
      <c r="H48" s="2" t="e">
        <f t="shared" si="0"/>
        <v>#NUM!</v>
      </c>
      <c r="I48" s="2" t="e">
        <f t="shared" si="1"/>
        <v>#NUM!</v>
      </c>
      <c r="J48" s="2" t="e">
        <f t="shared" si="2"/>
        <v>#NUM!</v>
      </c>
    </row>
    <row r="49" spans="1:10">
      <c r="A49" s="14">
        <v>1958</v>
      </c>
      <c r="B49" s="1" t="e">
        <f>'Pretax Calculation'!M48</f>
        <v>#NUM!</v>
      </c>
      <c r="C49" s="1" t="e">
        <f>'Pretax Calculation'!N48</f>
        <v>#NUM!</v>
      </c>
      <c r="D49" s="1" t="e">
        <f>'Pretax Calculation'!O48</f>
        <v>#NUM!</v>
      </c>
      <c r="E49" s="44">
        <v>0.64300000999999996</v>
      </c>
      <c r="F49" s="44">
        <v>0.23230000000000001</v>
      </c>
      <c r="G49" s="44">
        <v>0.13169998999999999</v>
      </c>
      <c r="H49" s="2" t="e">
        <f t="shared" si="0"/>
        <v>#NUM!</v>
      </c>
      <c r="I49" s="2" t="e">
        <f t="shared" si="1"/>
        <v>#NUM!</v>
      </c>
      <c r="J49" s="2" t="e">
        <f t="shared" si="2"/>
        <v>#NUM!</v>
      </c>
    </row>
    <row r="50" spans="1:10">
      <c r="A50" s="14">
        <v>1959</v>
      </c>
      <c r="B50" s="1" t="e">
        <f>'Pretax Calculation'!M49</f>
        <v>#NUM!</v>
      </c>
      <c r="C50" s="1" t="e">
        <f>'Pretax Calculation'!N49</f>
        <v>#NUM!</v>
      </c>
      <c r="D50" s="1" t="e">
        <f>'Pretax Calculation'!O49</f>
        <v>#NUM!</v>
      </c>
      <c r="E50" s="44">
        <v>0.63840001999999996</v>
      </c>
      <c r="F50" s="44">
        <v>0.23100001000000001</v>
      </c>
      <c r="G50" s="44">
        <v>0.12470000000000001</v>
      </c>
      <c r="H50" s="2" t="e">
        <f t="shared" si="0"/>
        <v>#NUM!</v>
      </c>
      <c r="I50" s="2" t="e">
        <f t="shared" si="1"/>
        <v>#NUM!</v>
      </c>
      <c r="J50" s="2" t="e">
        <f t="shared" si="2"/>
        <v>#NUM!</v>
      </c>
    </row>
    <row r="51" spans="1:10">
      <c r="A51" s="14">
        <v>1960</v>
      </c>
      <c r="B51" s="1" t="e">
        <f>'Pretax Calculation'!M50</f>
        <v>#NUM!</v>
      </c>
      <c r="C51" s="1" t="e">
        <f>'Pretax Calculation'!N50</f>
        <v>#NUM!</v>
      </c>
      <c r="D51" s="1" t="e">
        <f>'Pretax Calculation'!O50</f>
        <v>#NUM!</v>
      </c>
      <c r="E51" s="44">
        <v>0.64370000000000005</v>
      </c>
      <c r="F51" s="44">
        <v>0.23039999999999999</v>
      </c>
      <c r="G51" s="44">
        <v>0.13070001000000001</v>
      </c>
      <c r="H51" s="2" t="e">
        <f t="shared" si="0"/>
        <v>#NUM!</v>
      </c>
      <c r="I51" s="2" t="e">
        <f t="shared" si="1"/>
        <v>#NUM!</v>
      </c>
      <c r="J51" s="2" t="e">
        <f t="shared" si="2"/>
        <v>#NUM!</v>
      </c>
    </row>
    <row r="52" spans="1:10">
      <c r="A52" s="14">
        <v>1961</v>
      </c>
      <c r="B52" s="1" t="e">
        <f>'Pretax Calculation'!M51</f>
        <v>#NUM!</v>
      </c>
      <c r="C52" s="1" t="e">
        <f>'Pretax Calculation'!N51</f>
        <v>#NUM!</v>
      </c>
      <c r="D52" s="1" t="e">
        <f>'Pretax Calculation'!O51</f>
        <v>#NUM!</v>
      </c>
      <c r="E52" s="44">
        <v>0.64170002999999998</v>
      </c>
      <c r="F52" s="44">
        <v>0.23379999000000001</v>
      </c>
      <c r="G52" s="44">
        <v>0.12590000000000001</v>
      </c>
      <c r="H52" s="2" t="e">
        <f t="shared" si="0"/>
        <v>#NUM!</v>
      </c>
      <c r="I52" s="2" t="e">
        <f t="shared" si="1"/>
        <v>#NUM!</v>
      </c>
      <c r="J52" s="2" t="e">
        <f t="shared" si="2"/>
        <v>#NUM!</v>
      </c>
    </row>
    <row r="53" spans="1:10">
      <c r="A53" s="14">
        <v>1962</v>
      </c>
      <c r="B53" s="1" t="e">
        <f>'Pretax Calculation'!M52</f>
        <v>#NUM!</v>
      </c>
      <c r="C53" s="1" t="e">
        <f>'Pretax Calculation'!N52</f>
        <v>#NUM!</v>
      </c>
      <c r="D53" s="1" t="e">
        <f>'Pretax Calculation'!O52</f>
        <v>#NUM!</v>
      </c>
      <c r="E53" s="44">
        <v>0.63910001999999999</v>
      </c>
      <c r="F53" s="44">
        <v>0.23519999999999999</v>
      </c>
      <c r="G53" s="44">
        <v>0.1245</v>
      </c>
      <c r="H53" s="2" t="e">
        <f t="shared" si="0"/>
        <v>#NUM!</v>
      </c>
      <c r="I53" s="2" t="e">
        <f t="shared" si="1"/>
        <v>#NUM!</v>
      </c>
      <c r="J53" s="2" t="e">
        <f t="shared" si="2"/>
        <v>#NUM!</v>
      </c>
    </row>
    <row r="54" spans="1:10">
      <c r="A54" s="14">
        <v>1963</v>
      </c>
      <c r="B54" s="1" t="e">
        <f>'Pretax Calculation'!M53</f>
        <v>#NUM!</v>
      </c>
      <c r="C54" s="1" t="e">
        <f>'Pretax Calculation'!N53</f>
        <v>#NUM!</v>
      </c>
      <c r="D54" s="1" t="e">
        <f>'Pretax Calculation'!O53</f>
        <v>#NUM!</v>
      </c>
      <c r="E54" s="44">
        <v>0.63459997999999995</v>
      </c>
      <c r="F54" s="44">
        <v>0.2379</v>
      </c>
      <c r="G54" s="44">
        <v>0.12570000000000001</v>
      </c>
      <c r="H54" s="2" t="e">
        <f t="shared" si="0"/>
        <v>#NUM!</v>
      </c>
      <c r="I54" s="2" t="e">
        <f t="shared" si="1"/>
        <v>#NUM!</v>
      </c>
      <c r="J54" s="2" t="e">
        <f t="shared" si="2"/>
        <v>#NUM!</v>
      </c>
    </row>
    <row r="55" spans="1:10">
      <c r="A55" s="14">
        <v>1964</v>
      </c>
      <c r="B55" s="1" t="e">
        <f>'Pretax Calculation'!M54</f>
        <v>#NUM!</v>
      </c>
      <c r="C55" s="1" t="e">
        <f>'Pretax Calculation'!N54</f>
        <v>#NUM!</v>
      </c>
      <c r="D55" s="1" t="e">
        <f>'Pretax Calculation'!O54</f>
        <v>#NUM!</v>
      </c>
      <c r="E55" s="44">
        <v>0.63020003000000002</v>
      </c>
      <c r="F55" s="44">
        <v>0.24060000000000001</v>
      </c>
      <c r="G55" s="45"/>
      <c r="H55" s="2" t="e">
        <f t="shared" si="0"/>
        <v>#NUM!</v>
      </c>
      <c r="I55" s="2" t="e">
        <f t="shared" si="1"/>
        <v>#NUM!</v>
      </c>
      <c r="J55" s="2" t="e">
        <f t="shared" si="2"/>
        <v>#NUM!</v>
      </c>
    </row>
    <row r="56" spans="1:10">
      <c r="A56" s="14">
        <v>1965</v>
      </c>
      <c r="B56" s="1" t="e">
        <f>'Pretax Calculation'!M55</f>
        <v>#NUM!</v>
      </c>
      <c r="C56" s="1" t="e">
        <f>'Pretax Calculation'!N55</f>
        <v>#NUM!</v>
      </c>
      <c r="D56" s="1" t="e">
        <f>'Pretax Calculation'!O55</f>
        <v>#NUM!</v>
      </c>
      <c r="E56" s="44">
        <v>0.63370000999999998</v>
      </c>
      <c r="F56" s="44">
        <v>0.23860000000000001</v>
      </c>
      <c r="G56" s="44">
        <v>0.12920000000000001</v>
      </c>
      <c r="H56" s="2" t="e">
        <f t="shared" si="0"/>
        <v>#NUM!</v>
      </c>
      <c r="I56" s="2" t="e">
        <f t="shared" si="1"/>
        <v>#NUM!</v>
      </c>
      <c r="J56" s="2" t="e">
        <f t="shared" si="2"/>
        <v>#NUM!</v>
      </c>
    </row>
    <row r="57" spans="1:10">
      <c r="A57" s="14">
        <v>1966</v>
      </c>
      <c r="B57" s="1" t="e">
        <f>'Pretax Calculation'!M56</f>
        <v>#NUM!</v>
      </c>
      <c r="C57" s="1" t="e">
        <f>'Pretax Calculation'!N56</f>
        <v>#NUM!</v>
      </c>
      <c r="D57" s="1" t="e">
        <f>'Pretax Calculation'!O56</f>
        <v>#NUM!</v>
      </c>
      <c r="E57" s="44">
        <v>0.63709998000000001</v>
      </c>
      <c r="F57" s="44">
        <v>0.23649998999999999</v>
      </c>
      <c r="G57" s="45"/>
      <c r="H57" s="2" t="e">
        <f t="shared" si="0"/>
        <v>#NUM!</v>
      </c>
      <c r="I57" s="2" t="e">
        <f t="shared" si="1"/>
        <v>#NUM!</v>
      </c>
      <c r="J57" s="2" t="e">
        <f t="shared" si="2"/>
        <v>#NUM!</v>
      </c>
    </row>
    <row r="58" spans="1:10">
      <c r="A58" s="14">
        <v>1967</v>
      </c>
      <c r="B58" s="1" t="e">
        <f>'Pretax Calculation'!M57</f>
        <v>#NUM!</v>
      </c>
      <c r="C58" s="1" t="e">
        <f>'Pretax Calculation'!N57</f>
        <v>#NUM!</v>
      </c>
      <c r="D58" s="1" t="e">
        <f>'Pretax Calculation'!O57</f>
        <v>#NUM!</v>
      </c>
      <c r="E58" s="44">
        <v>0.64709996999999997</v>
      </c>
      <c r="F58" s="44">
        <v>0.23139999999999999</v>
      </c>
      <c r="G58" s="44">
        <v>0.12639998999999999</v>
      </c>
      <c r="H58" s="2" t="e">
        <f t="shared" si="0"/>
        <v>#NUM!</v>
      </c>
      <c r="I58" s="2" t="e">
        <f t="shared" si="1"/>
        <v>#NUM!</v>
      </c>
      <c r="J58" s="2" t="e">
        <f t="shared" si="2"/>
        <v>#NUM!</v>
      </c>
    </row>
    <row r="59" spans="1:10">
      <c r="A59" s="14">
        <v>1968</v>
      </c>
      <c r="B59" s="1" t="e">
        <f>'Pretax Calculation'!M58</f>
        <v>#NUM!</v>
      </c>
      <c r="C59" s="1" t="e">
        <f>'Pretax Calculation'!N58</f>
        <v>#NUM!</v>
      </c>
      <c r="D59" s="1" t="e">
        <f>'Pretax Calculation'!O58</f>
        <v>#NUM!</v>
      </c>
      <c r="E59" s="44">
        <v>0.64490002000000002</v>
      </c>
      <c r="F59" s="44">
        <v>0.23089999999999999</v>
      </c>
      <c r="G59" s="44">
        <v>0.12139999999999999</v>
      </c>
      <c r="H59" s="2" t="e">
        <f t="shared" si="0"/>
        <v>#NUM!</v>
      </c>
      <c r="I59" s="2" t="e">
        <f t="shared" si="1"/>
        <v>#NUM!</v>
      </c>
      <c r="J59" s="2" t="e">
        <f t="shared" si="2"/>
        <v>#NUM!</v>
      </c>
    </row>
    <row r="60" spans="1:10">
      <c r="A60" s="14">
        <v>1969</v>
      </c>
      <c r="B60" s="1" t="e">
        <f>'Pretax Calculation'!M59</f>
        <v>#NUM!</v>
      </c>
      <c r="C60" s="1" t="e">
        <f>'Pretax Calculation'!N59</f>
        <v>#NUM!</v>
      </c>
      <c r="D60" s="1" t="e">
        <f>'Pretax Calculation'!O59</f>
        <v>#NUM!</v>
      </c>
      <c r="E60" s="44">
        <v>0.65869999000000001</v>
      </c>
      <c r="F60" s="44">
        <v>0.22620000000000001</v>
      </c>
      <c r="G60" s="44">
        <v>0.1242</v>
      </c>
      <c r="H60" s="2" t="e">
        <f t="shared" si="0"/>
        <v>#NUM!</v>
      </c>
      <c r="I60" s="2" t="e">
        <f t="shared" si="1"/>
        <v>#NUM!</v>
      </c>
      <c r="J60" s="2" t="e">
        <f t="shared" si="2"/>
        <v>#NUM!</v>
      </c>
    </row>
    <row r="61" spans="1:10">
      <c r="A61" s="14">
        <v>1970</v>
      </c>
      <c r="B61" s="1" t="e">
        <f>'Pretax Calculation'!M60</f>
        <v>#NUM!</v>
      </c>
      <c r="C61" s="1" t="e">
        <f>'Pretax Calculation'!N60</f>
        <v>#NUM!</v>
      </c>
      <c r="D61" s="1" t="e">
        <f>'Pretax Calculation'!O60</f>
        <v>#NUM!</v>
      </c>
      <c r="E61" s="44">
        <v>0.66170001000000001</v>
      </c>
      <c r="F61" s="44">
        <v>0.23039999999999999</v>
      </c>
      <c r="G61" s="44">
        <v>0.11509999999999999</v>
      </c>
      <c r="H61" s="2" t="e">
        <f t="shared" si="0"/>
        <v>#NUM!</v>
      </c>
      <c r="I61" s="2" t="e">
        <f t="shared" si="1"/>
        <v>#NUM!</v>
      </c>
      <c r="J61" s="2" t="e">
        <f t="shared" si="2"/>
        <v>#NUM!</v>
      </c>
    </row>
    <row r="62" spans="1:10">
      <c r="A62" s="14">
        <v>1971</v>
      </c>
      <c r="B62" s="1" t="e">
        <f>'Pretax Calculation'!M61</f>
        <v>#NUM!</v>
      </c>
      <c r="C62" s="1" t="e">
        <f>'Pretax Calculation'!N61</f>
        <v>#NUM!</v>
      </c>
      <c r="D62" s="1" t="e">
        <f>'Pretax Calculation'!O61</f>
        <v>#NUM!</v>
      </c>
      <c r="E62" s="44">
        <v>0.65640001999999997</v>
      </c>
      <c r="F62" s="44">
        <v>0.23280001</v>
      </c>
      <c r="G62" s="44">
        <v>0.1079</v>
      </c>
      <c r="H62" s="2" t="e">
        <f t="shared" si="0"/>
        <v>#NUM!</v>
      </c>
      <c r="I62" s="2" t="e">
        <f t="shared" si="1"/>
        <v>#NUM!</v>
      </c>
      <c r="J62" s="2" t="e">
        <f t="shared" si="2"/>
        <v>#NUM!</v>
      </c>
    </row>
    <row r="63" spans="1:10">
      <c r="A63" s="14">
        <v>1972</v>
      </c>
      <c r="B63" s="1" t="e">
        <f>'Pretax Calculation'!M62</f>
        <v>#NUM!</v>
      </c>
      <c r="C63" s="1" t="e">
        <f>'Pretax Calculation'!N62</f>
        <v>#NUM!</v>
      </c>
      <c r="D63" s="1" t="e">
        <f>'Pretax Calculation'!O62</f>
        <v>#NUM!</v>
      </c>
      <c r="E63" s="44">
        <v>0.65350001999999996</v>
      </c>
      <c r="F63" s="44">
        <v>0.23530000000000001</v>
      </c>
      <c r="G63" s="44">
        <v>0.1108</v>
      </c>
      <c r="H63" s="2" t="e">
        <f t="shared" si="0"/>
        <v>#NUM!</v>
      </c>
      <c r="I63" s="2" t="e">
        <f t="shared" si="1"/>
        <v>#NUM!</v>
      </c>
      <c r="J63" s="2" t="e">
        <f t="shared" si="2"/>
        <v>#NUM!</v>
      </c>
    </row>
    <row r="64" spans="1:10">
      <c r="A64" s="14">
        <v>1973</v>
      </c>
      <c r="B64" s="1" t="e">
        <f>'Pretax Calculation'!M63</f>
        <v>#NUM!</v>
      </c>
      <c r="C64" s="1" t="e">
        <f>'Pretax Calculation'!N63</f>
        <v>#NUM!</v>
      </c>
      <c r="D64" s="1" t="e">
        <f>'Pretax Calculation'!O63</f>
        <v>#NUM!</v>
      </c>
      <c r="E64" s="44">
        <v>0.65030003000000003</v>
      </c>
      <c r="F64" s="44">
        <v>0.23949999999999999</v>
      </c>
      <c r="G64" s="44">
        <v>0.11119999999999999</v>
      </c>
      <c r="H64" s="2" t="e">
        <f t="shared" si="0"/>
        <v>#NUM!</v>
      </c>
      <c r="I64" s="2" t="e">
        <f t="shared" si="1"/>
        <v>#NUM!</v>
      </c>
      <c r="J64" s="2" t="e">
        <f t="shared" si="2"/>
        <v>#NUM!</v>
      </c>
    </row>
    <row r="65" spans="1:10">
      <c r="A65" s="14">
        <v>1974</v>
      </c>
      <c r="B65" s="1" t="e">
        <f>'Pretax Calculation'!M64</f>
        <v>#NUM!</v>
      </c>
      <c r="C65" s="1" t="e">
        <f>'Pretax Calculation'!N64</f>
        <v>#NUM!</v>
      </c>
      <c r="D65" s="1" t="e">
        <f>'Pretax Calculation'!O64</f>
        <v>#NUM!</v>
      </c>
      <c r="E65" s="44">
        <v>0.65939999000000005</v>
      </c>
      <c r="F65" s="44">
        <v>0.23499999999999999</v>
      </c>
      <c r="G65" s="44">
        <v>0.11020000000000001</v>
      </c>
      <c r="H65" s="2" t="e">
        <f t="shared" si="0"/>
        <v>#NUM!</v>
      </c>
      <c r="I65" s="2" t="e">
        <f t="shared" si="1"/>
        <v>#NUM!</v>
      </c>
      <c r="J65" s="2" t="e">
        <f t="shared" si="2"/>
        <v>#NUM!</v>
      </c>
    </row>
    <row r="66" spans="1:10">
      <c r="A66" s="14">
        <v>1975</v>
      </c>
      <c r="B66" s="1" t="e">
        <f>'Pretax Calculation'!M65</f>
        <v>#NUM!</v>
      </c>
      <c r="C66" s="1" t="e">
        <f>'Pretax Calculation'!N65</f>
        <v>#NUM!</v>
      </c>
      <c r="D66" s="1" t="e">
        <f>'Pretax Calculation'!O65</f>
        <v>#NUM!</v>
      </c>
      <c r="E66" s="44">
        <v>0.65579997999999995</v>
      </c>
      <c r="F66" s="44">
        <v>0.23830000000000001</v>
      </c>
      <c r="G66" s="44">
        <v>0.1055</v>
      </c>
      <c r="H66" s="2" t="e">
        <f t="shared" si="0"/>
        <v>#NUM!</v>
      </c>
      <c r="I66" s="2" t="e">
        <f t="shared" si="1"/>
        <v>#NUM!</v>
      </c>
      <c r="J66" s="2" t="e">
        <f t="shared" si="2"/>
        <v>#NUM!</v>
      </c>
    </row>
    <row r="67" spans="1:10">
      <c r="A67" s="14">
        <v>1976</v>
      </c>
      <c r="B67" s="1" t="e">
        <f>'Pretax Calculation'!M66</f>
        <v>#NUM!</v>
      </c>
      <c r="C67" s="1" t="e">
        <f>'Pretax Calculation'!N66</f>
        <v>#NUM!</v>
      </c>
      <c r="D67" s="1" t="e">
        <f>'Pretax Calculation'!O66</f>
        <v>#NUM!</v>
      </c>
      <c r="E67" s="44">
        <v>0.65719998000000002</v>
      </c>
      <c r="F67" s="44">
        <v>0.23880000000000001</v>
      </c>
      <c r="G67" s="44">
        <v>0.10580000000000001</v>
      </c>
      <c r="H67" s="2" t="e">
        <f t="shared" si="0"/>
        <v>#NUM!</v>
      </c>
      <c r="I67" s="2" t="e">
        <f t="shared" si="1"/>
        <v>#NUM!</v>
      </c>
      <c r="J67" s="2" t="e">
        <f t="shared" si="2"/>
        <v>#NUM!</v>
      </c>
    </row>
    <row r="68" spans="1:10">
      <c r="A68" s="14">
        <v>1977</v>
      </c>
      <c r="B68" s="1" t="e">
        <f>'Pretax Calculation'!M67</f>
        <v>#NUM!</v>
      </c>
      <c r="C68" s="1" t="e">
        <f>'Pretax Calculation'!N67</f>
        <v>#NUM!</v>
      </c>
      <c r="D68" s="1" t="e">
        <f>'Pretax Calculation'!O67</f>
        <v>#NUM!</v>
      </c>
      <c r="E68" s="44">
        <v>0.65240001999999997</v>
      </c>
      <c r="F68" s="44">
        <v>0.24010000000000001</v>
      </c>
      <c r="G68" s="44">
        <v>0.1041</v>
      </c>
      <c r="H68" s="2" t="e">
        <f t="shared" si="0"/>
        <v>#NUM!</v>
      </c>
      <c r="I68" s="2" t="e">
        <f t="shared" si="1"/>
        <v>#NUM!</v>
      </c>
      <c r="J68" s="2" t="e">
        <f t="shared" si="2"/>
        <v>#NUM!</v>
      </c>
    </row>
    <row r="69" spans="1:10">
      <c r="A69" s="14">
        <v>1978</v>
      </c>
      <c r="B69" s="1" t="e">
        <f>'Pretax Calculation'!M68</f>
        <v>#NUM!</v>
      </c>
      <c r="C69" s="1" t="e">
        <f>'Pretax Calculation'!N68</f>
        <v>#NUM!</v>
      </c>
      <c r="D69" s="1" t="e">
        <f>'Pretax Calculation'!O68</f>
        <v>#NUM!</v>
      </c>
      <c r="E69" s="44">
        <v>0.65350001999999996</v>
      </c>
      <c r="F69" s="44">
        <v>0.2402</v>
      </c>
      <c r="G69" s="44">
        <v>0.1075</v>
      </c>
      <c r="H69" s="2" t="e">
        <f t="shared" ref="H69:H105" si="3">E69/B69-1</f>
        <v>#NUM!</v>
      </c>
      <c r="I69" s="2" t="e">
        <f t="shared" ref="I69:I105" si="4">F69/C69-1</f>
        <v>#NUM!</v>
      </c>
      <c r="J69" s="2" t="e">
        <f t="shared" ref="J69:J105" si="5">G69/D69-1</f>
        <v>#NUM!</v>
      </c>
    </row>
    <row r="70" spans="1:10">
      <c r="A70" s="14">
        <v>1979</v>
      </c>
      <c r="B70" s="1" t="e">
        <f>'Pretax Calculation'!M69</f>
        <v>#NUM!</v>
      </c>
      <c r="C70" s="1" t="e">
        <f>'Pretax Calculation'!N69</f>
        <v>#NUM!</v>
      </c>
      <c r="D70" s="1" t="e">
        <f>'Pretax Calculation'!O69</f>
        <v>#NUM!</v>
      </c>
      <c r="E70" s="44">
        <v>0.65109998000000002</v>
      </c>
      <c r="F70" s="44">
        <v>0.2374</v>
      </c>
      <c r="G70" s="44">
        <v>0.10630000000000001</v>
      </c>
      <c r="H70" s="2" t="e">
        <f t="shared" si="3"/>
        <v>#NUM!</v>
      </c>
      <c r="I70" s="2" t="e">
        <f t="shared" si="4"/>
        <v>#NUM!</v>
      </c>
      <c r="J70" s="2" t="e">
        <f t="shared" si="5"/>
        <v>#NUM!</v>
      </c>
    </row>
    <row r="71" spans="1:10">
      <c r="A71" s="14">
        <v>1980</v>
      </c>
      <c r="B71" s="1">
        <f>'Pretax Calculation'!M70</f>
        <v>0.81947121235757325</v>
      </c>
      <c r="C71" s="1">
        <f>'Pretax Calculation'!N70</f>
        <v>0.15542246645872437</v>
      </c>
      <c r="D71" s="1">
        <f>'Pretax Calculation'!O70</f>
        <v>2.5106321183702374E-2</v>
      </c>
      <c r="E71" s="44">
        <f>1-F71-G71</f>
        <v>0.75739999800000002</v>
      </c>
      <c r="F71" s="46">
        <v>0.1855</v>
      </c>
      <c r="G71" s="46">
        <v>5.7100001999999997E-2</v>
      </c>
      <c r="H71" s="2">
        <f t="shared" si="3"/>
        <v>-7.5745448310499897E-2</v>
      </c>
      <c r="I71" s="2">
        <f t="shared" si="4"/>
        <v>0.19352114418582667</v>
      </c>
      <c r="J71" s="2">
        <f t="shared" si="5"/>
        <v>1.2743277114237723</v>
      </c>
    </row>
    <row r="72" spans="1:10">
      <c r="A72" s="14">
        <v>1981</v>
      </c>
      <c r="B72" s="1">
        <f>'Pretax Calculation'!M71</f>
        <v>0.82129778937779974</v>
      </c>
      <c r="C72" s="1">
        <f>'Pretax Calculation'!N71</f>
        <v>0.15400194807081991</v>
      </c>
      <c r="D72" s="1">
        <f>'Pretax Calculation'!O71</f>
        <v>2.4700262551380359E-2</v>
      </c>
      <c r="E72" s="44">
        <f t="shared" ref="E72:E105" si="6">1-F72-G72</f>
        <v>0.7573999990000001</v>
      </c>
      <c r="F72" s="46">
        <v>0.186</v>
      </c>
      <c r="G72" s="46">
        <v>5.6600000999999997E-2</v>
      </c>
      <c r="H72" s="2">
        <f t="shared" si="3"/>
        <v>-7.780100129845402E-2</v>
      </c>
      <c r="I72" s="2">
        <f t="shared" si="4"/>
        <v>0.20777692964289884</v>
      </c>
      <c r="J72" s="2">
        <f t="shared" si="5"/>
        <v>1.2914736587217752</v>
      </c>
    </row>
    <row r="73" spans="1:10">
      <c r="A73" s="14">
        <v>1982</v>
      </c>
      <c r="B73" s="1">
        <f>'Pretax Calculation'!M72</f>
        <v>0.81938361480101962</v>
      </c>
      <c r="C73" s="1">
        <f>'Pretax Calculation'!N72</f>
        <v>0.15549051625006849</v>
      </c>
      <c r="D73" s="1">
        <f>'Pretax Calculation'!O72</f>
        <v>2.5125868948911889E-2</v>
      </c>
      <c r="E73" s="44">
        <f t="shared" si="6"/>
        <v>0.75879998900000012</v>
      </c>
      <c r="F73" s="46">
        <v>0.18350000999999999</v>
      </c>
      <c r="G73" s="46">
        <v>5.7700001000000001E-2</v>
      </c>
      <c r="H73" s="2">
        <f t="shared" si="3"/>
        <v>-7.3938048926853073E-2</v>
      </c>
      <c r="I73" s="2">
        <f t="shared" si="4"/>
        <v>0.18013634802578626</v>
      </c>
      <c r="J73" s="2">
        <f t="shared" si="5"/>
        <v>1.2964380303551164</v>
      </c>
    </row>
    <row r="74" spans="1:10">
      <c r="A74" s="14">
        <v>1983</v>
      </c>
      <c r="B74" s="1">
        <f>'Pretax Calculation'!M73</f>
        <v>0.81037367198331867</v>
      </c>
      <c r="C74" s="1">
        <f>'Pretax Calculation'!N73</f>
        <v>0.1624534509323553</v>
      </c>
      <c r="D74" s="1">
        <f>'Pretax Calculation'!O73</f>
        <v>2.717287708432603E-2</v>
      </c>
      <c r="E74" s="44">
        <f t="shared" si="6"/>
        <v>0.74899999300000009</v>
      </c>
      <c r="F74" s="46">
        <v>0.18340001</v>
      </c>
      <c r="G74" s="46">
        <v>6.7599996999999995E-2</v>
      </c>
      <c r="H74" s="2">
        <f t="shared" si="3"/>
        <v>-7.5735035706567144E-2</v>
      </c>
      <c r="I74" s="2">
        <f t="shared" si="4"/>
        <v>0.12893883723262189</v>
      </c>
      <c r="J74" s="2">
        <f t="shared" si="5"/>
        <v>1.4877747317744761</v>
      </c>
    </row>
    <row r="75" spans="1:10">
      <c r="A75" s="14">
        <v>1984</v>
      </c>
      <c r="B75" s="1">
        <f>'Pretax Calculation'!M74</f>
        <v>0.80482402805378217</v>
      </c>
      <c r="C75" s="1">
        <f>'Pretax Calculation'!N74</f>
        <v>0.1667062638229011</v>
      </c>
      <c r="D75" s="1">
        <f>'Pretax Calculation'!O74</f>
        <v>2.8469708123316728E-2</v>
      </c>
      <c r="E75" s="44">
        <f t="shared" si="6"/>
        <v>0.74349999799999988</v>
      </c>
      <c r="F75" s="46">
        <v>0.18290000000000001</v>
      </c>
      <c r="G75" s="46">
        <v>7.3600001999999998E-2</v>
      </c>
      <c r="H75" s="2">
        <f t="shared" si="3"/>
        <v>-7.6195575574545704E-2</v>
      </c>
      <c r="I75" s="2">
        <f t="shared" si="4"/>
        <v>9.7139338413235521E-2</v>
      </c>
      <c r="J75" s="2">
        <f t="shared" si="5"/>
        <v>1.5852039536619449</v>
      </c>
    </row>
    <row r="76" spans="1:10">
      <c r="A76" s="14">
        <v>1985</v>
      </c>
      <c r="B76" s="1">
        <f>'Pretax Calculation'!M75</f>
        <v>0.80046590358701497</v>
      </c>
      <c r="C76" s="1">
        <f>'Pretax Calculation'!N75</f>
        <v>0.17002668381033104</v>
      </c>
      <c r="D76" s="1">
        <f>'Pretax Calculation'!O75</f>
        <v>2.9507412602653993E-2</v>
      </c>
      <c r="E76" s="44">
        <f t="shared" si="6"/>
        <v>0.73840000000000006</v>
      </c>
      <c r="F76" s="46">
        <v>0.1837</v>
      </c>
      <c r="G76" s="46">
        <v>7.7899999999999997E-2</v>
      </c>
      <c r="H76" s="2">
        <f t="shared" si="3"/>
        <v>-7.7537223395634625E-2</v>
      </c>
      <c r="I76" s="2">
        <f t="shared" si="4"/>
        <v>8.0418648904085455E-2</v>
      </c>
      <c r="J76" s="2">
        <f t="shared" si="5"/>
        <v>1.6400145973148934</v>
      </c>
    </row>
    <row r="77" spans="1:10">
      <c r="A77" s="14">
        <v>1986</v>
      </c>
      <c r="B77" s="1">
        <f>'Pretax Calculation'!M76</f>
        <v>0.80317124713188348</v>
      </c>
      <c r="C77" s="1">
        <f>'Pretax Calculation'!N76</f>
        <v>0.16796750670905047</v>
      </c>
      <c r="D77" s="1">
        <f>'Pretax Calculation'!O76</f>
        <v>2.8861246159066045E-2</v>
      </c>
      <c r="E77" s="44">
        <f t="shared" si="6"/>
        <v>0.74889999699999998</v>
      </c>
      <c r="F77" s="46">
        <v>0.18140000000000001</v>
      </c>
      <c r="G77" s="46">
        <v>6.9700002999999996E-2</v>
      </c>
      <c r="H77" s="2">
        <f t="shared" si="3"/>
        <v>-6.7571206421651153E-2</v>
      </c>
      <c r="I77" s="2">
        <f t="shared" si="4"/>
        <v>7.9970784553092145E-2</v>
      </c>
      <c r="J77" s="2">
        <f t="shared" si="5"/>
        <v>1.415003240534209</v>
      </c>
    </row>
    <row r="78" spans="1:10">
      <c r="A78" s="14">
        <v>1987</v>
      </c>
      <c r="B78" s="1">
        <f>'Pretax Calculation'!M77</f>
        <v>0.80368275955286705</v>
      </c>
      <c r="C78" s="1">
        <f>'Pretax Calculation'!N77</f>
        <v>0.16757743103220213</v>
      </c>
      <c r="D78" s="1">
        <f>'Pretax Calculation'!O77</f>
        <v>2.8739809414930817E-2</v>
      </c>
      <c r="E78" s="44">
        <f t="shared" si="6"/>
        <v>0.74669999700000012</v>
      </c>
      <c r="F78" s="46">
        <v>0.184</v>
      </c>
      <c r="G78" s="46">
        <v>6.9300002999999999E-2</v>
      </c>
      <c r="H78" s="2">
        <f t="shared" si="3"/>
        <v>-7.0902059146533913E-2</v>
      </c>
      <c r="I78" s="2">
        <f t="shared" si="4"/>
        <v>9.7999884988343444E-2</v>
      </c>
      <c r="J78" s="2">
        <f t="shared" si="5"/>
        <v>1.411289580925247</v>
      </c>
    </row>
    <row r="79" spans="1:10">
      <c r="A79" s="14">
        <v>1988</v>
      </c>
      <c r="B79" s="1">
        <f>'Pretax Calculation'!M78</f>
        <v>0.80731636549999386</v>
      </c>
      <c r="C79" s="1">
        <f>'Pretax Calculation'!N78</f>
        <v>0.1647997331098614</v>
      </c>
      <c r="D79" s="1">
        <f>'Pretax Calculation'!O78</f>
        <v>2.7883901390144739E-2</v>
      </c>
      <c r="E79" s="44">
        <f t="shared" si="6"/>
        <v>0.74990000099999998</v>
      </c>
      <c r="F79" s="46">
        <v>0.18459999999999999</v>
      </c>
      <c r="G79" s="46">
        <v>6.5499999000000003E-2</v>
      </c>
      <c r="H79" s="2">
        <f t="shared" si="3"/>
        <v>-7.1120030453531435E-2</v>
      </c>
      <c r="I79" s="2">
        <f t="shared" si="4"/>
        <v>0.12014744512322117</v>
      </c>
      <c r="J79" s="2">
        <f t="shared" si="5"/>
        <v>1.3490256289297546</v>
      </c>
    </row>
    <row r="80" spans="1:10">
      <c r="A80" s="14">
        <v>1989</v>
      </c>
      <c r="B80" s="1">
        <f>'Pretax Calculation'!M79</f>
        <v>0.80537723193433242</v>
      </c>
      <c r="C80" s="1">
        <f>'Pretax Calculation'!N79</f>
        <v>0.1662835661167037</v>
      </c>
      <c r="D80" s="1">
        <f>'Pretax Calculation'!O79</f>
        <v>2.8339201948963888E-2</v>
      </c>
      <c r="E80" s="44">
        <f t="shared" si="6"/>
        <v>0.747</v>
      </c>
      <c r="F80" s="46">
        <v>0.18479999999999999</v>
      </c>
      <c r="G80" s="46">
        <v>6.8199999999999997E-2</v>
      </c>
      <c r="H80" s="2">
        <f t="shared" si="3"/>
        <v>-7.2484333576358528E-2</v>
      </c>
      <c r="I80" s="2">
        <f t="shared" si="4"/>
        <v>0.11135456326634707</v>
      </c>
      <c r="J80" s="2">
        <f t="shared" si="5"/>
        <v>1.406560358432869</v>
      </c>
    </row>
    <row r="81" spans="1:10">
      <c r="A81" s="14">
        <v>1990</v>
      </c>
      <c r="B81" s="1">
        <f>'Pretax Calculation'!M80</f>
        <v>0.80475987807605354</v>
      </c>
      <c r="C81" s="1">
        <f>'Pretax Calculation'!N80</f>
        <v>0.16675526248802752</v>
      </c>
      <c r="D81" s="1">
        <f>'Pretax Calculation'!O80</f>
        <v>2.8484859435918941E-2</v>
      </c>
      <c r="E81" s="44">
        <f t="shared" si="6"/>
        <v>0.74550000100000002</v>
      </c>
      <c r="F81" s="46">
        <v>0.18590000000000001</v>
      </c>
      <c r="G81" s="46">
        <v>6.8599998999999995E-2</v>
      </c>
      <c r="H81" s="2">
        <f t="shared" si="3"/>
        <v>-7.3636719089086089E-2</v>
      </c>
      <c r="I81" s="2">
        <f t="shared" si="4"/>
        <v>0.11480739633837356</v>
      </c>
      <c r="J81" s="2">
        <f t="shared" si="5"/>
        <v>1.4082969113583381</v>
      </c>
    </row>
    <row r="82" spans="1:10">
      <c r="A82" s="14">
        <v>1991</v>
      </c>
      <c r="B82" s="1">
        <f>'Pretax Calculation'!M81</f>
        <v>0.80485894086596899</v>
      </c>
      <c r="C82" s="1">
        <f>'Pretax Calculation'!N81</f>
        <v>0.16667959537381272</v>
      </c>
      <c r="D82" s="1">
        <f>'Pretax Calculation'!O81</f>
        <v>2.8461463760218297E-2</v>
      </c>
      <c r="E82" s="44">
        <f t="shared" si="6"/>
        <v>0.74659999899999996</v>
      </c>
      <c r="F82" s="46">
        <v>0.18509999999999999</v>
      </c>
      <c r="G82" s="46">
        <v>6.8300000999999999E-2</v>
      </c>
      <c r="H82" s="2">
        <f t="shared" si="3"/>
        <v>-7.2384040119237159E-2</v>
      </c>
      <c r="I82" s="2">
        <f t="shared" si="4"/>
        <v>0.11051385494952637</v>
      </c>
      <c r="J82" s="2">
        <f t="shared" si="5"/>
        <v>1.399736063310475</v>
      </c>
    </row>
    <row r="83" spans="1:10">
      <c r="A83" s="14">
        <v>1992</v>
      </c>
      <c r="B83" s="1">
        <f>'Pretax Calculation'!M82</f>
        <v>0.80344419467315997</v>
      </c>
      <c r="C83" s="1">
        <f>'Pretax Calculation'!N82</f>
        <v>0.16775938803411827</v>
      </c>
      <c r="D83" s="1">
        <f>'Pretax Calculation'!O82</f>
        <v>2.8796417292721754E-2</v>
      </c>
      <c r="E83" s="44">
        <f t="shared" si="6"/>
        <v>0.74600000300000002</v>
      </c>
      <c r="F83" s="46">
        <v>0.1855</v>
      </c>
      <c r="G83" s="46">
        <v>6.8499997000000007E-2</v>
      </c>
      <c r="H83" s="2">
        <f t="shared" si="3"/>
        <v>-7.1497425775200463E-2</v>
      </c>
      <c r="I83" s="2">
        <f t="shared" si="4"/>
        <v>0.10575033787243959</v>
      </c>
      <c r="J83" s="2">
        <f t="shared" si="5"/>
        <v>1.3787680357484353</v>
      </c>
    </row>
    <row r="84" spans="1:10">
      <c r="A84" s="14">
        <v>1993</v>
      </c>
      <c r="B84" s="1">
        <f>'Pretax Calculation'!M83</f>
        <v>0.80346165657951918</v>
      </c>
      <c r="C84" s="1">
        <f>'Pretax Calculation'!N83</f>
        <v>0.16774607130511876</v>
      </c>
      <c r="D84" s="1">
        <f>'Pretax Calculation'!O83</f>
        <v>2.8792272115362061E-2</v>
      </c>
      <c r="E84" s="44">
        <f t="shared" si="6"/>
        <v>0.74600000299999991</v>
      </c>
      <c r="F84" s="46">
        <v>0.18509999999999999</v>
      </c>
      <c r="G84" s="46">
        <v>6.8899997000000004E-2</v>
      </c>
      <c r="H84" s="2">
        <f t="shared" si="3"/>
        <v>-7.1517605238492488E-2</v>
      </c>
      <c r="I84" s="2">
        <f t="shared" si="4"/>
        <v>0.10345356263703853</v>
      </c>
      <c r="J84" s="2">
        <f t="shared" si="5"/>
        <v>1.3930031198627963</v>
      </c>
    </row>
    <row r="85" spans="1:10">
      <c r="A85" s="14">
        <v>1994</v>
      </c>
      <c r="B85" s="1">
        <f>'Pretax Calculation'!M84</f>
        <v>0.79720153871256993</v>
      </c>
      <c r="C85" s="1">
        <f>'Pretax Calculation'!N84</f>
        <v>0.17250261826567026</v>
      </c>
      <c r="D85" s="1">
        <f>'Pretax Calculation'!O84</f>
        <v>3.0295843021759805E-2</v>
      </c>
      <c r="E85" s="44">
        <f t="shared" si="6"/>
        <v>0.73999999000000005</v>
      </c>
      <c r="F85" s="46">
        <v>0.18520001</v>
      </c>
      <c r="G85" s="46">
        <v>7.4800000000000005E-2</v>
      </c>
      <c r="H85" s="2">
        <f t="shared" si="3"/>
        <v>-7.175293314780451E-2</v>
      </c>
      <c r="I85" s="2">
        <f t="shared" si="4"/>
        <v>7.3606950792912462E-2</v>
      </c>
      <c r="J85" s="2">
        <f t="shared" si="5"/>
        <v>1.4689855946994235</v>
      </c>
    </row>
    <row r="86" spans="1:10">
      <c r="A86" s="14">
        <v>1995</v>
      </c>
      <c r="B86" s="1">
        <f>'Pretax Calculation'!M85</f>
        <v>0.79502189147561886</v>
      </c>
      <c r="C86" s="1">
        <f>'Pretax Calculation'!N85</f>
        <v>0.17415048886500262</v>
      </c>
      <c r="D86" s="1">
        <f>'Pretax Calculation'!O85</f>
        <v>3.0827619659378525E-2</v>
      </c>
      <c r="E86" s="44">
        <f t="shared" si="6"/>
        <v>0.73780000600000006</v>
      </c>
      <c r="F86" s="46">
        <v>0.18539998999999999</v>
      </c>
      <c r="G86" s="46">
        <v>7.6800004000000005E-2</v>
      </c>
      <c r="H86" s="2">
        <f t="shared" si="3"/>
        <v>-7.1975232492542784E-2</v>
      </c>
      <c r="I86" s="2">
        <f t="shared" si="4"/>
        <v>6.4596437301521092E-2</v>
      </c>
      <c r="J86" s="2">
        <f t="shared" si="5"/>
        <v>1.49127259414061</v>
      </c>
    </row>
    <row r="87" spans="1:10">
      <c r="A87" s="14">
        <v>1996</v>
      </c>
      <c r="B87" s="1">
        <f>'Pretax Calculation'!M86</f>
        <v>0.7924211899203315</v>
      </c>
      <c r="C87" s="1">
        <f>'Pretax Calculation'!N86</f>
        <v>0.17611108738054693</v>
      </c>
      <c r="D87" s="1">
        <f>'Pretax Calculation'!O86</f>
        <v>3.146772269912157E-2</v>
      </c>
      <c r="E87" s="44">
        <f t="shared" si="6"/>
        <v>0.73530000000000006</v>
      </c>
      <c r="F87" s="46">
        <v>0.18590000000000001</v>
      </c>
      <c r="G87" s="46">
        <v>7.8799999999999995E-2</v>
      </c>
      <c r="H87" s="2">
        <f t="shared" si="3"/>
        <v>-7.2084379679541732E-2</v>
      </c>
      <c r="I87" s="2">
        <f t="shared" si="4"/>
        <v>5.5583738451974174E-2</v>
      </c>
      <c r="J87" s="2">
        <f t="shared" si="5"/>
        <v>1.5041532478675275</v>
      </c>
    </row>
    <row r="88" spans="1:10">
      <c r="A88" s="14">
        <v>1997</v>
      </c>
      <c r="B88" s="1">
        <f>'Pretax Calculation'!M87</f>
        <v>0.78758491186245183</v>
      </c>
      <c r="C88" s="1">
        <f>'Pretax Calculation'!N87</f>
        <v>0.17974078329801713</v>
      </c>
      <c r="D88" s="1">
        <f>'Pretax Calculation'!O87</f>
        <v>3.2674304839531043E-2</v>
      </c>
      <c r="E88" s="44">
        <f t="shared" si="6"/>
        <v>0.72719999999999996</v>
      </c>
      <c r="F88" s="46">
        <v>0.1883</v>
      </c>
      <c r="G88" s="46">
        <v>8.4500000000000006E-2</v>
      </c>
      <c r="H88" s="2">
        <f t="shared" si="3"/>
        <v>-7.667098614123502E-2</v>
      </c>
      <c r="I88" s="2">
        <f t="shared" si="4"/>
        <v>4.7619780802842904E-2</v>
      </c>
      <c r="J88" s="2">
        <f t="shared" si="5"/>
        <v>1.5861300007756429</v>
      </c>
    </row>
    <row r="89" spans="1:10">
      <c r="A89" s="14">
        <v>1998</v>
      </c>
      <c r="B89" s="1">
        <f>'Pretax Calculation'!M88</f>
        <v>0.78837703535141757</v>
      </c>
      <c r="C89" s="1">
        <f>'Pretax Calculation'!N88</f>
        <v>0.17914773262633166</v>
      </c>
      <c r="D89" s="1">
        <f>'Pretax Calculation'!O88</f>
        <v>3.2475232022250777E-2</v>
      </c>
      <c r="E89" s="44">
        <f t="shared" si="6"/>
        <v>0.73089999900000002</v>
      </c>
      <c r="F89" s="46">
        <v>0.18759999999999999</v>
      </c>
      <c r="G89" s="46">
        <v>8.1500001000000002E-2</v>
      </c>
      <c r="H89" s="2">
        <f t="shared" si="3"/>
        <v>-7.2905518266139335E-2</v>
      </c>
      <c r="I89" s="2">
        <f t="shared" si="4"/>
        <v>4.7180431757392949E-2</v>
      </c>
      <c r="J89" s="2">
        <f t="shared" si="5"/>
        <v>1.5096048873233405</v>
      </c>
    </row>
    <row r="90" spans="1:10">
      <c r="A90" s="14">
        <v>1999</v>
      </c>
      <c r="B90" s="1">
        <f>'Pretax Calculation'!M89</f>
        <v>0.78352063465515165</v>
      </c>
      <c r="C90" s="1">
        <f>'Pretax Calculation'!N89</f>
        <v>0.18277469270986424</v>
      </c>
      <c r="D90" s="1">
        <f>'Pretax Calculation'!O89</f>
        <v>3.3704672634984112E-2</v>
      </c>
      <c r="E90" s="44">
        <f t="shared" si="6"/>
        <v>0.72200001300000005</v>
      </c>
      <c r="F90" s="46">
        <v>0.19059999</v>
      </c>
      <c r="G90" s="46">
        <v>8.7399996999999993E-2</v>
      </c>
      <c r="H90" s="2">
        <f t="shared" si="3"/>
        <v>-7.8518189482308265E-2</v>
      </c>
      <c r="I90" s="2">
        <f t="shared" si="4"/>
        <v>4.2813899310215842E-2</v>
      </c>
      <c r="J90" s="2">
        <f t="shared" si="5"/>
        <v>1.593112176063157</v>
      </c>
    </row>
    <row r="91" spans="1:10">
      <c r="A91" s="14">
        <v>2000</v>
      </c>
      <c r="B91" s="1">
        <f>'Pretax Calculation'!M90</f>
        <v>0.78222868981733784</v>
      </c>
      <c r="C91" s="1">
        <f>'Pretax Calculation'!N90</f>
        <v>0.18373596188846442</v>
      </c>
      <c r="D91" s="1">
        <f>'Pretax Calculation'!O90</f>
        <v>3.4035348294197743E-2</v>
      </c>
      <c r="E91" s="44">
        <f t="shared" si="6"/>
        <v>0.72180000300000002</v>
      </c>
      <c r="F91" s="46">
        <v>0.1908</v>
      </c>
      <c r="G91" s="46">
        <v>8.7399996999999993E-2</v>
      </c>
      <c r="H91" s="2">
        <f t="shared" si="3"/>
        <v>-7.7251943841958548E-2</v>
      </c>
      <c r="I91" s="2">
        <f t="shared" si="4"/>
        <v>3.844668206991364E-2</v>
      </c>
      <c r="J91" s="2">
        <f t="shared" si="5"/>
        <v>1.5679183960312142</v>
      </c>
    </row>
    <row r="92" spans="1:10">
      <c r="A92" s="14">
        <v>2001</v>
      </c>
      <c r="B92" s="1">
        <f>'Pretax Calculation'!M91</f>
        <v>0.78819215015491684</v>
      </c>
      <c r="C92" s="1">
        <f>'Pretax Calculation'!N91</f>
        <v>0.17928620418292507</v>
      </c>
      <c r="D92" s="1">
        <f>'Pretax Calculation'!O91</f>
        <v>3.2521645662158094E-2</v>
      </c>
      <c r="E92" s="44">
        <f t="shared" si="6"/>
        <v>0.73460000199999997</v>
      </c>
      <c r="F92" s="46">
        <v>0.1885</v>
      </c>
      <c r="G92" s="46">
        <v>7.6899997999999997E-2</v>
      </c>
      <c r="H92" s="2">
        <f t="shared" si="3"/>
        <v>-6.7993760334181808E-2</v>
      </c>
      <c r="I92" s="2">
        <f t="shared" si="4"/>
        <v>5.1391549389233182E-2</v>
      </c>
      <c r="J92" s="2">
        <f t="shared" si="5"/>
        <v>1.3645789268739303</v>
      </c>
    </row>
    <row r="93" spans="1:10">
      <c r="A93" s="14">
        <v>2002</v>
      </c>
      <c r="B93" s="1">
        <f>'Pretax Calculation'!M92</f>
        <v>0.78934999401567918</v>
      </c>
      <c r="C93" s="1">
        <f>'Pretax Calculation'!N92</f>
        <v>0.1784185157962731</v>
      </c>
      <c r="D93" s="1">
        <f>'Pretax Calculation'!O92</f>
        <v>3.2231490188047718E-2</v>
      </c>
      <c r="E93" s="44">
        <f t="shared" si="6"/>
        <v>0.73730001199999995</v>
      </c>
      <c r="F93" s="46">
        <v>0.18799999000000001</v>
      </c>
      <c r="G93" s="46">
        <v>7.4699998000000004E-2</v>
      </c>
      <c r="H93" s="2">
        <f t="shared" si="3"/>
        <v>-6.5940308368008127E-2</v>
      </c>
      <c r="I93" s="2">
        <f t="shared" si="4"/>
        <v>5.3702241389943506E-2</v>
      </c>
      <c r="J93" s="2">
        <f t="shared" si="5"/>
        <v>1.3176091941197532</v>
      </c>
    </row>
    <row r="94" spans="1:10">
      <c r="A94" s="14">
        <v>2003</v>
      </c>
      <c r="B94" s="1">
        <f>'Pretax Calculation'!M93</f>
        <v>0.79242001377557847</v>
      </c>
      <c r="C94" s="1">
        <f>'Pretax Calculation'!N93</f>
        <v>0.17611197266403344</v>
      </c>
      <c r="D94" s="1">
        <f>'Pretax Calculation'!O93</f>
        <v>3.1468013560388086E-2</v>
      </c>
      <c r="E94" s="44">
        <f t="shared" si="6"/>
        <v>0.74399999100000003</v>
      </c>
      <c r="F94" s="46">
        <v>0.18610001000000001</v>
      </c>
      <c r="G94" s="46">
        <v>6.9899999000000004E-2</v>
      </c>
      <c r="H94" s="2">
        <f t="shared" si="3"/>
        <v>-6.110398770075931E-2</v>
      </c>
      <c r="I94" s="2">
        <f t="shared" si="4"/>
        <v>5.6714130134812635E-2</v>
      </c>
      <c r="J94" s="2">
        <f t="shared" si="5"/>
        <v>1.2213031930299558</v>
      </c>
    </row>
    <row r="95" spans="1:10">
      <c r="A95" s="14">
        <v>2004</v>
      </c>
      <c r="B95" s="1">
        <f>'Pretax Calculation'!M94</f>
        <v>0.78892416507528085</v>
      </c>
      <c r="C95" s="1">
        <f>'Pretax Calculation'!N94</f>
        <v>0.17873777317977713</v>
      </c>
      <c r="D95" s="1">
        <f>'Pretax Calculation'!O94</f>
        <v>3.2338061744942026E-2</v>
      </c>
      <c r="E95" s="44">
        <f t="shared" si="6"/>
        <v>0.74180001299999998</v>
      </c>
      <c r="F95" s="46">
        <v>0.18619999000000001</v>
      </c>
      <c r="G95" s="46">
        <v>7.1999996999999996E-2</v>
      </c>
      <c r="H95" s="2">
        <f t="shared" si="3"/>
        <v>-5.9732169657630174E-2</v>
      </c>
      <c r="I95" s="2">
        <f t="shared" si="4"/>
        <v>4.1749523267906374E-2</v>
      </c>
      <c r="J95" s="2">
        <f t="shared" si="5"/>
        <v>1.2264784317588688</v>
      </c>
    </row>
    <row r="96" spans="1:10">
      <c r="A96" s="14">
        <v>2005</v>
      </c>
      <c r="B96" s="1">
        <f>'Pretax Calculation'!M95</f>
        <v>0.78109575908743056</v>
      </c>
      <c r="C96" s="1">
        <f>'Pretax Calculation'!N95</f>
        <v>0.18457766623905836</v>
      </c>
      <c r="D96" s="1">
        <f>'Pretax Calculation'!O95</f>
        <v>3.4326574673511079E-2</v>
      </c>
      <c r="E96" s="44">
        <f t="shared" si="6"/>
        <v>0.73110000099999994</v>
      </c>
      <c r="F96" s="46">
        <v>0.18840000000000001</v>
      </c>
      <c r="G96" s="46">
        <v>8.0499999000000003E-2</v>
      </c>
      <c r="H96" s="2">
        <f t="shared" si="3"/>
        <v>-6.4007207190372672E-2</v>
      </c>
      <c r="I96" s="2">
        <f t="shared" si="4"/>
        <v>2.0708538789254716E-2</v>
      </c>
      <c r="J96" s="2">
        <f t="shared" si="5"/>
        <v>1.3451218120554205</v>
      </c>
    </row>
    <row r="97" spans="1:10">
      <c r="A97" s="14">
        <v>2006</v>
      </c>
      <c r="B97" s="1">
        <f>'Pretax Calculation'!M96</f>
        <v>0.77684514521300496</v>
      </c>
      <c r="C97" s="1">
        <f>'Pretax Calculation'!N96</f>
        <v>0.18772519643979424</v>
      </c>
      <c r="D97" s="1">
        <f>'Pretax Calculation'!O96</f>
        <v>3.5429658347200799E-2</v>
      </c>
      <c r="E97" s="44">
        <f t="shared" si="6"/>
        <v>0.72660000299999994</v>
      </c>
      <c r="F97" s="46">
        <v>0.1895</v>
      </c>
      <c r="G97" s="46">
        <v>8.3899997000000004E-2</v>
      </c>
      <c r="H97" s="2">
        <f t="shared" si="3"/>
        <v>-6.46784530000869E-2</v>
      </c>
      <c r="I97" s="2">
        <f t="shared" si="4"/>
        <v>9.4542639659720429E-3</v>
      </c>
      <c r="J97" s="2">
        <f t="shared" si="5"/>
        <v>1.3680724261522186</v>
      </c>
    </row>
    <row r="98" spans="1:10">
      <c r="A98" s="14">
        <v>2007</v>
      </c>
      <c r="B98" s="1">
        <f>'Pretax Calculation'!M97</f>
        <v>0.77983688285385466</v>
      </c>
      <c r="C98" s="1">
        <f>'Pretax Calculation'!N97</f>
        <v>0.18551156879345121</v>
      </c>
      <c r="D98" s="1">
        <f>'Pretax Calculation'!O97</f>
        <v>3.4651548352694128E-2</v>
      </c>
      <c r="E98" s="44">
        <f t="shared" si="6"/>
        <v>0.73249999999999993</v>
      </c>
      <c r="F98" s="46">
        <v>0.18740000000000001</v>
      </c>
      <c r="G98" s="46">
        <v>8.0100000000000005E-2</v>
      </c>
      <c r="H98" s="2">
        <f t="shared" si="3"/>
        <v>-6.0701005421316956E-2</v>
      </c>
      <c r="I98" s="2">
        <f t="shared" si="4"/>
        <v>1.0179587283051683E-2</v>
      </c>
      <c r="J98" s="2">
        <f t="shared" si="5"/>
        <v>1.3115850173480719</v>
      </c>
    </row>
    <row r="99" spans="1:10">
      <c r="A99" s="14">
        <v>2008</v>
      </c>
      <c r="B99" s="1">
        <f>'Pretax Calculation'!M98</f>
        <v>0.78205867056090694</v>
      </c>
      <c r="C99" s="1">
        <f>'Pretax Calculation'!N98</f>
        <v>0.18386235127778028</v>
      </c>
      <c r="D99" s="1">
        <f>'Pretax Calculation'!O98</f>
        <v>3.4078978161312778E-2</v>
      </c>
      <c r="E99" s="44">
        <f t="shared" si="6"/>
        <v>0.73550000199999999</v>
      </c>
      <c r="F99" s="46">
        <v>0.18759999999999999</v>
      </c>
      <c r="G99" s="46">
        <v>7.6899997999999997E-2</v>
      </c>
      <c r="H99" s="2">
        <f t="shared" si="3"/>
        <v>-5.9533472760444184E-2</v>
      </c>
      <c r="I99" s="2">
        <f t="shared" si="4"/>
        <v>2.0328515850277951E-2</v>
      </c>
      <c r="J99" s="2">
        <f t="shared" si="5"/>
        <v>1.2565229988996149</v>
      </c>
    </row>
    <row r="100" spans="1:10">
      <c r="A100" s="14">
        <v>2009</v>
      </c>
      <c r="B100" s="1">
        <f>'Pretax Calculation'!M99</f>
        <v>0.78882942060343897</v>
      </c>
      <c r="C100" s="1">
        <f>'Pretax Calculation'!N99</f>
        <v>0.17880878377539033</v>
      </c>
      <c r="D100" s="1">
        <f>'Pretax Calculation'!O99</f>
        <v>3.2361795621170697E-2</v>
      </c>
      <c r="E100" s="44">
        <f t="shared" si="6"/>
        <v>0.74150000199999999</v>
      </c>
      <c r="F100" s="46">
        <v>0.18690000000000001</v>
      </c>
      <c r="G100" s="46">
        <v>7.1599997999999998E-2</v>
      </c>
      <c r="H100" s="2">
        <f t="shared" si="3"/>
        <v>-5.9999560573226196E-2</v>
      </c>
      <c r="I100" s="2">
        <f t="shared" si="4"/>
        <v>4.5250664166327503E-2</v>
      </c>
      <c r="J100" s="2">
        <f t="shared" si="5"/>
        <v>1.2124853280131385</v>
      </c>
    </row>
    <row r="101" spans="1:10">
      <c r="A101" s="14">
        <v>2010</v>
      </c>
      <c r="B101" s="1">
        <f>'Pretax Calculation'!M100</f>
        <v>0.77801801193049958</v>
      </c>
      <c r="C101" s="1">
        <f>'Pretax Calculation'!N100</f>
        <v>0.1868583510977575</v>
      </c>
      <c r="D101" s="1">
        <f>'Pretax Calculation'!O100</f>
        <v>3.5123636971742922E-2</v>
      </c>
      <c r="E101" s="44">
        <f t="shared" si="6"/>
        <v>0.72009999800000002</v>
      </c>
      <c r="F101" s="46">
        <v>0.19439999999999999</v>
      </c>
      <c r="G101" s="46">
        <v>8.5500002000000005E-2</v>
      </c>
      <c r="H101" s="2">
        <f t="shared" si="3"/>
        <v>-7.4443024508889399E-2</v>
      </c>
      <c r="I101" s="2">
        <f t="shared" si="4"/>
        <v>4.0360245383397331E-2</v>
      </c>
      <c r="J101" s="2">
        <f t="shared" si="5"/>
        <v>1.4342582195797386</v>
      </c>
    </row>
    <row r="102" spans="1:10">
      <c r="A102" s="14">
        <v>2011</v>
      </c>
      <c r="B102" s="1">
        <f>'Pretax Calculation'!M101</f>
        <v>0.77228446067310663</v>
      </c>
      <c r="C102" s="1">
        <f>'Pretax Calculation'!N101</f>
        <v>0.19108394158895614</v>
      </c>
      <c r="D102" s="1">
        <f>'Pretax Calculation'!O101</f>
        <v>3.6631597737937227E-2</v>
      </c>
      <c r="E102" s="44">
        <f t="shared" si="6"/>
        <v>0.70770000200000005</v>
      </c>
      <c r="F102" s="46">
        <v>0.19689999999999999</v>
      </c>
      <c r="G102" s="46">
        <v>9.5399998E-2</v>
      </c>
      <c r="H102" s="2">
        <f t="shared" si="3"/>
        <v>-8.3627810686254356E-2</v>
      </c>
      <c r="I102" s="2">
        <f t="shared" si="4"/>
        <v>3.0437190915576062E-2</v>
      </c>
      <c r="J102" s="2">
        <f t="shared" si="5"/>
        <v>1.6043089543211417</v>
      </c>
    </row>
    <row r="103" spans="1:10">
      <c r="A103" s="14">
        <v>2012</v>
      </c>
      <c r="B103" s="1">
        <f>'Pretax Calculation'!M102</f>
        <v>0.77289211589834905</v>
      </c>
      <c r="C103" s="1">
        <f>'Pretax Calculation'!N102</f>
        <v>0.19063753209755918</v>
      </c>
      <c r="D103" s="1">
        <f>'Pretax Calculation'!O102</f>
        <v>3.6470352004091766E-2</v>
      </c>
      <c r="E103" s="44">
        <f t="shared" si="6"/>
        <v>0.70749999200000002</v>
      </c>
      <c r="F103" s="46">
        <v>0.19840000999999999</v>
      </c>
      <c r="G103" s="46">
        <v>9.4099998000000004E-2</v>
      </c>
      <c r="H103" s="2">
        <f t="shared" si="3"/>
        <v>-8.4607052592770127E-2</v>
      </c>
      <c r="I103" s="2">
        <f t="shared" si="4"/>
        <v>4.071851863078213E-2</v>
      </c>
      <c r="J103" s="2">
        <f t="shared" si="5"/>
        <v>1.5801779480889717</v>
      </c>
    </row>
    <row r="104" spans="1:10">
      <c r="A104" s="14">
        <v>2013</v>
      </c>
      <c r="B104" s="1">
        <f>'Pretax Calculation'!M103</f>
        <v>0.76718438783989673</v>
      </c>
      <c r="C104" s="1">
        <f>'Pretax Calculation'!N103</f>
        <v>0.19481727494222467</v>
      </c>
      <c r="D104" s="1">
        <f>'Pretax Calculation'!O103</f>
        <v>3.7998337217878597E-2</v>
      </c>
      <c r="E104" s="44">
        <f t="shared" si="6"/>
        <v>0.69889999999999997</v>
      </c>
      <c r="F104" s="46">
        <v>0.19639999999999999</v>
      </c>
      <c r="G104" s="46">
        <v>0.1047</v>
      </c>
      <c r="H104" s="2">
        <f t="shared" si="3"/>
        <v>-8.9006487778198862E-2</v>
      </c>
      <c r="I104" s="2">
        <f t="shared" si="4"/>
        <v>8.1241515068142256E-3</v>
      </c>
      <c r="J104" s="2">
        <f t="shared" si="5"/>
        <v>1.7553837263894172</v>
      </c>
    </row>
    <row r="105" spans="1:10">
      <c r="A105" s="14">
        <v>2014</v>
      </c>
      <c r="B105" s="1">
        <f>'Pretax Calculation'!M104</f>
        <v>0.76205161855565928</v>
      </c>
      <c r="C105" s="1">
        <f>'Pretax Calculation'!N104</f>
        <v>0.19855027929055657</v>
      </c>
      <c r="D105" s="1">
        <f>'Pretax Calculation'!O104</f>
        <v>3.9398102153784142E-2</v>
      </c>
      <c r="E105" s="44">
        <f t="shared" si="6"/>
        <v>0.68530000999999996</v>
      </c>
      <c r="F105" s="46">
        <v>0.20209999000000001</v>
      </c>
      <c r="G105" s="46">
        <v>0.11260000000000001</v>
      </c>
      <c r="H105" s="2">
        <f t="shared" si="3"/>
        <v>-0.10071707307849975</v>
      </c>
      <c r="I105" s="2">
        <f t="shared" si="4"/>
        <v>1.7878145133449097E-2</v>
      </c>
      <c r="J105" s="2">
        <f t="shared" si="5"/>
        <v>1.858005686682167</v>
      </c>
    </row>
    <row r="106" spans="1:10">
      <c r="A106" s="14"/>
      <c r="E106" s="15"/>
      <c r="F106" s="46">
        <v>0.20020001000000001</v>
      </c>
      <c r="G106" s="46">
        <v>0.1031</v>
      </c>
    </row>
    <row r="107" spans="1:10">
      <c r="A107" s="14"/>
      <c r="E107" s="15"/>
      <c r="F107" s="46">
        <v>0.19050001</v>
      </c>
      <c r="G107" s="46">
        <v>0.1283</v>
      </c>
    </row>
    <row r="108" spans="1:10">
      <c r="A108" s="14"/>
      <c r="E108" s="15"/>
      <c r="F108" s="17"/>
      <c r="G108" s="15"/>
    </row>
    <row r="109" spans="1:10">
      <c r="A109" s="14"/>
      <c r="E109" s="15"/>
      <c r="F109" s="17"/>
      <c r="G109" s="15"/>
    </row>
    <row r="110" spans="1:10">
      <c r="A110" s="14"/>
      <c r="E110" s="15"/>
      <c r="F110" s="17"/>
      <c r="G110" s="15"/>
    </row>
    <row r="111" spans="1:10">
      <c r="A111" s="14"/>
      <c r="E111" s="15"/>
      <c r="F111" s="17"/>
      <c r="G111" s="15"/>
    </row>
    <row r="112" spans="1:10">
      <c r="A112" s="14"/>
      <c r="E112" s="15"/>
      <c r="F112" s="17"/>
      <c r="G112" s="15"/>
    </row>
    <row r="113" spans="1:7">
      <c r="A113" s="14"/>
      <c r="E113" s="15"/>
      <c r="F113" s="17"/>
      <c r="G113" s="15"/>
    </row>
    <row r="114" spans="1:7">
      <c r="A114" s="14"/>
      <c r="E114" s="15"/>
      <c r="F114" s="17"/>
      <c r="G114" s="15"/>
    </row>
    <row r="115" spans="1:7">
      <c r="A115" s="14"/>
      <c r="E115" s="15"/>
      <c r="F115" s="17"/>
      <c r="G115" s="15"/>
    </row>
    <row r="116" spans="1:7">
      <c r="A116" s="14"/>
      <c r="E116" s="15"/>
      <c r="F116" s="17"/>
      <c r="G116" s="15"/>
    </row>
    <row r="117" spans="1:7">
      <c r="A117" s="14"/>
      <c r="E117" s="15"/>
      <c r="F117" s="17"/>
      <c r="G117" s="15"/>
    </row>
    <row r="118" spans="1:7">
      <c r="A118" s="14"/>
      <c r="E118" s="15"/>
      <c r="F118" s="17"/>
      <c r="G118" s="15"/>
    </row>
    <row r="119" spans="1:7">
      <c r="A119" s="14"/>
      <c r="E119" s="15"/>
      <c r="F119" s="17"/>
      <c r="G119" s="15"/>
    </row>
    <row r="120" spans="1:7">
      <c r="A120" s="14"/>
      <c r="E120" s="15"/>
      <c r="F120" s="17"/>
      <c r="G120" s="15"/>
    </row>
    <row r="121" spans="1:7">
      <c r="A121" s="14"/>
      <c r="E121" s="15"/>
      <c r="F121" s="17"/>
      <c r="G121" s="15"/>
    </row>
    <row r="122" spans="1:7">
      <c r="A122" s="14"/>
      <c r="E122" s="15"/>
      <c r="F122" s="17"/>
      <c r="G122" s="15"/>
    </row>
    <row r="123" spans="1:7">
      <c r="A123" s="14"/>
      <c r="E123" s="15"/>
      <c r="F123" s="17"/>
      <c r="G123" s="15"/>
    </row>
    <row r="124" spans="1:7">
      <c r="A124" s="14"/>
      <c r="E124" s="15"/>
      <c r="F124" s="17"/>
      <c r="G124" s="15"/>
    </row>
    <row r="125" spans="1:7">
      <c r="A125" s="14"/>
      <c r="E125" s="15"/>
      <c r="F125" s="17"/>
      <c r="G125" s="15"/>
    </row>
    <row r="126" spans="1:7">
      <c r="A126" s="14"/>
      <c r="E126" s="15"/>
      <c r="F126" s="17"/>
      <c r="G126" s="15"/>
    </row>
    <row r="127" spans="1:7">
      <c r="A127" s="14"/>
      <c r="E127" s="15"/>
      <c r="F127" s="17"/>
      <c r="G127" s="15"/>
    </row>
    <row r="128" spans="1:7">
      <c r="A128" s="14"/>
      <c r="E128" s="15"/>
      <c r="F128" s="17"/>
      <c r="G128" s="15"/>
    </row>
    <row r="129" spans="1:7">
      <c r="A129" s="14"/>
      <c r="E129" s="15"/>
      <c r="F129" s="17"/>
      <c r="G129" s="15"/>
    </row>
    <row r="130" spans="1:7">
      <c r="A130" s="14"/>
      <c r="E130" s="15"/>
      <c r="F130" s="17"/>
      <c r="G130" s="15"/>
    </row>
    <row r="131" spans="1:7">
      <c r="A131" s="14"/>
      <c r="E131" s="15"/>
      <c r="F131" s="17"/>
      <c r="G131" s="15"/>
    </row>
    <row r="132" spans="1:7">
      <c r="A132" s="14"/>
      <c r="E132" s="15"/>
      <c r="F132" s="17"/>
      <c r="G132" s="15"/>
    </row>
    <row r="133" spans="1:7">
      <c r="A133" s="14"/>
      <c r="E133" s="15"/>
      <c r="F133" s="17"/>
      <c r="G133" s="15"/>
    </row>
    <row r="134" spans="1:7">
      <c r="A134" s="14"/>
      <c r="E134" s="15"/>
      <c r="F134" s="17"/>
      <c r="G134" s="15"/>
    </row>
    <row r="135" spans="1:7">
      <c r="A135" s="14"/>
      <c r="E135" s="15"/>
      <c r="F135" s="17"/>
      <c r="G135" s="15"/>
    </row>
    <row r="136" spans="1:7">
      <c r="A136" s="14"/>
      <c r="E136" s="15"/>
      <c r="F136" s="17"/>
      <c r="G136" s="15"/>
    </row>
    <row r="137" spans="1:7">
      <c r="A137" s="14"/>
      <c r="E137" s="15"/>
      <c r="F137" s="17"/>
      <c r="G137" s="15"/>
    </row>
    <row r="138" spans="1:7">
      <c r="A138" s="14"/>
      <c r="E138" s="15"/>
      <c r="F138" s="17"/>
      <c r="G138" s="15"/>
    </row>
    <row r="139" spans="1:7">
      <c r="A139" s="14"/>
      <c r="E139" s="15"/>
      <c r="F139" s="17"/>
      <c r="G139" s="15"/>
    </row>
    <row r="140" spans="1:7">
      <c r="A140" s="14"/>
      <c r="E140" s="15"/>
      <c r="F140" s="17"/>
      <c r="G140" s="15"/>
    </row>
    <row r="141" spans="1:7">
      <c r="A141" s="14"/>
      <c r="E141" s="15"/>
      <c r="F141" s="17"/>
      <c r="G141" s="15"/>
    </row>
    <row r="142" spans="1:7">
      <c r="A142" s="14"/>
      <c r="E142" s="15"/>
      <c r="F142" s="17"/>
      <c r="G142" s="15"/>
    </row>
    <row r="143" spans="1:7">
      <c r="A143" s="14"/>
      <c r="E143" s="15"/>
      <c r="F143" s="17"/>
      <c r="G143" s="15"/>
    </row>
    <row r="144" spans="1:7">
      <c r="A144" s="14"/>
      <c r="E144" s="15"/>
      <c r="F144" s="17"/>
      <c r="G144" s="15"/>
    </row>
    <row r="145" spans="1:7">
      <c r="A145" s="14"/>
      <c r="E145" s="15"/>
      <c r="F145" s="17"/>
      <c r="G145" s="15"/>
    </row>
    <row r="146" spans="1:7">
      <c r="A146" s="14"/>
      <c r="E146" s="15"/>
      <c r="F146" s="17"/>
      <c r="G146" s="15"/>
    </row>
    <row r="147" spans="1:7">
      <c r="A147" s="14"/>
      <c r="E147" s="15"/>
      <c r="F147" s="17"/>
      <c r="G147" s="15"/>
    </row>
    <row r="148" spans="1:7">
      <c r="A148" s="14"/>
      <c r="E148" s="15"/>
      <c r="F148" s="17"/>
      <c r="G148" s="15"/>
    </row>
    <row r="149" spans="1:7">
      <c r="A149" s="14"/>
      <c r="E149" s="15"/>
      <c r="F149" s="17"/>
      <c r="G149" s="15"/>
    </row>
    <row r="150" spans="1:7">
      <c r="A150" s="14"/>
      <c r="E150" s="15"/>
      <c r="F150" s="17"/>
      <c r="G150" s="15"/>
    </row>
    <row r="151" spans="1:7">
      <c r="A151" s="14"/>
      <c r="E151" s="15"/>
      <c r="F151" s="17"/>
      <c r="G151" s="15"/>
    </row>
    <row r="152" spans="1:7">
      <c r="A152" s="14"/>
      <c r="E152" s="15"/>
      <c r="F152" s="17"/>
      <c r="G152" s="15"/>
    </row>
    <row r="153" spans="1:7">
      <c r="A153" s="14"/>
      <c r="E153" s="15"/>
      <c r="F153" s="17"/>
      <c r="G153" s="15"/>
    </row>
    <row r="154" spans="1:7">
      <c r="A154" s="14"/>
      <c r="E154" s="15"/>
      <c r="F154" s="17"/>
      <c r="G154" s="15"/>
    </row>
    <row r="155" spans="1:7">
      <c r="A155" s="14"/>
      <c r="E155" s="15"/>
      <c r="F155" s="17"/>
      <c r="G155" s="15"/>
    </row>
    <row r="156" spans="1:7">
      <c r="A156" s="14"/>
      <c r="E156" s="15"/>
      <c r="F156" s="17"/>
      <c r="G156" s="15"/>
    </row>
    <row r="157" spans="1:7">
      <c r="A157" s="14"/>
      <c r="E157" s="15"/>
      <c r="F157" s="17"/>
      <c r="G157" s="15"/>
    </row>
    <row r="158" spans="1:7">
      <c r="A158" s="14"/>
      <c r="E158" s="15"/>
      <c r="F158" s="17"/>
      <c r="G158" s="15"/>
    </row>
    <row r="159" spans="1:7">
      <c r="A159" s="14"/>
      <c r="E159" s="15"/>
      <c r="F159" s="17"/>
      <c r="G159" s="15"/>
    </row>
    <row r="160" spans="1:7">
      <c r="A160" s="14"/>
      <c r="E160" s="15"/>
      <c r="F160" s="17"/>
      <c r="G160" s="15"/>
    </row>
    <row r="161" spans="1:7">
      <c r="A161" s="14"/>
      <c r="E161" s="15"/>
      <c r="F161" s="17"/>
      <c r="G161" s="15"/>
    </row>
    <row r="162" spans="1:7">
      <c r="A162" s="14"/>
      <c r="E162" s="15"/>
      <c r="F162" s="17"/>
      <c r="G162" s="15"/>
    </row>
    <row r="163" spans="1:7">
      <c r="A163" s="14"/>
      <c r="E163" s="15"/>
      <c r="F163" s="17"/>
      <c r="G163" s="15"/>
    </row>
    <row r="164" spans="1:7">
      <c r="A164" s="14"/>
      <c r="E164" s="15"/>
      <c r="F164" s="17"/>
      <c r="G164" s="15"/>
    </row>
    <row r="165" spans="1:7">
      <c r="A165" s="14"/>
      <c r="E165" s="15"/>
      <c r="F165" s="17"/>
      <c r="G165" s="15"/>
    </row>
    <row r="166" spans="1:7">
      <c r="A166" s="14"/>
      <c r="E166" s="15"/>
      <c r="F166" s="17"/>
      <c r="G166" s="15"/>
    </row>
    <row r="167" spans="1:7">
      <c r="A167" s="14"/>
      <c r="E167" s="15"/>
      <c r="F167" s="17"/>
      <c r="G167" s="15"/>
    </row>
    <row r="168" spans="1:7">
      <c r="A168" s="14"/>
      <c r="E168" s="15"/>
      <c r="F168" s="17"/>
      <c r="G168" s="15"/>
    </row>
    <row r="169" spans="1:7">
      <c r="A169" s="14"/>
      <c r="E169" s="15"/>
      <c r="F169" s="17"/>
      <c r="G169" s="15"/>
    </row>
    <row r="170" spans="1:7">
      <c r="A170" s="14"/>
      <c r="E170" s="15"/>
      <c r="F170" s="17"/>
      <c r="G170" s="15"/>
    </row>
    <row r="171" spans="1:7">
      <c r="A171" s="14"/>
      <c r="E171" s="15"/>
      <c r="F171" s="17"/>
      <c r="G171" s="15"/>
    </row>
    <row r="172" spans="1:7">
      <c r="A172" s="14"/>
      <c r="E172" s="15"/>
      <c r="F172" s="17"/>
      <c r="G172" s="15"/>
    </row>
    <row r="173" spans="1:7">
      <c r="A173" s="14"/>
      <c r="E173" s="15"/>
      <c r="F173" s="17"/>
      <c r="G173" s="15"/>
    </row>
    <row r="174" spans="1:7">
      <c r="A174" s="14"/>
      <c r="E174" s="15"/>
      <c r="F174" s="17"/>
      <c r="G174" s="15"/>
    </row>
    <row r="175" spans="1:7">
      <c r="A175" s="14"/>
      <c r="E175" s="15"/>
      <c r="F175" s="17"/>
      <c r="G175" s="15"/>
    </row>
    <row r="176" spans="1:7">
      <c r="A176" s="14"/>
      <c r="E176" s="15"/>
      <c r="F176" s="17"/>
      <c r="G176" s="15"/>
    </row>
    <row r="177" spans="1:7">
      <c r="A177" s="14"/>
      <c r="E177" s="15"/>
      <c r="F177" s="17"/>
      <c r="G177" s="15"/>
    </row>
    <row r="178" spans="1:7">
      <c r="A178" s="14"/>
      <c r="E178" s="15"/>
      <c r="F178" s="17"/>
      <c r="G178" s="15"/>
    </row>
    <row r="179" spans="1:7">
      <c r="A179" s="14"/>
      <c r="E179" s="15"/>
      <c r="F179" s="17"/>
      <c r="G179" s="15"/>
    </row>
    <row r="180" spans="1:7">
      <c r="A180" s="14"/>
      <c r="E180" s="15"/>
      <c r="F180" s="17"/>
      <c r="G180" s="15"/>
    </row>
    <row r="181" spans="1:7">
      <c r="A181" s="14"/>
      <c r="E181" s="15"/>
      <c r="F181" s="17"/>
      <c r="G181" s="15"/>
    </row>
    <row r="182" spans="1:7">
      <c r="A182" s="14"/>
      <c r="E182" s="15"/>
      <c r="F182" s="17"/>
      <c r="G182" s="15"/>
    </row>
    <row r="183" spans="1:7">
      <c r="A183" s="14"/>
      <c r="E183" s="15"/>
      <c r="F183" s="17"/>
      <c r="G183" s="15"/>
    </row>
    <row r="184" spans="1:7">
      <c r="A184" s="14"/>
      <c r="E184" s="15"/>
      <c r="F184" s="17"/>
      <c r="G184" s="15"/>
    </row>
    <row r="185" spans="1:7">
      <c r="A185" s="14"/>
      <c r="E185" s="15"/>
      <c r="F185" s="17"/>
      <c r="G185" s="15"/>
    </row>
    <row r="186" spans="1:7">
      <c r="A186" s="14"/>
      <c r="E186" s="15"/>
      <c r="F186" s="17"/>
      <c r="G186" s="15"/>
    </row>
    <row r="187" spans="1:7">
      <c r="A187" s="14"/>
      <c r="E187" s="15"/>
      <c r="F187" s="17"/>
      <c r="G187" s="15"/>
    </row>
    <row r="188" spans="1:7">
      <c r="A188" s="14"/>
      <c r="E188" s="15"/>
      <c r="F188" s="17"/>
      <c r="G188" s="15"/>
    </row>
    <row r="189" spans="1:7">
      <c r="A189" s="14"/>
      <c r="E189" s="15"/>
      <c r="F189" s="17"/>
      <c r="G189" s="15"/>
    </row>
    <row r="190" spans="1:7">
      <c r="A190" s="14"/>
      <c r="E190" s="15"/>
      <c r="F190" s="17"/>
      <c r="G190" s="15"/>
    </row>
    <row r="191" spans="1:7">
      <c r="A191" s="14"/>
      <c r="E191" s="15"/>
      <c r="F191" s="17"/>
      <c r="G191" s="15"/>
    </row>
    <row r="192" spans="1:7">
      <c r="A192" s="14"/>
      <c r="E192" s="15"/>
      <c r="F192" s="17"/>
      <c r="G192" s="15"/>
    </row>
    <row r="193" spans="1:7">
      <c r="A193" s="14"/>
      <c r="E193" s="15"/>
      <c r="F193" s="17"/>
      <c r="G193" s="15"/>
    </row>
    <row r="194" spans="1:7">
      <c r="A194" s="14"/>
      <c r="E194" s="15"/>
      <c r="F194" s="17"/>
      <c r="G194" s="15"/>
    </row>
    <row r="195" spans="1:7">
      <c r="A195" s="14"/>
      <c r="E195" s="15"/>
      <c r="F195" s="17"/>
      <c r="G195" s="15"/>
    </row>
    <row r="196" spans="1:7">
      <c r="A196" s="14"/>
      <c r="E196" s="15"/>
      <c r="F196" s="17"/>
      <c r="G196" s="15"/>
    </row>
    <row r="197" spans="1:7">
      <c r="A197" s="14"/>
      <c r="E197" s="15"/>
      <c r="F197" s="17"/>
      <c r="G197" s="15"/>
    </row>
    <row r="198" spans="1:7">
      <c r="A198" s="14"/>
      <c r="E198" s="15"/>
      <c r="F198" s="17"/>
      <c r="G198" s="15"/>
    </row>
    <row r="199" spans="1:7">
      <c r="A199" s="14"/>
      <c r="E199" s="15"/>
      <c r="F199" s="17"/>
      <c r="G199" s="15"/>
    </row>
    <row r="200" spans="1:7">
      <c r="A200" s="14"/>
      <c r="E200" s="15"/>
      <c r="F200" s="17"/>
      <c r="G200" s="15"/>
    </row>
    <row r="201" spans="1:7">
      <c r="A201" s="14"/>
      <c r="E201" s="15"/>
      <c r="F201" s="17"/>
      <c r="G201" s="15"/>
    </row>
    <row r="202" spans="1:7">
      <c r="A202" s="14"/>
      <c r="E202" s="15"/>
      <c r="F202" s="17"/>
      <c r="G202" s="15"/>
    </row>
    <row r="203" spans="1:7">
      <c r="A203" s="14"/>
      <c r="E203" s="15"/>
      <c r="F203" s="17"/>
      <c r="G203" s="15"/>
    </row>
    <row r="204" spans="1:7">
      <c r="A204" s="14"/>
      <c r="E204" s="15"/>
      <c r="F204" s="17"/>
      <c r="G204" s="15"/>
    </row>
    <row r="205" spans="1:7">
      <c r="A205" s="14"/>
      <c r="E205" s="15"/>
      <c r="F205" s="17"/>
      <c r="G205" s="15"/>
    </row>
    <row r="206" spans="1:7">
      <c r="A206" s="14"/>
      <c r="E206" s="15"/>
      <c r="F206" s="17"/>
      <c r="G206" s="15"/>
    </row>
    <row r="207" spans="1:7">
      <c r="A207" s="14"/>
      <c r="E207" s="15"/>
      <c r="F207" s="17"/>
      <c r="G207" s="15"/>
    </row>
    <row r="208" spans="1:7">
      <c r="A208" s="14"/>
      <c r="E208" s="15"/>
      <c r="F208" s="17"/>
      <c r="G208" s="15"/>
    </row>
    <row r="209" spans="1:7">
      <c r="A209" s="14"/>
      <c r="E209" s="15"/>
      <c r="F209" s="17"/>
      <c r="G209" s="15"/>
    </row>
    <row r="210" spans="1:7">
      <c r="A210" s="14"/>
      <c r="E210" s="15"/>
      <c r="F210" s="17"/>
      <c r="G210" s="15"/>
    </row>
    <row r="211" spans="1:7">
      <c r="A211" s="14"/>
      <c r="E211" s="15"/>
      <c r="F211" s="17"/>
      <c r="G211" s="15"/>
    </row>
    <row r="212" spans="1:7">
      <c r="A212" s="14"/>
      <c r="E212" s="15"/>
      <c r="F212" s="17"/>
      <c r="G212" s="15"/>
    </row>
    <row r="213" spans="1:7">
      <c r="A213" s="14"/>
      <c r="E213" s="15"/>
      <c r="F213" s="17"/>
      <c r="G213" s="15"/>
    </row>
    <row r="214" spans="1:7">
      <c r="A214" s="14"/>
      <c r="E214" s="15"/>
      <c r="F214" s="17"/>
      <c r="G214" s="15"/>
    </row>
    <row r="215" spans="1:7">
      <c r="A215" s="14"/>
      <c r="E215" s="15"/>
      <c r="F215" s="17"/>
      <c r="G215" s="15"/>
    </row>
    <row r="216" spans="1:7">
      <c r="A216" s="14"/>
      <c r="E216" s="15"/>
      <c r="F216" s="17"/>
      <c r="G216" s="15"/>
    </row>
    <row r="217" spans="1:7">
      <c r="A217" s="14"/>
      <c r="E217" s="15"/>
      <c r="F217" s="17"/>
      <c r="G217" s="15"/>
    </row>
    <row r="218" spans="1:7">
      <c r="A218" s="14"/>
      <c r="E218" s="15"/>
      <c r="F218" s="17"/>
      <c r="G218" s="15"/>
    </row>
    <row r="219" spans="1:7">
      <c r="A219" s="14"/>
      <c r="E219" s="15"/>
      <c r="F219" s="17"/>
      <c r="G219" s="15"/>
    </row>
    <row r="220" spans="1:7">
      <c r="A220" s="14"/>
      <c r="E220" s="15"/>
      <c r="F220" s="17"/>
      <c r="G220" s="15"/>
    </row>
    <row r="221" spans="1:7">
      <c r="A221" s="14"/>
      <c r="E221" s="15"/>
      <c r="F221" s="17"/>
      <c r="G221" s="15"/>
    </row>
    <row r="222" spans="1:7">
      <c r="A222" s="14"/>
      <c r="E222" s="15"/>
      <c r="F222" s="17"/>
      <c r="G222" s="15"/>
    </row>
    <row r="223" spans="1:7">
      <c r="A223" s="14"/>
      <c r="E223" s="15"/>
      <c r="F223" s="17"/>
      <c r="G223" s="15"/>
    </row>
    <row r="224" spans="1:7">
      <c r="A224" s="14"/>
      <c r="E224" s="15"/>
      <c r="F224" s="17"/>
      <c r="G224" s="15"/>
    </row>
    <row r="225" spans="1:7">
      <c r="A225" s="14"/>
      <c r="E225" s="15"/>
      <c r="F225" s="17"/>
      <c r="G225" s="15"/>
    </row>
    <row r="226" spans="1:7">
      <c r="A226" s="14"/>
      <c r="E226" s="15"/>
      <c r="F226" s="17"/>
      <c r="G226" s="15"/>
    </row>
    <row r="227" spans="1:7">
      <c r="A227" s="14"/>
      <c r="E227" s="15"/>
      <c r="F227" s="17"/>
      <c r="G227" s="15"/>
    </row>
    <row r="228" spans="1:7">
      <c r="A228" s="14"/>
      <c r="E228" s="15"/>
      <c r="F228" s="17"/>
      <c r="G228" s="15"/>
    </row>
    <row r="229" spans="1:7">
      <c r="A229" s="14"/>
      <c r="E229" s="15"/>
      <c r="F229" s="17"/>
      <c r="G229" s="15"/>
    </row>
    <row r="230" spans="1:7">
      <c r="A230" s="14"/>
      <c r="E230" s="15"/>
      <c r="F230" s="17"/>
      <c r="G230" s="15"/>
    </row>
    <row r="231" spans="1:7">
      <c r="A231" s="14"/>
      <c r="E231" s="15"/>
      <c r="F231" s="17"/>
      <c r="G231" s="15"/>
    </row>
    <row r="232" spans="1:7">
      <c r="A232" s="14"/>
      <c r="E232" s="15"/>
      <c r="F232" s="17"/>
      <c r="G232" s="15"/>
    </row>
    <row r="233" spans="1:7">
      <c r="A233" s="14"/>
      <c r="E233" s="15"/>
      <c r="F233" s="17"/>
      <c r="G233" s="15"/>
    </row>
    <row r="234" spans="1:7">
      <c r="A234" s="14"/>
      <c r="E234" s="15"/>
      <c r="F234" s="17"/>
      <c r="G234" s="15"/>
    </row>
    <row r="235" spans="1:7">
      <c r="A235" s="14"/>
      <c r="E235" s="15"/>
      <c r="F235" s="17"/>
      <c r="G235" s="15"/>
    </row>
    <row r="236" spans="1:7">
      <c r="A236" s="14"/>
      <c r="E236" s="15"/>
      <c r="F236" s="17"/>
      <c r="G236" s="15"/>
    </row>
    <row r="237" spans="1:7">
      <c r="A237" s="14"/>
      <c r="E237" s="15"/>
      <c r="F237" s="17"/>
      <c r="G237" s="15"/>
    </row>
    <row r="238" spans="1:7">
      <c r="A238" s="14"/>
      <c r="E238" s="15"/>
      <c r="F238" s="17"/>
      <c r="G238" s="15"/>
    </row>
    <row r="239" spans="1:7">
      <c r="A239" s="14"/>
      <c r="E239" s="15"/>
      <c r="F239" s="17"/>
      <c r="G239" s="15"/>
    </row>
    <row r="240" spans="1:7">
      <c r="A240" s="14"/>
      <c r="E240" s="15"/>
      <c r="F240" s="17"/>
      <c r="G240" s="15"/>
    </row>
    <row r="241" spans="1:7">
      <c r="A241" s="14"/>
      <c r="E241" s="15"/>
      <c r="F241" s="17"/>
      <c r="G241" s="15"/>
    </row>
    <row r="242" spans="1:7">
      <c r="A242" s="14"/>
      <c r="E242" s="15"/>
      <c r="F242" s="17"/>
      <c r="G242" s="15"/>
    </row>
    <row r="243" spans="1:7">
      <c r="A243" s="14"/>
      <c r="E243" s="15"/>
      <c r="F243" s="17"/>
      <c r="G243" s="15"/>
    </row>
    <row r="244" spans="1:7">
      <c r="A244" s="14"/>
      <c r="E244" s="15"/>
      <c r="F244" s="17"/>
      <c r="G244" s="15"/>
    </row>
    <row r="245" spans="1:7">
      <c r="A245" s="14"/>
      <c r="E245" s="15"/>
      <c r="F245" s="17"/>
      <c r="G245" s="15"/>
    </row>
    <row r="246" spans="1:7">
      <c r="A246" s="14"/>
      <c r="E246" s="15"/>
      <c r="F246" s="17"/>
      <c r="G246" s="15"/>
    </row>
    <row r="247" spans="1:7">
      <c r="A247" s="14"/>
      <c r="E247" s="15"/>
      <c r="F247" s="17"/>
      <c r="G247" s="15"/>
    </row>
    <row r="248" spans="1:7">
      <c r="A248" s="14"/>
      <c r="E248" s="15"/>
      <c r="F248" s="17"/>
      <c r="G248" s="15"/>
    </row>
    <row r="249" spans="1:7">
      <c r="A249" s="14"/>
      <c r="E249" s="15"/>
      <c r="F249" s="17"/>
      <c r="G249" s="15"/>
    </row>
    <row r="250" spans="1:7">
      <c r="A250" s="14"/>
      <c r="E250" s="15"/>
      <c r="F250" s="17"/>
      <c r="G250" s="15"/>
    </row>
    <row r="251" spans="1:7">
      <c r="A251" s="14"/>
      <c r="E251" s="15"/>
      <c r="F251" s="17"/>
      <c r="G251" s="15"/>
    </row>
    <row r="252" spans="1:7">
      <c r="A252" s="14"/>
      <c r="E252" s="15"/>
      <c r="F252" s="17"/>
      <c r="G252" s="15"/>
    </row>
    <row r="253" spans="1:7">
      <c r="A253" s="14"/>
      <c r="E253" s="15"/>
      <c r="F253" s="17"/>
      <c r="G253" s="15"/>
    </row>
    <row r="254" spans="1:7">
      <c r="A254" s="14"/>
      <c r="E254" s="15"/>
      <c r="F254" s="17"/>
      <c r="G254" s="15"/>
    </row>
    <row r="255" spans="1:7">
      <c r="A255" s="14"/>
      <c r="E255" s="15"/>
      <c r="F255" s="17"/>
      <c r="G255" s="15"/>
    </row>
    <row r="256" spans="1:7">
      <c r="A256" s="14"/>
      <c r="E256" s="15"/>
      <c r="F256" s="17"/>
      <c r="G256" s="15"/>
    </row>
    <row r="257" spans="1:7">
      <c r="A257" s="14"/>
      <c r="E257" s="15"/>
      <c r="F257" s="17"/>
      <c r="G257" s="15"/>
    </row>
    <row r="258" spans="1:7">
      <c r="A258" s="14"/>
      <c r="E258" s="15"/>
      <c r="F258" s="17"/>
      <c r="G258" s="15"/>
    </row>
    <row r="259" spans="1:7">
      <c r="A259" s="14"/>
      <c r="E259" s="15"/>
      <c r="F259" s="17"/>
      <c r="G259" s="15"/>
    </row>
    <row r="260" spans="1:7">
      <c r="A260" s="14"/>
      <c r="E260" s="15"/>
      <c r="F260" s="17"/>
      <c r="G260" s="15"/>
    </row>
    <row r="261" spans="1:7">
      <c r="A261" s="14"/>
      <c r="E261" s="15"/>
      <c r="F261" s="17"/>
      <c r="G261" s="15"/>
    </row>
    <row r="262" spans="1:7">
      <c r="A262" s="14"/>
      <c r="E262" s="15"/>
      <c r="F262" s="17"/>
      <c r="G262" s="15"/>
    </row>
    <row r="263" spans="1:7">
      <c r="A263" s="14"/>
      <c r="E263" s="15"/>
      <c r="F263" s="17"/>
      <c r="G263" s="15"/>
    </row>
    <row r="264" spans="1:7">
      <c r="A264" s="14"/>
      <c r="E264" s="15"/>
      <c r="F264" s="17"/>
      <c r="G264" s="15"/>
    </row>
    <row r="265" spans="1:7">
      <c r="A265" s="14"/>
      <c r="E265" s="15"/>
      <c r="F265" s="17"/>
      <c r="G265" s="15"/>
    </row>
    <row r="266" spans="1:7">
      <c r="A266" s="14"/>
      <c r="E266" s="15"/>
      <c r="F266" s="17"/>
      <c r="G266" s="15"/>
    </row>
    <row r="267" spans="1:7">
      <c r="A267" s="14"/>
      <c r="E267" s="15"/>
      <c r="F267" s="17"/>
      <c r="G267" s="15"/>
    </row>
    <row r="268" spans="1:7">
      <c r="A268" s="14"/>
      <c r="E268" s="15"/>
      <c r="F268" s="17"/>
      <c r="G268" s="15"/>
    </row>
    <row r="269" spans="1:7">
      <c r="A269" s="14"/>
      <c r="E269" s="15"/>
      <c r="F269" s="17"/>
      <c r="G269" s="15"/>
    </row>
    <row r="270" spans="1:7">
      <c r="A270" s="14"/>
      <c r="E270" s="15"/>
      <c r="F270" s="17"/>
      <c r="G270" s="15"/>
    </row>
    <row r="271" spans="1:7">
      <c r="A271" s="14"/>
      <c r="E271" s="15"/>
      <c r="F271" s="17"/>
      <c r="G271" s="15"/>
    </row>
    <row r="272" spans="1:7">
      <c r="A272" s="14"/>
      <c r="E272" s="15"/>
      <c r="F272" s="17"/>
      <c r="G272" s="15"/>
    </row>
    <row r="273" spans="1:7">
      <c r="A273" s="14"/>
      <c r="E273" s="15"/>
      <c r="F273" s="17"/>
      <c r="G273" s="15"/>
    </row>
    <row r="274" spans="1:7">
      <c r="A274" s="14"/>
      <c r="E274" s="15"/>
      <c r="F274" s="17"/>
      <c r="G274" s="15"/>
    </row>
    <row r="275" spans="1:7">
      <c r="A275" s="14"/>
      <c r="E275" s="15"/>
      <c r="F275" s="17"/>
      <c r="G275" s="15"/>
    </row>
    <row r="276" spans="1:7">
      <c r="A276" s="14"/>
      <c r="E276" s="15"/>
      <c r="F276" s="17"/>
      <c r="G276" s="15"/>
    </row>
    <row r="277" spans="1:7">
      <c r="A277" s="14"/>
      <c r="E277" s="15"/>
      <c r="F277" s="17"/>
      <c r="G277" s="15"/>
    </row>
    <row r="278" spans="1:7">
      <c r="A278" s="14"/>
      <c r="E278" s="15"/>
      <c r="F278" s="17"/>
      <c r="G278" s="15"/>
    </row>
    <row r="279" spans="1:7">
      <c r="A279" s="14"/>
      <c r="E279" s="15"/>
      <c r="F279" s="17"/>
      <c r="G279" s="15"/>
    </row>
    <row r="280" spans="1:7">
      <c r="A280" s="14"/>
      <c r="E280" s="15"/>
      <c r="F280" s="17"/>
      <c r="G280" s="15"/>
    </row>
    <row r="281" spans="1:7">
      <c r="A281" s="14"/>
      <c r="E281" s="15"/>
      <c r="F281" s="17"/>
      <c r="G281" s="15"/>
    </row>
    <row r="282" spans="1:7">
      <c r="A282" s="14"/>
      <c r="E282" s="15"/>
      <c r="F282" s="17"/>
      <c r="G282" s="15"/>
    </row>
    <row r="283" spans="1:7">
      <c r="A283" s="14"/>
      <c r="E283" s="15"/>
      <c r="F283" s="17"/>
      <c r="G283" s="15"/>
    </row>
    <row r="284" spans="1:7">
      <c r="A284" s="14"/>
      <c r="E284" s="15"/>
      <c r="F284" s="17"/>
      <c r="G284" s="15"/>
    </row>
    <row r="285" spans="1:7">
      <c r="A285" s="14"/>
      <c r="E285" s="15"/>
      <c r="F285" s="17"/>
      <c r="G285" s="15"/>
    </row>
    <row r="286" spans="1:7">
      <c r="A286" s="14"/>
      <c r="E286" s="15"/>
      <c r="F286" s="17"/>
      <c r="G286" s="15"/>
    </row>
    <row r="287" spans="1:7">
      <c r="A287" s="14"/>
      <c r="E287" s="15"/>
      <c r="F287" s="17"/>
      <c r="G287" s="15"/>
    </row>
    <row r="288" spans="1:7">
      <c r="A288" s="14"/>
      <c r="E288" s="15"/>
      <c r="F288" s="17"/>
      <c r="G288" s="15"/>
    </row>
    <row r="289" spans="1:7">
      <c r="A289" s="14"/>
      <c r="E289" s="15"/>
      <c r="F289" s="17"/>
      <c r="G289" s="15"/>
    </row>
    <row r="290" spans="1:7">
      <c r="A290" s="14"/>
      <c r="E290" s="15"/>
      <c r="F290" s="17"/>
      <c r="G290" s="15"/>
    </row>
    <row r="291" spans="1:7">
      <c r="A291" s="14"/>
      <c r="E291" s="15"/>
      <c r="F291" s="17"/>
      <c r="G291" s="15"/>
    </row>
    <row r="292" spans="1:7">
      <c r="A292" s="14"/>
      <c r="E292" s="15"/>
      <c r="F292" s="17"/>
      <c r="G292" s="15"/>
    </row>
    <row r="293" spans="1:7">
      <c r="A293" s="14"/>
      <c r="E293" s="15"/>
      <c r="F293" s="17"/>
      <c r="G293" s="15"/>
    </row>
    <row r="294" spans="1:7">
      <c r="A294" s="14"/>
      <c r="E294" s="15"/>
      <c r="F294" s="17"/>
      <c r="G294" s="15"/>
    </row>
    <row r="295" spans="1:7">
      <c r="A295" s="14"/>
      <c r="E295" s="15"/>
      <c r="F295" s="17"/>
      <c r="G295" s="15"/>
    </row>
    <row r="296" spans="1:7">
      <c r="A296" s="14"/>
      <c r="E296" s="15"/>
      <c r="F296" s="17"/>
      <c r="G296" s="15"/>
    </row>
    <row r="297" spans="1:7">
      <c r="A297" s="14"/>
      <c r="E297" s="15"/>
      <c r="F297" s="17"/>
      <c r="G297" s="15"/>
    </row>
    <row r="298" spans="1:7">
      <c r="A298" s="14"/>
      <c r="E298" s="15"/>
      <c r="F298" s="17"/>
      <c r="G298" s="15"/>
    </row>
    <row r="299" spans="1:7">
      <c r="A299" s="14"/>
      <c r="E299" s="15"/>
      <c r="F299" s="17"/>
      <c r="G299" s="15"/>
    </row>
    <row r="300" spans="1:7">
      <c r="A300" s="14"/>
      <c r="E300" s="15"/>
      <c r="F300" s="17"/>
      <c r="G300" s="15"/>
    </row>
    <row r="301" spans="1:7">
      <c r="A301" s="14"/>
      <c r="E301" s="15"/>
      <c r="F301" s="17"/>
      <c r="G301" s="15"/>
    </row>
    <row r="302" spans="1:7">
      <c r="A302" s="14"/>
      <c r="E302" s="15"/>
      <c r="F302" s="17"/>
      <c r="G302" s="15"/>
    </row>
    <row r="303" spans="1:7">
      <c r="A303" s="14"/>
      <c r="E303" s="15"/>
      <c r="F303" s="17"/>
      <c r="G303" s="15"/>
    </row>
    <row r="304" spans="1:7">
      <c r="A304" s="14"/>
      <c r="E304" s="15"/>
      <c r="F304" s="17"/>
      <c r="G304" s="15"/>
    </row>
    <row r="305" spans="1:7">
      <c r="A305" s="14"/>
      <c r="E305" s="15"/>
      <c r="F305" s="17"/>
      <c r="G305" s="15"/>
    </row>
    <row r="306" spans="1:7">
      <c r="A306" s="14"/>
      <c r="E306" s="15"/>
      <c r="F306" s="17"/>
      <c r="G306" s="15"/>
    </row>
    <row r="307" spans="1:7">
      <c r="A307" s="14"/>
      <c r="E307" s="15"/>
      <c r="F307" s="17"/>
      <c r="G307" s="15"/>
    </row>
    <row r="308" spans="1:7">
      <c r="A308" s="14"/>
      <c r="E308" s="15"/>
      <c r="F308" s="17"/>
      <c r="G308" s="15"/>
    </row>
    <row r="309" spans="1:7">
      <c r="A309" s="14"/>
      <c r="E309" s="15"/>
      <c r="F309" s="17"/>
      <c r="G309" s="15"/>
    </row>
    <row r="310" spans="1:7">
      <c r="G310" s="14"/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E094-E667-A64B-8C50-7525E86ACDFD}">
  <dimension ref="A1:P105"/>
  <sheetViews>
    <sheetView workbookViewId="0">
      <selection activeCell="E23" sqref="E23"/>
    </sheetView>
  </sheetViews>
  <sheetFormatPr baseColWidth="10" defaultRowHeight="20"/>
  <sheetData>
    <row r="1" spans="1:16">
      <c r="B1" s="82" t="s">
        <v>7</v>
      </c>
      <c r="C1" s="82"/>
      <c r="D1" s="82"/>
      <c r="E1" s="83" t="s">
        <v>8</v>
      </c>
      <c r="F1" s="83"/>
      <c r="G1" s="82" t="s">
        <v>9</v>
      </c>
      <c r="H1" s="82"/>
      <c r="I1" s="84" t="s">
        <v>10</v>
      </c>
      <c r="J1" s="84"/>
      <c r="K1" s="81" t="s">
        <v>11</v>
      </c>
      <c r="L1" s="81"/>
      <c r="M1" s="81" t="s">
        <v>12</v>
      </c>
      <c r="N1" s="81"/>
      <c r="O1" s="81"/>
      <c r="P1" s="81"/>
    </row>
    <row r="2" spans="1:16">
      <c r="A2" s="8" t="s">
        <v>28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5">
        <v>0.9</v>
      </c>
      <c r="H2" s="5">
        <v>0.99</v>
      </c>
      <c r="I2" s="6" t="s">
        <v>18</v>
      </c>
      <c r="J2" s="6" t="s">
        <v>19</v>
      </c>
      <c r="K2" s="7" t="s">
        <v>20</v>
      </c>
      <c r="L2" s="7" t="s">
        <v>21</v>
      </c>
      <c r="M2" s="7" t="s">
        <v>3</v>
      </c>
      <c r="N2" s="7" t="s">
        <v>4</v>
      </c>
      <c r="O2" s="7" t="s">
        <v>5</v>
      </c>
      <c r="P2" s="8" t="s">
        <v>22</v>
      </c>
    </row>
    <row r="3" spans="1:16">
      <c r="A3" s="14">
        <v>1913</v>
      </c>
      <c r="B3" s="9" t="e">
        <f>'Pretax Min, Max, Mean'!P3</f>
        <v>#REF!</v>
      </c>
      <c r="C3" s="9">
        <f>'Pretax Min, Max, Mean'!Q3</f>
        <v>0</v>
      </c>
      <c r="D3" s="9" t="e">
        <f>'Pretax Min, Max, Mean'!R3</f>
        <v>#VALUE!</v>
      </c>
      <c r="E3" s="10" t="e">
        <f>LN(C3)-F3^2/2</f>
        <v>#NUM!</v>
      </c>
      <c r="F3" s="10" t="e">
        <f>(LN(D3)-LN(B3))/6</f>
        <v>#VALUE!</v>
      </c>
      <c r="G3" s="9" t="e">
        <f>_xlfn.LOGNORM.INV(G$2,$E3,$F3)</f>
        <v>#NUM!</v>
      </c>
      <c r="H3" s="9" t="e">
        <f>_xlfn.LOGNORM.INV(H$2,$E3,$F3)</f>
        <v>#NUM!</v>
      </c>
      <c r="I3" s="11" t="e">
        <f>(LN(G3)-($E3+$F3^2))/$F3</f>
        <v>#NUM!</v>
      </c>
      <c r="J3" s="11" t="e">
        <f>(LN(H3)-($E3+$F3^2))/$F3</f>
        <v>#NUM!</v>
      </c>
      <c r="K3" s="12" t="e">
        <f>_xlfn.NORM.DIST(I3,0,1,TRUE)</f>
        <v>#NUM!</v>
      </c>
      <c r="L3" s="12" t="e">
        <f>_xlfn.NORM.DIST(J3,0,1,TRUE)</f>
        <v>#NUM!</v>
      </c>
      <c r="M3" s="13" t="e">
        <f>K3</f>
        <v>#NUM!</v>
      </c>
      <c r="N3" s="13" t="e">
        <f>L3-K3</f>
        <v>#NUM!</v>
      </c>
      <c r="O3" s="13" t="e">
        <f>1-L3</f>
        <v>#NUM!</v>
      </c>
      <c r="P3" s="10" t="e">
        <f>2*_xlfn.NORM.DIST(F3/SQRT(2),0,1,TRUE)-1</f>
        <v>#VALUE!</v>
      </c>
    </row>
    <row r="4" spans="1:16">
      <c r="A4" s="14">
        <v>1914</v>
      </c>
      <c r="B4" s="9" t="e">
        <f>'Pretax Min, Max, Mean'!P4</f>
        <v>#REF!</v>
      </c>
      <c r="C4" s="9">
        <f>'Pretax Min, Max, Mean'!Q4</f>
        <v>0</v>
      </c>
      <c r="D4" s="9">
        <f>'Pretax Min, Max, Mean'!R4</f>
        <v>0</v>
      </c>
      <c r="E4" s="10" t="e">
        <f t="shared" ref="E4:E67" si="0">LN(C4)-F4^2/2</f>
        <v>#NUM!</v>
      </c>
      <c r="F4" s="10" t="e">
        <f t="shared" ref="F4:F67" si="1">(LN(D4)-LN(B4))/6</f>
        <v>#NUM!</v>
      </c>
      <c r="G4" s="9" t="e">
        <f t="shared" ref="G4:H35" si="2">_xlfn.LOGNORM.INV(G$2,$E4,$F4)</f>
        <v>#NUM!</v>
      </c>
      <c r="H4" s="9" t="e">
        <f t="shared" si="2"/>
        <v>#NUM!</v>
      </c>
      <c r="I4" s="11" t="e">
        <f t="shared" ref="I4:I67" si="3">(LN(G4)-($E4+$F4^2))/$F4</f>
        <v>#NUM!</v>
      </c>
      <c r="J4" s="11" t="e">
        <f t="shared" ref="J4:J67" si="4">(LN(H4)-($E4+$F4^2))/$F4</f>
        <v>#NUM!</v>
      </c>
      <c r="K4" s="12" t="e">
        <f t="shared" ref="K4:K67" si="5">_xlfn.NORM.DIST(I4,0,1,TRUE)</f>
        <v>#NUM!</v>
      </c>
      <c r="L4" s="12" t="e">
        <f t="shared" ref="L4:L67" si="6">_xlfn.NORM.DIST(J4,0,1,TRUE)</f>
        <v>#NUM!</v>
      </c>
      <c r="M4" s="13" t="e">
        <f t="shared" ref="M4:M67" si="7">K4</f>
        <v>#NUM!</v>
      </c>
      <c r="N4" s="13" t="e">
        <f t="shared" ref="N4:N67" si="8">L4-K4</f>
        <v>#NUM!</v>
      </c>
      <c r="O4" s="13" t="e">
        <f t="shared" ref="O4:O67" si="9">1-L4</f>
        <v>#NUM!</v>
      </c>
      <c r="P4" s="10" t="e">
        <f t="shared" ref="P4:P67" si="10">2*_xlfn.NORM.DIST(F4/SQRT(2),0,1,TRUE)-1</f>
        <v>#NUM!</v>
      </c>
    </row>
    <row r="5" spans="1:16">
      <c r="A5" s="14">
        <v>1915</v>
      </c>
      <c r="B5" s="9" t="e">
        <f>'Pretax Min, Max, Mean'!P5</f>
        <v>#REF!</v>
      </c>
      <c r="C5" s="9">
        <f>'Pretax Min, Max, Mean'!Q5</f>
        <v>0</v>
      </c>
      <c r="D5" s="9">
        <f>'Pretax Min, Max, Mean'!R5</f>
        <v>0</v>
      </c>
      <c r="E5" s="10" t="e">
        <f t="shared" si="0"/>
        <v>#NUM!</v>
      </c>
      <c r="F5" s="10" t="e">
        <f t="shared" si="1"/>
        <v>#NUM!</v>
      </c>
      <c r="G5" s="9" t="e">
        <f t="shared" si="2"/>
        <v>#NUM!</v>
      </c>
      <c r="H5" s="9" t="e">
        <f t="shared" si="2"/>
        <v>#NUM!</v>
      </c>
      <c r="I5" s="11" t="e">
        <f t="shared" si="3"/>
        <v>#NUM!</v>
      </c>
      <c r="J5" s="11" t="e">
        <f t="shared" si="4"/>
        <v>#NUM!</v>
      </c>
      <c r="K5" s="12" t="e">
        <f t="shared" si="5"/>
        <v>#NUM!</v>
      </c>
      <c r="L5" s="12" t="e">
        <f t="shared" si="6"/>
        <v>#NUM!</v>
      </c>
      <c r="M5" s="13" t="e">
        <f t="shared" si="7"/>
        <v>#NUM!</v>
      </c>
      <c r="N5" s="13" t="e">
        <f t="shared" si="8"/>
        <v>#NUM!</v>
      </c>
      <c r="O5" s="13" t="e">
        <f t="shared" si="9"/>
        <v>#NUM!</v>
      </c>
      <c r="P5" s="10" t="e">
        <f t="shared" si="10"/>
        <v>#NUM!</v>
      </c>
    </row>
    <row r="6" spans="1:16">
      <c r="A6" s="14">
        <v>1916</v>
      </c>
      <c r="B6" s="9" t="e">
        <f>'Pretax Min, Max, Mean'!P6</f>
        <v>#REF!</v>
      </c>
      <c r="C6" s="9">
        <f>'Pretax Min, Max, Mean'!Q6</f>
        <v>0</v>
      </c>
      <c r="D6" s="9">
        <f>'Pretax Min, Max, Mean'!R6</f>
        <v>0</v>
      </c>
      <c r="E6" s="10" t="e">
        <f t="shared" si="0"/>
        <v>#NUM!</v>
      </c>
      <c r="F6" s="10" t="e">
        <f t="shared" si="1"/>
        <v>#NUM!</v>
      </c>
      <c r="G6" s="9" t="e">
        <f t="shared" si="2"/>
        <v>#NUM!</v>
      </c>
      <c r="H6" s="9" t="e">
        <f t="shared" si="2"/>
        <v>#NUM!</v>
      </c>
      <c r="I6" s="11" t="e">
        <f t="shared" si="3"/>
        <v>#NUM!</v>
      </c>
      <c r="J6" s="11" t="e">
        <f t="shared" si="4"/>
        <v>#NUM!</v>
      </c>
      <c r="K6" s="12" t="e">
        <f t="shared" si="5"/>
        <v>#NUM!</v>
      </c>
      <c r="L6" s="12" t="e">
        <f t="shared" si="6"/>
        <v>#NUM!</v>
      </c>
      <c r="M6" s="13" t="e">
        <f t="shared" si="7"/>
        <v>#NUM!</v>
      </c>
      <c r="N6" s="13" t="e">
        <f t="shared" si="8"/>
        <v>#NUM!</v>
      </c>
      <c r="O6" s="13" t="e">
        <f t="shared" si="9"/>
        <v>#NUM!</v>
      </c>
      <c r="P6" s="10" t="e">
        <f t="shared" si="10"/>
        <v>#NUM!</v>
      </c>
    </row>
    <row r="7" spans="1:16">
      <c r="A7" s="14">
        <v>1917</v>
      </c>
      <c r="B7" s="9" t="e">
        <f>'Pretax Min, Max, Mean'!P7</f>
        <v>#REF!</v>
      </c>
      <c r="C7" s="9">
        <f>'Pretax Min, Max, Mean'!Q7</f>
        <v>0</v>
      </c>
      <c r="D7" s="9">
        <f>'Pretax Min, Max, Mean'!R7</f>
        <v>0</v>
      </c>
      <c r="E7" s="10" t="e">
        <f t="shared" si="0"/>
        <v>#NUM!</v>
      </c>
      <c r="F7" s="10" t="e">
        <f t="shared" si="1"/>
        <v>#NUM!</v>
      </c>
      <c r="G7" s="9" t="e">
        <f t="shared" si="2"/>
        <v>#NUM!</v>
      </c>
      <c r="H7" s="9" t="e">
        <f t="shared" si="2"/>
        <v>#NUM!</v>
      </c>
      <c r="I7" s="11" t="e">
        <f t="shared" si="3"/>
        <v>#NUM!</v>
      </c>
      <c r="J7" s="11" t="e">
        <f t="shared" si="4"/>
        <v>#NUM!</v>
      </c>
      <c r="K7" s="12" t="e">
        <f t="shared" si="5"/>
        <v>#NUM!</v>
      </c>
      <c r="L7" s="12" t="e">
        <f t="shared" si="6"/>
        <v>#NUM!</v>
      </c>
      <c r="M7" s="13" t="e">
        <f t="shared" si="7"/>
        <v>#NUM!</v>
      </c>
      <c r="N7" s="13" t="e">
        <f t="shared" si="8"/>
        <v>#NUM!</v>
      </c>
      <c r="O7" s="13" t="e">
        <f t="shared" si="9"/>
        <v>#NUM!</v>
      </c>
      <c r="P7" s="10" t="e">
        <f t="shared" si="10"/>
        <v>#NUM!</v>
      </c>
    </row>
    <row r="8" spans="1:16">
      <c r="A8" s="14">
        <v>1918</v>
      </c>
      <c r="B8" s="9" t="e">
        <f>'Pretax Min, Max, Mean'!P8</f>
        <v>#REF!</v>
      </c>
      <c r="C8" s="9">
        <f>'Pretax Min, Max, Mean'!Q8</f>
        <v>0</v>
      </c>
      <c r="D8" s="9">
        <f>'Pretax Min, Max, Mean'!R8</f>
        <v>0</v>
      </c>
      <c r="E8" s="10" t="e">
        <f t="shared" si="0"/>
        <v>#NUM!</v>
      </c>
      <c r="F8" s="10" t="e">
        <f t="shared" si="1"/>
        <v>#NUM!</v>
      </c>
      <c r="G8" s="9" t="e">
        <f t="shared" si="2"/>
        <v>#NUM!</v>
      </c>
      <c r="H8" s="9" t="e">
        <f t="shared" si="2"/>
        <v>#NUM!</v>
      </c>
      <c r="I8" s="11" t="e">
        <f t="shared" si="3"/>
        <v>#NUM!</v>
      </c>
      <c r="J8" s="11" t="e">
        <f t="shared" si="4"/>
        <v>#NUM!</v>
      </c>
      <c r="K8" s="12" t="e">
        <f t="shared" si="5"/>
        <v>#NUM!</v>
      </c>
      <c r="L8" s="12" t="e">
        <f t="shared" si="6"/>
        <v>#NUM!</v>
      </c>
      <c r="M8" s="13" t="e">
        <f t="shared" si="7"/>
        <v>#NUM!</v>
      </c>
      <c r="N8" s="13" t="e">
        <f t="shared" si="8"/>
        <v>#NUM!</v>
      </c>
      <c r="O8" s="13" t="e">
        <f t="shared" si="9"/>
        <v>#NUM!</v>
      </c>
      <c r="P8" s="10" t="e">
        <f t="shared" si="10"/>
        <v>#NUM!</v>
      </c>
    </row>
    <row r="9" spans="1:16">
      <c r="A9" s="14">
        <v>1919</v>
      </c>
      <c r="B9" s="9" t="e">
        <f>'Pretax Min, Max, Mean'!P9</f>
        <v>#REF!</v>
      </c>
      <c r="C9" s="9">
        <f>'Pretax Min, Max, Mean'!Q9</f>
        <v>0</v>
      </c>
      <c r="D9" s="9">
        <f>'Pretax Min, Max, Mean'!R9</f>
        <v>0</v>
      </c>
      <c r="E9" s="10" t="e">
        <f t="shared" si="0"/>
        <v>#NUM!</v>
      </c>
      <c r="F9" s="10" t="e">
        <f t="shared" si="1"/>
        <v>#NUM!</v>
      </c>
      <c r="G9" s="9" t="e">
        <f t="shared" si="2"/>
        <v>#NUM!</v>
      </c>
      <c r="H9" s="9" t="e">
        <f t="shared" si="2"/>
        <v>#NUM!</v>
      </c>
      <c r="I9" s="11" t="e">
        <f t="shared" si="3"/>
        <v>#NUM!</v>
      </c>
      <c r="J9" s="11" t="e">
        <f t="shared" si="4"/>
        <v>#NUM!</v>
      </c>
      <c r="K9" s="12" t="e">
        <f t="shared" si="5"/>
        <v>#NUM!</v>
      </c>
      <c r="L9" s="12" t="e">
        <f t="shared" si="6"/>
        <v>#NUM!</v>
      </c>
      <c r="M9" s="13" t="e">
        <f t="shared" si="7"/>
        <v>#NUM!</v>
      </c>
      <c r="N9" s="13" t="e">
        <f t="shared" si="8"/>
        <v>#NUM!</v>
      </c>
      <c r="O9" s="13" t="e">
        <f t="shared" si="9"/>
        <v>#NUM!</v>
      </c>
      <c r="P9" s="10" t="e">
        <f t="shared" si="10"/>
        <v>#NUM!</v>
      </c>
    </row>
    <row r="10" spans="1:16">
      <c r="A10" s="14">
        <v>1920</v>
      </c>
      <c r="B10" s="9" t="e">
        <f>'Pretax Min, Max, Mean'!P10</f>
        <v>#REF!</v>
      </c>
      <c r="C10" s="9">
        <f>'Pretax Min, Max, Mean'!Q10</f>
        <v>0</v>
      </c>
      <c r="D10" s="9">
        <f>'Pretax Min, Max, Mean'!R10</f>
        <v>0</v>
      </c>
      <c r="E10" s="10" t="e">
        <f t="shared" si="0"/>
        <v>#NUM!</v>
      </c>
      <c r="F10" s="10" t="e">
        <f t="shared" si="1"/>
        <v>#NUM!</v>
      </c>
      <c r="G10" s="9" t="e">
        <f t="shared" si="2"/>
        <v>#NUM!</v>
      </c>
      <c r="H10" s="9" t="e">
        <f t="shared" si="2"/>
        <v>#NUM!</v>
      </c>
      <c r="I10" s="11" t="e">
        <f t="shared" si="3"/>
        <v>#NUM!</v>
      </c>
      <c r="J10" s="11" t="e">
        <f t="shared" si="4"/>
        <v>#NUM!</v>
      </c>
      <c r="K10" s="12" t="e">
        <f t="shared" si="5"/>
        <v>#NUM!</v>
      </c>
      <c r="L10" s="12" t="e">
        <f t="shared" si="6"/>
        <v>#NUM!</v>
      </c>
      <c r="M10" s="13" t="e">
        <f t="shared" si="7"/>
        <v>#NUM!</v>
      </c>
      <c r="N10" s="13" t="e">
        <f t="shared" si="8"/>
        <v>#NUM!</v>
      </c>
      <c r="O10" s="13" t="e">
        <f t="shared" si="9"/>
        <v>#NUM!</v>
      </c>
      <c r="P10" s="10" t="e">
        <f t="shared" si="10"/>
        <v>#NUM!</v>
      </c>
    </row>
    <row r="11" spans="1:16">
      <c r="A11" s="14">
        <v>1921</v>
      </c>
      <c r="B11" s="9" t="e">
        <f>'Pretax Min, Max, Mean'!P11</f>
        <v>#REF!</v>
      </c>
      <c r="C11" s="9">
        <f>'Pretax Min, Max, Mean'!Q11</f>
        <v>0</v>
      </c>
      <c r="D11" s="9">
        <f>'Pretax Min, Max, Mean'!R11</f>
        <v>0</v>
      </c>
      <c r="E11" s="10" t="e">
        <f t="shared" si="0"/>
        <v>#NUM!</v>
      </c>
      <c r="F11" s="10" t="e">
        <f t="shared" si="1"/>
        <v>#NUM!</v>
      </c>
      <c r="G11" s="9" t="e">
        <f t="shared" si="2"/>
        <v>#NUM!</v>
      </c>
      <c r="H11" s="9" t="e">
        <f t="shared" si="2"/>
        <v>#NUM!</v>
      </c>
      <c r="I11" s="11" t="e">
        <f t="shared" si="3"/>
        <v>#NUM!</v>
      </c>
      <c r="J11" s="11" t="e">
        <f t="shared" si="4"/>
        <v>#NUM!</v>
      </c>
      <c r="K11" s="12" t="e">
        <f t="shared" si="5"/>
        <v>#NUM!</v>
      </c>
      <c r="L11" s="12" t="e">
        <f t="shared" si="6"/>
        <v>#NUM!</v>
      </c>
      <c r="M11" s="13" t="e">
        <f t="shared" si="7"/>
        <v>#NUM!</v>
      </c>
      <c r="N11" s="13" t="e">
        <f t="shared" si="8"/>
        <v>#NUM!</v>
      </c>
      <c r="O11" s="13" t="e">
        <f t="shared" si="9"/>
        <v>#NUM!</v>
      </c>
      <c r="P11" s="10" t="e">
        <f t="shared" si="10"/>
        <v>#NUM!</v>
      </c>
    </row>
    <row r="12" spans="1:16">
      <c r="A12" s="14">
        <v>1922</v>
      </c>
      <c r="B12" s="9" t="e">
        <f>'Pretax Min, Max, Mean'!P12</f>
        <v>#REF!</v>
      </c>
      <c r="C12" s="9">
        <f>'Pretax Min, Max, Mean'!Q12</f>
        <v>0</v>
      </c>
      <c r="D12" s="9">
        <f>'Pretax Min, Max, Mean'!R12</f>
        <v>0</v>
      </c>
      <c r="E12" s="10" t="e">
        <f t="shared" si="0"/>
        <v>#NUM!</v>
      </c>
      <c r="F12" s="10" t="e">
        <f t="shared" si="1"/>
        <v>#NUM!</v>
      </c>
      <c r="G12" s="9" t="e">
        <f t="shared" si="2"/>
        <v>#NUM!</v>
      </c>
      <c r="H12" s="9" t="e">
        <f t="shared" si="2"/>
        <v>#NUM!</v>
      </c>
      <c r="I12" s="11" t="e">
        <f t="shared" si="3"/>
        <v>#NUM!</v>
      </c>
      <c r="J12" s="11" t="e">
        <f t="shared" si="4"/>
        <v>#NUM!</v>
      </c>
      <c r="K12" s="12" t="e">
        <f t="shared" si="5"/>
        <v>#NUM!</v>
      </c>
      <c r="L12" s="12" t="e">
        <f t="shared" si="6"/>
        <v>#NUM!</v>
      </c>
      <c r="M12" s="13" t="e">
        <f t="shared" si="7"/>
        <v>#NUM!</v>
      </c>
      <c r="N12" s="13" t="e">
        <f t="shared" si="8"/>
        <v>#NUM!</v>
      </c>
      <c r="O12" s="13" t="e">
        <f t="shared" si="9"/>
        <v>#NUM!</v>
      </c>
      <c r="P12" s="10" t="e">
        <f t="shared" si="10"/>
        <v>#NUM!</v>
      </c>
    </row>
    <row r="13" spans="1:16">
      <c r="A13" s="14">
        <v>1923</v>
      </c>
      <c r="B13" s="9" t="e">
        <f>'Pretax Min, Max, Mean'!P13</f>
        <v>#REF!</v>
      </c>
      <c r="C13" s="9">
        <f>'Pretax Min, Max, Mean'!Q13</f>
        <v>0</v>
      </c>
      <c r="D13" s="9">
        <f>'Pretax Min, Max, Mean'!R13</f>
        <v>0</v>
      </c>
      <c r="E13" s="10" t="e">
        <f t="shared" si="0"/>
        <v>#NUM!</v>
      </c>
      <c r="F13" s="10" t="e">
        <f t="shared" si="1"/>
        <v>#NUM!</v>
      </c>
      <c r="G13" s="9" t="e">
        <f t="shared" si="2"/>
        <v>#NUM!</v>
      </c>
      <c r="H13" s="9" t="e">
        <f t="shared" si="2"/>
        <v>#NUM!</v>
      </c>
      <c r="I13" s="11" t="e">
        <f t="shared" si="3"/>
        <v>#NUM!</v>
      </c>
      <c r="J13" s="11" t="e">
        <f t="shared" si="4"/>
        <v>#NUM!</v>
      </c>
      <c r="K13" s="12" t="e">
        <f t="shared" si="5"/>
        <v>#NUM!</v>
      </c>
      <c r="L13" s="12" t="e">
        <f t="shared" si="6"/>
        <v>#NUM!</v>
      </c>
      <c r="M13" s="13" t="e">
        <f t="shared" si="7"/>
        <v>#NUM!</v>
      </c>
      <c r="N13" s="13" t="e">
        <f t="shared" si="8"/>
        <v>#NUM!</v>
      </c>
      <c r="O13" s="13" t="e">
        <f t="shared" si="9"/>
        <v>#NUM!</v>
      </c>
      <c r="P13" s="10" t="e">
        <f t="shared" si="10"/>
        <v>#NUM!</v>
      </c>
    </row>
    <row r="14" spans="1:16">
      <c r="A14" s="14">
        <v>1924</v>
      </c>
      <c r="B14" s="9" t="e">
        <f>'Pretax Min, Max, Mean'!P14</f>
        <v>#REF!</v>
      </c>
      <c r="C14" s="9">
        <f>'Pretax Min, Max, Mean'!Q14</f>
        <v>0</v>
      </c>
      <c r="D14" s="9">
        <f>'Pretax Min, Max, Mean'!R14</f>
        <v>0</v>
      </c>
      <c r="E14" s="10" t="e">
        <f t="shared" si="0"/>
        <v>#NUM!</v>
      </c>
      <c r="F14" s="10" t="e">
        <f t="shared" si="1"/>
        <v>#NUM!</v>
      </c>
      <c r="G14" s="9" t="e">
        <f t="shared" si="2"/>
        <v>#NUM!</v>
      </c>
      <c r="H14" s="9" t="e">
        <f t="shared" si="2"/>
        <v>#NUM!</v>
      </c>
      <c r="I14" s="11" t="e">
        <f t="shared" si="3"/>
        <v>#NUM!</v>
      </c>
      <c r="J14" s="11" t="e">
        <f t="shared" si="4"/>
        <v>#NUM!</v>
      </c>
      <c r="K14" s="12" t="e">
        <f t="shared" si="5"/>
        <v>#NUM!</v>
      </c>
      <c r="L14" s="12" t="e">
        <f t="shared" si="6"/>
        <v>#NUM!</v>
      </c>
      <c r="M14" s="13" t="e">
        <f t="shared" si="7"/>
        <v>#NUM!</v>
      </c>
      <c r="N14" s="13" t="e">
        <f t="shared" si="8"/>
        <v>#NUM!</v>
      </c>
      <c r="O14" s="13" t="e">
        <f t="shared" si="9"/>
        <v>#NUM!</v>
      </c>
      <c r="P14" s="10" t="e">
        <f t="shared" si="10"/>
        <v>#NUM!</v>
      </c>
    </row>
    <row r="15" spans="1:16">
      <c r="A15" s="14">
        <v>1925</v>
      </c>
      <c r="B15" s="9" t="e">
        <f>'Pretax Min, Max, Mean'!P15</f>
        <v>#REF!</v>
      </c>
      <c r="C15" s="9">
        <f>'Pretax Min, Max, Mean'!Q15</f>
        <v>0</v>
      </c>
      <c r="D15" s="9">
        <f>'Pretax Min, Max, Mean'!R15</f>
        <v>0</v>
      </c>
      <c r="E15" s="10" t="e">
        <f t="shared" si="0"/>
        <v>#NUM!</v>
      </c>
      <c r="F15" s="10" t="e">
        <f t="shared" si="1"/>
        <v>#NUM!</v>
      </c>
      <c r="G15" s="9" t="e">
        <f t="shared" si="2"/>
        <v>#NUM!</v>
      </c>
      <c r="H15" s="9" t="e">
        <f t="shared" si="2"/>
        <v>#NUM!</v>
      </c>
      <c r="I15" s="11" t="e">
        <f t="shared" si="3"/>
        <v>#NUM!</v>
      </c>
      <c r="J15" s="11" t="e">
        <f t="shared" si="4"/>
        <v>#NUM!</v>
      </c>
      <c r="K15" s="12" t="e">
        <f t="shared" si="5"/>
        <v>#NUM!</v>
      </c>
      <c r="L15" s="12" t="e">
        <f t="shared" si="6"/>
        <v>#NUM!</v>
      </c>
      <c r="M15" s="13" t="e">
        <f t="shared" si="7"/>
        <v>#NUM!</v>
      </c>
      <c r="N15" s="13" t="e">
        <f t="shared" si="8"/>
        <v>#NUM!</v>
      </c>
      <c r="O15" s="13" t="e">
        <f t="shared" si="9"/>
        <v>#NUM!</v>
      </c>
      <c r="P15" s="10" t="e">
        <f t="shared" si="10"/>
        <v>#NUM!</v>
      </c>
    </row>
    <row r="16" spans="1:16">
      <c r="A16" s="14">
        <v>1926</v>
      </c>
      <c r="B16" s="9" t="e">
        <f>'Pretax Min, Max, Mean'!P16</f>
        <v>#REF!</v>
      </c>
      <c r="C16" s="9">
        <f>'Pretax Min, Max, Mean'!Q16</f>
        <v>0</v>
      </c>
      <c r="D16" s="9">
        <f>'Pretax Min, Max, Mean'!R16</f>
        <v>0</v>
      </c>
      <c r="E16" s="10" t="e">
        <f t="shared" si="0"/>
        <v>#NUM!</v>
      </c>
      <c r="F16" s="10" t="e">
        <f t="shared" si="1"/>
        <v>#NUM!</v>
      </c>
      <c r="G16" s="9" t="e">
        <f t="shared" si="2"/>
        <v>#NUM!</v>
      </c>
      <c r="H16" s="9" t="e">
        <f t="shared" si="2"/>
        <v>#NUM!</v>
      </c>
      <c r="I16" s="11" t="e">
        <f t="shared" si="3"/>
        <v>#NUM!</v>
      </c>
      <c r="J16" s="11" t="e">
        <f t="shared" si="4"/>
        <v>#NUM!</v>
      </c>
      <c r="K16" s="12" t="e">
        <f t="shared" si="5"/>
        <v>#NUM!</v>
      </c>
      <c r="L16" s="12" t="e">
        <f t="shared" si="6"/>
        <v>#NUM!</v>
      </c>
      <c r="M16" s="13" t="e">
        <f t="shared" si="7"/>
        <v>#NUM!</v>
      </c>
      <c r="N16" s="13" t="e">
        <f t="shared" si="8"/>
        <v>#NUM!</v>
      </c>
      <c r="O16" s="13" t="e">
        <f t="shared" si="9"/>
        <v>#NUM!</v>
      </c>
      <c r="P16" s="10" t="e">
        <f t="shared" si="10"/>
        <v>#NUM!</v>
      </c>
    </row>
    <row r="17" spans="1:16">
      <c r="A17" s="14">
        <v>1927</v>
      </c>
      <c r="B17" s="9" t="e">
        <f>'Pretax Min, Max, Mean'!P17</f>
        <v>#REF!</v>
      </c>
      <c r="C17" s="9">
        <f>'Pretax Min, Max, Mean'!Q17</f>
        <v>0</v>
      </c>
      <c r="D17" s="9">
        <f>'Pretax Min, Max, Mean'!R17</f>
        <v>0</v>
      </c>
      <c r="E17" s="10" t="e">
        <f t="shared" si="0"/>
        <v>#NUM!</v>
      </c>
      <c r="F17" s="10" t="e">
        <f t="shared" si="1"/>
        <v>#NUM!</v>
      </c>
      <c r="G17" s="9" t="e">
        <f t="shared" si="2"/>
        <v>#NUM!</v>
      </c>
      <c r="H17" s="9" t="e">
        <f t="shared" si="2"/>
        <v>#NUM!</v>
      </c>
      <c r="I17" s="11" t="e">
        <f t="shared" si="3"/>
        <v>#NUM!</v>
      </c>
      <c r="J17" s="11" t="e">
        <f t="shared" si="4"/>
        <v>#NUM!</v>
      </c>
      <c r="K17" s="12" t="e">
        <f t="shared" si="5"/>
        <v>#NUM!</v>
      </c>
      <c r="L17" s="12" t="e">
        <f t="shared" si="6"/>
        <v>#NUM!</v>
      </c>
      <c r="M17" s="13" t="e">
        <f t="shared" si="7"/>
        <v>#NUM!</v>
      </c>
      <c r="N17" s="13" t="e">
        <f t="shared" si="8"/>
        <v>#NUM!</v>
      </c>
      <c r="O17" s="13" t="e">
        <f t="shared" si="9"/>
        <v>#NUM!</v>
      </c>
      <c r="P17" s="10" t="e">
        <f t="shared" si="10"/>
        <v>#NUM!</v>
      </c>
    </row>
    <row r="18" spans="1:16">
      <c r="A18" s="14">
        <v>1928</v>
      </c>
      <c r="B18" s="9" t="e">
        <f>'Pretax Min, Max, Mean'!P18</f>
        <v>#REF!</v>
      </c>
      <c r="C18" s="9">
        <f>'Pretax Min, Max, Mean'!Q18</f>
        <v>0</v>
      </c>
      <c r="D18" s="9">
        <f>'Pretax Min, Max, Mean'!R18</f>
        <v>0</v>
      </c>
      <c r="E18" s="10" t="e">
        <f t="shared" si="0"/>
        <v>#NUM!</v>
      </c>
      <c r="F18" s="10" t="e">
        <f t="shared" si="1"/>
        <v>#NUM!</v>
      </c>
      <c r="G18" s="9" t="e">
        <f t="shared" si="2"/>
        <v>#NUM!</v>
      </c>
      <c r="H18" s="9" t="e">
        <f t="shared" si="2"/>
        <v>#NUM!</v>
      </c>
      <c r="I18" s="11" t="e">
        <f t="shared" si="3"/>
        <v>#NUM!</v>
      </c>
      <c r="J18" s="11" t="e">
        <f t="shared" si="4"/>
        <v>#NUM!</v>
      </c>
      <c r="K18" s="12" t="e">
        <f t="shared" si="5"/>
        <v>#NUM!</v>
      </c>
      <c r="L18" s="12" t="e">
        <f t="shared" si="6"/>
        <v>#NUM!</v>
      </c>
      <c r="M18" s="13" t="e">
        <f t="shared" si="7"/>
        <v>#NUM!</v>
      </c>
      <c r="N18" s="13" t="e">
        <f t="shared" si="8"/>
        <v>#NUM!</v>
      </c>
      <c r="O18" s="13" t="e">
        <f t="shared" si="9"/>
        <v>#NUM!</v>
      </c>
      <c r="P18" s="10" t="e">
        <f t="shared" si="10"/>
        <v>#NUM!</v>
      </c>
    </row>
    <row r="19" spans="1:16">
      <c r="A19" s="14">
        <v>1929</v>
      </c>
      <c r="B19" s="9" t="e">
        <f>'Pretax Min, Max, Mean'!P19</f>
        <v>#REF!</v>
      </c>
      <c r="C19" s="9">
        <f>'Pretax Min, Max, Mean'!Q19</f>
        <v>0</v>
      </c>
      <c r="D19" s="9">
        <f>'Pretax Min, Max, Mean'!R19</f>
        <v>0</v>
      </c>
      <c r="E19" s="10" t="e">
        <f t="shared" si="0"/>
        <v>#NUM!</v>
      </c>
      <c r="F19" s="10" t="e">
        <f t="shared" si="1"/>
        <v>#NUM!</v>
      </c>
      <c r="G19" s="9" t="e">
        <f t="shared" si="2"/>
        <v>#NUM!</v>
      </c>
      <c r="H19" s="9" t="e">
        <f t="shared" si="2"/>
        <v>#NUM!</v>
      </c>
      <c r="I19" s="11" t="e">
        <f t="shared" si="3"/>
        <v>#NUM!</v>
      </c>
      <c r="J19" s="11" t="e">
        <f t="shared" si="4"/>
        <v>#NUM!</v>
      </c>
      <c r="K19" s="12" t="e">
        <f t="shared" si="5"/>
        <v>#NUM!</v>
      </c>
      <c r="L19" s="12" t="e">
        <f t="shared" si="6"/>
        <v>#NUM!</v>
      </c>
      <c r="M19" s="13" t="e">
        <f t="shared" si="7"/>
        <v>#NUM!</v>
      </c>
      <c r="N19" s="13" t="e">
        <f t="shared" si="8"/>
        <v>#NUM!</v>
      </c>
      <c r="O19" s="13" t="e">
        <f t="shared" si="9"/>
        <v>#NUM!</v>
      </c>
      <c r="P19" s="10" t="e">
        <f t="shared" si="10"/>
        <v>#NUM!</v>
      </c>
    </row>
    <row r="20" spans="1:16">
      <c r="A20" s="14">
        <v>1930</v>
      </c>
      <c r="B20" s="9" t="e">
        <f>'Pretax Min, Max, Mean'!P20</f>
        <v>#REF!</v>
      </c>
      <c r="C20" s="9">
        <f>'Pretax Min, Max, Mean'!Q20</f>
        <v>0</v>
      </c>
      <c r="D20" s="9">
        <f>'Pretax Min, Max, Mean'!R20</f>
        <v>0</v>
      </c>
      <c r="E20" s="10" t="e">
        <f t="shared" si="0"/>
        <v>#NUM!</v>
      </c>
      <c r="F20" s="10" t="e">
        <f t="shared" si="1"/>
        <v>#NUM!</v>
      </c>
      <c r="G20" s="9" t="e">
        <f t="shared" si="2"/>
        <v>#NUM!</v>
      </c>
      <c r="H20" s="9" t="e">
        <f t="shared" si="2"/>
        <v>#NUM!</v>
      </c>
      <c r="I20" s="11" t="e">
        <f t="shared" si="3"/>
        <v>#NUM!</v>
      </c>
      <c r="J20" s="11" t="e">
        <f t="shared" si="4"/>
        <v>#NUM!</v>
      </c>
      <c r="K20" s="12" t="e">
        <f t="shared" si="5"/>
        <v>#NUM!</v>
      </c>
      <c r="L20" s="12" t="e">
        <f t="shared" si="6"/>
        <v>#NUM!</v>
      </c>
      <c r="M20" s="13" t="e">
        <f t="shared" si="7"/>
        <v>#NUM!</v>
      </c>
      <c r="N20" s="13" t="e">
        <f t="shared" si="8"/>
        <v>#NUM!</v>
      </c>
      <c r="O20" s="13" t="e">
        <f t="shared" si="9"/>
        <v>#NUM!</v>
      </c>
      <c r="P20" s="10" t="e">
        <f t="shared" si="10"/>
        <v>#NUM!</v>
      </c>
    </row>
    <row r="21" spans="1:16">
      <c r="A21" s="14">
        <v>1931</v>
      </c>
      <c r="B21" s="9" t="e">
        <f>'Pretax Min, Max, Mean'!P21</f>
        <v>#REF!</v>
      </c>
      <c r="C21" s="9">
        <f>'Pretax Min, Max, Mean'!Q21</f>
        <v>0</v>
      </c>
      <c r="D21" s="9">
        <f>'Pretax Min, Max, Mean'!R21</f>
        <v>0</v>
      </c>
      <c r="E21" s="10" t="e">
        <f t="shared" si="0"/>
        <v>#NUM!</v>
      </c>
      <c r="F21" s="10" t="e">
        <f t="shared" si="1"/>
        <v>#NUM!</v>
      </c>
      <c r="G21" s="9" t="e">
        <f t="shared" si="2"/>
        <v>#NUM!</v>
      </c>
      <c r="H21" s="9" t="e">
        <f t="shared" si="2"/>
        <v>#NUM!</v>
      </c>
      <c r="I21" s="11" t="e">
        <f t="shared" si="3"/>
        <v>#NUM!</v>
      </c>
      <c r="J21" s="11" t="e">
        <f t="shared" si="4"/>
        <v>#NUM!</v>
      </c>
      <c r="K21" s="12" t="e">
        <f t="shared" si="5"/>
        <v>#NUM!</v>
      </c>
      <c r="L21" s="12" t="e">
        <f t="shared" si="6"/>
        <v>#NUM!</v>
      </c>
      <c r="M21" s="13" t="e">
        <f t="shared" si="7"/>
        <v>#NUM!</v>
      </c>
      <c r="N21" s="13" t="e">
        <f t="shared" si="8"/>
        <v>#NUM!</v>
      </c>
      <c r="O21" s="13" t="e">
        <f t="shared" si="9"/>
        <v>#NUM!</v>
      </c>
      <c r="P21" s="10" t="e">
        <f t="shared" si="10"/>
        <v>#NUM!</v>
      </c>
    </row>
    <row r="22" spans="1:16">
      <c r="A22" s="14">
        <v>1932</v>
      </c>
      <c r="B22" s="9" t="e">
        <f>'Pretax Min, Max, Mean'!P22</f>
        <v>#REF!</v>
      </c>
      <c r="C22" s="9">
        <f>'Pretax Min, Max, Mean'!Q22</f>
        <v>0</v>
      </c>
      <c r="D22" s="9">
        <f>'Pretax Min, Max, Mean'!R22</f>
        <v>0</v>
      </c>
      <c r="E22" s="10" t="e">
        <f t="shared" si="0"/>
        <v>#NUM!</v>
      </c>
      <c r="F22" s="10" t="e">
        <f t="shared" si="1"/>
        <v>#NUM!</v>
      </c>
      <c r="G22" s="9" t="e">
        <f t="shared" si="2"/>
        <v>#NUM!</v>
      </c>
      <c r="H22" s="9" t="e">
        <f t="shared" si="2"/>
        <v>#NUM!</v>
      </c>
      <c r="I22" s="11" t="e">
        <f t="shared" si="3"/>
        <v>#NUM!</v>
      </c>
      <c r="J22" s="11" t="e">
        <f t="shared" si="4"/>
        <v>#NUM!</v>
      </c>
      <c r="K22" s="12" t="e">
        <f t="shared" si="5"/>
        <v>#NUM!</v>
      </c>
      <c r="L22" s="12" t="e">
        <f t="shared" si="6"/>
        <v>#NUM!</v>
      </c>
      <c r="M22" s="13" t="e">
        <f t="shared" si="7"/>
        <v>#NUM!</v>
      </c>
      <c r="N22" s="13" t="e">
        <f t="shared" si="8"/>
        <v>#NUM!</v>
      </c>
      <c r="O22" s="13" t="e">
        <f t="shared" si="9"/>
        <v>#NUM!</v>
      </c>
      <c r="P22" s="10" t="e">
        <f t="shared" si="10"/>
        <v>#NUM!</v>
      </c>
    </row>
    <row r="23" spans="1:16">
      <c r="A23" s="14">
        <v>1933</v>
      </c>
      <c r="B23" s="9" t="e">
        <f>'Pretax Min, Max, Mean'!P23</f>
        <v>#REF!</v>
      </c>
      <c r="C23" s="9">
        <f>'Pretax Min, Max, Mean'!Q23</f>
        <v>0</v>
      </c>
      <c r="D23" s="9">
        <f>'Pretax Min, Max, Mean'!R23</f>
        <v>0</v>
      </c>
      <c r="E23" s="10" t="e">
        <f t="shared" si="0"/>
        <v>#NUM!</v>
      </c>
      <c r="F23" s="10" t="e">
        <f t="shared" si="1"/>
        <v>#NUM!</v>
      </c>
      <c r="G23" s="9" t="e">
        <f t="shared" si="2"/>
        <v>#NUM!</v>
      </c>
      <c r="H23" s="9" t="e">
        <f t="shared" si="2"/>
        <v>#NUM!</v>
      </c>
      <c r="I23" s="11" t="e">
        <f t="shared" si="3"/>
        <v>#NUM!</v>
      </c>
      <c r="J23" s="11" t="e">
        <f t="shared" si="4"/>
        <v>#NUM!</v>
      </c>
      <c r="K23" s="12" t="e">
        <f t="shared" si="5"/>
        <v>#NUM!</v>
      </c>
      <c r="L23" s="12" t="e">
        <f t="shared" si="6"/>
        <v>#NUM!</v>
      </c>
      <c r="M23" s="13" t="e">
        <f t="shared" si="7"/>
        <v>#NUM!</v>
      </c>
      <c r="N23" s="13" t="e">
        <f t="shared" si="8"/>
        <v>#NUM!</v>
      </c>
      <c r="O23" s="13" t="e">
        <f t="shared" si="9"/>
        <v>#NUM!</v>
      </c>
      <c r="P23" s="10" t="e">
        <f t="shared" si="10"/>
        <v>#NUM!</v>
      </c>
    </row>
    <row r="24" spans="1:16">
      <c r="A24" s="14">
        <v>1934</v>
      </c>
      <c r="B24" s="9" t="e">
        <f>'Pretax Min, Max, Mean'!P24</f>
        <v>#REF!</v>
      </c>
      <c r="C24" s="9">
        <f>'Pretax Min, Max, Mean'!Q24</f>
        <v>0</v>
      </c>
      <c r="D24" s="9">
        <f>'Pretax Min, Max, Mean'!R24</f>
        <v>0</v>
      </c>
      <c r="E24" s="10" t="e">
        <f t="shared" si="0"/>
        <v>#NUM!</v>
      </c>
      <c r="F24" s="10" t="e">
        <f t="shared" si="1"/>
        <v>#NUM!</v>
      </c>
      <c r="G24" s="9" t="e">
        <f t="shared" si="2"/>
        <v>#NUM!</v>
      </c>
      <c r="H24" s="9" t="e">
        <f t="shared" si="2"/>
        <v>#NUM!</v>
      </c>
      <c r="I24" s="11" t="e">
        <f t="shared" si="3"/>
        <v>#NUM!</v>
      </c>
      <c r="J24" s="11" t="e">
        <f t="shared" si="4"/>
        <v>#NUM!</v>
      </c>
      <c r="K24" s="12" t="e">
        <f t="shared" si="5"/>
        <v>#NUM!</v>
      </c>
      <c r="L24" s="12" t="e">
        <f t="shared" si="6"/>
        <v>#NUM!</v>
      </c>
      <c r="M24" s="13" t="e">
        <f t="shared" si="7"/>
        <v>#NUM!</v>
      </c>
      <c r="N24" s="13" t="e">
        <f t="shared" si="8"/>
        <v>#NUM!</v>
      </c>
      <c r="O24" s="13" t="e">
        <f t="shared" si="9"/>
        <v>#NUM!</v>
      </c>
      <c r="P24" s="10" t="e">
        <f t="shared" si="10"/>
        <v>#NUM!</v>
      </c>
    </row>
    <row r="25" spans="1:16">
      <c r="A25" s="14">
        <v>1935</v>
      </c>
      <c r="B25" s="9" t="e">
        <f>'Pretax Min, Max, Mean'!P25</f>
        <v>#REF!</v>
      </c>
      <c r="C25" s="9">
        <f>'Pretax Min, Max, Mean'!Q25</f>
        <v>0</v>
      </c>
      <c r="D25" s="9">
        <f>'Pretax Min, Max, Mean'!R25</f>
        <v>0</v>
      </c>
      <c r="E25" s="10" t="e">
        <f t="shared" si="0"/>
        <v>#NUM!</v>
      </c>
      <c r="F25" s="10" t="e">
        <f t="shared" si="1"/>
        <v>#NUM!</v>
      </c>
      <c r="G25" s="9" t="e">
        <f t="shared" si="2"/>
        <v>#NUM!</v>
      </c>
      <c r="H25" s="9" t="e">
        <f t="shared" si="2"/>
        <v>#NUM!</v>
      </c>
      <c r="I25" s="11" t="e">
        <f t="shared" si="3"/>
        <v>#NUM!</v>
      </c>
      <c r="J25" s="11" t="e">
        <f t="shared" si="4"/>
        <v>#NUM!</v>
      </c>
      <c r="K25" s="12" t="e">
        <f t="shared" si="5"/>
        <v>#NUM!</v>
      </c>
      <c r="L25" s="12" t="e">
        <f t="shared" si="6"/>
        <v>#NUM!</v>
      </c>
      <c r="M25" s="13" t="e">
        <f t="shared" si="7"/>
        <v>#NUM!</v>
      </c>
      <c r="N25" s="13" t="e">
        <f t="shared" si="8"/>
        <v>#NUM!</v>
      </c>
      <c r="O25" s="13" t="e">
        <f t="shared" si="9"/>
        <v>#NUM!</v>
      </c>
      <c r="P25" s="10" t="e">
        <f t="shared" si="10"/>
        <v>#NUM!</v>
      </c>
    </row>
    <row r="26" spans="1:16">
      <c r="A26" s="14">
        <v>1936</v>
      </c>
      <c r="B26" s="9" t="e">
        <f>'Pretax Min, Max, Mean'!P26</f>
        <v>#REF!</v>
      </c>
      <c r="C26" s="9">
        <f>'Pretax Min, Max, Mean'!Q26</f>
        <v>0</v>
      </c>
      <c r="D26" s="9">
        <f>'Pretax Min, Max, Mean'!R26</f>
        <v>0</v>
      </c>
      <c r="E26" s="10" t="e">
        <f t="shared" si="0"/>
        <v>#NUM!</v>
      </c>
      <c r="F26" s="10" t="e">
        <f t="shared" si="1"/>
        <v>#NUM!</v>
      </c>
      <c r="G26" s="9" t="e">
        <f t="shared" si="2"/>
        <v>#NUM!</v>
      </c>
      <c r="H26" s="9" t="e">
        <f t="shared" si="2"/>
        <v>#NUM!</v>
      </c>
      <c r="I26" s="11" t="e">
        <f t="shared" si="3"/>
        <v>#NUM!</v>
      </c>
      <c r="J26" s="11" t="e">
        <f t="shared" si="4"/>
        <v>#NUM!</v>
      </c>
      <c r="K26" s="12" t="e">
        <f t="shared" si="5"/>
        <v>#NUM!</v>
      </c>
      <c r="L26" s="12" t="e">
        <f t="shared" si="6"/>
        <v>#NUM!</v>
      </c>
      <c r="M26" s="13" t="e">
        <f t="shared" si="7"/>
        <v>#NUM!</v>
      </c>
      <c r="N26" s="13" t="e">
        <f t="shared" si="8"/>
        <v>#NUM!</v>
      </c>
      <c r="O26" s="13" t="e">
        <f t="shared" si="9"/>
        <v>#NUM!</v>
      </c>
      <c r="P26" s="10" t="e">
        <f t="shared" si="10"/>
        <v>#NUM!</v>
      </c>
    </row>
    <row r="27" spans="1:16">
      <c r="A27" s="14">
        <v>1937</v>
      </c>
      <c r="B27" s="9" t="e">
        <f>'Pretax Min, Max, Mean'!P27</f>
        <v>#REF!</v>
      </c>
      <c r="C27" s="9">
        <f>'Pretax Min, Max, Mean'!Q27</f>
        <v>0</v>
      </c>
      <c r="D27" s="9">
        <f>'Pretax Min, Max, Mean'!R27</f>
        <v>0</v>
      </c>
      <c r="E27" s="10" t="e">
        <f t="shared" si="0"/>
        <v>#NUM!</v>
      </c>
      <c r="F27" s="10" t="e">
        <f t="shared" si="1"/>
        <v>#NUM!</v>
      </c>
      <c r="G27" s="9" t="e">
        <f t="shared" si="2"/>
        <v>#NUM!</v>
      </c>
      <c r="H27" s="9" t="e">
        <f t="shared" si="2"/>
        <v>#NUM!</v>
      </c>
      <c r="I27" s="11" t="e">
        <f t="shared" si="3"/>
        <v>#NUM!</v>
      </c>
      <c r="J27" s="11" t="e">
        <f t="shared" si="4"/>
        <v>#NUM!</v>
      </c>
      <c r="K27" s="12" t="e">
        <f t="shared" si="5"/>
        <v>#NUM!</v>
      </c>
      <c r="L27" s="12" t="e">
        <f t="shared" si="6"/>
        <v>#NUM!</v>
      </c>
      <c r="M27" s="13" t="e">
        <f t="shared" si="7"/>
        <v>#NUM!</v>
      </c>
      <c r="N27" s="13" t="e">
        <f t="shared" si="8"/>
        <v>#NUM!</v>
      </c>
      <c r="O27" s="13" t="e">
        <f t="shared" si="9"/>
        <v>#NUM!</v>
      </c>
      <c r="P27" s="10" t="e">
        <f t="shared" si="10"/>
        <v>#NUM!</v>
      </c>
    </row>
    <row r="28" spans="1:16">
      <c r="A28" s="14">
        <v>1938</v>
      </c>
      <c r="B28" s="9" t="e">
        <f>'Pretax Min, Max, Mean'!P28</f>
        <v>#REF!</v>
      </c>
      <c r="C28" s="9">
        <f>'Pretax Min, Max, Mean'!Q28</f>
        <v>0</v>
      </c>
      <c r="D28" s="9">
        <f>'Pretax Min, Max, Mean'!R28</f>
        <v>0</v>
      </c>
      <c r="E28" s="10" t="e">
        <f t="shared" si="0"/>
        <v>#NUM!</v>
      </c>
      <c r="F28" s="10" t="e">
        <f t="shared" si="1"/>
        <v>#NUM!</v>
      </c>
      <c r="G28" s="9" t="e">
        <f t="shared" si="2"/>
        <v>#NUM!</v>
      </c>
      <c r="H28" s="9" t="e">
        <f t="shared" si="2"/>
        <v>#NUM!</v>
      </c>
      <c r="I28" s="11" t="e">
        <f t="shared" si="3"/>
        <v>#NUM!</v>
      </c>
      <c r="J28" s="11" t="e">
        <f t="shared" si="4"/>
        <v>#NUM!</v>
      </c>
      <c r="K28" s="12" t="e">
        <f t="shared" si="5"/>
        <v>#NUM!</v>
      </c>
      <c r="L28" s="12" t="e">
        <f t="shared" si="6"/>
        <v>#NUM!</v>
      </c>
      <c r="M28" s="13" t="e">
        <f t="shared" si="7"/>
        <v>#NUM!</v>
      </c>
      <c r="N28" s="13" t="e">
        <f t="shared" si="8"/>
        <v>#NUM!</v>
      </c>
      <c r="O28" s="13" t="e">
        <f t="shared" si="9"/>
        <v>#NUM!</v>
      </c>
      <c r="P28" s="10" t="e">
        <f t="shared" si="10"/>
        <v>#NUM!</v>
      </c>
    </row>
    <row r="29" spans="1:16">
      <c r="A29" s="14">
        <v>1939</v>
      </c>
      <c r="B29" s="9" t="e">
        <f>'Pretax Min, Max, Mean'!P29</f>
        <v>#REF!</v>
      </c>
      <c r="C29" s="9">
        <f>'Pretax Min, Max, Mean'!Q29</f>
        <v>0</v>
      </c>
      <c r="D29" s="9">
        <f>'Pretax Min, Max, Mean'!R29</f>
        <v>0</v>
      </c>
      <c r="E29" s="10" t="e">
        <f t="shared" si="0"/>
        <v>#NUM!</v>
      </c>
      <c r="F29" s="10" t="e">
        <f t="shared" si="1"/>
        <v>#NUM!</v>
      </c>
      <c r="G29" s="9" t="e">
        <f t="shared" si="2"/>
        <v>#NUM!</v>
      </c>
      <c r="H29" s="9" t="e">
        <f t="shared" si="2"/>
        <v>#NUM!</v>
      </c>
      <c r="I29" s="11" t="e">
        <f t="shared" si="3"/>
        <v>#NUM!</v>
      </c>
      <c r="J29" s="11" t="e">
        <f t="shared" si="4"/>
        <v>#NUM!</v>
      </c>
      <c r="K29" s="12" t="e">
        <f t="shared" si="5"/>
        <v>#NUM!</v>
      </c>
      <c r="L29" s="12" t="e">
        <f t="shared" si="6"/>
        <v>#NUM!</v>
      </c>
      <c r="M29" s="13" t="e">
        <f t="shared" si="7"/>
        <v>#NUM!</v>
      </c>
      <c r="N29" s="13" t="e">
        <f t="shared" si="8"/>
        <v>#NUM!</v>
      </c>
      <c r="O29" s="13" t="e">
        <f t="shared" si="9"/>
        <v>#NUM!</v>
      </c>
      <c r="P29" s="10" t="e">
        <f t="shared" si="10"/>
        <v>#NUM!</v>
      </c>
    </row>
    <row r="30" spans="1:16">
      <c r="A30" s="14">
        <v>1940</v>
      </c>
      <c r="B30" s="9" t="e">
        <f>'Pretax Min, Max, Mean'!P30</f>
        <v>#REF!</v>
      </c>
      <c r="C30" s="9">
        <f>'Pretax Min, Max, Mean'!Q30</f>
        <v>0</v>
      </c>
      <c r="D30" s="9">
        <f>'Pretax Min, Max, Mean'!R30</f>
        <v>0</v>
      </c>
      <c r="E30" s="10" t="e">
        <f t="shared" si="0"/>
        <v>#NUM!</v>
      </c>
      <c r="F30" s="10" t="e">
        <f t="shared" si="1"/>
        <v>#NUM!</v>
      </c>
      <c r="G30" s="9" t="e">
        <f t="shared" si="2"/>
        <v>#NUM!</v>
      </c>
      <c r="H30" s="9" t="e">
        <f t="shared" si="2"/>
        <v>#NUM!</v>
      </c>
      <c r="I30" s="11" t="e">
        <f t="shared" si="3"/>
        <v>#NUM!</v>
      </c>
      <c r="J30" s="11" t="e">
        <f t="shared" si="4"/>
        <v>#NUM!</v>
      </c>
      <c r="K30" s="12" t="e">
        <f t="shared" si="5"/>
        <v>#NUM!</v>
      </c>
      <c r="L30" s="12" t="e">
        <f t="shared" si="6"/>
        <v>#NUM!</v>
      </c>
      <c r="M30" s="13" t="e">
        <f t="shared" si="7"/>
        <v>#NUM!</v>
      </c>
      <c r="N30" s="13" t="e">
        <f t="shared" si="8"/>
        <v>#NUM!</v>
      </c>
      <c r="O30" s="13" t="e">
        <f t="shared" si="9"/>
        <v>#NUM!</v>
      </c>
      <c r="P30" s="10" t="e">
        <f t="shared" si="10"/>
        <v>#NUM!</v>
      </c>
    </row>
    <row r="31" spans="1:16">
      <c r="A31" s="14">
        <v>1941</v>
      </c>
      <c r="B31" s="9" t="e">
        <f>'Pretax Min, Max, Mean'!P31</f>
        <v>#REF!</v>
      </c>
      <c r="C31" s="9">
        <f>'Pretax Min, Max, Mean'!Q31</f>
        <v>0</v>
      </c>
      <c r="D31" s="9">
        <f>'Pretax Min, Max, Mean'!R31</f>
        <v>0</v>
      </c>
      <c r="E31" s="10" t="e">
        <f t="shared" si="0"/>
        <v>#NUM!</v>
      </c>
      <c r="F31" s="10" t="e">
        <f t="shared" si="1"/>
        <v>#NUM!</v>
      </c>
      <c r="G31" s="9" t="e">
        <f t="shared" si="2"/>
        <v>#NUM!</v>
      </c>
      <c r="H31" s="9" t="e">
        <f t="shared" si="2"/>
        <v>#NUM!</v>
      </c>
      <c r="I31" s="11" t="e">
        <f t="shared" si="3"/>
        <v>#NUM!</v>
      </c>
      <c r="J31" s="11" t="e">
        <f t="shared" si="4"/>
        <v>#NUM!</v>
      </c>
      <c r="K31" s="12" t="e">
        <f t="shared" si="5"/>
        <v>#NUM!</v>
      </c>
      <c r="L31" s="12" t="e">
        <f t="shared" si="6"/>
        <v>#NUM!</v>
      </c>
      <c r="M31" s="13" t="e">
        <f t="shared" si="7"/>
        <v>#NUM!</v>
      </c>
      <c r="N31" s="13" t="e">
        <f t="shared" si="8"/>
        <v>#NUM!</v>
      </c>
      <c r="O31" s="13" t="e">
        <f t="shared" si="9"/>
        <v>#NUM!</v>
      </c>
      <c r="P31" s="10" t="e">
        <f t="shared" si="10"/>
        <v>#NUM!</v>
      </c>
    </row>
    <row r="32" spans="1:16">
      <c r="A32" s="14">
        <v>1942</v>
      </c>
      <c r="B32" s="9" t="e">
        <f>'Pretax Min, Max, Mean'!P32</f>
        <v>#REF!</v>
      </c>
      <c r="C32" s="9">
        <f>'Pretax Min, Max, Mean'!Q32</f>
        <v>0</v>
      </c>
      <c r="D32" s="9">
        <f>'Pretax Min, Max, Mean'!R32</f>
        <v>0</v>
      </c>
      <c r="E32" s="10" t="e">
        <f t="shared" si="0"/>
        <v>#NUM!</v>
      </c>
      <c r="F32" s="10" t="e">
        <f t="shared" si="1"/>
        <v>#NUM!</v>
      </c>
      <c r="G32" s="9" t="e">
        <f t="shared" si="2"/>
        <v>#NUM!</v>
      </c>
      <c r="H32" s="9" t="e">
        <f t="shared" si="2"/>
        <v>#NUM!</v>
      </c>
      <c r="I32" s="11" t="e">
        <f t="shared" si="3"/>
        <v>#NUM!</v>
      </c>
      <c r="J32" s="11" t="e">
        <f t="shared" si="4"/>
        <v>#NUM!</v>
      </c>
      <c r="K32" s="12" t="e">
        <f t="shared" si="5"/>
        <v>#NUM!</v>
      </c>
      <c r="L32" s="12" t="e">
        <f t="shared" si="6"/>
        <v>#NUM!</v>
      </c>
      <c r="M32" s="13" t="e">
        <f t="shared" si="7"/>
        <v>#NUM!</v>
      </c>
      <c r="N32" s="13" t="e">
        <f t="shared" si="8"/>
        <v>#NUM!</v>
      </c>
      <c r="O32" s="13" t="e">
        <f t="shared" si="9"/>
        <v>#NUM!</v>
      </c>
      <c r="P32" s="10" t="e">
        <f t="shared" si="10"/>
        <v>#NUM!</v>
      </c>
    </row>
    <row r="33" spans="1:16">
      <c r="A33" s="14">
        <v>1943</v>
      </c>
      <c r="B33" s="9" t="e">
        <f>'Pretax Min, Max, Mean'!P33</f>
        <v>#REF!</v>
      </c>
      <c r="C33" s="9">
        <f>'Pretax Min, Max, Mean'!Q33</f>
        <v>0</v>
      </c>
      <c r="D33" s="9">
        <f>'Pretax Min, Max, Mean'!R33</f>
        <v>0</v>
      </c>
      <c r="E33" s="10" t="e">
        <f t="shared" si="0"/>
        <v>#NUM!</v>
      </c>
      <c r="F33" s="10" t="e">
        <f t="shared" si="1"/>
        <v>#NUM!</v>
      </c>
      <c r="G33" s="9" t="e">
        <f t="shared" si="2"/>
        <v>#NUM!</v>
      </c>
      <c r="H33" s="9" t="e">
        <f t="shared" si="2"/>
        <v>#NUM!</v>
      </c>
      <c r="I33" s="11" t="e">
        <f t="shared" si="3"/>
        <v>#NUM!</v>
      </c>
      <c r="J33" s="11" t="e">
        <f t="shared" si="4"/>
        <v>#NUM!</v>
      </c>
      <c r="K33" s="12" t="e">
        <f t="shared" si="5"/>
        <v>#NUM!</v>
      </c>
      <c r="L33" s="12" t="e">
        <f t="shared" si="6"/>
        <v>#NUM!</v>
      </c>
      <c r="M33" s="13" t="e">
        <f t="shared" si="7"/>
        <v>#NUM!</v>
      </c>
      <c r="N33" s="13" t="e">
        <f t="shared" si="8"/>
        <v>#NUM!</v>
      </c>
      <c r="O33" s="13" t="e">
        <f t="shared" si="9"/>
        <v>#NUM!</v>
      </c>
      <c r="P33" s="10" t="e">
        <f t="shared" si="10"/>
        <v>#NUM!</v>
      </c>
    </row>
    <row r="34" spans="1:16">
      <c r="A34" s="14">
        <v>1944</v>
      </c>
      <c r="B34" s="9" t="e">
        <f>'Pretax Min, Max, Mean'!P34</f>
        <v>#REF!</v>
      </c>
      <c r="C34" s="9">
        <f>'Pretax Min, Max, Mean'!Q34</f>
        <v>0</v>
      </c>
      <c r="D34" s="9">
        <f>'Pretax Min, Max, Mean'!R34</f>
        <v>0</v>
      </c>
      <c r="E34" s="10" t="e">
        <f t="shared" si="0"/>
        <v>#NUM!</v>
      </c>
      <c r="F34" s="10" t="e">
        <f t="shared" si="1"/>
        <v>#NUM!</v>
      </c>
      <c r="G34" s="9" t="e">
        <f t="shared" si="2"/>
        <v>#NUM!</v>
      </c>
      <c r="H34" s="9" t="e">
        <f t="shared" si="2"/>
        <v>#NUM!</v>
      </c>
      <c r="I34" s="11" t="e">
        <f t="shared" si="3"/>
        <v>#NUM!</v>
      </c>
      <c r="J34" s="11" t="e">
        <f t="shared" si="4"/>
        <v>#NUM!</v>
      </c>
      <c r="K34" s="12" t="e">
        <f t="shared" si="5"/>
        <v>#NUM!</v>
      </c>
      <c r="L34" s="12" t="e">
        <f t="shared" si="6"/>
        <v>#NUM!</v>
      </c>
      <c r="M34" s="13" t="e">
        <f t="shared" si="7"/>
        <v>#NUM!</v>
      </c>
      <c r="N34" s="13" t="e">
        <f t="shared" si="8"/>
        <v>#NUM!</v>
      </c>
      <c r="O34" s="13" t="e">
        <f t="shared" si="9"/>
        <v>#NUM!</v>
      </c>
      <c r="P34" s="10" t="e">
        <f t="shared" si="10"/>
        <v>#NUM!</v>
      </c>
    </row>
    <row r="35" spans="1:16">
      <c r="A35" s="14">
        <v>1945</v>
      </c>
      <c r="B35" s="9" t="e">
        <f>'Pretax Min, Max, Mean'!P35</f>
        <v>#REF!</v>
      </c>
      <c r="C35" s="9">
        <f>'Pretax Min, Max, Mean'!Q35</f>
        <v>0</v>
      </c>
      <c r="D35" s="9">
        <f>'Pretax Min, Max, Mean'!R35</f>
        <v>0</v>
      </c>
      <c r="E35" s="10" t="e">
        <f t="shared" si="0"/>
        <v>#NUM!</v>
      </c>
      <c r="F35" s="10" t="e">
        <f t="shared" si="1"/>
        <v>#NUM!</v>
      </c>
      <c r="G35" s="9" t="e">
        <f t="shared" si="2"/>
        <v>#NUM!</v>
      </c>
      <c r="H35" s="9" t="e">
        <f t="shared" si="2"/>
        <v>#NUM!</v>
      </c>
      <c r="I35" s="11" t="e">
        <f t="shared" si="3"/>
        <v>#NUM!</v>
      </c>
      <c r="J35" s="11" t="e">
        <f t="shared" si="4"/>
        <v>#NUM!</v>
      </c>
      <c r="K35" s="12" t="e">
        <f t="shared" si="5"/>
        <v>#NUM!</v>
      </c>
      <c r="L35" s="12" t="e">
        <f t="shared" si="6"/>
        <v>#NUM!</v>
      </c>
      <c r="M35" s="13" t="e">
        <f t="shared" si="7"/>
        <v>#NUM!</v>
      </c>
      <c r="N35" s="13" t="e">
        <f t="shared" si="8"/>
        <v>#NUM!</v>
      </c>
      <c r="O35" s="13" t="e">
        <f t="shared" si="9"/>
        <v>#NUM!</v>
      </c>
      <c r="P35" s="10" t="e">
        <f t="shared" si="10"/>
        <v>#NUM!</v>
      </c>
    </row>
    <row r="36" spans="1:16">
      <c r="A36" s="14">
        <v>1946</v>
      </c>
      <c r="B36" s="9" t="e">
        <f>'Pretax Min, Max, Mean'!P36</f>
        <v>#REF!</v>
      </c>
      <c r="C36" s="9">
        <f>'Pretax Min, Max, Mean'!Q36</f>
        <v>0</v>
      </c>
      <c r="D36" s="9">
        <f>'Pretax Min, Max, Mean'!R36</f>
        <v>0</v>
      </c>
      <c r="E36" s="10" t="e">
        <f t="shared" si="0"/>
        <v>#NUM!</v>
      </c>
      <c r="F36" s="10" t="e">
        <f t="shared" si="1"/>
        <v>#NUM!</v>
      </c>
      <c r="G36" s="9" t="e">
        <f t="shared" ref="G36:H67" si="11">_xlfn.LOGNORM.INV(G$2,$E36,$F36)</f>
        <v>#NUM!</v>
      </c>
      <c r="H36" s="9" t="e">
        <f t="shared" si="11"/>
        <v>#NUM!</v>
      </c>
      <c r="I36" s="11" t="e">
        <f t="shared" si="3"/>
        <v>#NUM!</v>
      </c>
      <c r="J36" s="11" t="e">
        <f t="shared" si="4"/>
        <v>#NUM!</v>
      </c>
      <c r="K36" s="12" t="e">
        <f t="shared" si="5"/>
        <v>#NUM!</v>
      </c>
      <c r="L36" s="12" t="e">
        <f t="shared" si="6"/>
        <v>#NUM!</v>
      </c>
      <c r="M36" s="13" t="e">
        <f t="shared" si="7"/>
        <v>#NUM!</v>
      </c>
      <c r="N36" s="13" t="e">
        <f t="shared" si="8"/>
        <v>#NUM!</v>
      </c>
      <c r="O36" s="13" t="e">
        <f t="shared" si="9"/>
        <v>#NUM!</v>
      </c>
      <c r="P36" s="10" t="e">
        <f t="shared" si="10"/>
        <v>#NUM!</v>
      </c>
    </row>
    <row r="37" spans="1:16">
      <c r="A37" s="14">
        <v>1947</v>
      </c>
      <c r="B37" s="9" t="e">
        <f>'Pretax Min, Max, Mean'!P37</f>
        <v>#REF!</v>
      </c>
      <c r="C37" s="9">
        <f>'Pretax Min, Max, Mean'!Q37</f>
        <v>0</v>
      </c>
      <c r="D37" s="9">
        <f>'Pretax Min, Max, Mean'!R37</f>
        <v>0</v>
      </c>
      <c r="E37" s="10" t="e">
        <f t="shared" si="0"/>
        <v>#NUM!</v>
      </c>
      <c r="F37" s="10" t="e">
        <f t="shared" si="1"/>
        <v>#NUM!</v>
      </c>
      <c r="G37" s="9" t="e">
        <f t="shared" si="11"/>
        <v>#NUM!</v>
      </c>
      <c r="H37" s="9" t="e">
        <f t="shared" si="11"/>
        <v>#NUM!</v>
      </c>
      <c r="I37" s="11" t="e">
        <f t="shared" si="3"/>
        <v>#NUM!</v>
      </c>
      <c r="J37" s="11" t="e">
        <f t="shared" si="4"/>
        <v>#NUM!</v>
      </c>
      <c r="K37" s="12" t="e">
        <f t="shared" si="5"/>
        <v>#NUM!</v>
      </c>
      <c r="L37" s="12" t="e">
        <f t="shared" si="6"/>
        <v>#NUM!</v>
      </c>
      <c r="M37" s="13" t="e">
        <f t="shared" si="7"/>
        <v>#NUM!</v>
      </c>
      <c r="N37" s="13" t="e">
        <f t="shared" si="8"/>
        <v>#NUM!</v>
      </c>
      <c r="O37" s="13" t="e">
        <f t="shared" si="9"/>
        <v>#NUM!</v>
      </c>
      <c r="P37" s="10" t="e">
        <f t="shared" si="10"/>
        <v>#NUM!</v>
      </c>
    </row>
    <row r="38" spans="1:16">
      <c r="A38" s="14">
        <v>1948</v>
      </c>
      <c r="B38" s="9" t="e">
        <f>'Pretax Min, Max, Mean'!P38</f>
        <v>#REF!</v>
      </c>
      <c r="C38" s="9">
        <f>'Pretax Min, Max, Mean'!Q38</f>
        <v>0</v>
      </c>
      <c r="D38" s="9">
        <f>'Pretax Min, Max, Mean'!R38</f>
        <v>0</v>
      </c>
      <c r="E38" s="10" t="e">
        <f t="shared" si="0"/>
        <v>#NUM!</v>
      </c>
      <c r="F38" s="10" t="e">
        <f t="shared" si="1"/>
        <v>#NUM!</v>
      </c>
      <c r="G38" s="9" t="e">
        <f t="shared" si="11"/>
        <v>#NUM!</v>
      </c>
      <c r="H38" s="9" t="e">
        <f t="shared" si="11"/>
        <v>#NUM!</v>
      </c>
      <c r="I38" s="11" t="e">
        <f t="shared" si="3"/>
        <v>#NUM!</v>
      </c>
      <c r="J38" s="11" t="e">
        <f t="shared" si="4"/>
        <v>#NUM!</v>
      </c>
      <c r="K38" s="12" t="e">
        <f t="shared" si="5"/>
        <v>#NUM!</v>
      </c>
      <c r="L38" s="12" t="e">
        <f t="shared" si="6"/>
        <v>#NUM!</v>
      </c>
      <c r="M38" s="13" t="e">
        <f t="shared" si="7"/>
        <v>#NUM!</v>
      </c>
      <c r="N38" s="13" t="e">
        <f t="shared" si="8"/>
        <v>#NUM!</v>
      </c>
      <c r="O38" s="13" t="e">
        <f t="shared" si="9"/>
        <v>#NUM!</v>
      </c>
      <c r="P38" s="10" t="e">
        <f t="shared" si="10"/>
        <v>#NUM!</v>
      </c>
    </row>
    <row r="39" spans="1:16">
      <c r="A39" s="14">
        <v>1949</v>
      </c>
      <c r="B39" s="9" t="e">
        <f>'Pretax Min, Max, Mean'!P39</f>
        <v>#REF!</v>
      </c>
      <c r="C39" s="9">
        <f>'Pretax Min, Max, Mean'!Q39</f>
        <v>0</v>
      </c>
      <c r="D39" s="9">
        <f>'Pretax Min, Max, Mean'!R39</f>
        <v>0</v>
      </c>
      <c r="E39" s="10" t="e">
        <f t="shared" si="0"/>
        <v>#NUM!</v>
      </c>
      <c r="F39" s="10" t="e">
        <f t="shared" si="1"/>
        <v>#NUM!</v>
      </c>
      <c r="G39" s="9" t="e">
        <f t="shared" si="11"/>
        <v>#NUM!</v>
      </c>
      <c r="H39" s="9" t="e">
        <f t="shared" si="11"/>
        <v>#NUM!</v>
      </c>
      <c r="I39" s="11" t="e">
        <f t="shared" si="3"/>
        <v>#NUM!</v>
      </c>
      <c r="J39" s="11" t="e">
        <f t="shared" si="4"/>
        <v>#NUM!</v>
      </c>
      <c r="K39" s="12" t="e">
        <f t="shared" si="5"/>
        <v>#NUM!</v>
      </c>
      <c r="L39" s="12" t="e">
        <f t="shared" si="6"/>
        <v>#NUM!</v>
      </c>
      <c r="M39" s="13" t="e">
        <f t="shared" si="7"/>
        <v>#NUM!</v>
      </c>
      <c r="N39" s="13" t="e">
        <f t="shared" si="8"/>
        <v>#NUM!</v>
      </c>
      <c r="O39" s="13" t="e">
        <f t="shared" si="9"/>
        <v>#NUM!</v>
      </c>
      <c r="P39" s="10" t="e">
        <f t="shared" si="10"/>
        <v>#NUM!</v>
      </c>
    </row>
    <row r="40" spans="1:16">
      <c r="A40" s="14">
        <v>1950</v>
      </c>
      <c r="B40" s="9" t="e">
        <f>'Pretax Min, Max, Mean'!P40</f>
        <v>#REF!</v>
      </c>
      <c r="C40" s="9">
        <f>'Pretax Min, Max, Mean'!Q40</f>
        <v>0</v>
      </c>
      <c r="D40" s="9">
        <f>'Pretax Min, Max, Mean'!R40</f>
        <v>0</v>
      </c>
      <c r="E40" s="10" t="e">
        <f t="shared" si="0"/>
        <v>#NUM!</v>
      </c>
      <c r="F40" s="10" t="e">
        <f t="shared" si="1"/>
        <v>#NUM!</v>
      </c>
      <c r="G40" s="9" t="e">
        <f t="shared" si="11"/>
        <v>#NUM!</v>
      </c>
      <c r="H40" s="9" t="e">
        <f t="shared" si="11"/>
        <v>#NUM!</v>
      </c>
      <c r="I40" s="11" t="e">
        <f t="shared" si="3"/>
        <v>#NUM!</v>
      </c>
      <c r="J40" s="11" t="e">
        <f t="shared" si="4"/>
        <v>#NUM!</v>
      </c>
      <c r="K40" s="12" t="e">
        <f t="shared" si="5"/>
        <v>#NUM!</v>
      </c>
      <c r="L40" s="12" t="e">
        <f t="shared" si="6"/>
        <v>#NUM!</v>
      </c>
      <c r="M40" s="13" t="e">
        <f t="shared" si="7"/>
        <v>#NUM!</v>
      </c>
      <c r="N40" s="13" t="e">
        <f t="shared" si="8"/>
        <v>#NUM!</v>
      </c>
      <c r="O40" s="13" t="e">
        <f t="shared" si="9"/>
        <v>#NUM!</v>
      </c>
      <c r="P40" s="10" t="e">
        <f t="shared" si="10"/>
        <v>#NUM!</v>
      </c>
    </row>
    <row r="41" spans="1:16">
      <c r="A41" s="14">
        <v>1951</v>
      </c>
      <c r="B41" s="9" t="e">
        <f>'Pretax Min, Max, Mean'!P41</f>
        <v>#REF!</v>
      </c>
      <c r="C41" s="9">
        <f>'Pretax Min, Max, Mean'!Q41</f>
        <v>0</v>
      </c>
      <c r="D41" s="9">
        <f>'Pretax Min, Max, Mean'!R41</f>
        <v>0</v>
      </c>
      <c r="E41" s="10" t="e">
        <f t="shared" si="0"/>
        <v>#NUM!</v>
      </c>
      <c r="F41" s="10" t="e">
        <f t="shared" si="1"/>
        <v>#NUM!</v>
      </c>
      <c r="G41" s="9" t="e">
        <f t="shared" si="11"/>
        <v>#NUM!</v>
      </c>
      <c r="H41" s="9" t="e">
        <f t="shared" si="11"/>
        <v>#NUM!</v>
      </c>
      <c r="I41" s="11" t="e">
        <f t="shared" si="3"/>
        <v>#NUM!</v>
      </c>
      <c r="J41" s="11" t="e">
        <f t="shared" si="4"/>
        <v>#NUM!</v>
      </c>
      <c r="K41" s="12" t="e">
        <f t="shared" si="5"/>
        <v>#NUM!</v>
      </c>
      <c r="L41" s="12" t="e">
        <f t="shared" si="6"/>
        <v>#NUM!</v>
      </c>
      <c r="M41" s="13" t="e">
        <f t="shared" si="7"/>
        <v>#NUM!</v>
      </c>
      <c r="N41" s="13" t="e">
        <f t="shared" si="8"/>
        <v>#NUM!</v>
      </c>
      <c r="O41" s="13" t="e">
        <f t="shared" si="9"/>
        <v>#NUM!</v>
      </c>
      <c r="P41" s="10" t="e">
        <f t="shared" si="10"/>
        <v>#NUM!</v>
      </c>
    </row>
    <row r="42" spans="1:16">
      <c r="A42" s="14">
        <v>1952</v>
      </c>
      <c r="B42" s="9" t="e">
        <f>'Pretax Min, Max, Mean'!P42</f>
        <v>#REF!</v>
      </c>
      <c r="C42" s="9">
        <f>'Pretax Min, Max, Mean'!Q42</f>
        <v>0</v>
      </c>
      <c r="D42" s="9">
        <f>'Pretax Min, Max, Mean'!R42</f>
        <v>0</v>
      </c>
      <c r="E42" s="10" t="e">
        <f t="shared" si="0"/>
        <v>#NUM!</v>
      </c>
      <c r="F42" s="10" t="e">
        <f t="shared" si="1"/>
        <v>#NUM!</v>
      </c>
      <c r="G42" s="9" t="e">
        <f t="shared" si="11"/>
        <v>#NUM!</v>
      </c>
      <c r="H42" s="9" t="e">
        <f t="shared" si="11"/>
        <v>#NUM!</v>
      </c>
      <c r="I42" s="11" t="e">
        <f t="shared" si="3"/>
        <v>#NUM!</v>
      </c>
      <c r="J42" s="11" t="e">
        <f t="shared" si="4"/>
        <v>#NUM!</v>
      </c>
      <c r="K42" s="12" t="e">
        <f t="shared" si="5"/>
        <v>#NUM!</v>
      </c>
      <c r="L42" s="12" t="e">
        <f t="shared" si="6"/>
        <v>#NUM!</v>
      </c>
      <c r="M42" s="13" t="e">
        <f t="shared" si="7"/>
        <v>#NUM!</v>
      </c>
      <c r="N42" s="13" t="e">
        <f t="shared" si="8"/>
        <v>#NUM!</v>
      </c>
      <c r="O42" s="13" t="e">
        <f t="shared" si="9"/>
        <v>#NUM!</v>
      </c>
      <c r="P42" s="10" t="e">
        <f t="shared" si="10"/>
        <v>#NUM!</v>
      </c>
    </row>
    <row r="43" spans="1:16">
      <c r="A43" s="14">
        <v>1953</v>
      </c>
      <c r="B43" s="9" t="e">
        <f>'Pretax Min, Max, Mean'!P43</f>
        <v>#REF!</v>
      </c>
      <c r="C43" s="9">
        <f>'Pretax Min, Max, Mean'!Q43</f>
        <v>0</v>
      </c>
      <c r="D43" s="9">
        <f>'Pretax Min, Max, Mean'!R43</f>
        <v>0</v>
      </c>
      <c r="E43" s="10" t="e">
        <f t="shared" si="0"/>
        <v>#NUM!</v>
      </c>
      <c r="F43" s="10" t="e">
        <f t="shared" si="1"/>
        <v>#NUM!</v>
      </c>
      <c r="G43" s="9" t="e">
        <f t="shared" si="11"/>
        <v>#NUM!</v>
      </c>
      <c r="H43" s="9" t="e">
        <f t="shared" si="11"/>
        <v>#NUM!</v>
      </c>
      <c r="I43" s="11" t="e">
        <f t="shared" si="3"/>
        <v>#NUM!</v>
      </c>
      <c r="J43" s="11" t="e">
        <f t="shared" si="4"/>
        <v>#NUM!</v>
      </c>
      <c r="K43" s="12" t="e">
        <f t="shared" si="5"/>
        <v>#NUM!</v>
      </c>
      <c r="L43" s="12" t="e">
        <f t="shared" si="6"/>
        <v>#NUM!</v>
      </c>
      <c r="M43" s="13" t="e">
        <f t="shared" si="7"/>
        <v>#NUM!</v>
      </c>
      <c r="N43" s="13" t="e">
        <f t="shared" si="8"/>
        <v>#NUM!</v>
      </c>
      <c r="O43" s="13" t="e">
        <f t="shared" si="9"/>
        <v>#NUM!</v>
      </c>
      <c r="P43" s="10" t="e">
        <f t="shared" si="10"/>
        <v>#NUM!</v>
      </c>
    </row>
    <row r="44" spans="1:16">
      <c r="A44" s="14">
        <v>1954</v>
      </c>
      <c r="B44" s="9" t="e">
        <f>'Pretax Min, Max, Mean'!P44</f>
        <v>#REF!</v>
      </c>
      <c r="C44" s="9">
        <f>'Pretax Min, Max, Mean'!Q44</f>
        <v>0</v>
      </c>
      <c r="D44" s="9">
        <f>'Pretax Min, Max, Mean'!R44</f>
        <v>0</v>
      </c>
      <c r="E44" s="10" t="e">
        <f t="shared" si="0"/>
        <v>#NUM!</v>
      </c>
      <c r="F44" s="10" t="e">
        <f t="shared" si="1"/>
        <v>#NUM!</v>
      </c>
      <c r="G44" s="9" t="e">
        <f t="shared" si="11"/>
        <v>#NUM!</v>
      </c>
      <c r="H44" s="9" t="e">
        <f t="shared" si="11"/>
        <v>#NUM!</v>
      </c>
      <c r="I44" s="11" t="e">
        <f t="shared" si="3"/>
        <v>#NUM!</v>
      </c>
      <c r="J44" s="11" t="e">
        <f t="shared" si="4"/>
        <v>#NUM!</v>
      </c>
      <c r="K44" s="12" t="e">
        <f t="shared" si="5"/>
        <v>#NUM!</v>
      </c>
      <c r="L44" s="12" t="e">
        <f t="shared" si="6"/>
        <v>#NUM!</v>
      </c>
      <c r="M44" s="13" t="e">
        <f t="shared" si="7"/>
        <v>#NUM!</v>
      </c>
      <c r="N44" s="13" t="e">
        <f t="shared" si="8"/>
        <v>#NUM!</v>
      </c>
      <c r="O44" s="13" t="e">
        <f t="shared" si="9"/>
        <v>#NUM!</v>
      </c>
      <c r="P44" s="10" t="e">
        <f t="shared" si="10"/>
        <v>#NUM!</v>
      </c>
    </row>
    <row r="45" spans="1:16">
      <c r="A45" s="14">
        <v>1955</v>
      </c>
      <c r="B45" s="9" t="e">
        <f>'Pretax Min, Max, Mean'!P45</f>
        <v>#REF!</v>
      </c>
      <c r="C45" s="9">
        <f>'Pretax Min, Max, Mean'!Q45</f>
        <v>0</v>
      </c>
      <c r="D45" s="9">
        <f>'Pretax Min, Max, Mean'!R45</f>
        <v>0</v>
      </c>
      <c r="E45" s="10" t="e">
        <f t="shared" si="0"/>
        <v>#NUM!</v>
      </c>
      <c r="F45" s="10" t="e">
        <f t="shared" si="1"/>
        <v>#NUM!</v>
      </c>
      <c r="G45" s="9" t="e">
        <f t="shared" si="11"/>
        <v>#NUM!</v>
      </c>
      <c r="H45" s="9" t="e">
        <f t="shared" si="11"/>
        <v>#NUM!</v>
      </c>
      <c r="I45" s="11" t="e">
        <f t="shared" si="3"/>
        <v>#NUM!</v>
      </c>
      <c r="J45" s="11" t="e">
        <f t="shared" si="4"/>
        <v>#NUM!</v>
      </c>
      <c r="K45" s="12" t="e">
        <f t="shared" si="5"/>
        <v>#NUM!</v>
      </c>
      <c r="L45" s="12" t="e">
        <f t="shared" si="6"/>
        <v>#NUM!</v>
      </c>
      <c r="M45" s="13" t="e">
        <f t="shared" si="7"/>
        <v>#NUM!</v>
      </c>
      <c r="N45" s="13" t="e">
        <f t="shared" si="8"/>
        <v>#NUM!</v>
      </c>
      <c r="O45" s="13" t="e">
        <f t="shared" si="9"/>
        <v>#NUM!</v>
      </c>
      <c r="P45" s="10" t="e">
        <f t="shared" si="10"/>
        <v>#NUM!</v>
      </c>
    </row>
    <row r="46" spans="1:16">
      <c r="A46" s="14">
        <v>1956</v>
      </c>
      <c r="B46" s="9" t="e">
        <f>'Pretax Min, Max, Mean'!P46</f>
        <v>#REF!</v>
      </c>
      <c r="C46" s="9">
        <f>'Pretax Min, Max, Mean'!Q46</f>
        <v>0</v>
      </c>
      <c r="D46" s="9">
        <f>'Pretax Min, Max, Mean'!R46</f>
        <v>0</v>
      </c>
      <c r="E46" s="10" t="e">
        <f t="shared" si="0"/>
        <v>#NUM!</v>
      </c>
      <c r="F46" s="10" t="e">
        <f t="shared" si="1"/>
        <v>#NUM!</v>
      </c>
      <c r="G46" s="9" t="e">
        <f t="shared" si="11"/>
        <v>#NUM!</v>
      </c>
      <c r="H46" s="9" t="e">
        <f t="shared" si="11"/>
        <v>#NUM!</v>
      </c>
      <c r="I46" s="11" t="e">
        <f t="shared" si="3"/>
        <v>#NUM!</v>
      </c>
      <c r="J46" s="11" t="e">
        <f t="shared" si="4"/>
        <v>#NUM!</v>
      </c>
      <c r="K46" s="12" t="e">
        <f t="shared" si="5"/>
        <v>#NUM!</v>
      </c>
      <c r="L46" s="12" t="e">
        <f t="shared" si="6"/>
        <v>#NUM!</v>
      </c>
      <c r="M46" s="13" t="e">
        <f t="shared" si="7"/>
        <v>#NUM!</v>
      </c>
      <c r="N46" s="13" t="e">
        <f t="shared" si="8"/>
        <v>#NUM!</v>
      </c>
      <c r="O46" s="13" t="e">
        <f t="shared" si="9"/>
        <v>#NUM!</v>
      </c>
      <c r="P46" s="10" t="e">
        <f t="shared" si="10"/>
        <v>#NUM!</v>
      </c>
    </row>
    <row r="47" spans="1:16">
      <c r="A47" s="14">
        <v>1957</v>
      </c>
      <c r="B47" s="9" t="e">
        <f>'Pretax Min, Max, Mean'!P47</f>
        <v>#REF!</v>
      </c>
      <c r="C47" s="9">
        <f>'Pretax Min, Max, Mean'!Q47</f>
        <v>0</v>
      </c>
      <c r="D47" s="9">
        <f>'Pretax Min, Max, Mean'!R47</f>
        <v>0</v>
      </c>
      <c r="E47" s="10" t="e">
        <f t="shared" si="0"/>
        <v>#NUM!</v>
      </c>
      <c r="F47" s="10" t="e">
        <f t="shared" si="1"/>
        <v>#NUM!</v>
      </c>
      <c r="G47" s="9" t="e">
        <f t="shared" si="11"/>
        <v>#NUM!</v>
      </c>
      <c r="H47" s="9" t="e">
        <f t="shared" si="11"/>
        <v>#NUM!</v>
      </c>
      <c r="I47" s="11" t="e">
        <f t="shared" si="3"/>
        <v>#NUM!</v>
      </c>
      <c r="J47" s="11" t="e">
        <f t="shared" si="4"/>
        <v>#NUM!</v>
      </c>
      <c r="K47" s="12" t="e">
        <f t="shared" si="5"/>
        <v>#NUM!</v>
      </c>
      <c r="L47" s="12" t="e">
        <f t="shared" si="6"/>
        <v>#NUM!</v>
      </c>
      <c r="M47" s="13" t="e">
        <f t="shared" si="7"/>
        <v>#NUM!</v>
      </c>
      <c r="N47" s="13" t="e">
        <f t="shared" si="8"/>
        <v>#NUM!</v>
      </c>
      <c r="O47" s="13" t="e">
        <f t="shared" si="9"/>
        <v>#NUM!</v>
      </c>
      <c r="P47" s="10" t="e">
        <f t="shared" si="10"/>
        <v>#NUM!</v>
      </c>
    </row>
    <row r="48" spans="1:16">
      <c r="A48" s="14">
        <v>1958</v>
      </c>
      <c r="B48" s="9" t="e">
        <f>'Pretax Min, Max, Mean'!P48</f>
        <v>#REF!</v>
      </c>
      <c r="C48" s="9">
        <f>'Pretax Min, Max, Mean'!Q48</f>
        <v>0</v>
      </c>
      <c r="D48" s="9">
        <f>'Pretax Min, Max, Mean'!R48</f>
        <v>0</v>
      </c>
      <c r="E48" s="10" t="e">
        <f t="shared" si="0"/>
        <v>#NUM!</v>
      </c>
      <c r="F48" s="10" t="e">
        <f t="shared" si="1"/>
        <v>#NUM!</v>
      </c>
      <c r="G48" s="9" t="e">
        <f t="shared" si="11"/>
        <v>#NUM!</v>
      </c>
      <c r="H48" s="9" t="e">
        <f t="shared" si="11"/>
        <v>#NUM!</v>
      </c>
      <c r="I48" s="11" t="e">
        <f t="shared" si="3"/>
        <v>#NUM!</v>
      </c>
      <c r="J48" s="11" t="e">
        <f t="shared" si="4"/>
        <v>#NUM!</v>
      </c>
      <c r="K48" s="12" t="e">
        <f t="shared" si="5"/>
        <v>#NUM!</v>
      </c>
      <c r="L48" s="12" t="e">
        <f t="shared" si="6"/>
        <v>#NUM!</v>
      </c>
      <c r="M48" s="13" t="e">
        <f t="shared" si="7"/>
        <v>#NUM!</v>
      </c>
      <c r="N48" s="13" t="e">
        <f t="shared" si="8"/>
        <v>#NUM!</v>
      </c>
      <c r="O48" s="13" t="e">
        <f t="shared" si="9"/>
        <v>#NUM!</v>
      </c>
      <c r="P48" s="10" t="e">
        <f t="shared" si="10"/>
        <v>#NUM!</v>
      </c>
    </row>
    <row r="49" spans="1:16">
      <c r="A49" s="14">
        <v>1959</v>
      </c>
      <c r="B49" s="9" t="e">
        <f>'Pretax Min, Max, Mean'!P49</f>
        <v>#REF!</v>
      </c>
      <c r="C49" s="9">
        <f>'Pretax Min, Max, Mean'!Q49</f>
        <v>0</v>
      </c>
      <c r="D49" s="9">
        <f>'Pretax Min, Max, Mean'!R49</f>
        <v>0</v>
      </c>
      <c r="E49" s="10" t="e">
        <f t="shared" si="0"/>
        <v>#NUM!</v>
      </c>
      <c r="F49" s="10" t="e">
        <f t="shared" si="1"/>
        <v>#NUM!</v>
      </c>
      <c r="G49" s="9" t="e">
        <f t="shared" si="11"/>
        <v>#NUM!</v>
      </c>
      <c r="H49" s="9" t="e">
        <f t="shared" si="11"/>
        <v>#NUM!</v>
      </c>
      <c r="I49" s="11" t="e">
        <f t="shared" si="3"/>
        <v>#NUM!</v>
      </c>
      <c r="J49" s="11" t="e">
        <f t="shared" si="4"/>
        <v>#NUM!</v>
      </c>
      <c r="K49" s="12" t="e">
        <f t="shared" si="5"/>
        <v>#NUM!</v>
      </c>
      <c r="L49" s="12" t="e">
        <f t="shared" si="6"/>
        <v>#NUM!</v>
      </c>
      <c r="M49" s="13" t="e">
        <f t="shared" si="7"/>
        <v>#NUM!</v>
      </c>
      <c r="N49" s="13" t="e">
        <f t="shared" si="8"/>
        <v>#NUM!</v>
      </c>
      <c r="O49" s="13" t="e">
        <f t="shared" si="9"/>
        <v>#NUM!</v>
      </c>
      <c r="P49" s="10" t="e">
        <f t="shared" si="10"/>
        <v>#NUM!</v>
      </c>
    </row>
    <row r="50" spans="1:16">
      <c r="A50" s="14">
        <v>1960</v>
      </c>
      <c r="B50" s="9" t="e">
        <f>'Pretax Min, Max, Mean'!P50</f>
        <v>#REF!</v>
      </c>
      <c r="C50" s="9">
        <f>'Pretax Min, Max, Mean'!Q50</f>
        <v>0</v>
      </c>
      <c r="D50" s="9">
        <f>'Pretax Min, Max, Mean'!R50</f>
        <v>0</v>
      </c>
      <c r="E50" s="10" t="e">
        <f t="shared" si="0"/>
        <v>#NUM!</v>
      </c>
      <c r="F50" s="10" t="e">
        <f t="shared" si="1"/>
        <v>#NUM!</v>
      </c>
      <c r="G50" s="9" t="e">
        <f t="shared" si="11"/>
        <v>#NUM!</v>
      </c>
      <c r="H50" s="9" t="e">
        <f t="shared" si="11"/>
        <v>#NUM!</v>
      </c>
      <c r="I50" s="11" t="e">
        <f t="shared" si="3"/>
        <v>#NUM!</v>
      </c>
      <c r="J50" s="11" t="e">
        <f t="shared" si="4"/>
        <v>#NUM!</v>
      </c>
      <c r="K50" s="12" t="e">
        <f t="shared" si="5"/>
        <v>#NUM!</v>
      </c>
      <c r="L50" s="12" t="e">
        <f t="shared" si="6"/>
        <v>#NUM!</v>
      </c>
      <c r="M50" s="13" t="e">
        <f t="shared" si="7"/>
        <v>#NUM!</v>
      </c>
      <c r="N50" s="13" t="e">
        <f t="shared" si="8"/>
        <v>#NUM!</v>
      </c>
      <c r="O50" s="13" t="e">
        <f t="shared" si="9"/>
        <v>#NUM!</v>
      </c>
      <c r="P50" s="10" t="e">
        <f t="shared" si="10"/>
        <v>#NUM!</v>
      </c>
    </row>
    <row r="51" spans="1:16">
      <c r="A51" s="14">
        <v>1961</v>
      </c>
      <c r="B51" s="9" t="e">
        <f>'Pretax Min, Max, Mean'!P51</f>
        <v>#REF!</v>
      </c>
      <c r="C51" s="9">
        <f>'Pretax Min, Max, Mean'!Q51</f>
        <v>0</v>
      </c>
      <c r="D51" s="9">
        <f>'Pretax Min, Max, Mean'!R51</f>
        <v>0</v>
      </c>
      <c r="E51" s="10" t="e">
        <f t="shared" si="0"/>
        <v>#NUM!</v>
      </c>
      <c r="F51" s="10" t="e">
        <f t="shared" si="1"/>
        <v>#NUM!</v>
      </c>
      <c r="G51" s="9" t="e">
        <f t="shared" si="11"/>
        <v>#NUM!</v>
      </c>
      <c r="H51" s="9" t="e">
        <f t="shared" si="11"/>
        <v>#NUM!</v>
      </c>
      <c r="I51" s="11" t="e">
        <f t="shared" si="3"/>
        <v>#NUM!</v>
      </c>
      <c r="J51" s="11" t="e">
        <f t="shared" si="4"/>
        <v>#NUM!</v>
      </c>
      <c r="K51" s="12" t="e">
        <f t="shared" si="5"/>
        <v>#NUM!</v>
      </c>
      <c r="L51" s="12" t="e">
        <f t="shared" si="6"/>
        <v>#NUM!</v>
      </c>
      <c r="M51" s="13" t="e">
        <f t="shared" si="7"/>
        <v>#NUM!</v>
      </c>
      <c r="N51" s="13" t="e">
        <f t="shared" si="8"/>
        <v>#NUM!</v>
      </c>
      <c r="O51" s="13" t="e">
        <f t="shared" si="9"/>
        <v>#NUM!</v>
      </c>
      <c r="P51" s="10" t="e">
        <f t="shared" si="10"/>
        <v>#NUM!</v>
      </c>
    </row>
    <row r="52" spans="1:16">
      <c r="A52" s="14">
        <v>1962</v>
      </c>
      <c r="B52" s="9" t="e">
        <f>'Pretax Min, Max, Mean'!P52</f>
        <v>#REF!</v>
      </c>
      <c r="C52" s="9">
        <f>'Pretax Min, Max, Mean'!Q52</f>
        <v>0</v>
      </c>
      <c r="D52" s="9">
        <f>'Pretax Min, Max, Mean'!R52</f>
        <v>0</v>
      </c>
      <c r="E52" s="10" t="e">
        <f t="shared" si="0"/>
        <v>#NUM!</v>
      </c>
      <c r="F52" s="10" t="e">
        <f t="shared" si="1"/>
        <v>#NUM!</v>
      </c>
      <c r="G52" s="9" t="e">
        <f t="shared" si="11"/>
        <v>#NUM!</v>
      </c>
      <c r="H52" s="9" t="e">
        <f t="shared" si="11"/>
        <v>#NUM!</v>
      </c>
      <c r="I52" s="11" t="e">
        <f t="shared" si="3"/>
        <v>#NUM!</v>
      </c>
      <c r="J52" s="11" t="e">
        <f t="shared" si="4"/>
        <v>#NUM!</v>
      </c>
      <c r="K52" s="12" t="e">
        <f t="shared" si="5"/>
        <v>#NUM!</v>
      </c>
      <c r="L52" s="12" t="e">
        <f t="shared" si="6"/>
        <v>#NUM!</v>
      </c>
      <c r="M52" s="13" t="e">
        <f t="shared" si="7"/>
        <v>#NUM!</v>
      </c>
      <c r="N52" s="13" t="e">
        <f t="shared" si="8"/>
        <v>#NUM!</v>
      </c>
      <c r="O52" s="13" t="e">
        <f t="shared" si="9"/>
        <v>#NUM!</v>
      </c>
      <c r="P52" s="10" t="e">
        <f t="shared" si="10"/>
        <v>#NUM!</v>
      </c>
    </row>
    <row r="53" spans="1:16">
      <c r="A53" s="14">
        <v>1963</v>
      </c>
      <c r="B53" s="9" t="e">
        <f>'Pretax Min, Max, Mean'!P53</f>
        <v>#REF!</v>
      </c>
      <c r="C53" s="9">
        <f>'Pretax Min, Max, Mean'!Q53</f>
        <v>0</v>
      </c>
      <c r="D53" s="9">
        <f>'Pretax Min, Max, Mean'!R53</f>
        <v>0</v>
      </c>
      <c r="E53" s="10" t="e">
        <f t="shared" si="0"/>
        <v>#NUM!</v>
      </c>
      <c r="F53" s="10" t="e">
        <f t="shared" si="1"/>
        <v>#NUM!</v>
      </c>
      <c r="G53" s="9" t="e">
        <f t="shared" si="11"/>
        <v>#NUM!</v>
      </c>
      <c r="H53" s="9" t="e">
        <f t="shared" si="11"/>
        <v>#NUM!</v>
      </c>
      <c r="I53" s="11" t="e">
        <f t="shared" si="3"/>
        <v>#NUM!</v>
      </c>
      <c r="J53" s="11" t="e">
        <f t="shared" si="4"/>
        <v>#NUM!</v>
      </c>
      <c r="K53" s="12" t="e">
        <f t="shared" si="5"/>
        <v>#NUM!</v>
      </c>
      <c r="L53" s="12" t="e">
        <f t="shared" si="6"/>
        <v>#NUM!</v>
      </c>
      <c r="M53" s="13" t="e">
        <f t="shared" si="7"/>
        <v>#NUM!</v>
      </c>
      <c r="N53" s="13" t="e">
        <f t="shared" si="8"/>
        <v>#NUM!</v>
      </c>
      <c r="O53" s="13" t="e">
        <f t="shared" si="9"/>
        <v>#NUM!</v>
      </c>
      <c r="P53" s="10" t="e">
        <f t="shared" si="10"/>
        <v>#NUM!</v>
      </c>
    </row>
    <row r="54" spans="1:16">
      <c r="A54" s="14">
        <v>1964</v>
      </c>
      <c r="B54" s="9" t="e">
        <f>'Pretax Min, Max, Mean'!P54</f>
        <v>#REF!</v>
      </c>
      <c r="C54" s="9">
        <f>'Pretax Min, Max, Mean'!Q54</f>
        <v>0</v>
      </c>
      <c r="D54" s="9">
        <f>'Pretax Min, Max, Mean'!R54</f>
        <v>0</v>
      </c>
      <c r="E54" s="10" t="e">
        <f t="shared" si="0"/>
        <v>#NUM!</v>
      </c>
      <c r="F54" s="10" t="e">
        <f t="shared" si="1"/>
        <v>#NUM!</v>
      </c>
      <c r="G54" s="9" t="e">
        <f t="shared" si="11"/>
        <v>#NUM!</v>
      </c>
      <c r="H54" s="9" t="e">
        <f t="shared" si="11"/>
        <v>#NUM!</v>
      </c>
      <c r="I54" s="11" t="e">
        <f t="shared" si="3"/>
        <v>#NUM!</v>
      </c>
      <c r="J54" s="11" t="e">
        <f t="shared" si="4"/>
        <v>#NUM!</v>
      </c>
      <c r="K54" s="12" t="e">
        <f t="shared" si="5"/>
        <v>#NUM!</v>
      </c>
      <c r="L54" s="12" t="e">
        <f t="shared" si="6"/>
        <v>#NUM!</v>
      </c>
      <c r="M54" s="13" t="e">
        <f t="shared" si="7"/>
        <v>#NUM!</v>
      </c>
      <c r="N54" s="13" t="e">
        <f t="shared" si="8"/>
        <v>#NUM!</v>
      </c>
      <c r="O54" s="13" t="e">
        <f t="shared" si="9"/>
        <v>#NUM!</v>
      </c>
      <c r="P54" s="10" t="e">
        <f t="shared" si="10"/>
        <v>#NUM!</v>
      </c>
    </row>
    <row r="55" spans="1:16">
      <c r="A55" s="14">
        <v>1965</v>
      </c>
      <c r="B55" s="9" t="e">
        <f>'Pretax Min, Max, Mean'!P55</f>
        <v>#REF!</v>
      </c>
      <c r="C55" s="9">
        <f>'Pretax Min, Max, Mean'!Q55</f>
        <v>0</v>
      </c>
      <c r="D55" s="9">
        <f>'Pretax Min, Max, Mean'!R55</f>
        <v>0</v>
      </c>
      <c r="E55" s="10" t="e">
        <f t="shared" si="0"/>
        <v>#NUM!</v>
      </c>
      <c r="F55" s="10" t="e">
        <f t="shared" si="1"/>
        <v>#NUM!</v>
      </c>
      <c r="G55" s="9" t="e">
        <f t="shared" si="11"/>
        <v>#NUM!</v>
      </c>
      <c r="H55" s="9" t="e">
        <f t="shared" si="11"/>
        <v>#NUM!</v>
      </c>
      <c r="I55" s="11" t="e">
        <f t="shared" si="3"/>
        <v>#NUM!</v>
      </c>
      <c r="J55" s="11" t="e">
        <f t="shared" si="4"/>
        <v>#NUM!</v>
      </c>
      <c r="K55" s="12" t="e">
        <f t="shared" si="5"/>
        <v>#NUM!</v>
      </c>
      <c r="L55" s="12" t="e">
        <f t="shared" si="6"/>
        <v>#NUM!</v>
      </c>
      <c r="M55" s="13" t="e">
        <f t="shared" si="7"/>
        <v>#NUM!</v>
      </c>
      <c r="N55" s="13" t="e">
        <f t="shared" si="8"/>
        <v>#NUM!</v>
      </c>
      <c r="O55" s="13" t="e">
        <f t="shared" si="9"/>
        <v>#NUM!</v>
      </c>
      <c r="P55" s="10" t="e">
        <f t="shared" si="10"/>
        <v>#NUM!</v>
      </c>
    </row>
    <row r="56" spans="1:16">
      <c r="A56" s="14">
        <v>1966</v>
      </c>
      <c r="B56" s="9" t="e">
        <f>'Pretax Min, Max, Mean'!P56</f>
        <v>#REF!</v>
      </c>
      <c r="C56" s="9">
        <f>'Pretax Min, Max, Mean'!Q56</f>
        <v>0</v>
      </c>
      <c r="D56" s="9">
        <f>'Pretax Min, Max, Mean'!R56</f>
        <v>0</v>
      </c>
      <c r="E56" s="10" t="e">
        <f t="shared" si="0"/>
        <v>#NUM!</v>
      </c>
      <c r="F56" s="10" t="e">
        <f t="shared" si="1"/>
        <v>#NUM!</v>
      </c>
      <c r="G56" s="9" t="e">
        <f t="shared" si="11"/>
        <v>#NUM!</v>
      </c>
      <c r="H56" s="9" t="e">
        <f t="shared" si="11"/>
        <v>#NUM!</v>
      </c>
      <c r="I56" s="11" t="e">
        <f t="shared" si="3"/>
        <v>#NUM!</v>
      </c>
      <c r="J56" s="11" t="e">
        <f t="shared" si="4"/>
        <v>#NUM!</v>
      </c>
      <c r="K56" s="12" t="e">
        <f t="shared" si="5"/>
        <v>#NUM!</v>
      </c>
      <c r="L56" s="12" t="e">
        <f t="shared" si="6"/>
        <v>#NUM!</v>
      </c>
      <c r="M56" s="13" t="e">
        <f t="shared" si="7"/>
        <v>#NUM!</v>
      </c>
      <c r="N56" s="13" t="e">
        <f t="shared" si="8"/>
        <v>#NUM!</v>
      </c>
      <c r="O56" s="13" t="e">
        <f t="shared" si="9"/>
        <v>#NUM!</v>
      </c>
      <c r="P56" s="10" t="e">
        <f t="shared" si="10"/>
        <v>#NUM!</v>
      </c>
    </row>
    <row r="57" spans="1:16">
      <c r="A57" s="14">
        <v>1967</v>
      </c>
      <c r="B57" s="9" t="e">
        <f>'Pretax Min, Max, Mean'!P57</f>
        <v>#REF!</v>
      </c>
      <c r="C57" s="9">
        <f>'Pretax Min, Max, Mean'!Q57</f>
        <v>0</v>
      </c>
      <c r="D57" s="9">
        <f>'Pretax Min, Max, Mean'!R57</f>
        <v>0</v>
      </c>
      <c r="E57" s="10" t="e">
        <f t="shared" si="0"/>
        <v>#NUM!</v>
      </c>
      <c r="F57" s="10" t="e">
        <f t="shared" si="1"/>
        <v>#NUM!</v>
      </c>
      <c r="G57" s="9" t="e">
        <f t="shared" si="11"/>
        <v>#NUM!</v>
      </c>
      <c r="H57" s="9" t="e">
        <f t="shared" si="11"/>
        <v>#NUM!</v>
      </c>
      <c r="I57" s="11" t="e">
        <f t="shared" si="3"/>
        <v>#NUM!</v>
      </c>
      <c r="J57" s="11" t="e">
        <f t="shared" si="4"/>
        <v>#NUM!</v>
      </c>
      <c r="K57" s="12" t="e">
        <f t="shared" si="5"/>
        <v>#NUM!</v>
      </c>
      <c r="L57" s="12" t="e">
        <f t="shared" si="6"/>
        <v>#NUM!</v>
      </c>
      <c r="M57" s="13" t="e">
        <f t="shared" si="7"/>
        <v>#NUM!</v>
      </c>
      <c r="N57" s="13" t="e">
        <f t="shared" si="8"/>
        <v>#NUM!</v>
      </c>
      <c r="O57" s="13" t="e">
        <f t="shared" si="9"/>
        <v>#NUM!</v>
      </c>
      <c r="P57" s="10" t="e">
        <f t="shared" si="10"/>
        <v>#NUM!</v>
      </c>
    </row>
    <row r="58" spans="1:16">
      <c r="A58" s="14">
        <v>1968</v>
      </c>
      <c r="B58" s="9" t="e">
        <f>'Pretax Min, Max, Mean'!P58</f>
        <v>#REF!</v>
      </c>
      <c r="C58" s="9">
        <f>'Pretax Min, Max, Mean'!Q58</f>
        <v>0</v>
      </c>
      <c r="D58" s="9">
        <f>'Pretax Min, Max, Mean'!R58</f>
        <v>0</v>
      </c>
      <c r="E58" s="10" t="e">
        <f t="shared" si="0"/>
        <v>#NUM!</v>
      </c>
      <c r="F58" s="10" t="e">
        <f t="shared" si="1"/>
        <v>#NUM!</v>
      </c>
      <c r="G58" s="9" t="e">
        <f t="shared" si="11"/>
        <v>#NUM!</v>
      </c>
      <c r="H58" s="9" t="e">
        <f t="shared" si="11"/>
        <v>#NUM!</v>
      </c>
      <c r="I58" s="11" t="e">
        <f t="shared" si="3"/>
        <v>#NUM!</v>
      </c>
      <c r="J58" s="11" t="e">
        <f t="shared" si="4"/>
        <v>#NUM!</v>
      </c>
      <c r="K58" s="12" t="e">
        <f t="shared" si="5"/>
        <v>#NUM!</v>
      </c>
      <c r="L58" s="12" t="e">
        <f t="shared" si="6"/>
        <v>#NUM!</v>
      </c>
      <c r="M58" s="13" t="e">
        <f t="shared" si="7"/>
        <v>#NUM!</v>
      </c>
      <c r="N58" s="13" t="e">
        <f t="shared" si="8"/>
        <v>#NUM!</v>
      </c>
      <c r="O58" s="13" t="e">
        <f t="shared" si="9"/>
        <v>#NUM!</v>
      </c>
      <c r="P58" s="10" t="e">
        <f t="shared" si="10"/>
        <v>#NUM!</v>
      </c>
    </row>
    <row r="59" spans="1:16">
      <c r="A59" s="14">
        <v>1969</v>
      </c>
      <c r="B59" s="9" t="e">
        <f>'Pretax Min, Max, Mean'!P59</f>
        <v>#REF!</v>
      </c>
      <c r="C59" s="9">
        <f>'Pretax Min, Max, Mean'!Q59</f>
        <v>0</v>
      </c>
      <c r="D59" s="9">
        <f>'Pretax Min, Max, Mean'!R59</f>
        <v>0</v>
      </c>
      <c r="E59" s="10" t="e">
        <f t="shared" si="0"/>
        <v>#NUM!</v>
      </c>
      <c r="F59" s="10" t="e">
        <f t="shared" si="1"/>
        <v>#NUM!</v>
      </c>
      <c r="G59" s="9" t="e">
        <f t="shared" si="11"/>
        <v>#NUM!</v>
      </c>
      <c r="H59" s="9" t="e">
        <f t="shared" si="11"/>
        <v>#NUM!</v>
      </c>
      <c r="I59" s="11" t="e">
        <f t="shared" si="3"/>
        <v>#NUM!</v>
      </c>
      <c r="J59" s="11" t="e">
        <f t="shared" si="4"/>
        <v>#NUM!</v>
      </c>
      <c r="K59" s="12" t="e">
        <f t="shared" si="5"/>
        <v>#NUM!</v>
      </c>
      <c r="L59" s="12" t="e">
        <f t="shared" si="6"/>
        <v>#NUM!</v>
      </c>
      <c r="M59" s="13" t="e">
        <f t="shared" si="7"/>
        <v>#NUM!</v>
      </c>
      <c r="N59" s="13" t="e">
        <f t="shared" si="8"/>
        <v>#NUM!</v>
      </c>
      <c r="O59" s="13" t="e">
        <f t="shared" si="9"/>
        <v>#NUM!</v>
      </c>
      <c r="P59" s="10" t="e">
        <f t="shared" si="10"/>
        <v>#NUM!</v>
      </c>
    </row>
    <row r="60" spans="1:16">
      <c r="A60" s="14">
        <v>1970</v>
      </c>
      <c r="B60" s="9" t="e">
        <f>'Pretax Min, Max, Mean'!P60</f>
        <v>#REF!</v>
      </c>
      <c r="C60" s="9">
        <f>'Pretax Min, Max, Mean'!Q60</f>
        <v>0</v>
      </c>
      <c r="D60" s="9">
        <f>'Pretax Min, Max, Mean'!R60</f>
        <v>0</v>
      </c>
      <c r="E60" s="10" t="e">
        <f t="shared" si="0"/>
        <v>#NUM!</v>
      </c>
      <c r="F60" s="10" t="e">
        <f t="shared" si="1"/>
        <v>#NUM!</v>
      </c>
      <c r="G60" s="9" t="e">
        <f t="shared" si="11"/>
        <v>#NUM!</v>
      </c>
      <c r="H60" s="9" t="e">
        <f t="shared" si="11"/>
        <v>#NUM!</v>
      </c>
      <c r="I60" s="11" t="e">
        <f t="shared" si="3"/>
        <v>#NUM!</v>
      </c>
      <c r="J60" s="11" t="e">
        <f t="shared" si="4"/>
        <v>#NUM!</v>
      </c>
      <c r="K60" s="12" t="e">
        <f t="shared" si="5"/>
        <v>#NUM!</v>
      </c>
      <c r="L60" s="12" t="e">
        <f t="shared" si="6"/>
        <v>#NUM!</v>
      </c>
      <c r="M60" s="13" t="e">
        <f t="shared" si="7"/>
        <v>#NUM!</v>
      </c>
      <c r="N60" s="13" t="e">
        <f t="shared" si="8"/>
        <v>#NUM!</v>
      </c>
      <c r="O60" s="13" t="e">
        <f t="shared" si="9"/>
        <v>#NUM!</v>
      </c>
      <c r="P60" s="10" t="e">
        <f t="shared" si="10"/>
        <v>#NUM!</v>
      </c>
    </row>
    <row r="61" spans="1:16">
      <c r="A61" s="14">
        <v>1971</v>
      </c>
      <c r="B61" s="9" t="e">
        <f>'Pretax Min, Max, Mean'!P61</f>
        <v>#REF!</v>
      </c>
      <c r="C61" s="9">
        <f>'Pretax Min, Max, Mean'!Q61</f>
        <v>0</v>
      </c>
      <c r="D61" s="9">
        <f>'Pretax Min, Max, Mean'!R61</f>
        <v>0</v>
      </c>
      <c r="E61" s="10" t="e">
        <f t="shared" si="0"/>
        <v>#NUM!</v>
      </c>
      <c r="F61" s="10" t="e">
        <f t="shared" si="1"/>
        <v>#NUM!</v>
      </c>
      <c r="G61" s="9" t="e">
        <f t="shared" si="11"/>
        <v>#NUM!</v>
      </c>
      <c r="H61" s="9" t="e">
        <f t="shared" si="11"/>
        <v>#NUM!</v>
      </c>
      <c r="I61" s="11" t="e">
        <f t="shared" si="3"/>
        <v>#NUM!</v>
      </c>
      <c r="J61" s="11" t="e">
        <f t="shared" si="4"/>
        <v>#NUM!</v>
      </c>
      <c r="K61" s="12" t="e">
        <f t="shared" si="5"/>
        <v>#NUM!</v>
      </c>
      <c r="L61" s="12" t="e">
        <f t="shared" si="6"/>
        <v>#NUM!</v>
      </c>
      <c r="M61" s="13" t="e">
        <f t="shared" si="7"/>
        <v>#NUM!</v>
      </c>
      <c r="N61" s="13" t="e">
        <f t="shared" si="8"/>
        <v>#NUM!</v>
      </c>
      <c r="O61" s="13" t="e">
        <f t="shared" si="9"/>
        <v>#NUM!</v>
      </c>
      <c r="P61" s="10" t="e">
        <f t="shared" si="10"/>
        <v>#NUM!</v>
      </c>
    </row>
    <row r="62" spans="1:16">
      <c r="A62" s="14">
        <v>1972</v>
      </c>
      <c r="B62" s="9" t="e">
        <f>'Pretax Min, Max, Mean'!P62</f>
        <v>#REF!</v>
      </c>
      <c r="C62" s="9">
        <f>'Pretax Min, Max, Mean'!Q62</f>
        <v>0</v>
      </c>
      <c r="D62" s="9">
        <f>'Pretax Min, Max, Mean'!R62</f>
        <v>0</v>
      </c>
      <c r="E62" s="10" t="e">
        <f t="shared" si="0"/>
        <v>#NUM!</v>
      </c>
      <c r="F62" s="10" t="e">
        <f t="shared" si="1"/>
        <v>#NUM!</v>
      </c>
      <c r="G62" s="9" t="e">
        <f t="shared" si="11"/>
        <v>#NUM!</v>
      </c>
      <c r="H62" s="9" t="e">
        <f t="shared" si="11"/>
        <v>#NUM!</v>
      </c>
      <c r="I62" s="11" t="e">
        <f t="shared" si="3"/>
        <v>#NUM!</v>
      </c>
      <c r="J62" s="11" t="e">
        <f t="shared" si="4"/>
        <v>#NUM!</v>
      </c>
      <c r="K62" s="12" t="e">
        <f t="shared" si="5"/>
        <v>#NUM!</v>
      </c>
      <c r="L62" s="12" t="e">
        <f t="shared" si="6"/>
        <v>#NUM!</v>
      </c>
      <c r="M62" s="13" t="e">
        <f t="shared" si="7"/>
        <v>#NUM!</v>
      </c>
      <c r="N62" s="13" t="e">
        <f t="shared" si="8"/>
        <v>#NUM!</v>
      </c>
      <c r="O62" s="13" t="e">
        <f t="shared" si="9"/>
        <v>#NUM!</v>
      </c>
      <c r="P62" s="10" t="e">
        <f t="shared" si="10"/>
        <v>#NUM!</v>
      </c>
    </row>
    <row r="63" spans="1:16">
      <c r="A63" s="14">
        <v>1973</v>
      </c>
      <c r="B63" s="9" t="e">
        <f>'Pretax Min, Max, Mean'!P63</f>
        <v>#REF!</v>
      </c>
      <c r="C63" s="9">
        <f>'Pretax Min, Max, Mean'!Q63</f>
        <v>0</v>
      </c>
      <c r="D63" s="9">
        <f>'Pretax Min, Max, Mean'!R63</f>
        <v>0</v>
      </c>
      <c r="E63" s="10" t="e">
        <f t="shared" si="0"/>
        <v>#NUM!</v>
      </c>
      <c r="F63" s="10" t="e">
        <f t="shared" si="1"/>
        <v>#NUM!</v>
      </c>
      <c r="G63" s="9" t="e">
        <f t="shared" si="11"/>
        <v>#NUM!</v>
      </c>
      <c r="H63" s="9" t="e">
        <f t="shared" si="11"/>
        <v>#NUM!</v>
      </c>
      <c r="I63" s="11" t="e">
        <f t="shared" si="3"/>
        <v>#NUM!</v>
      </c>
      <c r="J63" s="11" t="e">
        <f t="shared" si="4"/>
        <v>#NUM!</v>
      </c>
      <c r="K63" s="12" t="e">
        <f t="shared" si="5"/>
        <v>#NUM!</v>
      </c>
      <c r="L63" s="12" t="e">
        <f t="shared" si="6"/>
        <v>#NUM!</v>
      </c>
      <c r="M63" s="13" t="e">
        <f t="shared" si="7"/>
        <v>#NUM!</v>
      </c>
      <c r="N63" s="13" t="e">
        <f t="shared" si="8"/>
        <v>#NUM!</v>
      </c>
      <c r="O63" s="13" t="e">
        <f t="shared" si="9"/>
        <v>#NUM!</v>
      </c>
      <c r="P63" s="10" t="e">
        <f t="shared" si="10"/>
        <v>#NUM!</v>
      </c>
    </row>
    <row r="64" spans="1:16">
      <c r="A64" s="14">
        <v>1974</v>
      </c>
      <c r="B64" s="9" t="e">
        <f>'Pretax Min, Max, Mean'!P64</f>
        <v>#REF!</v>
      </c>
      <c r="C64" s="9">
        <f>'Pretax Min, Max, Mean'!Q64</f>
        <v>0</v>
      </c>
      <c r="D64" s="9">
        <f>'Pretax Min, Max, Mean'!R64</f>
        <v>0</v>
      </c>
      <c r="E64" s="10" t="e">
        <f t="shared" si="0"/>
        <v>#NUM!</v>
      </c>
      <c r="F64" s="10" t="e">
        <f t="shared" si="1"/>
        <v>#NUM!</v>
      </c>
      <c r="G64" s="9" t="e">
        <f t="shared" si="11"/>
        <v>#NUM!</v>
      </c>
      <c r="H64" s="9" t="e">
        <f t="shared" si="11"/>
        <v>#NUM!</v>
      </c>
      <c r="I64" s="11" t="e">
        <f t="shared" si="3"/>
        <v>#NUM!</v>
      </c>
      <c r="J64" s="11" t="e">
        <f t="shared" si="4"/>
        <v>#NUM!</v>
      </c>
      <c r="K64" s="12" t="e">
        <f t="shared" si="5"/>
        <v>#NUM!</v>
      </c>
      <c r="L64" s="12" t="e">
        <f t="shared" si="6"/>
        <v>#NUM!</v>
      </c>
      <c r="M64" s="13" t="e">
        <f t="shared" si="7"/>
        <v>#NUM!</v>
      </c>
      <c r="N64" s="13" t="e">
        <f t="shared" si="8"/>
        <v>#NUM!</v>
      </c>
      <c r="O64" s="13" t="e">
        <f t="shared" si="9"/>
        <v>#NUM!</v>
      </c>
      <c r="P64" s="10" t="e">
        <f t="shared" si="10"/>
        <v>#NUM!</v>
      </c>
    </row>
    <row r="65" spans="1:16">
      <c r="A65" s="14">
        <v>1975</v>
      </c>
      <c r="B65" s="9" t="e">
        <f>'Pretax Min, Max, Mean'!P65</f>
        <v>#REF!</v>
      </c>
      <c r="C65" s="9">
        <f>'Pretax Min, Max, Mean'!Q65</f>
        <v>0</v>
      </c>
      <c r="D65" s="9">
        <f>'Pretax Min, Max, Mean'!R65</f>
        <v>0</v>
      </c>
      <c r="E65" s="10" t="e">
        <f t="shared" si="0"/>
        <v>#NUM!</v>
      </c>
      <c r="F65" s="10" t="e">
        <f t="shared" si="1"/>
        <v>#NUM!</v>
      </c>
      <c r="G65" s="9" t="e">
        <f t="shared" si="11"/>
        <v>#NUM!</v>
      </c>
      <c r="H65" s="9" t="e">
        <f t="shared" si="11"/>
        <v>#NUM!</v>
      </c>
      <c r="I65" s="11" t="e">
        <f t="shared" si="3"/>
        <v>#NUM!</v>
      </c>
      <c r="J65" s="11" t="e">
        <f t="shared" si="4"/>
        <v>#NUM!</v>
      </c>
      <c r="K65" s="12" t="e">
        <f t="shared" si="5"/>
        <v>#NUM!</v>
      </c>
      <c r="L65" s="12" t="e">
        <f t="shared" si="6"/>
        <v>#NUM!</v>
      </c>
      <c r="M65" s="13" t="e">
        <f t="shared" si="7"/>
        <v>#NUM!</v>
      </c>
      <c r="N65" s="13" t="e">
        <f t="shared" si="8"/>
        <v>#NUM!</v>
      </c>
      <c r="O65" s="13" t="e">
        <f t="shared" si="9"/>
        <v>#NUM!</v>
      </c>
      <c r="P65" s="10" t="e">
        <f t="shared" si="10"/>
        <v>#NUM!</v>
      </c>
    </row>
    <row r="66" spans="1:16">
      <c r="A66" s="14">
        <v>1976</v>
      </c>
      <c r="B66" s="9" t="e">
        <f>'Pretax Min, Max, Mean'!P66</f>
        <v>#REF!</v>
      </c>
      <c r="C66" s="9">
        <f>'Pretax Min, Max, Mean'!Q66</f>
        <v>0</v>
      </c>
      <c r="D66" s="9">
        <f>'Pretax Min, Max, Mean'!R66</f>
        <v>0</v>
      </c>
      <c r="E66" s="10" t="e">
        <f t="shared" si="0"/>
        <v>#NUM!</v>
      </c>
      <c r="F66" s="10" t="e">
        <f t="shared" si="1"/>
        <v>#NUM!</v>
      </c>
      <c r="G66" s="9" t="e">
        <f t="shared" si="11"/>
        <v>#NUM!</v>
      </c>
      <c r="H66" s="9" t="e">
        <f t="shared" si="11"/>
        <v>#NUM!</v>
      </c>
      <c r="I66" s="11" t="e">
        <f t="shared" si="3"/>
        <v>#NUM!</v>
      </c>
      <c r="J66" s="11" t="e">
        <f t="shared" si="4"/>
        <v>#NUM!</v>
      </c>
      <c r="K66" s="12" t="e">
        <f t="shared" si="5"/>
        <v>#NUM!</v>
      </c>
      <c r="L66" s="12" t="e">
        <f t="shared" si="6"/>
        <v>#NUM!</v>
      </c>
      <c r="M66" s="13" t="e">
        <f t="shared" si="7"/>
        <v>#NUM!</v>
      </c>
      <c r="N66" s="13" t="e">
        <f t="shared" si="8"/>
        <v>#NUM!</v>
      </c>
      <c r="O66" s="13" t="e">
        <f t="shared" si="9"/>
        <v>#NUM!</v>
      </c>
      <c r="P66" s="10" t="e">
        <f t="shared" si="10"/>
        <v>#NUM!</v>
      </c>
    </row>
    <row r="67" spans="1:16">
      <c r="A67" s="14">
        <v>1977</v>
      </c>
      <c r="B67" s="9" t="e">
        <f>'Pretax Min, Max, Mean'!P67</f>
        <v>#REF!</v>
      </c>
      <c r="C67" s="9">
        <f>'Pretax Min, Max, Mean'!Q67</f>
        <v>0</v>
      </c>
      <c r="D67" s="9">
        <f>'Pretax Min, Max, Mean'!R67</f>
        <v>0</v>
      </c>
      <c r="E67" s="10" t="e">
        <f t="shared" si="0"/>
        <v>#NUM!</v>
      </c>
      <c r="F67" s="10" t="e">
        <f t="shared" si="1"/>
        <v>#NUM!</v>
      </c>
      <c r="G67" s="9" t="e">
        <f t="shared" si="11"/>
        <v>#NUM!</v>
      </c>
      <c r="H67" s="9" t="e">
        <f t="shared" si="11"/>
        <v>#NUM!</v>
      </c>
      <c r="I67" s="11" t="e">
        <f t="shared" si="3"/>
        <v>#NUM!</v>
      </c>
      <c r="J67" s="11" t="e">
        <f t="shared" si="4"/>
        <v>#NUM!</v>
      </c>
      <c r="K67" s="12" t="e">
        <f t="shared" si="5"/>
        <v>#NUM!</v>
      </c>
      <c r="L67" s="12" t="e">
        <f t="shared" si="6"/>
        <v>#NUM!</v>
      </c>
      <c r="M67" s="13" t="e">
        <f t="shared" si="7"/>
        <v>#NUM!</v>
      </c>
      <c r="N67" s="13" t="e">
        <f t="shared" si="8"/>
        <v>#NUM!</v>
      </c>
      <c r="O67" s="13" t="e">
        <f t="shared" si="9"/>
        <v>#NUM!</v>
      </c>
      <c r="P67" s="10" t="e">
        <f t="shared" si="10"/>
        <v>#NUM!</v>
      </c>
    </row>
    <row r="68" spans="1:16">
      <c r="A68" s="14">
        <v>1978</v>
      </c>
      <c r="B68" s="9" t="e">
        <f>'Pretax Min, Max, Mean'!P68</f>
        <v>#REF!</v>
      </c>
      <c r="C68" s="9">
        <f>'Pretax Min, Max, Mean'!Q68</f>
        <v>0</v>
      </c>
      <c r="D68" s="9">
        <f>'Pretax Min, Max, Mean'!R68</f>
        <v>0</v>
      </c>
      <c r="E68" s="10" t="e">
        <f t="shared" ref="E68:E104" si="12">LN(C68)-F68^2/2</f>
        <v>#NUM!</v>
      </c>
      <c r="F68" s="10" t="e">
        <f t="shared" ref="F68:F104" si="13">(LN(D68)-LN(B68))/6</f>
        <v>#NUM!</v>
      </c>
      <c r="G68" s="9" t="e">
        <f t="shared" ref="G68:H104" si="14">_xlfn.LOGNORM.INV(G$2,$E68,$F68)</f>
        <v>#NUM!</v>
      </c>
      <c r="H68" s="9" t="e">
        <f t="shared" si="14"/>
        <v>#NUM!</v>
      </c>
      <c r="I68" s="11" t="e">
        <f t="shared" ref="I68:I104" si="15">(LN(G68)-($E68+$F68^2))/$F68</f>
        <v>#NUM!</v>
      </c>
      <c r="J68" s="11" t="e">
        <f t="shared" ref="J68:J104" si="16">(LN(H68)-($E68+$F68^2))/$F68</f>
        <v>#NUM!</v>
      </c>
      <c r="K68" s="12" t="e">
        <f t="shared" ref="K68:K104" si="17">_xlfn.NORM.DIST(I68,0,1,TRUE)</f>
        <v>#NUM!</v>
      </c>
      <c r="L68" s="12" t="e">
        <f t="shared" ref="L68:L104" si="18">_xlfn.NORM.DIST(J68,0,1,TRUE)</f>
        <v>#NUM!</v>
      </c>
      <c r="M68" s="13" t="e">
        <f t="shared" ref="M68:M104" si="19">K68</f>
        <v>#NUM!</v>
      </c>
      <c r="N68" s="13" t="e">
        <f t="shared" ref="N68:N104" si="20">L68-K68</f>
        <v>#NUM!</v>
      </c>
      <c r="O68" s="13" t="e">
        <f t="shared" ref="O68:O104" si="21">1-L68</f>
        <v>#NUM!</v>
      </c>
      <c r="P68" s="10" t="e">
        <f t="shared" ref="P68:P104" si="22">2*_xlfn.NORM.DIST(F68/SQRT(2),0,1,TRUE)-1</f>
        <v>#NUM!</v>
      </c>
    </row>
    <row r="69" spans="1:16">
      <c r="A69" s="14">
        <v>1979</v>
      </c>
      <c r="B69" s="9" t="e">
        <f>'Pretax Min, Max, Mean'!P69</f>
        <v>#REF!</v>
      </c>
      <c r="C69" s="9">
        <f>'Pretax Min, Max, Mean'!Q69</f>
        <v>0</v>
      </c>
      <c r="D69" s="9">
        <f>'Pretax Min, Max, Mean'!R69</f>
        <v>0</v>
      </c>
      <c r="E69" s="10" t="e">
        <f t="shared" si="12"/>
        <v>#NUM!</v>
      </c>
      <c r="F69" s="10" t="e">
        <f t="shared" si="13"/>
        <v>#NUM!</v>
      </c>
      <c r="G69" s="9" t="e">
        <f t="shared" si="14"/>
        <v>#NUM!</v>
      </c>
      <c r="H69" s="9" t="e">
        <f t="shared" si="14"/>
        <v>#NUM!</v>
      </c>
      <c r="I69" s="11" t="e">
        <f t="shared" si="15"/>
        <v>#NUM!</v>
      </c>
      <c r="J69" s="11" t="e">
        <f t="shared" si="16"/>
        <v>#NUM!</v>
      </c>
      <c r="K69" s="12" t="e">
        <f t="shared" si="17"/>
        <v>#NUM!</v>
      </c>
      <c r="L69" s="12" t="e">
        <f t="shared" si="18"/>
        <v>#NUM!</v>
      </c>
      <c r="M69" s="13" t="e">
        <f t="shared" si="19"/>
        <v>#NUM!</v>
      </c>
      <c r="N69" s="13" t="e">
        <f t="shared" si="20"/>
        <v>#NUM!</v>
      </c>
      <c r="O69" s="13" t="e">
        <f t="shared" si="21"/>
        <v>#NUM!</v>
      </c>
      <c r="P69" s="10" t="e">
        <f t="shared" si="22"/>
        <v>#NUM!</v>
      </c>
    </row>
    <row r="70" spans="1:16">
      <c r="A70" s="14">
        <v>1980</v>
      </c>
      <c r="B70" s="9">
        <f>'Pretax Min, Max, Mean'!P70</f>
        <v>721441.99117718439</v>
      </c>
      <c r="C70" s="9">
        <f>'Pretax Min, Max, Mean'!Q70</f>
        <v>772822.65833580086</v>
      </c>
      <c r="D70" s="9">
        <f>'Pretax Min, Max, Mean'!R70</f>
        <v>6571194.3989381064</v>
      </c>
      <c r="E70" s="10">
        <f t="shared" si="12"/>
        <v>13.490019327754721</v>
      </c>
      <c r="F70" s="10">
        <f t="shared" si="13"/>
        <v>0.36819981936065904</v>
      </c>
      <c r="G70" s="9">
        <f t="shared" si="14"/>
        <v>1157631.1727242116</v>
      </c>
      <c r="H70" s="9">
        <f t="shared" si="14"/>
        <v>1700750.5213468012</v>
      </c>
      <c r="I70" s="11">
        <f t="shared" si="15"/>
        <v>0.91335174618394077</v>
      </c>
      <c r="J70" s="11">
        <f t="shared" si="16"/>
        <v>1.9581480546801782</v>
      </c>
      <c r="K70" s="12">
        <f t="shared" si="17"/>
        <v>0.81947121235757325</v>
      </c>
      <c r="L70" s="12">
        <f t="shared" si="18"/>
        <v>0.97489367881629763</v>
      </c>
      <c r="M70" s="13">
        <f t="shared" si="19"/>
        <v>0.81947121235757325</v>
      </c>
      <c r="N70" s="13">
        <f t="shared" si="20"/>
        <v>0.15542246645872437</v>
      </c>
      <c r="O70" s="13">
        <f t="shared" si="21"/>
        <v>2.5106321183702374E-2</v>
      </c>
      <c r="P70" s="10">
        <f t="shared" si="22"/>
        <v>0.20541127461943121</v>
      </c>
    </row>
    <row r="71" spans="1:16">
      <c r="A71" s="14">
        <v>1981</v>
      </c>
      <c r="B71" s="9">
        <f>'Pretax Min, Max, Mean'!P71</f>
        <v>653980.41884488449</v>
      </c>
      <c r="C71" s="9">
        <f>'Pretax Min, Max, Mean'!Q71</f>
        <v>678452.7435244224</v>
      </c>
      <c r="D71" s="9">
        <f>'Pretax Min, Max, Mean'!R71</f>
        <v>5712738.117838284</v>
      </c>
      <c r="E71" s="10">
        <f t="shared" si="12"/>
        <v>13.362326773230327</v>
      </c>
      <c r="F71" s="10">
        <f t="shared" si="13"/>
        <v>0.36122938459612391</v>
      </c>
      <c r="G71" s="9">
        <f t="shared" si="14"/>
        <v>1009797.9876455531</v>
      </c>
      <c r="H71" s="9">
        <f t="shared" si="14"/>
        <v>1472794.2196036011</v>
      </c>
      <c r="I71" s="11">
        <f t="shared" si="15"/>
        <v>0.92032218094847829</v>
      </c>
      <c r="J71" s="11">
        <f t="shared" si="16"/>
        <v>1.965118489444718</v>
      </c>
      <c r="K71" s="12">
        <f t="shared" si="17"/>
        <v>0.82129778937779974</v>
      </c>
      <c r="L71" s="12">
        <f t="shared" si="18"/>
        <v>0.97529973744861964</v>
      </c>
      <c r="M71" s="13">
        <f t="shared" si="19"/>
        <v>0.82129778937779974</v>
      </c>
      <c r="N71" s="13">
        <f t="shared" si="20"/>
        <v>0.15400194807081991</v>
      </c>
      <c r="O71" s="13">
        <f t="shared" si="21"/>
        <v>2.4700262551380359E-2</v>
      </c>
      <c r="P71" s="10">
        <f t="shared" si="22"/>
        <v>0.20160725795165058</v>
      </c>
    </row>
    <row r="72" spans="1:16">
      <c r="A72" s="14">
        <v>1982</v>
      </c>
      <c r="B72" s="9">
        <f>'Pretax Min, Max, Mean'!P72</f>
        <v>616029.2235544041</v>
      </c>
      <c r="C72" s="9">
        <f>'Pretax Min, Max, Mean'!Q72</f>
        <v>652677.83482901554</v>
      </c>
      <c r="D72" s="9">
        <f>'Pretax Min, Max, Mean'!R72</f>
        <v>5622278.7042082893</v>
      </c>
      <c r="E72" s="10">
        <f t="shared" si="12"/>
        <v>13.320930643662079</v>
      </c>
      <c r="F72" s="10">
        <f t="shared" si="13"/>
        <v>0.36853298680810315</v>
      </c>
      <c r="G72" s="9">
        <f t="shared" si="14"/>
        <v>977960.60777865862</v>
      </c>
      <c r="H72" s="9">
        <f t="shared" si="14"/>
        <v>1437285.1419847517</v>
      </c>
      <c r="I72" s="11">
        <f t="shared" si="15"/>
        <v>0.91301857873649706</v>
      </c>
      <c r="J72" s="11">
        <f t="shared" si="16"/>
        <v>1.9578148872327377</v>
      </c>
      <c r="K72" s="12">
        <f t="shared" si="17"/>
        <v>0.81938361480101962</v>
      </c>
      <c r="L72" s="12">
        <f t="shared" si="18"/>
        <v>0.97487413105108811</v>
      </c>
      <c r="M72" s="13">
        <f t="shared" si="19"/>
        <v>0.81938361480101962</v>
      </c>
      <c r="N72" s="13">
        <f t="shared" si="20"/>
        <v>0.15549051625006849</v>
      </c>
      <c r="O72" s="13">
        <f t="shared" si="21"/>
        <v>2.5125868948911889E-2</v>
      </c>
      <c r="P72" s="10">
        <f t="shared" si="22"/>
        <v>0.20559297458973447</v>
      </c>
    </row>
    <row r="73" spans="1:16">
      <c r="A73" s="14">
        <v>1983</v>
      </c>
      <c r="B73" s="9">
        <f>'Pretax Min, Max, Mean'!P73</f>
        <v>596855.62322289159</v>
      </c>
      <c r="C73" s="9">
        <f>'Pretax Min, Max, Mean'!Q73</f>
        <v>649825.83810341358</v>
      </c>
      <c r="D73" s="9">
        <f>'Pretax Min, Max, Mean'!R73</f>
        <v>6669764.4620341361</v>
      </c>
      <c r="E73" s="10">
        <f t="shared" si="12"/>
        <v>13.303546099363373</v>
      </c>
      <c r="F73" s="10">
        <f t="shared" si="13"/>
        <v>0.4022774297083484</v>
      </c>
      <c r="G73" s="9">
        <f t="shared" si="14"/>
        <v>1003581.2084834637</v>
      </c>
      <c r="H73" s="9">
        <f t="shared" si="14"/>
        <v>1527867.2134500358</v>
      </c>
      <c r="I73" s="11">
        <f t="shared" si="15"/>
        <v>0.87927413583625114</v>
      </c>
      <c r="J73" s="11">
        <f t="shared" si="16"/>
        <v>1.9240704443324932</v>
      </c>
      <c r="K73" s="12">
        <f t="shared" si="17"/>
        <v>0.81037367198331867</v>
      </c>
      <c r="L73" s="12">
        <f t="shared" si="18"/>
        <v>0.97282712291567397</v>
      </c>
      <c r="M73" s="13">
        <f t="shared" si="19"/>
        <v>0.81037367198331867</v>
      </c>
      <c r="N73" s="13">
        <f t="shared" si="20"/>
        <v>0.1624534509323553</v>
      </c>
      <c r="O73" s="13">
        <f t="shared" si="21"/>
        <v>2.717287708432603E-2</v>
      </c>
      <c r="P73" s="10">
        <f t="shared" si="22"/>
        <v>0.22393682795241698</v>
      </c>
    </row>
    <row r="74" spans="1:16">
      <c r="A74" s="14">
        <v>1984</v>
      </c>
      <c r="B74" s="9">
        <f>'Pretax Min, Max, Mean'!P74</f>
        <v>572154.18742059672</v>
      </c>
      <c r="C74" s="9">
        <f>'Pretax Min, Max, Mean'!Q74</f>
        <v>643682.97101222328</v>
      </c>
      <c r="D74" s="9">
        <f>'Pretax Min, Max, Mean'!R74</f>
        <v>7221674.9100827705</v>
      </c>
      <c r="E74" s="10">
        <f t="shared" si="12"/>
        <v>13.285677937384639</v>
      </c>
      <c r="F74" s="10">
        <f t="shared" si="13"/>
        <v>0.42257227891767685</v>
      </c>
      <c r="G74" s="9">
        <f t="shared" si="14"/>
        <v>1011784.4408083373</v>
      </c>
      <c r="H74" s="9">
        <f t="shared" si="14"/>
        <v>1573366.3598027574</v>
      </c>
      <c r="I74" s="11">
        <f t="shared" si="15"/>
        <v>0.85897928662692258</v>
      </c>
      <c r="J74" s="11">
        <f t="shared" si="16"/>
        <v>1.9037755951231627</v>
      </c>
      <c r="K74" s="12">
        <f t="shared" si="17"/>
        <v>0.80482402805378217</v>
      </c>
      <c r="L74" s="12">
        <f t="shared" si="18"/>
        <v>0.97153029187668327</v>
      </c>
      <c r="M74" s="13">
        <f t="shared" si="19"/>
        <v>0.80482402805378217</v>
      </c>
      <c r="N74" s="13">
        <f t="shared" si="20"/>
        <v>0.1667062638229011</v>
      </c>
      <c r="O74" s="13">
        <f t="shared" si="21"/>
        <v>2.8469708123316728E-2</v>
      </c>
      <c r="P74" s="10">
        <f t="shared" si="22"/>
        <v>0.2349101906294826</v>
      </c>
    </row>
    <row r="75" spans="1:16">
      <c r="A75" s="14">
        <v>1985</v>
      </c>
      <c r="B75" s="9">
        <f>'Pretax Min, Max, Mean'!P75</f>
        <v>552479.7404553903</v>
      </c>
      <c r="C75" s="9">
        <f>'Pretax Min, Max, Mean'!Q75</f>
        <v>643846.53931570635</v>
      </c>
      <c r="D75" s="9">
        <f>'Pretax Min, Max, Mean'!R75</f>
        <v>7661834.6599628255</v>
      </c>
      <c r="E75" s="10">
        <f t="shared" si="12"/>
        <v>13.279177579908835</v>
      </c>
      <c r="F75" s="10">
        <f t="shared" si="13"/>
        <v>0.43826499699003413</v>
      </c>
      <c r="G75" s="9">
        <f t="shared" si="14"/>
        <v>1025649.6482170117</v>
      </c>
      <c r="H75" s="9">
        <f t="shared" si="14"/>
        <v>1621292.8166597399</v>
      </c>
      <c r="I75" s="11">
        <f t="shared" si="15"/>
        <v>0.84328656855456352</v>
      </c>
      <c r="J75" s="11">
        <f t="shared" si="16"/>
        <v>1.8880828770508034</v>
      </c>
      <c r="K75" s="12">
        <f t="shared" si="17"/>
        <v>0.80046590358701497</v>
      </c>
      <c r="L75" s="12">
        <f t="shared" si="18"/>
        <v>0.97049258739734601</v>
      </c>
      <c r="M75" s="13">
        <f t="shared" si="19"/>
        <v>0.80046590358701497</v>
      </c>
      <c r="N75" s="13">
        <f t="shared" si="20"/>
        <v>0.17002668381033104</v>
      </c>
      <c r="O75" s="13">
        <f t="shared" si="21"/>
        <v>2.9507412602653993E-2</v>
      </c>
      <c r="P75" s="10">
        <f t="shared" si="22"/>
        <v>0.24336311227612306</v>
      </c>
    </row>
    <row r="76" spans="1:16">
      <c r="A76" s="14">
        <v>1986</v>
      </c>
      <c r="B76" s="9">
        <f>'Pretax Min, Max, Mean'!P76</f>
        <v>542397.99336678837</v>
      </c>
      <c r="C76" s="9">
        <f>'Pretax Min, Max, Mean'!Q76</f>
        <v>669083.10156359477</v>
      </c>
      <c r="D76" s="9">
        <f>'Pretax Min, Max, Mean'!R76</f>
        <v>7096024.4649598533</v>
      </c>
      <c r="E76" s="10">
        <f t="shared" si="12"/>
        <v>13.321836716648173</v>
      </c>
      <c r="F76" s="10">
        <f t="shared" si="13"/>
        <v>0.42854832243675034</v>
      </c>
      <c r="G76" s="9">
        <f t="shared" si="14"/>
        <v>1057103.8292689654</v>
      </c>
      <c r="H76" s="9">
        <f t="shared" si="14"/>
        <v>1654135.7012264647</v>
      </c>
      <c r="I76" s="11">
        <f t="shared" si="15"/>
        <v>0.85300324310784881</v>
      </c>
      <c r="J76" s="11">
        <f t="shared" si="16"/>
        <v>1.8977995516040878</v>
      </c>
      <c r="K76" s="12">
        <f t="shared" si="17"/>
        <v>0.80317124713188348</v>
      </c>
      <c r="L76" s="12">
        <f t="shared" si="18"/>
        <v>0.97113875384093395</v>
      </c>
      <c r="M76" s="13">
        <f t="shared" si="19"/>
        <v>0.80317124713188348</v>
      </c>
      <c r="N76" s="13">
        <f t="shared" si="20"/>
        <v>0.16796750670905047</v>
      </c>
      <c r="O76" s="13">
        <f t="shared" si="21"/>
        <v>2.8861246159066045E-2</v>
      </c>
      <c r="P76" s="10">
        <f t="shared" si="22"/>
        <v>0.23813256257737669</v>
      </c>
    </row>
    <row r="77" spans="1:16">
      <c r="A77" s="14">
        <v>1987</v>
      </c>
      <c r="B77" s="9">
        <f>'Pretax Min, Max, Mean'!P77</f>
        <v>523299.47247359157</v>
      </c>
      <c r="C77" s="9">
        <f>'Pretax Min, Max, Mean'!Q77</f>
        <v>640945.09137764084</v>
      </c>
      <c r="D77" s="9">
        <f>'Pretax Min, Max, Mean'!R77</f>
        <v>6770745.0358547531</v>
      </c>
      <c r="E77" s="10">
        <f t="shared" si="12"/>
        <v>13.279661737100083</v>
      </c>
      <c r="F77" s="10">
        <f t="shared" si="13"/>
        <v>0.42670208402656257</v>
      </c>
      <c r="G77" s="9">
        <f t="shared" si="14"/>
        <v>1011052.5358597372</v>
      </c>
      <c r="H77" s="9">
        <f t="shared" si="14"/>
        <v>1579026.7325167472</v>
      </c>
      <c r="I77" s="11">
        <f t="shared" si="15"/>
        <v>0.85484948151803619</v>
      </c>
      <c r="J77" s="11">
        <f t="shared" si="16"/>
        <v>1.8996457900142769</v>
      </c>
      <c r="K77" s="12">
        <f t="shared" si="17"/>
        <v>0.80368275955286705</v>
      </c>
      <c r="L77" s="12">
        <f t="shared" si="18"/>
        <v>0.97126019058506918</v>
      </c>
      <c r="M77" s="13">
        <f t="shared" si="19"/>
        <v>0.80368275955286705</v>
      </c>
      <c r="N77" s="13">
        <f t="shared" si="20"/>
        <v>0.16757743103220213</v>
      </c>
      <c r="O77" s="13">
        <f t="shared" si="21"/>
        <v>2.8739809414930817E-2</v>
      </c>
      <c r="P77" s="10">
        <f t="shared" si="22"/>
        <v>0.23713748100082332</v>
      </c>
    </row>
    <row r="78" spans="1:16">
      <c r="A78" s="14">
        <v>1988</v>
      </c>
      <c r="B78" s="9">
        <f>'Pretax Min, Max, Mean'!P78</f>
        <v>502509.04541842773</v>
      </c>
      <c r="C78" s="9">
        <f>'Pretax Min, Max, Mean'!Q78</f>
        <v>603577.36293178366</v>
      </c>
      <c r="D78" s="9">
        <f>'Pretax Min, Max, Mean'!R78</f>
        <v>6006673.6605452243</v>
      </c>
      <c r="E78" s="10">
        <f t="shared" si="12"/>
        <v>13.225137496936959</v>
      </c>
      <c r="F78" s="10">
        <f t="shared" si="13"/>
        <v>0.41350212770705524</v>
      </c>
      <c r="G78" s="9">
        <f t="shared" si="14"/>
        <v>941342.00035047473</v>
      </c>
      <c r="H78" s="9">
        <f t="shared" si="14"/>
        <v>1450019.1085780766</v>
      </c>
      <c r="I78" s="11">
        <f t="shared" si="15"/>
        <v>0.86804943783754185</v>
      </c>
      <c r="J78" s="11">
        <f t="shared" si="16"/>
        <v>1.9128457463337845</v>
      </c>
      <c r="K78" s="12">
        <f t="shared" si="17"/>
        <v>0.80731636549999386</v>
      </c>
      <c r="L78" s="12">
        <f t="shared" si="18"/>
        <v>0.97211609860985526</v>
      </c>
      <c r="M78" s="13">
        <f t="shared" si="19"/>
        <v>0.80731636549999386</v>
      </c>
      <c r="N78" s="13">
        <f t="shared" si="20"/>
        <v>0.1647997331098614</v>
      </c>
      <c r="O78" s="13">
        <f t="shared" si="21"/>
        <v>2.7883901390144739E-2</v>
      </c>
      <c r="P78" s="10">
        <f t="shared" si="22"/>
        <v>0.23001166801411266</v>
      </c>
    </row>
    <row r="79" spans="1:16">
      <c r="A79" s="14">
        <v>1989</v>
      </c>
      <c r="B79" s="9">
        <f>'Pretax Min, Max, Mean'!P79</f>
        <v>479409.83929838712</v>
      </c>
      <c r="C79" s="9">
        <f>'Pretax Min, Max, Mean'!Q79</f>
        <v>574399.7900416936</v>
      </c>
      <c r="D79" s="9">
        <f>'Pretax Min, Max, Mean'!R79</f>
        <v>5978630.8636774197</v>
      </c>
      <c r="E79" s="10">
        <f t="shared" si="12"/>
        <v>13.172643399928027</v>
      </c>
      <c r="F79" s="10">
        <f t="shared" si="13"/>
        <v>0.42056517036425323</v>
      </c>
      <c r="G79" s="9">
        <f t="shared" si="14"/>
        <v>901323.35107235808</v>
      </c>
      <c r="H79" s="9">
        <f t="shared" si="14"/>
        <v>1398658.7363474981</v>
      </c>
      <c r="I79" s="11">
        <f t="shared" si="15"/>
        <v>0.86098639518035058</v>
      </c>
      <c r="J79" s="11">
        <f t="shared" si="16"/>
        <v>1.9057827036765889</v>
      </c>
      <c r="K79" s="12">
        <f t="shared" si="17"/>
        <v>0.80537723193433242</v>
      </c>
      <c r="L79" s="12">
        <f t="shared" si="18"/>
        <v>0.97166079805103611</v>
      </c>
      <c r="M79" s="13">
        <f t="shared" si="19"/>
        <v>0.80537723193433242</v>
      </c>
      <c r="N79" s="13">
        <f t="shared" si="20"/>
        <v>0.1662835661167037</v>
      </c>
      <c r="O79" s="13">
        <f t="shared" si="21"/>
        <v>2.8339201948963888E-2</v>
      </c>
      <c r="P79" s="10">
        <f t="shared" si="22"/>
        <v>0.23382701178873333</v>
      </c>
    </row>
    <row r="80" spans="1:16">
      <c r="A80" s="14">
        <v>1990</v>
      </c>
      <c r="B80" s="9">
        <f>'Pretax Min, Max, Mean'!P80</f>
        <v>454834.12450650346</v>
      </c>
      <c r="C80" s="9">
        <f>'Pretax Min, Max, Mean'!Q80</f>
        <v>548958.9033167559</v>
      </c>
      <c r="D80" s="9">
        <f>'Pretax Min, Max, Mean'!R80</f>
        <v>5748887.2703098701</v>
      </c>
      <c r="E80" s="10">
        <f t="shared" si="12"/>
        <v>13.126396910475961</v>
      </c>
      <c r="F80" s="10">
        <f t="shared" si="13"/>
        <v>0.42280480098321299</v>
      </c>
      <c r="G80" s="9">
        <f t="shared" si="14"/>
        <v>863063.08331657806</v>
      </c>
      <c r="H80" s="9">
        <f t="shared" si="14"/>
        <v>1342424.6274700123</v>
      </c>
      <c r="I80" s="11">
        <f t="shared" si="15"/>
        <v>0.85874676456138832</v>
      </c>
      <c r="J80" s="11">
        <f t="shared" si="16"/>
        <v>1.9035430730576299</v>
      </c>
      <c r="K80" s="12">
        <f t="shared" si="17"/>
        <v>0.80475987807605354</v>
      </c>
      <c r="L80" s="12">
        <f t="shared" si="18"/>
        <v>0.97151514056408106</v>
      </c>
      <c r="M80" s="13">
        <f t="shared" si="19"/>
        <v>0.80475987807605354</v>
      </c>
      <c r="N80" s="13">
        <f t="shared" si="20"/>
        <v>0.16675526248802752</v>
      </c>
      <c r="O80" s="13">
        <f t="shared" si="21"/>
        <v>2.8484859435918941E-2</v>
      </c>
      <c r="P80" s="10">
        <f t="shared" si="22"/>
        <v>0.23503564646415254</v>
      </c>
    </row>
    <row r="81" spans="1:16">
      <c r="A81" s="14">
        <v>1991</v>
      </c>
      <c r="B81" s="9">
        <f>'Pretax Min, Max, Mean'!P81</f>
        <v>436467.10773127753</v>
      </c>
      <c r="C81" s="9">
        <f>'Pretax Min, Max, Mean'!Q81</f>
        <v>527781.76267525705</v>
      </c>
      <c r="D81" s="9">
        <f>'Pretax Min, Max, Mean'!R81</f>
        <v>5504863.7088803239</v>
      </c>
      <c r="E81" s="10">
        <f t="shared" si="12"/>
        <v>13.087207959094391</v>
      </c>
      <c r="F81" s="10">
        <f t="shared" si="13"/>
        <v>0.42244571221348054</v>
      </c>
      <c r="G81" s="9">
        <f t="shared" si="14"/>
        <v>829512.88582395529</v>
      </c>
      <c r="H81" s="9">
        <f t="shared" si="14"/>
        <v>1289756.0418389891</v>
      </c>
      <c r="I81" s="11">
        <f t="shared" si="15"/>
        <v>0.85910585333112055</v>
      </c>
      <c r="J81" s="11">
        <f t="shared" si="16"/>
        <v>1.9039021618273568</v>
      </c>
      <c r="K81" s="12">
        <f t="shared" si="17"/>
        <v>0.80485894086596899</v>
      </c>
      <c r="L81" s="12">
        <f t="shared" si="18"/>
        <v>0.9715385362397817</v>
      </c>
      <c r="M81" s="13">
        <f t="shared" si="19"/>
        <v>0.80485894086596899</v>
      </c>
      <c r="N81" s="13">
        <f t="shared" si="20"/>
        <v>0.16667959537381272</v>
      </c>
      <c r="O81" s="13">
        <f t="shared" si="21"/>
        <v>2.8461463760218297E-2</v>
      </c>
      <c r="P81" s="10">
        <f t="shared" si="22"/>
        <v>0.23484189976041492</v>
      </c>
    </row>
    <row r="82" spans="1:16">
      <c r="A82" s="14">
        <v>1992</v>
      </c>
      <c r="B82" s="9">
        <f>'Pretax Min, Max, Mean'!P82</f>
        <v>423712.18868852453</v>
      </c>
      <c r="C82" s="9">
        <f>'Pretax Min, Max, Mean'!Q82</f>
        <v>526336.89911354252</v>
      </c>
      <c r="D82" s="9">
        <f>'Pretax Min, Max, Mean'!R82</f>
        <v>5510637.0787740555</v>
      </c>
      <c r="E82" s="10">
        <f t="shared" si="12"/>
        <v>13.082291499391019</v>
      </c>
      <c r="F82" s="10">
        <f t="shared" si="13"/>
        <v>0.42756351554423766</v>
      </c>
      <c r="G82" s="9">
        <f t="shared" si="14"/>
        <v>830876.28849088075</v>
      </c>
      <c r="H82" s="9">
        <f t="shared" si="14"/>
        <v>1298802.150274222</v>
      </c>
      <c r="I82" s="11">
        <f t="shared" si="15"/>
        <v>0.85398805000036515</v>
      </c>
      <c r="J82" s="11">
        <f t="shared" si="16"/>
        <v>1.8987843584966027</v>
      </c>
      <c r="K82" s="12">
        <f t="shared" si="17"/>
        <v>0.80344419467315997</v>
      </c>
      <c r="L82" s="12">
        <f t="shared" si="18"/>
        <v>0.97120358270727825</v>
      </c>
      <c r="M82" s="13">
        <f t="shared" si="19"/>
        <v>0.80344419467315997</v>
      </c>
      <c r="N82" s="13">
        <f t="shared" si="20"/>
        <v>0.16775938803411827</v>
      </c>
      <c r="O82" s="13">
        <f t="shared" si="21"/>
        <v>2.8796417292721754E-2</v>
      </c>
      <c r="P82" s="10">
        <f t="shared" si="22"/>
        <v>0.23760182237257799</v>
      </c>
    </row>
    <row r="83" spans="1:16">
      <c r="A83" s="14">
        <v>1993</v>
      </c>
      <c r="B83" s="9">
        <f>'Pretax Min, Max, Mean'!P83</f>
        <v>411396.67870588234</v>
      </c>
      <c r="C83" s="9">
        <f>'Pretax Min, Max, Mean'!Q83</f>
        <v>508024.75500117644</v>
      </c>
      <c r="D83" s="9">
        <f>'Pretax Min, Max, Mean'!R83</f>
        <v>5348443.2067999998</v>
      </c>
      <c r="E83" s="10">
        <f t="shared" si="12"/>
        <v>13.046907123771554</v>
      </c>
      <c r="F83" s="10">
        <f t="shared" si="13"/>
        <v>0.42750048402091423</v>
      </c>
      <c r="G83" s="9">
        <f t="shared" si="14"/>
        <v>801925.53895261814</v>
      </c>
      <c r="H83" s="9">
        <f t="shared" si="14"/>
        <v>1253464.6133728926</v>
      </c>
      <c r="I83" s="11">
        <f t="shared" si="15"/>
        <v>0.85405108152368658</v>
      </c>
      <c r="J83" s="11">
        <f t="shared" si="16"/>
        <v>1.8988473900199239</v>
      </c>
      <c r="K83" s="12">
        <f t="shared" si="17"/>
        <v>0.80346165657951918</v>
      </c>
      <c r="L83" s="12">
        <f t="shared" si="18"/>
        <v>0.97120772788463794</v>
      </c>
      <c r="M83" s="13">
        <f t="shared" si="19"/>
        <v>0.80346165657951918</v>
      </c>
      <c r="N83" s="13">
        <f t="shared" si="20"/>
        <v>0.16774607130511876</v>
      </c>
      <c r="O83" s="13">
        <f t="shared" si="21"/>
        <v>2.8792272115362061E-2</v>
      </c>
      <c r="P83" s="10">
        <f t="shared" si="22"/>
        <v>0.23756784909962891</v>
      </c>
    </row>
    <row r="84" spans="1:16">
      <c r="A84" s="14">
        <v>1994</v>
      </c>
      <c r="B84" s="9">
        <f>'Pretax Min, Max, Mean'!P84</f>
        <v>401125.64151821868</v>
      </c>
      <c r="C84" s="9">
        <f>'Pretax Min, Max, Mean'!Q84</f>
        <v>518730.96110411617</v>
      </c>
      <c r="D84" s="9">
        <f>'Pretax Min, Max, Mean'!R84</f>
        <v>5964508.8195985164</v>
      </c>
      <c r="E84" s="10">
        <f t="shared" si="12"/>
        <v>13.057942595052175</v>
      </c>
      <c r="F84" s="10">
        <f t="shared" si="13"/>
        <v>0.44988454811276607</v>
      </c>
      <c r="G84" s="9">
        <f t="shared" si="14"/>
        <v>834420.57600007812</v>
      </c>
      <c r="H84" s="9">
        <f t="shared" si="14"/>
        <v>1335118.429500401</v>
      </c>
      <c r="I84" s="11">
        <f t="shared" si="15"/>
        <v>0.83166701743183391</v>
      </c>
      <c r="J84" s="11">
        <f t="shared" si="16"/>
        <v>1.876463325928075</v>
      </c>
      <c r="K84" s="12">
        <f t="shared" si="17"/>
        <v>0.79720153871256993</v>
      </c>
      <c r="L84" s="12">
        <f t="shared" si="18"/>
        <v>0.96970415697824019</v>
      </c>
      <c r="M84" s="13">
        <f t="shared" si="19"/>
        <v>0.79720153871256993</v>
      </c>
      <c r="N84" s="13">
        <f t="shared" si="20"/>
        <v>0.17250261826567026</v>
      </c>
      <c r="O84" s="13">
        <f t="shared" si="21"/>
        <v>3.0295843021759805E-2</v>
      </c>
      <c r="P84" s="10">
        <f t="shared" si="22"/>
        <v>0.24960336724342791</v>
      </c>
    </row>
    <row r="85" spans="1:16">
      <c r="A85" s="14">
        <v>1995</v>
      </c>
      <c r="B85" s="9">
        <f>'Pretax Min, Max, Mean'!P85</f>
        <v>390070.99785433069</v>
      </c>
      <c r="C85" s="9">
        <f>'Pretax Min, Max, Mean'!Q85</f>
        <v>513796.7058190945</v>
      </c>
      <c r="D85" s="9">
        <f>'Pretax Min, Max, Mean'!R85</f>
        <v>6074251.6375236223</v>
      </c>
      <c r="E85" s="10">
        <f t="shared" si="12"/>
        <v>13.04489281944951</v>
      </c>
      <c r="F85" s="10">
        <f t="shared" si="13"/>
        <v>0.45758088417432735</v>
      </c>
      <c r="G85" s="9">
        <f t="shared" si="14"/>
        <v>831765.90657709201</v>
      </c>
      <c r="H85" s="9">
        <f t="shared" si="14"/>
        <v>1341615.6257854158</v>
      </c>
      <c r="I85" s="11">
        <f t="shared" si="15"/>
        <v>0.82397068137027496</v>
      </c>
      <c r="J85" s="11">
        <f t="shared" si="16"/>
        <v>1.8687669898665134</v>
      </c>
      <c r="K85" s="12">
        <f t="shared" si="17"/>
        <v>0.79502189147561886</v>
      </c>
      <c r="L85" s="12">
        <f t="shared" si="18"/>
        <v>0.96917238034062148</v>
      </c>
      <c r="M85" s="13">
        <f t="shared" si="19"/>
        <v>0.79502189147561886</v>
      </c>
      <c r="N85" s="13">
        <f t="shared" si="20"/>
        <v>0.17415048886500262</v>
      </c>
      <c r="O85" s="13">
        <f t="shared" si="21"/>
        <v>3.0827619659378525E-2</v>
      </c>
      <c r="P85" s="10">
        <f t="shared" si="22"/>
        <v>0.25372772365055019</v>
      </c>
    </row>
    <row r="86" spans="1:16">
      <c r="A86" s="14">
        <v>1996</v>
      </c>
      <c r="B86" s="9">
        <f>'Pretax Min, Max, Mean'!P86</f>
        <v>378883.49313575524</v>
      </c>
      <c r="C86" s="9">
        <f>'Pretax Min, Max, Mean'!Q86</f>
        <v>513342.5693084767</v>
      </c>
      <c r="D86" s="9">
        <f>'Pretax Min, Max, Mean'!R86</f>
        <v>6231873.6593537275</v>
      </c>
      <c r="E86" s="10">
        <f t="shared" si="12"/>
        <v>13.03979395560763</v>
      </c>
      <c r="F86" s="10">
        <f t="shared" si="13"/>
        <v>0.46670059376774936</v>
      </c>
      <c r="G86" s="9">
        <f t="shared" si="14"/>
        <v>837264.10069377732</v>
      </c>
      <c r="H86" s="9">
        <f t="shared" si="14"/>
        <v>1363413.2956989561</v>
      </c>
      <c r="I86" s="11">
        <f t="shared" si="15"/>
        <v>0.81485097177685306</v>
      </c>
      <c r="J86" s="11">
        <f t="shared" si="16"/>
        <v>1.8596472802730917</v>
      </c>
      <c r="K86" s="12">
        <f t="shared" si="17"/>
        <v>0.7924211899203315</v>
      </c>
      <c r="L86" s="12">
        <f t="shared" si="18"/>
        <v>0.96853227730087843</v>
      </c>
      <c r="M86" s="13">
        <f t="shared" si="19"/>
        <v>0.7924211899203315</v>
      </c>
      <c r="N86" s="13">
        <f t="shared" si="20"/>
        <v>0.17611108738054693</v>
      </c>
      <c r="O86" s="13">
        <f t="shared" si="21"/>
        <v>3.146772269912157E-2</v>
      </c>
      <c r="P86" s="10">
        <f t="shared" si="22"/>
        <v>0.25860544392829565</v>
      </c>
    </row>
    <row r="87" spans="1:16">
      <c r="A87" s="14">
        <v>1997</v>
      </c>
      <c r="B87" s="9">
        <f>'Pretax Min, Max, Mean'!P87</f>
        <v>370385.17179439258</v>
      </c>
      <c r="C87" s="9">
        <f>'Pretax Min, Max, Mean'!Q87</f>
        <v>516126.72023133963</v>
      </c>
      <c r="D87" s="9">
        <f>'Pretax Min, Max, Mean'!R87</f>
        <v>6737444.8766168226</v>
      </c>
      <c r="E87" s="10">
        <f t="shared" si="12"/>
        <v>13.037230128500452</v>
      </c>
      <c r="F87" s="10">
        <f t="shared" si="13"/>
        <v>0.48348209409789905</v>
      </c>
      <c r="G87" s="9">
        <f t="shared" si="14"/>
        <v>853275.16811939795</v>
      </c>
      <c r="H87" s="9">
        <f t="shared" si="14"/>
        <v>1414062.9877546858</v>
      </c>
      <c r="I87" s="11">
        <f t="shared" si="15"/>
        <v>0.79806947144670082</v>
      </c>
      <c r="J87" s="11">
        <f t="shared" si="16"/>
        <v>1.8428657799429435</v>
      </c>
      <c r="K87" s="12">
        <f t="shared" si="17"/>
        <v>0.78758491186245183</v>
      </c>
      <c r="L87" s="12">
        <f t="shared" si="18"/>
        <v>0.96732569516046896</v>
      </c>
      <c r="M87" s="13">
        <f t="shared" si="19"/>
        <v>0.78758491186245183</v>
      </c>
      <c r="N87" s="13">
        <f t="shared" si="20"/>
        <v>0.17974078329801713</v>
      </c>
      <c r="O87" s="13">
        <f t="shared" si="21"/>
        <v>3.2674304839531043E-2</v>
      </c>
      <c r="P87" s="10">
        <f t="shared" si="22"/>
        <v>0.26755388213254783</v>
      </c>
    </row>
    <row r="88" spans="1:16">
      <c r="A88" s="14">
        <v>1998</v>
      </c>
      <c r="B88" s="9">
        <f>'Pretax Min, Max, Mean'!P88</f>
        <v>364704.41762576689</v>
      </c>
      <c r="C88" s="9">
        <f>'Pretax Min, Max, Mean'!Q88</f>
        <v>518121.07385785278</v>
      </c>
      <c r="D88" s="9">
        <f>'Pretax Min, Max, Mean'!R88</f>
        <v>6526205.4573159507</v>
      </c>
      <c r="E88" s="10">
        <f t="shared" si="12"/>
        <v>13.042404446876425</v>
      </c>
      <c r="F88" s="10">
        <f t="shared" si="13"/>
        <v>0.48074895812708274</v>
      </c>
      <c r="G88" s="9">
        <f t="shared" si="14"/>
        <v>854702.75012476312</v>
      </c>
      <c r="H88" s="9">
        <f t="shared" si="14"/>
        <v>1412389.8597478108</v>
      </c>
      <c r="I88" s="11">
        <f t="shared" si="15"/>
        <v>0.80080260741751796</v>
      </c>
      <c r="J88" s="11">
        <f t="shared" si="16"/>
        <v>1.8455989159137594</v>
      </c>
      <c r="K88" s="12">
        <f t="shared" si="17"/>
        <v>0.78837703535141757</v>
      </c>
      <c r="L88" s="12">
        <f t="shared" si="18"/>
        <v>0.96752476797774922</v>
      </c>
      <c r="M88" s="13">
        <f t="shared" si="19"/>
        <v>0.78837703535141757</v>
      </c>
      <c r="N88" s="13">
        <f t="shared" si="20"/>
        <v>0.17914773262633166</v>
      </c>
      <c r="O88" s="13">
        <f t="shared" si="21"/>
        <v>3.2475232022250777E-2</v>
      </c>
      <c r="P88" s="10">
        <f t="shared" si="22"/>
        <v>0.26609892602781082</v>
      </c>
    </row>
    <row r="89" spans="1:16">
      <c r="A89" s="14">
        <v>1999</v>
      </c>
      <c r="B89" s="9">
        <f>'Pretax Min, Max, Mean'!P89</f>
        <v>356823.6498979592</v>
      </c>
      <c r="C89" s="9">
        <f>'Pretax Min, Max, Mean'!Q89</f>
        <v>521268.72565204086</v>
      </c>
      <c r="D89" s="9">
        <f>'Pretax Min, Max, Mean'!R89</f>
        <v>7056601.8299489804</v>
      </c>
      <c r="E89" s="10">
        <f t="shared" si="12"/>
        <v>13.040311195538976</v>
      </c>
      <c r="F89" s="10">
        <f t="shared" si="13"/>
        <v>0.49741286759232722</v>
      </c>
      <c r="G89" s="9">
        <f t="shared" si="14"/>
        <v>871325.9707944832</v>
      </c>
      <c r="H89" s="9">
        <f t="shared" si="14"/>
        <v>1465147.623986552</v>
      </c>
      <c r="I89" s="11">
        <f t="shared" si="15"/>
        <v>0.78413869795227364</v>
      </c>
      <c r="J89" s="11">
        <f t="shared" si="16"/>
        <v>1.8289350064485115</v>
      </c>
      <c r="K89" s="12">
        <f t="shared" si="17"/>
        <v>0.78352063465515165</v>
      </c>
      <c r="L89" s="12">
        <f t="shared" si="18"/>
        <v>0.96629532736501589</v>
      </c>
      <c r="M89" s="13">
        <f t="shared" si="19"/>
        <v>0.78352063465515165</v>
      </c>
      <c r="N89" s="13">
        <f t="shared" si="20"/>
        <v>0.18277469270986424</v>
      </c>
      <c r="O89" s="13">
        <f t="shared" si="21"/>
        <v>3.3704672634984112E-2</v>
      </c>
      <c r="P89" s="10">
        <f t="shared" si="22"/>
        <v>0.2749547489504609</v>
      </c>
    </row>
    <row r="90" spans="1:16">
      <c r="A90" s="14">
        <v>2000</v>
      </c>
      <c r="B90" s="9">
        <f>'Pretax Min, Max, Mean'!P90</f>
        <v>345219.62876306626</v>
      </c>
      <c r="C90" s="9">
        <f>'Pretax Min, Max, Mean'!Q90</f>
        <v>517564.90585731709</v>
      </c>
      <c r="D90" s="9">
        <f>'Pretax Min, Max, Mean'!R90</f>
        <v>7009606.6999070859</v>
      </c>
      <c r="E90" s="10">
        <f t="shared" si="12"/>
        <v>13.030983910236928</v>
      </c>
      <c r="F90" s="10">
        <f t="shared" si="13"/>
        <v>0.50180934221388396</v>
      </c>
      <c r="G90" s="9">
        <f t="shared" si="14"/>
        <v>868114.11887249956</v>
      </c>
      <c r="H90" s="9">
        <f t="shared" si="14"/>
        <v>1466467.5016501166</v>
      </c>
      <c r="I90" s="11">
        <f t="shared" si="15"/>
        <v>0.77974222333071508</v>
      </c>
      <c r="J90" s="11">
        <f t="shared" si="16"/>
        <v>1.824538531826954</v>
      </c>
      <c r="K90" s="12">
        <f t="shared" si="17"/>
        <v>0.78222868981733784</v>
      </c>
      <c r="L90" s="12">
        <f t="shared" si="18"/>
        <v>0.96596465170580226</v>
      </c>
      <c r="M90" s="13">
        <f t="shared" si="19"/>
        <v>0.78222868981733784</v>
      </c>
      <c r="N90" s="13">
        <f t="shared" si="20"/>
        <v>0.18373596188846442</v>
      </c>
      <c r="O90" s="13">
        <f t="shared" si="21"/>
        <v>3.4035348294197743E-2</v>
      </c>
      <c r="P90" s="10">
        <f t="shared" si="22"/>
        <v>0.27728513720841463</v>
      </c>
    </row>
    <row r="91" spans="1:16">
      <c r="A91" s="14">
        <v>2001</v>
      </c>
      <c r="B91" s="9">
        <f>'Pretax Min, Max, Mean'!P91</f>
        <v>335668.09753246751</v>
      </c>
      <c r="C91" s="9">
        <f>'Pretax Min, Max, Mean'!Q91</f>
        <v>508021.37753625074</v>
      </c>
      <c r="D91" s="9">
        <f>'Pretax Min, Max, Mean'!R91</f>
        <v>6029668.9091417277</v>
      </c>
      <c r="E91" s="10">
        <f t="shared" si="12"/>
        <v>13.02241188384243</v>
      </c>
      <c r="F91" s="10">
        <f t="shared" si="13"/>
        <v>0.48138741902349391</v>
      </c>
      <c r="G91" s="9">
        <f t="shared" si="14"/>
        <v>838470.50550988386</v>
      </c>
      <c r="H91" s="9">
        <f t="shared" si="14"/>
        <v>1386490.7640548083</v>
      </c>
      <c r="I91" s="11">
        <f t="shared" si="15"/>
        <v>0.80016414652110524</v>
      </c>
      <c r="J91" s="11">
        <f t="shared" si="16"/>
        <v>1.8449604550173466</v>
      </c>
      <c r="K91" s="12">
        <f t="shared" si="17"/>
        <v>0.78819215015491684</v>
      </c>
      <c r="L91" s="12">
        <f t="shared" si="18"/>
        <v>0.96747835433784191</v>
      </c>
      <c r="M91" s="13">
        <f t="shared" si="19"/>
        <v>0.78819215015491684</v>
      </c>
      <c r="N91" s="13">
        <f t="shared" si="20"/>
        <v>0.17928620418292507</v>
      </c>
      <c r="O91" s="13">
        <f t="shared" si="21"/>
        <v>3.2521645662158094E-2</v>
      </c>
      <c r="P91" s="10">
        <f t="shared" si="22"/>
        <v>0.2664388897218779</v>
      </c>
    </row>
    <row r="92" spans="1:16">
      <c r="A92" s="14">
        <v>2002</v>
      </c>
      <c r="B92" s="9">
        <f>'Pretax Min, Max, Mean'!P92</f>
        <v>330480.43180453638</v>
      </c>
      <c r="C92" s="9">
        <f>'Pretax Min, Max, Mean'!Q92</f>
        <v>503766.75087374914</v>
      </c>
      <c r="D92" s="9">
        <f>'Pretax Min, Max, Mean'!R92</f>
        <v>5795571.7559156101</v>
      </c>
      <c r="E92" s="10">
        <f t="shared" si="12"/>
        <v>13.015921064239077</v>
      </c>
      <c r="F92" s="10">
        <f t="shared" si="13"/>
        <v>0.47738366081369826</v>
      </c>
      <c r="G92" s="9">
        <f t="shared" si="14"/>
        <v>828782.33981352765</v>
      </c>
      <c r="H92" s="9">
        <f t="shared" si="14"/>
        <v>1364749.6028999141</v>
      </c>
      <c r="I92" s="11">
        <f t="shared" si="15"/>
        <v>0.80416790473090383</v>
      </c>
      <c r="J92" s="11">
        <f t="shared" si="16"/>
        <v>1.8489642132271404</v>
      </c>
      <c r="K92" s="12">
        <f t="shared" si="17"/>
        <v>0.78934999401567918</v>
      </c>
      <c r="L92" s="12">
        <f t="shared" si="18"/>
        <v>0.96776850981195228</v>
      </c>
      <c r="M92" s="13">
        <f t="shared" si="19"/>
        <v>0.78934999401567918</v>
      </c>
      <c r="N92" s="13">
        <f t="shared" si="20"/>
        <v>0.1784185157962731</v>
      </c>
      <c r="O92" s="13">
        <f t="shared" si="21"/>
        <v>3.2231490188047718E-2</v>
      </c>
      <c r="P92" s="10">
        <f t="shared" si="22"/>
        <v>0.26430613250639423</v>
      </c>
    </row>
    <row r="93" spans="1:16">
      <c r="A93" s="14">
        <v>2003</v>
      </c>
      <c r="B93" s="9">
        <f>'Pretax Min, Max, Mean'!P93</f>
        <v>323150.79404761904</v>
      </c>
      <c r="C93" s="9">
        <f>'Pretax Min, Max, Mean'!Q93</f>
        <v>495635.59993384429</v>
      </c>
      <c r="D93" s="9">
        <f>'Pretax Min, Max, Mean'!R93</f>
        <v>5315313.5650391392</v>
      </c>
      <c r="E93" s="10">
        <f t="shared" si="12"/>
        <v>13.004689618372639</v>
      </c>
      <c r="F93" s="10">
        <f t="shared" si="13"/>
        <v>0.46670470272728998</v>
      </c>
      <c r="G93" s="9">
        <f t="shared" si="14"/>
        <v>808386.65850949124</v>
      </c>
      <c r="H93" s="9">
        <f t="shared" si="14"/>
        <v>1316394.4912932601</v>
      </c>
      <c r="I93" s="11">
        <f t="shared" si="15"/>
        <v>0.814846862817312</v>
      </c>
      <c r="J93" s="11">
        <f t="shared" si="16"/>
        <v>1.8596431713135524</v>
      </c>
      <c r="K93" s="12">
        <f t="shared" si="17"/>
        <v>0.79242001377557847</v>
      </c>
      <c r="L93" s="12">
        <f t="shared" si="18"/>
        <v>0.96853198643961191</v>
      </c>
      <c r="M93" s="13">
        <f t="shared" si="19"/>
        <v>0.79242001377557847</v>
      </c>
      <c r="N93" s="13">
        <f t="shared" si="20"/>
        <v>0.17611197266403344</v>
      </c>
      <c r="O93" s="13">
        <f t="shared" si="21"/>
        <v>3.1468013560388086E-2</v>
      </c>
      <c r="P93" s="10">
        <f t="shared" si="22"/>
        <v>0.25860763930150665</v>
      </c>
    </row>
    <row r="94" spans="1:16">
      <c r="A94" s="14">
        <v>2004</v>
      </c>
      <c r="B94" s="9">
        <f>'Pretax Min, Max, Mean'!P94</f>
        <v>314699.94744838541</v>
      </c>
      <c r="C94" s="9">
        <f>'Pretax Min, Max, Mean'!Q94</f>
        <v>503589.71808030701</v>
      </c>
      <c r="D94" s="9">
        <f>'Pretax Min, Max, Mean'!R94</f>
        <v>5567857.0581365805</v>
      </c>
      <c r="E94" s="10">
        <f t="shared" si="12"/>
        <v>13.014864840216667</v>
      </c>
      <c r="F94" s="10">
        <f t="shared" si="13"/>
        <v>0.47885764876231135</v>
      </c>
      <c r="G94" s="9">
        <f t="shared" si="14"/>
        <v>829472.81030525663</v>
      </c>
      <c r="H94" s="9">
        <f t="shared" si="14"/>
        <v>1367991.7047719664</v>
      </c>
      <c r="I94" s="11">
        <f t="shared" si="15"/>
        <v>0.80269391678228874</v>
      </c>
      <c r="J94" s="11">
        <f t="shared" si="16"/>
        <v>1.8474902252785281</v>
      </c>
      <c r="K94" s="12">
        <f t="shared" si="17"/>
        <v>0.78892416507528085</v>
      </c>
      <c r="L94" s="12">
        <f t="shared" si="18"/>
        <v>0.96766193825505797</v>
      </c>
      <c r="M94" s="13">
        <f t="shared" si="19"/>
        <v>0.78892416507528085</v>
      </c>
      <c r="N94" s="13">
        <f t="shared" si="20"/>
        <v>0.17873777317977713</v>
      </c>
      <c r="O94" s="13">
        <f t="shared" si="21"/>
        <v>3.2338061744942026E-2</v>
      </c>
      <c r="P94" s="10">
        <f t="shared" si="22"/>
        <v>0.26509154737529483</v>
      </c>
    </row>
    <row r="95" spans="1:16">
      <c r="A95" s="14">
        <v>2005</v>
      </c>
      <c r="B95" s="9">
        <f>'Pretax Min, Max, Mean'!P95</f>
        <v>304387.19955453149</v>
      </c>
      <c r="C95" s="9">
        <f>'Pretax Min, Max, Mean'!Q95</f>
        <v>508521.13153543259</v>
      </c>
      <c r="D95" s="9">
        <f>'Pretax Min, Max, Mean'!R95</f>
        <v>6324678.8103046585</v>
      </c>
      <c r="E95" s="10">
        <f t="shared" si="12"/>
        <v>13.011419912684586</v>
      </c>
      <c r="F95" s="10">
        <f t="shared" si="13"/>
        <v>0.50565232627020096</v>
      </c>
      <c r="G95" s="9">
        <f t="shared" si="14"/>
        <v>855498.34950515826</v>
      </c>
      <c r="H95" s="9">
        <f t="shared" si="14"/>
        <v>1450970.3927061937</v>
      </c>
      <c r="I95" s="11">
        <f t="shared" si="15"/>
        <v>0.77589923927440085</v>
      </c>
      <c r="J95" s="11">
        <f t="shared" si="16"/>
        <v>1.8206955477706386</v>
      </c>
      <c r="K95" s="12">
        <f t="shared" si="17"/>
        <v>0.78109575908743056</v>
      </c>
      <c r="L95" s="12">
        <f t="shared" si="18"/>
        <v>0.96567342532648892</v>
      </c>
      <c r="M95" s="13">
        <f t="shared" si="19"/>
        <v>0.78109575908743056</v>
      </c>
      <c r="N95" s="13">
        <f t="shared" si="20"/>
        <v>0.18457766623905836</v>
      </c>
      <c r="O95" s="13">
        <f t="shared" si="21"/>
        <v>3.4326574673511079E-2</v>
      </c>
      <c r="P95" s="10">
        <f t="shared" si="22"/>
        <v>0.2793200394168287</v>
      </c>
    </row>
    <row r="96" spans="1:16">
      <c r="A96" s="14">
        <v>2006</v>
      </c>
      <c r="B96" s="9">
        <f>'Pretax Min, Max, Mean'!P96</f>
        <v>294875.0995684524</v>
      </c>
      <c r="C96" s="9">
        <f>'Pretax Min, Max, Mean'!Q96</f>
        <v>513666.16072008928</v>
      </c>
      <c r="D96" s="9">
        <f>'Pretax Min, Max, Mean'!R96</f>
        <v>6676646.7804439487</v>
      </c>
      <c r="E96" s="10">
        <f t="shared" si="12"/>
        <v>13.014144502078141</v>
      </c>
      <c r="F96" s="10">
        <f t="shared" si="13"/>
        <v>0.51996988102176189</v>
      </c>
      <c r="G96" s="9">
        <f t="shared" si="14"/>
        <v>873717.7981941785</v>
      </c>
      <c r="H96" s="9">
        <f t="shared" si="14"/>
        <v>1504205.3790046691</v>
      </c>
      <c r="I96" s="11">
        <f t="shared" si="15"/>
        <v>0.7615816845228387</v>
      </c>
      <c r="J96" s="11">
        <f t="shared" si="16"/>
        <v>1.8063779930190804</v>
      </c>
      <c r="K96" s="12">
        <f t="shared" si="17"/>
        <v>0.77684514521300496</v>
      </c>
      <c r="L96" s="12">
        <f t="shared" si="18"/>
        <v>0.9645703416527992</v>
      </c>
      <c r="M96" s="13">
        <f t="shared" si="19"/>
        <v>0.77684514521300496</v>
      </c>
      <c r="N96" s="13">
        <f t="shared" si="20"/>
        <v>0.18772519643979424</v>
      </c>
      <c r="O96" s="13">
        <f t="shared" si="21"/>
        <v>3.5429658347200799E-2</v>
      </c>
      <c r="P96" s="10">
        <f t="shared" si="22"/>
        <v>0.28688384108775056</v>
      </c>
    </row>
    <row r="97" spans="1:16">
      <c r="A97" s="14">
        <v>2007</v>
      </c>
      <c r="B97" s="9">
        <f>'Pretax Min, Max, Mean'!P97</f>
        <v>286709.01251555403</v>
      </c>
      <c r="C97" s="9">
        <f>'Pretax Min, Max, Mean'!Q97</f>
        <v>494198.38194321457</v>
      </c>
      <c r="D97" s="9">
        <f>'Pretax Min, Max, Mean'!R97</f>
        <v>6111469.9044935415</v>
      </c>
      <c r="E97" s="10">
        <f t="shared" si="12"/>
        <v>12.980688637240307</v>
      </c>
      <c r="F97" s="10">
        <f t="shared" si="13"/>
        <v>0.5099091315086014</v>
      </c>
      <c r="G97" s="9">
        <f t="shared" si="14"/>
        <v>834145.79733501747</v>
      </c>
      <c r="H97" s="9">
        <f t="shared" si="14"/>
        <v>1421061.4655476762</v>
      </c>
      <c r="I97" s="11">
        <f t="shared" si="15"/>
        <v>0.77164243403600175</v>
      </c>
      <c r="J97" s="11">
        <f t="shared" si="16"/>
        <v>1.8164387425322395</v>
      </c>
      <c r="K97" s="12">
        <f t="shared" si="17"/>
        <v>0.77983688285385466</v>
      </c>
      <c r="L97" s="12">
        <f t="shared" si="18"/>
        <v>0.96534845164730587</v>
      </c>
      <c r="M97" s="13">
        <f t="shared" si="19"/>
        <v>0.77983688285385466</v>
      </c>
      <c r="N97" s="13">
        <f t="shared" si="20"/>
        <v>0.18551156879345121</v>
      </c>
      <c r="O97" s="13">
        <f t="shared" si="21"/>
        <v>3.4651548352694128E-2</v>
      </c>
      <c r="P97" s="10">
        <f t="shared" si="22"/>
        <v>0.28157175711411098</v>
      </c>
    </row>
    <row r="98" spans="1:16">
      <c r="A98" s="14">
        <v>2008</v>
      </c>
      <c r="B98" s="9">
        <f>'Pretax Min, Max, Mean'!P98</f>
        <v>276107.71829932701</v>
      </c>
      <c r="C98" s="9">
        <f>'Pretax Min, Max, Mean'!Q98</f>
        <v>474236.41645555338</v>
      </c>
      <c r="D98" s="9">
        <f>'Pretax Min, Max, Mean'!R98</f>
        <v>5625762.8428702801</v>
      </c>
      <c r="E98" s="10">
        <f t="shared" si="12"/>
        <v>12.943265000075414</v>
      </c>
      <c r="F98" s="10">
        <f t="shared" si="13"/>
        <v>0.50238679351971849</v>
      </c>
      <c r="G98" s="9">
        <f t="shared" si="14"/>
        <v>795797.1389804557</v>
      </c>
      <c r="H98" s="9">
        <f t="shared" si="14"/>
        <v>1345116.8561314808</v>
      </c>
      <c r="I98" s="11">
        <f t="shared" si="15"/>
        <v>0.77916477202488255</v>
      </c>
      <c r="J98" s="11">
        <f t="shared" si="16"/>
        <v>1.8239610805211248</v>
      </c>
      <c r="K98" s="12">
        <f t="shared" si="17"/>
        <v>0.78205867056090694</v>
      </c>
      <c r="L98" s="12">
        <f t="shared" si="18"/>
        <v>0.96592102183868722</v>
      </c>
      <c r="M98" s="13">
        <f t="shared" si="19"/>
        <v>0.78205867056090694</v>
      </c>
      <c r="N98" s="13">
        <f t="shared" si="20"/>
        <v>0.18386235127778028</v>
      </c>
      <c r="O98" s="13">
        <f t="shared" si="21"/>
        <v>3.4078978161312778E-2</v>
      </c>
      <c r="P98" s="10">
        <f t="shared" si="22"/>
        <v>0.27759102965349625</v>
      </c>
    </row>
    <row r="99" spans="1:16">
      <c r="A99" s="14">
        <v>2009</v>
      </c>
      <c r="B99" s="9">
        <f>'Pretax Min, Max, Mean'!P99</f>
        <v>277093.55529815372</v>
      </c>
      <c r="C99" s="9">
        <f>'Pretax Min, Max, Mean'!Q99</f>
        <v>447263.6017338268</v>
      </c>
      <c r="D99" s="9">
        <f>'Pretax Min, Max, Mean'!R99</f>
        <v>4912151.8637344604</v>
      </c>
      <c r="E99" s="10">
        <f t="shared" si="12"/>
        <v>12.896094105634782</v>
      </c>
      <c r="F99" s="10">
        <f t="shared" si="13"/>
        <v>0.47918536538500306</v>
      </c>
      <c r="G99" s="9">
        <f t="shared" si="14"/>
        <v>736890.70338343922</v>
      </c>
      <c r="H99" s="9">
        <f t="shared" si="14"/>
        <v>1215718.6746640457</v>
      </c>
      <c r="I99" s="11">
        <f t="shared" si="15"/>
        <v>0.8023662001595957</v>
      </c>
      <c r="J99" s="11">
        <f t="shared" si="16"/>
        <v>1.8471625086558372</v>
      </c>
      <c r="K99" s="12">
        <f t="shared" si="17"/>
        <v>0.78882942060343897</v>
      </c>
      <c r="L99" s="12">
        <f t="shared" si="18"/>
        <v>0.9676382043788293</v>
      </c>
      <c r="M99" s="13">
        <f t="shared" si="19"/>
        <v>0.78882942060343897</v>
      </c>
      <c r="N99" s="13">
        <f t="shared" si="20"/>
        <v>0.17880878377539033</v>
      </c>
      <c r="O99" s="13">
        <f t="shared" si="21"/>
        <v>3.2361795621170697E-2</v>
      </c>
      <c r="P99" s="10">
        <f t="shared" si="22"/>
        <v>0.26526613363313634</v>
      </c>
    </row>
    <row r="100" spans="1:16">
      <c r="A100" s="14">
        <v>2010</v>
      </c>
      <c r="B100" s="9">
        <f>'Pretax Min, Max, Mean'!P100</f>
        <v>272621.80390817038</v>
      </c>
      <c r="C100" s="9">
        <f>'Pretax Min, Max, Mean'!Q100</f>
        <v>455440.05856981687</v>
      </c>
      <c r="D100" s="9">
        <f>'Pretax Min, Max, Mean'!R100</f>
        <v>6028751.3789118379</v>
      </c>
      <c r="E100" s="10">
        <f t="shared" si="12"/>
        <v>12.895873357496214</v>
      </c>
      <c r="F100" s="10">
        <f t="shared" si="13"/>
        <v>0.5160349498420681</v>
      </c>
      <c r="G100" s="9">
        <f t="shared" si="14"/>
        <v>772354.37243992568</v>
      </c>
      <c r="H100" s="9">
        <f t="shared" si="14"/>
        <v>1324241.1892449055</v>
      </c>
      <c r="I100" s="11">
        <f t="shared" si="15"/>
        <v>0.76551661570253227</v>
      </c>
      <c r="J100" s="11">
        <f t="shared" si="16"/>
        <v>1.8103129241987725</v>
      </c>
      <c r="K100" s="12">
        <f t="shared" si="17"/>
        <v>0.77801801193049958</v>
      </c>
      <c r="L100" s="12">
        <f t="shared" si="18"/>
        <v>0.96487636302825708</v>
      </c>
      <c r="M100" s="13">
        <f t="shared" si="19"/>
        <v>0.77801801193049958</v>
      </c>
      <c r="N100" s="13">
        <f t="shared" si="20"/>
        <v>0.1868583510977575</v>
      </c>
      <c r="O100" s="13">
        <f t="shared" si="21"/>
        <v>3.5123636971742922E-2</v>
      </c>
      <c r="P100" s="10">
        <f t="shared" si="22"/>
        <v>0.28480783365708207</v>
      </c>
    </row>
    <row r="101" spans="1:16">
      <c r="A101" s="14">
        <v>2011</v>
      </c>
      <c r="B101" s="9">
        <f>'Pretax Min, Max, Mean'!P101</f>
        <v>264279.73838685156</v>
      </c>
      <c r="C101" s="9">
        <f>'Pretax Min, Max, Mean'!Q101</f>
        <v>442380.74304589251</v>
      </c>
      <c r="D101" s="9">
        <f>'Pretax Min, Max, Mean'!R101</f>
        <v>6554910.9080239534</v>
      </c>
      <c r="E101" s="10">
        <f t="shared" si="12"/>
        <v>12.856727940128465</v>
      </c>
      <c r="F101" s="10">
        <f t="shared" si="13"/>
        <v>0.53516027456666393</v>
      </c>
      <c r="G101" s="9">
        <f t="shared" si="14"/>
        <v>761133.02755599143</v>
      </c>
      <c r="H101" s="9">
        <f t="shared" si="14"/>
        <v>1331340.5263443331</v>
      </c>
      <c r="I101" s="11">
        <f t="shared" si="15"/>
        <v>0.746391290977934</v>
      </c>
      <c r="J101" s="11">
        <f t="shared" si="16"/>
        <v>1.7911875994741748</v>
      </c>
      <c r="K101" s="12">
        <f t="shared" si="17"/>
        <v>0.77228446067310663</v>
      </c>
      <c r="L101" s="12">
        <f t="shared" si="18"/>
        <v>0.96336840226206277</v>
      </c>
      <c r="M101" s="13">
        <f t="shared" si="19"/>
        <v>0.77228446067310663</v>
      </c>
      <c r="N101" s="13">
        <f t="shared" si="20"/>
        <v>0.19108394158895614</v>
      </c>
      <c r="O101" s="13">
        <f t="shared" si="21"/>
        <v>3.6631597737937227E-2</v>
      </c>
      <c r="P101" s="10">
        <f t="shared" si="22"/>
        <v>0.29487801420075299</v>
      </c>
    </row>
    <row r="102" spans="1:16">
      <c r="A102" s="14">
        <v>2012</v>
      </c>
      <c r="B102" s="9">
        <f>'Pretax Min, Max, Mean'!P102</f>
        <v>258921.48781327039</v>
      </c>
      <c r="C102" s="9">
        <f>'Pretax Min, Max, Mean'!Q102</f>
        <v>432416.9963232053</v>
      </c>
      <c r="D102" s="9">
        <f>'Pretax Min, Max, Mean'!R102</f>
        <v>6344876.314093574</v>
      </c>
      <c r="E102" s="10">
        <f t="shared" si="12"/>
        <v>12.835023163958024</v>
      </c>
      <c r="F102" s="10">
        <f t="shared" si="13"/>
        <v>0.53314633443755677</v>
      </c>
      <c r="G102" s="9">
        <f t="shared" si="14"/>
        <v>742870.99654737615</v>
      </c>
      <c r="H102" s="9">
        <f t="shared" si="14"/>
        <v>1296666.1203849812</v>
      </c>
      <c r="I102" s="11">
        <f t="shared" si="15"/>
        <v>0.74840523110704416</v>
      </c>
      <c r="J102" s="11">
        <f t="shared" si="16"/>
        <v>1.793201539603285</v>
      </c>
      <c r="K102" s="12">
        <f t="shared" si="17"/>
        <v>0.77289211589834905</v>
      </c>
      <c r="L102" s="12">
        <f t="shared" si="18"/>
        <v>0.96352964799590823</v>
      </c>
      <c r="M102" s="13">
        <f t="shared" si="19"/>
        <v>0.77289211589834905</v>
      </c>
      <c r="N102" s="13">
        <f t="shared" si="20"/>
        <v>0.19063753209755918</v>
      </c>
      <c r="O102" s="13">
        <f t="shared" si="21"/>
        <v>3.6470352004091766E-2</v>
      </c>
      <c r="P102" s="10">
        <f t="shared" si="22"/>
        <v>0.29381999538985704</v>
      </c>
    </row>
    <row r="103" spans="1:16">
      <c r="A103" s="14">
        <v>2013</v>
      </c>
      <c r="B103" s="9">
        <f>'Pretax Min, Max, Mean'!P103</f>
        <v>255183.66081723236</v>
      </c>
      <c r="C103" s="9">
        <f>'Pretax Min, Max, Mean'!Q103</f>
        <v>433739.67995381122</v>
      </c>
      <c r="D103" s="9">
        <f>'Pretax Min, Max, Mean'!R103</f>
        <v>6999952.1524229795</v>
      </c>
      <c r="E103" s="10">
        <f t="shared" si="12"/>
        <v>12.827877709602369</v>
      </c>
      <c r="F103" s="10">
        <f t="shared" si="13"/>
        <v>0.55194584470597385</v>
      </c>
      <c r="G103" s="9">
        <f t="shared" si="14"/>
        <v>755567.77916143439</v>
      </c>
      <c r="H103" s="9">
        <f t="shared" si="14"/>
        <v>1344988.1384996045</v>
      </c>
      <c r="I103" s="11">
        <f t="shared" si="15"/>
        <v>0.72960572083862796</v>
      </c>
      <c r="J103" s="11">
        <f t="shared" si="16"/>
        <v>1.7744020293348681</v>
      </c>
      <c r="K103" s="12">
        <f t="shared" si="17"/>
        <v>0.76718438783989673</v>
      </c>
      <c r="L103" s="12">
        <f t="shared" si="18"/>
        <v>0.9620016627821214</v>
      </c>
      <c r="M103" s="13">
        <f t="shared" si="19"/>
        <v>0.76718438783989673</v>
      </c>
      <c r="N103" s="13">
        <f t="shared" si="20"/>
        <v>0.19481727494222467</v>
      </c>
      <c r="O103" s="13">
        <f t="shared" si="21"/>
        <v>3.7998337217878597E-2</v>
      </c>
      <c r="P103" s="10">
        <f t="shared" si="22"/>
        <v>0.30367392709005858</v>
      </c>
    </row>
    <row r="104" spans="1:16">
      <c r="A104" s="14">
        <v>2014</v>
      </c>
      <c r="B104" s="9">
        <f>'Pretax Min, Max, Mean'!P104</f>
        <v>251110.18211425384</v>
      </c>
      <c r="C104" s="9">
        <f>'Pretax Min, Max, Mean'!Q104</f>
        <v>436648.56174544641</v>
      </c>
      <c r="D104" s="9">
        <f>'Pretax Min, Max, Mean'!R104</f>
        <v>7613633.1645947387</v>
      </c>
      <c r="E104" s="10">
        <f t="shared" si="12"/>
        <v>12.825211636579555</v>
      </c>
      <c r="F104" s="10">
        <f t="shared" si="13"/>
        <v>0.56863399022299355</v>
      </c>
      <c r="G104" s="9">
        <f t="shared" si="14"/>
        <v>769845.72527627461</v>
      </c>
      <c r="H104" s="9">
        <f t="shared" si="14"/>
        <v>1394507.8437951948</v>
      </c>
      <c r="I104" s="11">
        <f t="shared" si="15"/>
        <v>0.71291757532160838</v>
      </c>
      <c r="J104" s="11">
        <f t="shared" si="16"/>
        <v>1.7577138838178479</v>
      </c>
      <c r="K104" s="12">
        <f t="shared" si="17"/>
        <v>0.76205161855565928</v>
      </c>
      <c r="L104" s="12">
        <f t="shared" si="18"/>
        <v>0.96060189784621586</v>
      </c>
      <c r="M104" s="13">
        <f t="shared" si="19"/>
        <v>0.76205161855565928</v>
      </c>
      <c r="N104" s="13">
        <f t="shared" si="20"/>
        <v>0.19855027929055657</v>
      </c>
      <c r="O104" s="13">
        <f t="shared" si="21"/>
        <v>3.9398102153784142E-2</v>
      </c>
      <c r="P104" s="10">
        <f t="shared" si="22"/>
        <v>0.31237849196208556</v>
      </c>
    </row>
    <row r="105" spans="1:16">
      <c r="B105" s="9" t="str">
        <f>'Pretax Min, Max, Mean'!P105</f>
        <v>X</v>
      </c>
      <c r="C105" s="9" t="str">
        <f>'Pretax Min, Max, Mean'!Q105</f>
        <v>X</v>
      </c>
      <c r="D105" s="9" t="str">
        <f>'Pretax Min, Max, Mean'!R105</f>
        <v>X</v>
      </c>
    </row>
  </sheetData>
  <mergeCells count="6">
    <mergeCell ref="M1:P1"/>
    <mergeCell ref="B1:D1"/>
    <mergeCell ref="E1:F1"/>
    <mergeCell ref="G1:H1"/>
    <mergeCell ref="I1:J1"/>
    <mergeCell ref="K1:L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E518-D084-E447-83DE-5D47431A3BD3}">
  <dimension ref="A1:R109"/>
  <sheetViews>
    <sheetView topLeftCell="A85" zoomScale="90" workbookViewId="0">
      <selection activeCell="O2" sqref="O2:O105"/>
    </sheetView>
  </sheetViews>
  <sheetFormatPr baseColWidth="10" defaultRowHeight="20"/>
  <cols>
    <col min="1" max="10" width="10.85546875" bestFit="1" customWidth="1"/>
    <col min="11" max="11" width="13" bestFit="1" customWidth="1"/>
    <col min="12" max="16" width="10.85546875" bestFit="1" customWidth="1"/>
    <col min="17" max="18" width="11.140625" bestFit="1" customWidth="1"/>
  </cols>
  <sheetData>
    <row r="1" spans="1:18">
      <c r="A1" s="85" t="s">
        <v>24</v>
      </c>
      <c r="B1" s="85"/>
      <c r="C1" s="85"/>
      <c r="D1" s="85"/>
      <c r="E1" s="85"/>
      <c r="F1" s="85" t="s">
        <v>25</v>
      </c>
      <c r="G1" s="85"/>
      <c r="H1" s="85"/>
      <c r="I1" s="85"/>
      <c r="J1" s="85"/>
      <c r="K1" s="85" t="s">
        <v>26</v>
      </c>
      <c r="L1" s="85"/>
      <c r="M1" s="85"/>
      <c r="N1" s="85"/>
      <c r="O1" s="85"/>
      <c r="P1" s="86" t="s">
        <v>7</v>
      </c>
      <c r="Q1" s="86"/>
      <c r="R1" s="86"/>
    </row>
    <row r="2" spans="1:18">
      <c r="A2" s="18" t="s">
        <v>27</v>
      </c>
      <c r="B2" s="8" t="s">
        <v>28</v>
      </c>
      <c r="C2" s="19" t="s">
        <v>29</v>
      </c>
      <c r="D2" s="8" t="s">
        <v>30</v>
      </c>
      <c r="E2" s="8" t="s">
        <v>51</v>
      </c>
      <c r="F2" s="18" t="s">
        <v>27</v>
      </c>
      <c r="G2" s="8" t="s">
        <v>28</v>
      </c>
      <c r="H2" s="4" t="s">
        <v>31</v>
      </c>
      <c r="I2" s="8" t="s">
        <v>30</v>
      </c>
      <c r="J2" s="8" t="s">
        <v>51</v>
      </c>
      <c r="K2" s="18" t="s">
        <v>27</v>
      </c>
      <c r="L2" s="8" t="s">
        <v>28</v>
      </c>
      <c r="M2" s="4" t="s">
        <v>29</v>
      </c>
      <c r="N2" s="8" t="s">
        <v>30</v>
      </c>
      <c r="O2" s="8" t="s">
        <v>51</v>
      </c>
      <c r="P2" s="18" t="s">
        <v>13</v>
      </c>
      <c r="Q2" s="18" t="s">
        <v>14</v>
      </c>
      <c r="R2" s="18" t="s">
        <v>15</v>
      </c>
    </row>
    <row r="3" spans="1:18">
      <c r="A3" s="20" t="e">
        <f>PretaxMinimumWage!#REF!</f>
        <v>#REF!</v>
      </c>
      <c r="B3" s="14">
        <v>1913</v>
      </c>
      <c r="C3">
        <v>1</v>
      </c>
      <c r="D3" s="21">
        <f>LOOKUP(B3,CPI!$A:$A,CPI!$B:$B)</f>
        <v>9.9</v>
      </c>
      <c r="E3" s="21">
        <f>LOOKUP(2018,CPI!$A:$A,CPI!$B:$B)</f>
        <v>251.107</v>
      </c>
      <c r="F3" s="22">
        <v>0</v>
      </c>
      <c r="G3" s="14">
        <v>1913</v>
      </c>
      <c r="H3">
        <v>1</v>
      </c>
      <c r="I3" s="21">
        <f>LOOKUP($B3,CPI!$A:$A,CPI!$B:$B)</f>
        <v>9.9</v>
      </c>
      <c r="J3" s="21">
        <f>LOOKUP(2018,CPI!$A:$A,CPI!$B:$B)</f>
        <v>251.107</v>
      </c>
      <c r="K3" s="23" t="s">
        <v>34</v>
      </c>
      <c r="L3" s="14">
        <v>1913</v>
      </c>
      <c r="M3">
        <v>1</v>
      </c>
      <c r="N3" s="21">
        <f>LOOKUP($B3,CPI!$A:$A,CPI!$B:$B)</f>
        <v>9.9</v>
      </c>
      <c r="O3" s="21">
        <f>LOOKUP(2018,CPI!$A:$A,CPI!$B:$B)</f>
        <v>251.107</v>
      </c>
      <c r="P3" s="23" t="e">
        <f>A3/C3/D3*E3</f>
        <v>#REF!</v>
      </c>
      <c r="Q3" s="23">
        <f>F3/H3/I3*J3</f>
        <v>0</v>
      </c>
      <c r="R3" s="23" t="e">
        <f>K3/M3/N3*O3</f>
        <v>#VALUE!</v>
      </c>
    </row>
    <row r="4" spans="1:18">
      <c r="A4" s="20" t="e">
        <f>PretaxMinimumWage!#REF!</f>
        <v>#REF!</v>
      </c>
      <c r="B4" s="14">
        <v>1914</v>
      </c>
      <c r="C4">
        <v>1</v>
      </c>
      <c r="D4" s="21">
        <f>LOOKUP(B4,CPI!$A:$A,CPI!$B:$B)</f>
        <v>10</v>
      </c>
      <c r="E4" s="21">
        <f>LOOKUP(2018,CPI!$A:$A,CPI!$B:$B)</f>
        <v>251.107</v>
      </c>
      <c r="F4" s="22">
        <v>0</v>
      </c>
      <c r="G4" s="14">
        <v>1914</v>
      </c>
      <c r="H4">
        <v>1</v>
      </c>
      <c r="I4" s="21">
        <f>LOOKUP($B4,CPI!$A:$A,CPI!$B:$B)</f>
        <v>10</v>
      </c>
      <c r="J4" s="21">
        <f>LOOKUP(2018,CPI!$A:$A,CPI!$B:$B)</f>
        <v>251.107</v>
      </c>
      <c r="L4" s="14">
        <v>1914</v>
      </c>
      <c r="M4">
        <v>1</v>
      </c>
      <c r="N4" s="21">
        <f>LOOKUP($B4,CPI!$A:$A,CPI!$B:$B)</f>
        <v>10</v>
      </c>
      <c r="O4" s="21">
        <f>LOOKUP(2018,CPI!$A:$A,CPI!$B:$B)</f>
        <v>251.107</v>
      </c>
      <c r="P4" s="23" t="e">
        <f t="shared" ref="P4:P67" si="0">A4/C4/D4*E4</f>
        <v>#REF!</v>
      </c>
      <c r="Q4" s="23">
        <f t="shared" ref="Q4:Q67" si="1">F4/H4/I4*J4</f>
        <v>0</v>
      </c>
      <c r="R4" s="23">
        <f t="shared" ref="R4:R67" si="2">K4/M4/N4*O4</f>
        <v>0</v>
      </c>
    </row>
    <row r="5" spans="1:18">
      <c r="A5" s="20" t="e">
        <f>PretaxMinimumWage!#REF!</f>
        <v>#REF!</v>
      </c>
      <c r="B5" s="14">
        <v>1915</v>
      </c>
      <c r="C5">
        <v>1</v>
      </c>
      <c r="D5" s="21">
        <f>LOOKUP(B5,CPI!$A:$A,CPI!$B:$B)</f>
        <v>10.1</v>
      </c>
      <c r="E5" s="21">
        <f>LOOKUP(2018,CPI!$A:$A,CPI!$B:$B)</f>
        <v>251.107</v>
      </c>
      <c r="F5" s="22">
        <v>0</v>
      </c>
      <c r="G5" s="14">
        <v>1915</v>
      </c>
      <c r="H5">
        <v>1</v>
      </c>
      <c r="I5" s="21">
        <f>LOOKUP($B5,CPI!$A:$A,CPI!$B:$B)</f>
        <v>10.1</v>
      </c>
      <c r="J5" s="21">
        <f>LOOKUP(2018,CPI!$A:$A,CPI!$B:$B)</f>
        <v>251.107</v>
      </c>
      <c r="L5" s="14">
        <v>1915</v>
      </c>
      <c r="M5">
        <v>1</v>
      </c>
      <c r="N5" s="21">
        <f>LOOKUP($B5,CPI!$A:$A,CPI!$B:$B)</f>
        <v>10.1</v>
      </c>
      <c r="O5" s="21">
        <f>LOOKUP(2018,CPI!$A:$A,CPI!$B:$B)</f>
        <v>251.107</v>
      </c>
      <c r="P5" s="23" t="e">
        <f t="shared" si="0"/>
        <v>#REF!</v>
      </c>
      <c r="Q5" s="23">
        <f t="shared" si="1"/>
        <v>0</v>
      </c>
      <c r="R5" s="23">
        <f t="shared" si="2"/>
        <v>0</v>
      </c>
    </row>
    <row r="6" spans="1:18">
      <c r="A6" s="20" t="e">
        <f>PretaxMinimumWage!#REF!</f>
        <v>#REF!</v>
      </c>
      <c r="B6" s="14">
        <v>1916</v>
      </c>
      <c r="C6">
        <v>1</v>
      </c>
      <c r="D6" s="21">
        <f>LOOKUP(B6,CPI!$A:$A,CPI!$B:$B)</f>
        <v>10.9</v>
      </c>
      <c r="E6" s="21">
        <f>LOOKUP(2018,CPI!$A:$A,CPI!$B:$B)</f>
        <v>251.107</v>
      </c>
      <c r="F6" s="22">
        <v>0</v>
      </c>
      <c r="G6" s="14">
        <v>1916</v>
      </c>
      <c r="H6">
        <v>1</v>
      </c>
      <c r="I6" s="21">
        <f>LOOKUP($B6,CPI!$A:$A,CPI!$B:$B)</f>
        <v>10.9</v>
      </c>
      <c r="J6" s="21">
        <f>LOOKUP(2018,CPI!$A:$A,CPI!$B:$B)</f>
        <v>251.107</v>
      </c>
      <c r="L6" s="14">
        <v>1916</v>
      </c>
      <c r="M6">
        <v>1</v>
      </c>
      <c r="N6" s="21">
        <f>LOOKUP($B6,CPI!$A:$A,CPI!$B:$B)</f>
        <v>10.9</v>
      </c>
      <c r="O6" s="21">
        <f>LOOKUP(2018,CPI!$A:$A,CPI!$B:$B)</f>
        <v>251.107</v>
      </c>
      <c r="P6" s="23" t="e">
        <f t="shared" si="0"/>
        <v>#REF!</v>
      </c>
      <c r="Q6" s="23">
        <f t="shared" si="1"/>
        <v>0</v>
      </c>
      <c r="R6" s="23">
        <f t="shared" si="2"/>
        <v>0</v>
      </c>
    </row>
    <row r="7" spans="1:18">
      <c r="A7" s="20" t="e">
        <f>PretaxMinimumWage!#REF!</f>
        <v>#REF!</v>
      </c>
      <c r="B7" s="14">
        <v>1917</v>
      </c>
      <c r="C7">
        <v>1</v>
      </c>
      <c r="D7" s="21">
        <f>LOOKUP(B7,CPI!$A:$A,CPI!$B:$B)</f>
        <v>12.8</v>
      </c>
      <c r="E7" s="21">
        <f>LOOKUP(2018,CPI!$A:$A,CPI!$B:$B)</f>
        <v>251.107</v>
      </c>
      <c r="F7" s="22">
        <v>0</v>
      </c>
      <c r="G7" s="14">
        <v>1917</v>
      </c>
      <c r="H7">
        <v>1</v>
      </c>
      <c r="I7" s="21">
        <f>LOOKUP($B7,CPI!$A:$A,CPI!$B:$B)</f>
        <v>12.8</v>
      </c>
      <c r="J7" s="21">
        <f>LOOKUP(2018,CPI!$A:$A,CPI!$B:$B)</f>
        <v>251.107</v>
      </c>
      <c r="L7" s="14">
        <v>1917</v>
      </c>
      <c r="M7">
        <v>1</v>
      </c>
      <c r="N7" s="21">
        <f>LOOKUP($B7,CPI!$A:$A,CPI!$B:$B)</f>
        <v>12.8</v>
      </c>
      <c r="O7" s="21">
        <f>LOOKUP(2018,CPI!$A:$A,CPI!$B:$B)</f>
        <v>251.107</v>
      </c>
      <c r="P7" s="23" t="e">
        <f t="shared" si="0"/>
        <v>#REF!</v>
      </c>
      <c r="Q7" s="23">
        <f t="shared" si="1"/>
        <v>0</v>
      </c>
      <c r="R7" s="23">
        <f t="shared" si="2"/>
        <v>0</v>
      </c>
    </row>
    <row r="8" spans="1:18">
      <c r="A8" s="20" t="e">
        <f>PretaxMinimumWage!#REF!</f>
        <v>#REF!</v>
      </c>
      <c r="B8" s="14">
        <v>1918</v>
      </c>
      <c r="C8">
        <v>1</v>
      </c>
      <c r="D8" s="21">
        <f>LOOKUP(B8,CPI!$A:$A,CPI!$B:$B)</f>
        <v>15.1</v>
      </c>
      <c r="E8" s="21">
        <f>LOOKUP(2018,CPI!$A:$A,CPI!$B:$B)</f>
        <v>251.107</v>
      </c>
      <c r="F8" s="22">
        <v>0</v>
      </c>
      <c r="G8" s="14">
        <v>1918</v>
      </c>
      <c r="H8">
        <v>1</v>
      </c>
      <c r="I8" s="21">
        <f>LOOKUP($B8,CPI!$A:$A,CPI!$B:$B)</f>
        <v>15.1</v>
      </c>
      <c r="J8" s="21">
        <f>LOOKUP(2018,CPI!$A:$A,CPI!$B:$B)</f>
        <v>251.107</v>
      </c>
      <c r="L8" s="14">
        <v>1918</v>
      </c>
      <c r="M8">
        <v>1</v>
      </c>
      <c r="N8" s="21">
        <f>LOOKUP($B8,CPI!$A:$A,CPI!$B:$B)</f>
        <v>15.1</v>
      </c>
      <c r="O8" s="21">
        <f>LOOKUP(2018,CPI!$A:$A,CPI!$B:$B)</f>
        <v>251.107</v>
      </c>
      <c r="P8" s="23" t="e">
        <f t="shared" si="0"/>
        <v>#REF!</v>
      </c>
      <c r="Q8" s="23">
        <f t="shared" si="1"/>
        <v>0</v>
      </c>
      <c r="R8" s="23">
        <f t="shared" si="2"/>
        <v>0</v>
      </c>
    </row>
    <row r="9" spans="1:18">
      <c r="A9" s="20" t="e">
        <f>PretaxMinimumWage!#REF!</f>
        <v>#REF!</v>
      </c>
      <c r="B9" s="14">
        <v>1919</v>
      </c>
      <c r="C9">
        <v>1</v>
      </c>
      <c r="D9" s="21">
        <f>LOOKUP(B9,CPI!$A:$A,CPI!$B:$B)</f>
        <v>17.3</v>
      </c>
      <c r="E9" s="21">
        <f>LOOKUP(2018,CPI!$A:$A,CPI!$B:$B)</f>
        <v>251.107</v>
      </c>
      <c r="F9" s="22">
        <v>0</v>
      </c>
      <c r="G9" s="14">
        <v>1919</v>
      </c>
      <c r="H9">
        <v>1</v>
      </c>
      <c r="I9" s="21">
        <f>LOOKUP($B9,CPI!$A:$A,CPI!$B:$B)</f>
        <v>17.3</v>
      </c>
      <c r="J9" s="21">
        <f>LOOKUP(2018,CPI!$A:$A,CPI!$B:$B)</f>
        <v>251.107</v>
      </c>
      <c r="L9" s="14">
        <v>1919</v>
      </c>
      <c r="M9">
        <v>1</v>
      </c>
      <c r="N9" s="21">
        <f>LOOKUP($B9,CPI!$A:$A,CPI!$B:$B)</f>
        <v>17.3</v>
      </c>
      <c r="O9" s="21">
        <f>LOOKUP(2018,CPI!$A:$A,CPI!$B:$B)</f>
        <v>251.107</v>
      </c>
      <c r="P9" s="23" t="e">
        <f t="shared" si="0"/>
        <v>#REF!</v>
      </c>
      <c r="Q9" s="23">
        <f t="shared" si="1"/>
        <v>0</v>
      </c>
      <c r="R9" s="23">
        <f t="shared" si="2"/>
        <v>0</v>
      </c>
    </row>
    <row r="10" spans="1:18">
      <c r="A10" s="20" t="e">
        <f>PretaxMinimumWage!#REF!</f>
        <v>#REF!</v>
      </c>
      <c r="B10" s="14">
        <v>1920</v>
      </c>
      <c r="C10">
        <v>1</v>
      </c>
      <c r="D10" s="21">
        <f>LOOKUP(B10,CPI!$A:$A,CPI!$B:$B)</f>
        <v>20</v>
      </c>
      <c r="E10" s="21">
        <f>LOOKUP(2018,CPI!$A:$A,CPI!$B:$B)</f>
        <v>251.107</v>
      </c>
      <c r="F10" s="22">
        <v>0</v>
      </c>
      <c r="G10" s="14">
        <v>1920</v>
      </c>
      <c r="H10">
        <v>1</v>
      </c>
      <c r="I10" s="21">
        <f>LOOKUP($B10,CPI!$A:$A,CPI!$B:$B)</f>
        <v>20</v>
      </c>
      <c r="J10" s="21">
        <f>LOOKUP(2018,CPI!$A:$A,CPI!$B:$B)</f>
        <v>251.107</v>
      </c>
      <c r="L10" s="14">
        <v>1920</v>
      </c>
      <c r="M10">
        <v>1</v>
      </c>
      <c r="N10" s="21">
        <f>LOOKUP($B10,CPI!$A:$A,CPI!$B:$B)</f>
        <v>20</v>
      </c>
      <c r="O10" s="21">
        <f>LOOKUP(2018,CPI!$A:$A,CPI!$B:$B)</f>
        <v>251.107</v>
      </c>
      <c r="P10" s="23" t="e">
        <f t="shared" si="0"/>
        <v>#REF!</v>
      </c>
      <c r="Q10" s="23">
        <f t="shared" si="1"/>
        <v>0</v>
      </c>
      <c r="R10" s="23">
        <f t="shared" si="2"/>
        <v>0</v>
      </c>
    </row>
    <row r="11" spans="1:18">
      <c r="A11" s="20" t="e">
        <f>PretaxMinimumWage!#REF!</f>
        <v>#REF!</v>
      </c>
      <c r="B11" s="14">
        <v>1921</v>
      </c>
      <c r="C11">
        <v>1</v>
      </c>
      <c r="D11" s="21">
        <f>LOOKUP(B11,CPI!$A:$A,CPI!$B:$B)</f>
        <v>17.899999999999999</v>
      </c>
      <c r="E11" s="21">
        <f>LOOKUP(2018,CPI!$A:$A,CPI!$B:$B)</f>
        <v>251.107</v>
      </c>
      <c r="F11" s="22">
        <v>0</v>
      </c>
      <c r="G11" s="14">
        <v>1921</v>
      </c>
      <c r="H11">
        <v>1</v>
      </c>
      <c r="I11" s="21">
        <f>LOOKUP($B11,CPI!$A:$A,CPI!$B:$B)</f>
        <v>17.899999999999999</v>
      </c>
      <c r="J11" s="21">
        <f>LOOKUP(2018,CPI!$A:$A,CPI!$B:$B)</f>
        <v>251.107</v>
      </c>
      <c r="L11" s="14">
        <v>1921</v>
      </c>
      <c r="M11">
        <v>1</v>
      </c>
      <c r="N11" s="21">
        <f>LOOKUP($B11,CPI!$A:$A,CPI!$B:$B)</f>
        <v>17.899999999999999</v>
      </c>
      <c r="O11" s="21">
        <f>LOOKUP(2018,CPI!$A:$A,CPI!$B:$B)</f>
        <v>251.107</v>
      </c>
      <c r="P11" s="23" t="e">
        <f t="shared" si="0"/>
        <v>#REF!</v>
      </c>
      <c r="Q11" s="23">
        <f t="shared" si="1"/>
        <v>0</v>
      </c>
      <c r="R11" s="23">
        <f t="shared" si="2"/>
        <v>0</v>
      </c>
    </row>
    <row r="12" spans="1:18">
      <c r="A12" s="20" t="e">
        <f>PretaxMinimumWage!#REF!</f>
        <v>#REF!</v>
      </c>
      <c r="B12" s="14">
        <v>1922</v>
      </c>
      <c r="C12">
        <v>1</v>
      </c>
      <c r="D12" s="21">
        <f>LOOKUP(B12,CPI!$A:$A,CPI!$B:$B)</f>
        <v>16.8</v>
      </c>
      <c r="E12" s="21">
        <f>LOOKUP(2018,CPI!$A:$A,CPI!$B:$B)</f>
        <v>251.107</v>
      </c>
      <c r="F12" s="22">
        <v>0</v>
      </c>
      <c r="G12" s="14">
        <v>1922</v>
      </c>
      <c r="H12">
        <v>1</v>
      </c>
      <c r="I12" s="21">
        <f>LOOKUP($B12,CPI!$A:$A,CPI!$B:$B)</f>
        <v>16.8</v>
      </c>
      <c r="J12" s="21">
        <f>LOOKUP(2018,CPI!$A:$A,CPI!$B:$B)</f>
        <v>251.107</v>
      </c>
      <c r="L12" s="14">
        <v>1922</v>
      </c>
      <c r="M12">
        <v>1</v>
      </c>
      <c r="N12" s="21">
        <f>LOOKUP($B12,CPI!$A:$A,CPI!$B:$B)</f>
        <v>16.8</v>
      </c>
      <c r="O12" s="21">
        <f>LOOKUP(2018,CPI!$A:$A,CPI!$B:$B)</f>
        <v>251.107</v>
      </c>
      <c r="P12" s="23" t="e">
        <f t="shared" si="0"/>
        <v>#REF!</v>
      </c>
      <c r="Q12" s="23">
        <f t="shared" si="1"/>
        <v>0</v>
      </c>
      <c r="R12" s="23">
        <f t="shared" si="2"/>
        <v>0</v>
      </c>
    </row>
    <row r="13" spans="1:18">
      <c r="A13" s="20" t="e">
        <f>PretaxMinimumWage!#REF!</f>
        <v>#REF!</v>
      </c>
      <c r="B13" s="14">
        <v>1923</v>
      </c>
      <c r="C13">
        <v>1</v>
      </c>
      <c r="D13" s="21">
        <f>LOOKUP(B13,CPI!$A:$A,CPI!$B:$B)</f>
        <v>17.100000000000001</v>
      </c>
      <c r="E13" s="21">
        <f>LOOKUP(2018,CPI!$A:$A,CPI!$B:$B)</f>
        <v>251.107</v>
      </c>
      <c r="F13" s="22">
        <v>0</v>
      </c>
      <c r="G13" s="14">
        <v>1923</v>
      </c>
      <c r="H13">
        <v>1</v>
      </c>
      <c r="I13" s="21">
        <f>LOOKUP($B13,CPI!$A:$A,CPI!$B:$B)</f>
        <v>17.100000000000001</v>
      </c>
      <c r="J13" s="21">
        <f>LOOKUP(2018,CPI!$A:$A,CPI!$B:$B)</f>
        <v>251.107</v>
      </c>
      <c r="L13" s="14">
        <v>1923</v>
      </c>
      <c r="M13">
        <v>1</v>
      </c>
      <c r="N13" s="21">
        <f>LOOKUP($B13,CPI!$A:$A,CPI!$B:$B)</f>
        <v>17.100000000000001</v>
      </c>
      <c r="O13" s="21">
        <f>LOOKUP(2018,CPI!$A:$A,CPI!$B:$B)</f>
        <v>251.107</v>
      </c>
      <c r="P13" s="23" t="e">
        <f t="shared" si="0"/>
        <v>#REF!</v>
      </c>
      <c r="Q13" s="23">
        <f t="shared" si="1"/>
        <v>0</v>
      </c>
      <c r="R13" s="23">
        <f t="shared" si="2"/>
        <v>0</v>
      </c>
    </row>
    <row r="14" spans="1:18">
      <c r="A14" s="20" t="e">
        <f>PretaxMinimumWage!#REF!</f>
        <v>#REF!</v>
      </c>
      <c r="B14" s="14">
        <v>1924</v>
      </c>
      <c r="C14">
        <v>1</v>
      </c>
      <c r="D14" s="21">
        <f>LOOKUP(B14,CPI!$A:$A,CPI!$B:$B)</f>
        <v>17.100000000000001</v>
      </c>
      <c r="E14" s="21">
        <f>LOOKUP(2018,CPI!$A:$A,CPI!$B:$B)</f>
        <v>251.107</v>
      </c>
      <c r="F14" s="22">
        <v>0</v>
      </c>
      <c r="G14" s="14">
        <v>1924</v>
      </c>
      <c r="H14">
        <v>1</v>
      </c>
      <c r="I14" s="21">
        <f>LOOKUP($B14,CPI!$A:$A,CPI!$B:$B)</f>
        <v>17.100000000000001</v>
      </c>
      <c r="J14" s="21">
        <f>LOOKUP(2018,CPI!$A:$A,CPI!$B:$B)</f>
        <v>251.107</v>
      </c>
      <c r="L14" s="14">
        <v>1924</v>
      </c>
      <c r="M14">
        <v>1</v>
      </c>
      <c r="N14" s="21">
        <f>LOOKUP($B14,CPI!$A:$A,CPI!$B:$B)</f>
        <v>17.100000000000001</v>
      </c>
      <c r="O14" s="21">
        <f>LOOKUP(2018,CPI!$A:$A,CPI!$B:$B)</f>
        <v>251.107</v>
      </c>
      <c r="P14" s="23" t="e">
        <f t="shared" si="0"/>
        <v>#REF!</v>
      </c>
      <c r="Q14" s="23">
        <f t="shared" si="1"/>
        <v>0</v>
      </c>
      <c r="R14" s="23">
        <f t="shared" si="2"/>
        <v>0</v>
      </c>
    </row>
    <row r="15" spans="1:18">
      <c r="A15" s="20" t="e">
        <f>PretaxMinimumWage!#REF!</f>
        <v>#REF!</v>
      </c>
      <c r="B15" s="14">
        <v>1925</v>
      </c>
      <c r="C15">
        <v>1</v>
      </c>
      <c r="D15" s="21">
        <f>LOOKUP(B15,CPI!$A:$A,CPI!$B:$B)</f>
        <v>17.5</v>
      </c>
      <c r="E15" s="21">
        <f>LOOKUP(2018,CPI!$A:$A,CPI!$B:$B)</f>
        <v>251.107</v>
      </c>
      <c r="F15" s="22">
        <v>0</v>
      </c>
      <c r="G15" s="14">
        <v>1925</v>
      </c>
      <c r="H15">
        <v>1</v>
      </c>
      <c r="I15" s="21">
        <f>LOOKUP($B15,CPI!$A:$A,CPI!$B:$B)</f>
        <v>17.5</v>
      </c>
      <c r="J15" s="21">
        <f>LOOKUP(2018,CPI!$A:$A,CPI!$B:$B)</f>
        <v>251.107</v>
      </c>
      <c r="L15" s="14">
        <v>1925</v>
      </c>
      <c r="M15">
        <v>1</v>
      </c>
      <c r="N15" s="21">
        <f>LOOKUP($B15,CPI!$A:$A,CPI!$B:$B)</f>
        <v>17.5</v>
      </c>
      <c r="O15" s="21">
        <f>LOOKUP(2018,CPI!$A:$A,CPI!$B:$B)</f>
        <v>251.107</v>
      </c>
      <c r="P15" s="23" t="e">
        <f t="shared" si="0"/>
        <v>#REF!</v>
      </c>
      <c r="Q15" s="23">
        <f t="shared" si="1"/>
        <v>0</v>
      </c>
      <c r="R15" s="23">
        <f t="shared" si="2"/>
        <v>0</v>
      </c>
    </row>
    <row r="16" spans="1:18">
      <c r="A16" s="20" t="e">
        <f>PretaxMinimumWage!#REF!</f>
        <v>#REF!</v>
      </c>
      <c r="B16" s="14">
        <v>1926</v>
      </c>
      <c r="C16">
        <v>1</v>
      </c>
      <c r="D16" s="21">
        <f>LOOKUP(B16,CPI!$A:$A,CPI!$B:$B)</f>
        <v>17.7</v>
      </c>
      <c r="E16" s="21">
        <f>LOOKUP(2018,CPI!$A:$A,CPI!$B:$B)</f>
        <v>251.107</v>
      </c>
      <c r="F16" s="22">
        <v>0</v>
      </c>
      <c r="G16" s="14">
        <v>1926</v>
      </c>
      <c r="H16">
        <v>1</v>
      </c>
      <c r="I16" s="21">
        <f>LOOKUP($B16,CPI!$A:$A,CPI!$B:$B)</f>
        <v>17.7</v>
      </c>
      <c r="J16" s="21">
        <f>LOOKUP(2018,CPI!$A:$A,CPI!$B:$B)</f>
        <v>251.107</v>
      </c>
      <c r="L16" s="14">
        <v>1926</v>
      </c>
      <c r="M16">
        <v>1</v>
      </c>
      <c r="N16" s="21">
        <f>LOOKUP($B16,CPI!$A:$A,CPI!$B:$B)</f>
        <v>17.7</v>
      </c>
      <c r="O16" s="21">
        <f>LOOKUP(2018,CPI!$A:$A,CPI!$B:$B)</f>
        <v>251.107</v>
      </c>
      <c r="P16" s="23" t="e">
        <f t="shared" si="0"/>
        <v>#REF!</v>
      </c>
      <c r="Q16" s="23">
        <f t="shared" si="1"/>
        <v>0</v>
      </c>
      <c r="R16" s="23">
        <f t="shared" si="2"/>
        <v>0</v>
      </c>
    </row>
    <row r="17" spans="1:18">
      <c r="A17" s="20" t="e">
        <f>PretaxMinimumWage!#REF!</f>
        <v>#REF!</v>
      </c>
      <c r="B17" s="14">
        <v>1927</v>
      </c>
      <c r="C17">
        <v>1</v>
      </c>
      <c r="D17" s="21">
        <f>LOOKUP(B17,CPI!$A:$A,CPI!$B:$B)</f>
        <v>17.399999999999999</v>
      </c>
      <c r="E17" s="21">
        <f>LOOKUP(2018,CPI!$A:$A,CPI!$B:$B)</f>
        <v>251.107</v>
      </c>
      <c r="F17" s="22">
        <v>0</v>
      </c>
      <c r="G17" s="14">
        <v>1927</v>
      </c>
      <c r="H17">
        <v>1</v>
      </c>
      <c r="I17" s="21">
        <f>LOOKUP($B17,CPI!$A:$A,CPI!$B:$B)</f>
        <v>17.399999999999999</v>
      </c>
      <c r="J17" s="21">
        <f>LOOKUP(2018,CPI!$A:$A,CPI!$B:$B)</f>
        <v>251.107</v>
      </c>
      <c r="L17" s="14">
        <v>1927</v>
      </c>
      <c r="M17">
        <v>1</v>
      </c>
      <c r="N17" s="21">
        <f>LOOKUP($B17,CPI!$A:$A,CPI!$B:$B)</f>
        <v>17.399999999999999</v>
      </c>
      <c r="O17" s="21">
        <f>LOOKUP(2018,CPI!$A:$A,CPI!$B:$B)</f>
        <v>251.107</v>
      </c>
      <c r="P17" s="23" t="e">
        <f t="shared" si="0"/>
        <v>#REF!</v>
      </c>
      <c r="Q17" s="23">
        <f t="shared" si="1"/>
        <v>0</v>
      </c>
      <c r="R17" s="23">
        <f t="shared" si="2"/>
        <v>0</v>
      </c>
    </row>
    <row r="18" spans="1:18">
      <c r="A18" s="20" t="e">
        <f>PretaxMinimumWage!#REF!</f>
        <v>#REF!</v>
      </c>
      <c r="B18" s="14">
        <v>1928</v>
      </c>
      <c r="C18">
        <v>1</v>
      </c>
      <c r="D18" s="21">
        <f>LOOKUP(B18,CPI!$A:$A,CPI!$B:$B)</f>
        <v>17.100000000000001</v>
      </c>
      <c r="E18" s="21">
        <f>LOOKUP(2018,CPI!$A:$A,CPI!$B:$B)</f>
        <v>251.107</v>
      </c>
      <c r="F18" s="22">
        <v>0</v>
      </c>
      <c r="G18" s="14">
        <v>1928</v>
      </c>
      <c r="H18">
        <v>1</v>
      </c>
      <c r="I18" s="21">
        <f>LOOKUP($B18,CPI!$A:$A,CPI!$B:$B)</f>
        <v>17.100000000000001</v>
      </c>
      <c r="J18" s="21">
        <f>LOOKUP(2018,CPI!$A:$A,CPI!$B:$B)</f>
        <v>251.107</v>
      </c>
      <c r="L18" s="14">
        <v>1928</v>
      </c>
      <c r="M18">
        <v>1</v>
      </c>
      <c r="N18" s="21">
        <f>LOOKUP($B18,CPI!$A:$A,CPI!$B:$B)</f>
        <v>17.100000000000001</v>
      </c>
      <c r="O18" s="21">
        <f>LOOKUP(2018,CPI!$A:$A,CPI!$B:$B)</f>
        <v>251.107</v>
      </c>
      <c r="P18" s="23" t="e">
        <f t="shared" si="0"/>
        <v>#REF!</v>
      </c>
      <c r="Q18" s="23">
        <f t="shared" si="1"/>
        <v>0</v>
      </c>
      <c r="R18" s="23">
        <f t="shared" si="2"/>
        <v>0</v>
      </c>
    </row>
    <row r="19" spans="1:18">
      <c r="A19" s="20" t="e">
        <f>PretaxMinimumWage!#REF!</f>
        <v>#REF!</v>
      </c>
      <c r="B19" s="14">
        <v>1929</v>
      </c>
      <c r="C19">
        <v>1</v>
      </c>
      <c r="D19" s="21">
        <f>LOOKUP(B19,CPI!$A:$A,CPI!$B:$B)</f>
        <v>17.100000000000001</v>
      </c>
      <c r="E19" s="21">
        <f>LOOKUP(2018,CPI!$A:$A,CPI!$B:$B)</f>
        <v>251.107</v>
      </c>
      <c r="F19" s="22">
        <v>0</v>
      </c>
      <c r="G19" s="14">
        <v>1929</v>
      </c>
      <c r="H19">
        <v>1</v>
      </c>
      <c r="I19" s="21">
        <f>LOOKUP($B19,CPI!$A:$A,CPI!$B:$B)</f>
        <v>17.100000000000001</v>
      </c>
      <c r="J19" s="21">
        <f>LOOKUP(2018,CPI!$A:$A,CPI!$B:$B)</f>
        <v>251.107</v>
      </c>
      <c r="L19" s="14">
        <v>1929</v>
      </c>
      <c r="M19">
        <v>1</v>
      </c>
      <c r="N19" s="21">
        <f>LOOKUP($B19,CPI!$A:$A,CPI!$B:$B)</f>
        <v>17.100000000000001</v>
      </c>
      <c r="O19" s="21">
        <f>LOOKUP(2018,CPI!$A:$A,CPI!$B:$B)</f>
        <v>251.107</v>
      </c>
      <c r="P19" s="23" t="e">
        <f t="shared" si="0"/>
        <v>#REF!</v>
      </c>
      <c r="Q19" s="23">
        <f t="shared" si="1"/>
        <v>0</v>
      </c>
      <c r="R19" s="23">
        <f t="shared" si="2"/>
        <v>0</v>
      </c>
    </row>
    <row r="20" spans="1:18">
      <c r="A20" s="20" t="e">
        <f>PretaxMinimumWage!#REF!</f>
        <v>#REF!</v>
      </c>
      <c r="B20" s="14">
        <v>1930</v>
      </c>
      <c r="C20">
        <v>1</v>
      </c>
      <c r="D20" s="21">
        <f>LOOKUP(B20,CPI!$A:$A,CPI!$B:$B)</f>
        <v>16.7</v>
      </c>
      <c r="E20" s="21">
        <f>LOOKUP(2018,CPI!$A:$A,CPI!$B:$B)</f>
        <v>251.107</v>
      </c>
      <c r="F20" s="22">
        <v>0</v>
      </c>
      <c r="G20" s="14">
        <v>1930</v>
      </c>
      <c r="H20">
        <v>1</v>
      </c>
      <c r="I20" s="21">
        <f>LOOKUP($B20,CPI!$A:$A,CPI!$B:$B)</f>
        <v>16.7</v>
      </c>
      <c r="J20" s="21">
        <f>LOOKUP(2018,CPI!$A:$A,CPI!$B:$B)</f>
        <v>251.107</v>
      </c>
      <c r="L20" s="14">
        <v>1930</v>
      </c>
      <c r="M20">
        <v>1</v>
      </c>
      <c r="N20" s="21">
        <f>LOOKUP($B20,CPI!$A:$A,CPI!$B:$B)</f>
        <v>16.7</v>
      </c>
      <c r="O20" s="21">
        <f>LOOKUP(2018,CPI!$A:$A,CPI!$B:$B)</f>
        <v>251.107</v>
      </c>
      <c r="P20" s="23" t="e">
        <f t="shared" si="0"/>
        <v>#REF!</v>
      </c>
      <c r="Q20" s="23">
        <f t="shared" si="1"/>
        <v>0</v>
      </c>
      <c r="R20" s="23">
        <f t="shared" si="2"/>
        <v>0</v>
      </c>
    </row>
    <row r="21" spans="1:18">
      <c r="A21" s="20" t="e">
        <f>PretaxMinimumWage!#REF!</f>
        <v>#REF!</v>
      </c>
      <c r="B21" s="14">
        <v>1931</v>
      </c>
      <c r="C21">
        <v>1</v>
      </c>
      <c r="D21" s="21">
        <f>LOOKUP(B21,CPI!$A:$A,CPI!$B:$B)</f>
        <v>15.2</v>
      </c>
      <c r="E21" s="21">
        <f>LOOKUP(2018,CPI!$A:$A,CPI!$B:$B)</f>
        <v>251.107</v>
      </c>
      <c r="F21" s="22">
        <v>0</v>
      </c>
      <c r="G21" s="14">
        <v>1931</v>
      </c>
      <c r="H21">
        <v>1</v>
      </c>
      <c r="I21" s="21">
        <f>LOOKUP($B21,CPI!$A:$A,CPI!$B:$B)</f>
        <v>15.2</v>
      </c>
      <c r="J21" s="21">
        <f>LOOKUP(2018,CPI!$A:$A,CPI!$B:$B)</f>
        <v>251.107</v>
      </c>
      <c r="L21" s="14">
        <v>1931</v>
      </c>
      <c r="M21">
        <v>1</v>
      </c>
      <c r="N21" s="21">
        <f>LOOKUP($B21,CPI!$A:$A,CPI!$B:$B)</f>
        <v>15.2</v>
      </c>
      <c r="O21" s="21">
        <f>LOOKUP(2018,CPI!$A:$A,CPI!$B:$B)</f>
        <v>251.107</v>
      </c>
      <c r="P21" s="23" t="e">
        <f t="shared" si="0"/>
        <v>#REF!</v>
      </c>
      <c r="Q21" s="23">
        <f t="shared" si="1"/>
        <v>0</v>
      </c>
      <c r="R21" s="23">
        <f t="shared" si="2"/>
        <v>0</v>
      </c>
    </row>
    <row r="22" spans="1:18">
      <c r="A22" s="20" t="e">
        <f>PretaxMinimumWage!#REF!</f>
        <v>#REF!</v>
      </c>
      <c r="B22" s="14">
        <v>1932</v>
      </c>
      <c r="C22">
        <v>1</v>
      </c>
      <c r="D22" s="21">
        <f>LOOKUP(B22,CPI!$A:$A,CPI!$B:$B)</f>
        <v>13.7</v>
      </c>
      <c r="E22" s="21">
        <f>LOOKUP(2018,CPI!$A:$A,CPI!$B:$B)</f>
        <v>251.107</v>
      </c>
      <c r="F22" s="22">
        <v>0</v>
      </c>
      <c r="G22" s="14">
        <v>1932</v>
      </c>
      <c r="H22">
        <v>1</v>
      </c>
      <c r="I22" s="21">
        <f>LOOKUP($B22,CPI!$A:$A,CPI!$B:$B)</f>
        <v>13.7</v>
      </c>
      <c r="J22" s="21">
        <f>LOOKUP(2018,CPI!$A:$A,CPI!$B:$B)</f>
        <v>251.107</v>
      </c>
      <c r="L22" s="14">
        <v>1932</v>
      </c>
      <c r="M22">
        <v>1</v>
      </c>
      <c r="N22" s="21">
        <f>LOOKUP($B22,CPI!$A:$A,CPI!$B:$B)</f>
        <v>13.7</v>
      </c>
      <c r="O22" s="21">
        <f>LOOKUP(2018,CPI!$A:$A,CPI!$B:$B)</f>
        <v>251.107</v>
      </c>
      <c r="P22" s="23" t="e">
        <f t="shared" si="0"/>
        <v>#REF!</v>
      </c>
      <c r="Q22" s="23">
        <f t="shared" si="1"/>
        <v>0</v>
      </c>
      <c r="R22" s="23">
        <f t="shared" si="2"/>
        <v>0</v>
      </c>
    </row>
    <row r="23" spans="1:18">
      <c r="A23" s="20" t="e">
        <f>PretaxMinimumWage!#REF!</f>
        <v>#REF!</v>
      </c>
      <c r="B23" s="14">
        <v>1933</v>
      </c>
      <c r="C23">
        <v>1</v>
      </c>
      <c r="D23" s="21">
        <f>LOOKUP(B23,CPI!$A:$A,CPI!$B:$B)</f>
        <v>13</v>
      </c>
      <c r="E23" s="21">
        <f>LOOKUP(2018,CPI!$A:$A,CPI!$B:$B)</f>
        <v>251.107</v>
      </c>
      <c r="F23" s="22">
        <v>0</v>
      </c>
      <c r="G23" s="14">
        <v>1933</v>
      </c>
      <c r="H23">
        <v>1</v>
      </c>
      <c r="I23" s="21">
        <f>LOOKUP($B23,CPI!$A:$A,CPI!$B:$B)</f>
        <v>13</v>
      </c>
      <c r="J23" s="21">
        <f>LOOKUP(2018,CPI!$A:$A,CPI!$B:$B)</f>
        <v>251.107</v>
      </c>
      <c r="L23" s="14">
        <v>1933</v>
      </c>
      <c r="M23">
        <v>1</v>
      </c>
      <c r="N23" s="21">
        <f>LOOKUP($B23,CPI!$A:$A,CPI!$B:$B)</f>
        <v>13</v>
      </c>
      <c r="O23" s="21">
        <f>LOOKUP(2018,CPI!$A:$A,CPI!$B:$B)</f>
        <v>251.107</v>
      </c>
      <c r="P23" s="23" t="e">
        <f t="shared" si="0"/>
        <v>#REF!</v>
      </c>
      <c r="Q23" s="23">
        <f t="shared" si="1"/>
        <v>0</v>
      </c>
      <c r="R23" s="23">
        <f t="shared" si="2"/>
        <v>0</v>
      </c>
    </row>
    <row r="24" spans="1:18">
      <c r="A24" s="20" t="e">
        <f>PretaxMinimumWage!#REF!</f>
        <v>#REF!</v>
      </c>
      <c r="B24" s="14">
        <v>1934</v>
      </c>
      <c r="C24">
        <v>1</v>
      </c>
      <c r="D24" s="21">
        <f>LOOKUP(B24,CPI!$A:$A,CPI!$B:$B)</f>
        <v>13.4</v>
      </c>
      <c r="E24" s="21">
        <f>LOOKUP(2018,CPI!$A:$A,CPI!$B:$B)</f>
        <v>251.107</v>
      </c>
      <c r="F24" s="22">
        <v>0</v>
      </c>
      <c r="G24" s="14">
        <v>1934</v>
      </c>
      <c r="H24">
        <v>1</v>
      </c>
      <c r="I24" s="21">
        <f>LOOKUP($B24,CPI!$A:$A,CPI!$B:$B)</f>
        <v>13.4</v>
      </c>
      <c r="J24" s="21">
        <f>LOOKUP(2018,CPI!$A:$A,CPI!$B:$B)</f>
        <v>251.107</v>
      </c>
      <c r="L24" s="14">
        <v>1934</v>
      </c>
      <c r="M24">
        <v>1</v>
      </c>
      <c r="N24" s="21">
        <f>LOOKUP($B24,CPI!$A:$A,CPI!$B:$B)</f>
        <v>13.4</v>
      </c>
      <c r="O24" s="21">
        <f>LOOKUP(2018,CPI!$A:$A,CPI!$B:$B)</f>
        <v>251.107</v>
      </c>
      <c r="P24" s="23" t="e">
        <f t="shared" si="0"/>
        <v>#REF!</v>
      </c>
      <c r="Q24" s="23">
        <f t="shared" si="1"/>
        <v>0</v>
      </c>
      <c r="R24" s="23">
        <f t="shared" si="2"/>
        <v>0</v>
      </c>
    </row>
    <row r="25" spans="1:18">
      <c r="A25" s="20" t="e">
        <f>PretaxMinimumWage!#REF!</f>
        <v>#REF!</v>
      </c>
      <c r="B25" s="14">
        <v>1935</v>
      </c>
      <c r="C25">
        <v>1</v>
      </c>
      <c r="D25" s="21">
        <f>LOOKUP(B25,CPI!$A:$A,CPI!$B:$B)</f>
        <v>13.7</v>
      </c>
      <c r="E25" s="21">
        <f>LOOKUP(2018,CPI!$A:$A,CPI!$B:$B)</f>
        <v>251.107</v>
      </c>
      <c r="F25" s="22">
        <v>0</v>
      </c>
      <c r="G25" s="14">
        <v>1935</v>
      </c>
      <c r="H25">
        <v>1</v>
      </c>
      <c r="I25" s="21">
        <f>LOOKUP($B25,CPI!$A:$A,CPI!$B:$B)</f>
        <v>13.7</v>
      </c>
      <c r="J25" s="21">
        <f>LOOKUP(2018,CPI!$A:$A,CPI!$B:$B)</f>
        <v>251.107</v>
      </c>
      <c r="L25" s="14">
        <v>1935</v>
      </c>
      <c r="M25">
        <v>1</v>
      </c>
      <c r="N25" s="21">
        <f>LOOKUP($B25,CPI!$A:$A,CPI!$B:$B)</f>
        <v>13.7</v>
      </c>
      <c r="O25" s="21">
        <f>LOOKUP(2018,CPI!$A:$A,CPI!$B:$B)</f>
        <v>251.107</v>
      </c>
      <c r="P25" s="23" t="e">
        <f t="shared" si="0"/>
        <v>#REF!</v>
      </c>
      <c r="Q25" s="23">
        <f t="shared" si="1"/>
        <v>0</v>
      </c>
      <c r="R25" s="23">
        <f t="shared" si="2"/>
        <v>0</v>
      </c>
    </row>
    <row r="26" spans="1:18">
      <c r="A26" s="20" t="e">
        <f>PretaxMinimumWage!#REF!</f>
        <v>#REF!</v>
      </c>
      <c r="B26" s="14">
        <v>1936</v>
      </c>
      <c r="C26">
        <v>1</v>
      </c>
      <c r="D26" s="21">
        <f>LOOKUP(B26,CPI!$A:$A,CPI!$B:$B)</f>
        <v>13.9</v>
      </c>
      <c r="E26" s="21">
        <f>LOOKUP(2018,CPI!$A:$A,CPI!$B:$B)</f>
        <v>251.107</v>
      </c>
      <c r="F26" s="22">
        <v>0</v>
      </c>
      <c r="G26" s="14">
        <v>1936</v>
      </c>
      <c r="H26">
        <v>1</v>
      </c>
      <c r="I26" s="21">
        <f>LOOKUP($B26,CPI!$A:$A,CPI!$B:$B)</f>
        <v>13.9</v>
      </c>
      <c r="J26" s="21">
        <f>LOOKUP(2018,CPI!$A:$A,CPI!$B:$B)</f>
        <v>251.107</v>
      </c>
      <c r="L26" s="14">
        <v>1936</v>
      </c>
      <c r="M26">
        <v>1</v>
      </c>
      <c r="N26" s="21">
        <f>LOOKUP($B26,CPI!$A:$A,CPI!$B:$B)</f>
        <v>13.9</v>
      </c>
      <c r="O26" s="21">
        <f>LOOKUP(2018,CPI!$A:$A,CPI!$B:$B)</f>
        <v>251.107</v>
      </c>
      <c r="P26" s="23" t="e">
        <f t="shared" si="0"/>
        <v>#REF!</v>
      </c>
      <c r="Q26" s="23">
        <f t="shared" si="1"/>
        <v>0</v>
      </c>
      <c r="R26" s="23">
        <f t="shared" si="2"/>
        <v>0</v>
      </c>
    </row>
    <row r="27" spans="1:18">
      <c r="A27" s="20" t="e">
        <f>PretaxMinimumWage!#REF!</f>
        <v>#REF!</v>
      </c>
      <c r="B27" s="14">
        <v>1937</v>
      </c>
      <c r="C27">
        <v>1</v>
      </c>
      <c r="D27" s="21">
        <f>LOOKUP(B27,CPI!$A:$A,CPI!$B:$B)</f>
        <v>14.4</v>
      </c>
      <c r="E27" s="21">
        <f>LOOKUP(2018,CPI!$A:$A,CPI!$B:$B)</f>
        <v>251.107</v>
      </c>
      <c r="F27" s="22">
        <v>0</v>
      </c>
      <c r="G27" s="14">
        <v>1937</v>
      </c>
      <c r="H27">
        <v>1</v>
      </c>
      <c r="I27" s="21">
        <f>LOOKUP($B27,CPI!$A:$A,CPI!$B:$B)</f>
        <v>14.4</v>
      </c>
      <c r="J27" s="21">
        <f>LOOKUP(2018,CPI!$A:$A,CPI!$B:$B)</f>
        <v>251.107</v>
      </c>
      <c r="L27" s="14">
        <v>1937</v>
      </c>
      <c r="M27">
        <v>1</v>
      </c>
      <c r="N27" s="21">
        <f>LOOKUP($B27,CPI!$A:$A,CPI!$B:$B)</f>
        <v>14.4</v>
      </c>
      <c r="O27" s="21">
        <f>LOOKUP(2018,CPI!$A:$A,CPI!$B:$B)</f>
        <v>251.107</v>
      </c>
      <c r="P27" s="23" t="e">
        <f t="shared" si="0"/>
        <v>#REF!</v>
      </c>
      <c r="Q27" s="23">
        <f t="shared" si="1"/>
        <v>0</v>
      </c>
      <c r="R27" s="23">
        <f t="shared" si="2"/>
        <v>0</v>
      </c>
    </row>
    <row r="28" spans="1:18">
      <c r="A28" s="20" t="e">
        <f>PretaxMinimumWage!#REF!</f>
        <v>#REF!</v>
      </c>
      <c r="B28" s="14">
        <v>1938</v>
      </c>
      <c r="C28">
        <v>1</v>
      </c>
      <c r="D28" s="21">
        <f>LOOKUP(B28,CPI!$A:$A,CPI!$B:$B)</f>
        <v>14.1</v>
      </c>
      <c r="E28" s="21">
        <f>LOOKUP(2018,CPI!$A:$A,CPI!$B:$B)</f>
        <v>251.107</v>
      </c>
      <c r="F28" s="22">
        <v>0</v>
      </c>
      <c r="G28" s="14">
        <v>1938</v>
      </c>
      <c r="H28">
        <v>1</v>
      </c>
      <c r="I28" s="21">
        <f>LOOKUP($B28,CPI!$A:$A,CPI!$B:$B)</f>
        <v>14.1</v>
      </c>
      <c r="J28" s="21">
        <f>LOOKUP(2018,CPI!$A:$A,CPI!$B:$B)</f>
        <v>251.107</v>
      </c>
      <c r="L28" s="14">
        <v>1938</v>
      </c>
      <c r="M28">
        <v>1</v>
      </c>
      <c r="N28" s="21">
        <f>LOOKUP($B28,CPI!$A:$A,CPI!$B:$B)</f>
        <v>14.1</v>
      </c>
      <c r="O28" s="21">
        <f>LOOKUP(2018,CPI!$A:$A,CPI!$B:$B)</f>
        <v>251.107</v>
      </c>
      <c r="P28" s="23" t="e">
        <f t="shared" si="0"/>
        <v>#REF!</v>
      </c>
      <c r="Q28" s="23">
        <f t="shared" si="1"/>
        <v>0</v>
      </c>
      <c r="R28" s="23">
        <f t="shared" si="2"/>
        <v>0</v>
      </c>
    </row>
    <row r="29" spans="1:18">
      <c r="A29" s="20" t="e">
        <f>PretaxMinimumWage!#REF!</f>
        <v>#REF!</v>
      </c>
      <c r="B29" s="14">
        <v>1939</v>
      </c>
      <c r="C29">
        <v>1</v>
      </c>
      <c r="D29" s="21">
        <f>LOOKUP(B29,CPI!$A:$A,CPI!$B:$B)</f>
        <v>13.9</v>
      </c>
      <c r="E29" s="21">
        <f>LOOKUP(2018,CPI!$A:$A,CPI!$B:$B)</f>
        <v>251.107</v>
      </c>
      <c r="F29" s="22">
        <v>0</v>
      </c>
      <c r="G29" s="14">
        <v>1939</v>
      </c>
      <c r="H29">
        <v>1</v>
      </c>
      <c r="I29" s="21">
        <f>LOOKUP($B29,CPI!$A:$A,CPI!$B:$B)</f>
        <v>13.9</v>
      </c>
      <c r="J29" s="21">
        <f>LOOKUP(2018,CPI!$A:$A,CPI!$B:$B)</f>
        <v>251.107</v>
      </c>
      <c r="L29" s="14">
        <v>1939</v>
      </c>
      <c r="M29">
        <v>1</v>
      </c>
      <c r="N29" s="21">
        <f>LOOKUP($B29,CPI!$A:$A,CPI!$B:$B)</f>
        <v>13.9</v>
      </c>
      <c r="O29" s="21">
        <f>LOOKUP(2018,CPI!$A:$A,CPI!$B:$B)</f>
        <v>251.107</v>
      </c>
      <c r="P29" s="23" t="e">
        <f t="shared" si="0"/>
        <v>#REF!</v>
      </c>
      <c r="Q29" s="23">
        <f t="shared" si="1"/>
        <v>0</v>
      </c>
      <c r="R29" s="23">
        <f t="shared" si="2"/>
        <v>0</v>
      </c>
    </row>
    <row r="30" spans="1:18">
      <c r="A30" s="20" t="e">
        <f>PretaxMinimumWage!#REF!</f>
        <v>#REF!</v>
      </c>
      <c r="B30" s="14">
        <v>1940</v>
      </c>
      <c r="C30">
        <v>1</v>
      </c>
      <c r="D30" s="21">
        <f>LOOKUP(B30,CPI!$A:$A,CPI!$B:$B)</f>
        <v>14</v>
      </c>
      <c r="E30" s="21">
        <f>LOOKUP(2018,CPI!$A:$A,CPI!$B:$B)</f>
        <v>251.107</v>
      </c>
      <c r="F30" s="22">
        <v>0</v>
      </c>
      <c r="G30" s="14">
        <v>1940</v>
      </c>
      <c r="H30">
        <v>1</v>
      </c>
      <c r="I30" s="21">
        <f>LOOKUP($B30,CPI!$A:$A,CPI!$B:$B)</f>
        <v>14</v>
      </c>
      <c r="J30" s="21">
        <f>LOOKUP(2018,CPI!$A:$A,CPI!$B:$B)</f>
        <v>251.107</v>
      </c>
      <c r="L30" s="14">
        <v>1940</v>
      </c>
      <c r="M30">
        <v>1</v>
      </c>
      <c r="N30" s="21">
        <f>LOOKUP($B30,CPI!$A:$A,CPI!$B:$B)</f>
        <v>14</v>
      </c>
      <c r="O30" s="21">
        <f>LOOKUP(2018,CPI!$A:$A,CPI!$B:$B)</f>
        <v>251.107</v>
      </c>
      <c r="P30" s="23" t="e">
        <f t="shared" si="0"/>
        <v>#REF!</v>
      </c>
      <c r="Q30" s="23">
        <f t="shared" si="1"/>
        <v>0</v>
      </c>
      <c r="R30" s="23">
        <f t="shared" si="2"/>
        <v>0</v>
      </c>
    </row>
    <row r="31" spans="1:18">
      <c r="A31" s="20" t="e">
        <f>PretaxMinimumWage!#REF!</f>
        <v>#REF!</v>
      </c>
      <c r="B31" s="14">
        <v>1941</v>
      </c>
      <c r="C31">
        <v>1</v>
      </c>
      <c r="D31" s="21">
        <f>LOOKUP(B31,CPI!$A:$A,CPI!$B:$B)</f>
        <v>14.7</v>
      </c>
      <c r="E31" s="21">
        <f>LOOKUP(2018,CPI!$A:$A,CPI!$B:$B)</f>
        <v>251.107</v>
      </c>
      <c r="F31" s="22">
        <v>0</v>
      </c>
      <c r="G31" s="14">
        <v>1941</v>
      </c>
      <c r="H31">
        <v>1</v>
      </c>
      <c r="I31" s="21">
        <f>LOOKUP($B31,CPI!$A:$A,CPI!$B:$B)</f>
        <v>14.7</v>
      </c>
      <c r="J31" s="21">
        <f>LOOKUP(2018,CPI!$A:$A,CPI!$B:$B)</f>
        <v>251.107</v>
      </c>
      <c r="L31" s="14">
        <v>1941</v>
      </c>
      <c r="M31">
        <v>1</v>
      </c>
      <c r="N31" s="21">
        <f>LOOKUP($B31,CPI!$A:$A,CPI!$B:$B)</f>
        <v>14.7</v>
      </c>
      <c r="O31" s="21">
        <f>LOOKUP(2018,CPI!$A:$A,CPI!$B:$B)</f>
        <v>251.107</v>
      </c>
      <c r="P31" s="23" t="e">
        <f t="shared" si="0"/>
        <v>#REF!</v>
      </c>
      <c r="Q31" s="23">
        <f t="shared" si="1"/>
        <v>0</v>
      </c>
      <c r="R31" s="23">
        <f t="shared" si="2"/>
        <v>0</v>
      </c>
    </row>
    <row r="32" spans="1:18">
      <c r="A32" s="20" t="e">
        <f>PretaxMinimumWage!#REF!</f>
        <v>#REF!</v>
      </c>
      <c r="B32" s="14">
        <v>1942</v>
      </c>
      <c r="C32">
        <v>1</v>
      </c>
      <c r="D32" s="21">
        <f>LOOKUP(B32,CPI!$A:$A,CPI!$B:$B)</f>
        <v>16.3</v>
      </c>
      <c r="E32" s="21">
        <f>LOOKUP(2018,CPI!$A:$A,CPI!$B:$B)</f>
        <v>251.107</v>
      </c>
      <c r="F32" s="22">
        <v>0</v>
      </c>
      <c r="G32" s="14">
        <v>1942</v>
      </c>
      <c r="H32">
        <v>1</v>
      </c>
      <c r="I32" s="21">
        <f>LOOKUP($B32,CPI!$A:$A,CPI!$B:$B)</f>
        <v>16.3</v>
      </c>
      <c r="J32" s="21">
        <f>LOOKUP(2018,CPI!$A:$A,CPI!$B:$B)</f>
        <v>251.107</v>
      </c>
      <c r="L32" s="14">
        <v>1942</v>
      </c>
      <c r="M32">
        <v>1</v>
      </c>
      <c r="N32" s="21">
        <f>LOOKUP($B32,CPI!$A:$A,CPI!$B:$B)</f>
        <v>16.3</v>
      </c>
      <c r="O32" s="21">
        <f>LOOKUP(2018,CPI!$A:$A,CPI!$B:$B)</f>
        <v>251.107</v>
      </c>
      <c r="P32" s="23" t="e">
        <f t="shared" si="0"/>
        <v>#REF!</v>
      </c>
      <c r="Q32" s="23">
        <f t="shared" si="1"/>
        <v>0</v>
      </c>
      <c r="R32" s="23">
        <f t="shared" si="2"/>
        <v>0</v>
      </c>
    </row>
    <row r="33" spans="1:18">
      <c r="A33" s="20" t="e">
        <f>PretaxMinimumWage!#REF!</f>
        <v>#REF!</v>
      </c>
      <c r="B33" s="14">
        <v>1943</v>
      </c>
      <c r="C33">
        <v>1</v>
      </c>
      <c r="D33" s="21">
        <f>LOOKUP(B33,CPI!$A:$A,CPI!$B:$B)</f>
        <v>17.3</v>
      </c>
      <c r="E33" s="21">
        <f>LOOKUP(2018,CPI!$A:$A,CPI!$B:$B)</f>
        <v>251.107</v>
      </c>
      <c r="F33" s="22">
        <v>0</v>
      </c>
      <c r="G33" s="14">
        <v>1943</v>
      </c>
      <c r="H33">
        <v>1</v>
      </c>
      <c r="I33" s="21">
        <f>LOOKUP($B33,CPI!$A:$A,CPI!$B:$B)</f>
        <v>17.3</v>
      </c>
      <c r="J33" s="21">
        <f>LOOKUP(2018,CPI!$A:$A,CPI!$B:$B)</f>
        <v>251.107</v>
      </c>
      <c r="L33" s="14">
        <v>1943</v>
      </c>
      <c r="M33">
        <v>1</v>
      </c>
      <c r="N33" s="21">
        <f>LOOKUP($B33,CPI!$A:$A,CPI!$B:$B)</f>
        <v>17.3</v>
      </c>
      <c r="O33" s="21">
        <f>LOOKUP(2018,CPI!$A:$A,CPI!$B:$B)</f>
        <v>251.107</v>
      </c>
      <c r="P33" s="23" t="e">
        <f t="shared" si="0"/>
        <v>#REF!</v>
      </c>
      <c r="Q33" s="23">
        <f t="shared" si="1"/>
        <v>0</v>
      </c>
      <c r="R33" s="23">
        <f t="shared" si="2"/>
        <v>0</v>
      </c>
    </row>
    <row r="34" spans="1:18">
      <c r="A34" s="20" t="e">
        <f>PretaxMinimumWage!#REF!</f>
        <v>#REF!</v>
      </c>
      <c r="B34" s="14">
        <v>1944</v>
      </c>
      <c r="C34">
        <v>1</v>
      </c>
      <c r="D34" s="21">
        <f>LOOKUP(B34,CPI!$A:$A,CPI!$B:$B)</f>
        <v>17.600000000000001</v>
      </c>
      <c r="E34" s="21">
        <f>LOOKUP(2018,CPI!$A:$A,CPI!$B:$B)</f>
        <v>251.107</v>
      </c>
      <c r="F34" s="22">
        <v>0</v>
      </c>
      <c r="G34" s="14">
        <v>1944</v>
      </c>
      <c r="H34">
        <v>1</v>
      </c>
      <c r="I34" s="21">
        <f>LOOKUP($B34,CPI!$A:$A,CPI!$B:$B)</f>
        <v>17.600000000000001</v>
      </c>
      <c r="J34" s="21">
        <f>LOOKUP(2018,CPI!$A:$A,CPI!$B:$B)</f>
        <v>251.107</v>
      </c>
      <c r="L34" s="14">
        <v>1944</v>
      </c>
      <c r="M34">
        <v>1</v>
      </c>
      <c r="N34" s="21">
        <f>LOOKUP($B34,CPI!$A:$A,CPI!$B:$B)</f>
        <v>17.600000000000001</v>
      </c>
      <c r="O34" s="21">
        <f>LOOKUP(2018,CPI!$A:$A,CPI!$B:$B)</f>
        <v>251.107</v>
      </c>
      <c r="P34" s="23" t="e">
        <f t="shared" si="0"/>
        <v>#REF!</v>
      </c>
      <c r="Q34" s="23">
        <f t="shared" si="1"/>
        <v>0</v>
      </c>
      <c r="R34" s="23">
        <f t="shared" si="2"/>
        <v>0</v>
      </c>
    </row>
    <row r="35" spans="1:18">
      <c r="A35" s="20" t="e">
        <f>PretaxMinimumWage!#REF!</f>
        <v>#REF!</v>
      </c>
      <c r="B35" s="14">
        <v>1945</v>
      </c>
      <c r="C35">
        <v>1</v>
      </c>
      <c r="D35" s="21">
        <f>LOOKUP(B35,CPI!$A:$A,CPI!$B:$B)</f>
        <v>18</v>
      </c>
      <c r="E35" s="21">
        <f>LOOKUP(2018,CPI!$A:$A,CPI!$B:$B)</f>
        <v>251.107</v>
      </c>
      <c r="F35" s="22">
        <v>0</v>
      </c>
      <c r="G35" s="14">
        <v>1945</v>
      </c>
      <c r="H35">
        <v>1</v>
      </c>
      <c r="I35" s="21">
        <f>LOOKUP($B35,CPI!$A:$A,CPI!$B:$B)</f>
        <v>18</v>
      </c>
      <c r="J35" s="21">
        <f>LOOKUP(2018,CPI!$A:$A,CPI!$B:$B)</f>
        <v>251.107</v>
      </c>
      <c r="L35" s="14">
        <v>1945</v>
      </c>
      <c r="M35">
        <v>1</v>
      </c>
      <c r="N35" s="21">
        <f>LOOKUP($B35,CPI!$A:$A,CPI!$B:$B)</f>
        <v>18</v>
      </c>
      <c r="O35" s="21">
        <f>LOOKUP(2018,CPI!$A:$A,CPI!$B:$B)</f>
        <v>251.107</v>
      </c>
      <c r="P35" s="23" t="e">
        <f t="shared" si="0"/>
        <v>#REF!</v>
      </c>
      <c r="Q35" s="23">
        <f t="shared" si="1"/>
        <v>0</v>
      </c>
      <c r="R35" s="23">
        <f t="shared" si="2"/>
        <v>0</v>
      </c>
    </row>
    <row r="36" spans="1:18">
      <c r="A36" s="20" t="e">
        <f>PretaxMinimumWage!#REF!</f>
        <v>#REF!</v>
      </c>
      <c r="B36" s="14">
        <v>1946</v>
      </c>
      <c r="C36">
        <v>1</v>
      </c>
      <c r="D36" s="21">
        <f>LOOKUP(B36,CPI!$A:$A,CPI!$B:$B)</f>
        <v>19.5</v>
      </c>
      <c r="E36" s="21">
        <f>LOOKUP(2018,CPI!$A:$A,CPI!$B:$B)</f>
        <v>251.107</v>
      </c>
      <c r="F36" s="22">
        <v>0</v>
      </c>
      <c r="G36" s="14">
        <v>1946</v>
      </c>
      <c r="H36">
        <v>1</v>
      </c>
      <c r="I36" s="21">
        <f>LOOKUP($B36,CPI!$A:$A,CPI!$B:$B)</f>
        <v>19.5</v>
      </c>
      <c r="J36" s="21">
        <f>LOOKUP(2018,CPI!$A:$A,CPI!$B:$B)</f>
        <v>251.107</v>
      </c>
      <c r="L36" s="14">
        <v>1946</v>
      </c>
      <c r="M36">
        <v>1</v>
      </c>
      <c r="N36" s="21">
        <f>LOOKUP($B36,CPI!$A:$A,CPI!$B:$B)</f>
        <v>19.5</v>
      </c>
      <c r="O36" s="21">
        <f>LOOKUP(2018,CPI!$A:$A,CPI!$B:$B)</f>
        <v>251.107</v>
      </c>
      <c r="P36" s="23" t="e">
        <f t="shared" si="0"/>
        <v>#REF!</v>
      </c>
      <c r="Q36" s="23">
        <f t="shared" si="1"/>
        <v>0</v>
      </c>
      <c r="R36" s="23">
        <f t="shared" si="2"/>
        <v>0</v>
      </c>
    </row>
    <row r="37" spans="1:18">
      <c r="A37" s="20" t="e">
        <f>PretaxMinimumWage!#REF!</f>
        <v>#REF!</v>
      </c>
      <c r="B37" s="14">
        <v>1947</v>
      </c>
      <c r="C37">
        <v>1</v>
      </c>
      <c r="D37" s="21">
        <f>LOOKUP(B37,CPI!$A:$A,CPI!$B:$B)</f>
        <v>22.3</v>
      </c>
      <c r="E37" s="21">
        <f>LOOKUP(2018,CPI!$A:$A,CPI!$B:$B)</f>
        <v>251.107</v>
      </c>
      <c r="F37" s="22">
        <v>0</v>
      </c>
      <c r="G37" s="14">
        <v>1947</v>
      </c>
      <c r="H37">
        <v>1</v>
      </c>
      <c r="I37" s="21">
        <f>LOOKUP($B37,CPI!$A:$A,CPI!$B:$B)</f>
        <v>22.3</v>
      </c>
      <c r="J37" s="21">
        <f>LOOKUP(2018,CPI!$A:$A,CPI!$B:$B)</f>
        <v>251.107</v>
      </c>
      <c r="L37" s="14">
        <v>1947</v>
      </c>
      <c r="M37">
        <v>1</v>
      </c>
      <c r="N37" s="21">
        <f>LOOKUP($B37,CPI!$A:$A,CPI!$B:$B)</f>
        <v>22.3</v>
      </c>
      <c r="O37" s="21">
        <f>LOOKUP(2018,CPI!$A:$A,CPI!$B:$B)</f>
        <v>251.107</v>
      </c>
      <c r="P37" s="23" t="e">
        <f t="shared" si="0"/>
        <v>#REF!</v>
      </c>
      <c r="Q37" s="23">
        <f t="shared" si="1"/>
        <v>0</v>
      </c>
      <c r="R37" s="23">
        <f t="shared" si="2"/>
        <v>0</v>
      </c>
    </row>
    <row r="38" spans="1:18">
      <c r="A38" s="20" t="e">
        <f>PretaxMinimumWage!#REF!</f>
        <v>#REF!</v>
      </c>
      <c r="B38" s="14">
        <v>1948</v>
      </c>
      <c r="C38">
        <v>1</v>
      </c>
      <c r="D38" s="21">
        <f>LOOKUP(B38,CPI!$A:$A,CPI!$B:$B)</f>
        <v>24.1</v>
      </c>
      <c r="E38" s="21">
        <f>LOOKUP(2018,CPI!$A:$A,CPI!$B:$B)</f>
        <v>251.107</v>
      </c>
      <c r="F38" s="22">
        <v>0</v>
      </c>
      <c r="G38" s="14">
        <v>1948</v>
      </c>
      <c r="H38">
        <v>1</v>
      </c>
      <c r="I38" s="21">
        <f>LOOKUP($B38,CPI!$A:$A,CPI!$B:$B)</f>
        <v>24.1</v>
      </c>
      <c r="J38" s="21">
        <f>LOOKUP(2018,CPI!$A:$A,CPI!$B:$B)</f>
        <v>251.107</v>
      </c>
      <c r="L38" s="14">
        <v>1948</v>
      </c>
      <c r="M38">
        <v>1</v>
      </c>
      <c r="N38" s="21">
        <f>LOOKUP($B38,CPI!$A:$A,CPI!$B:$B)</f>
        <v>24.1</v>
      </c>
      <c r="O38" s="21">
        <f>LOOKUP(2018,CPI!$A:$A,CPI!$B:$B)</f>
        <v>251.107</v>
      </c>
      <c r="P38" s="23" t="e">
        <f t="shared" si="0"/>
        <v>#REF!</v>
      </c>
      <c r="Q38" s="23">
        <f t="shared" si="1"/>
        <v>0</v>
      </c>
      <c r="R38" s="23">
        <f t="shared" si="2"/>
        <v>0</v>
      </c>
    </row>
    <row r="39" spans="1:18">
      <c r="A39" s="20" t="e">
        <f>PretaxMinimumWage!#REF!</f>
        <v>#REF!</v>
      </c>
      <c r="B39" s="14">
        <v>1949</v>
      </c>
      <c r="C39">
        <v>1</v>
      </c>
      <c r="D39" s="21">
        <f>LOOKUP(B39,CPI!$A:$A,CPI!$B:$B)</f>
        <v>23.8</v>
      </c>
      <c r="E39" s="21">
        <f>LOOKUP(2018,CPI!$A:$A,CPI!$B:$B)</f>
        <v>251.107</v>
      </c>
      <c r="F39" s="22">
        <v>0</v>
      </c>
      <c r="G39" s="14">
        <v>1949</v>
      </c>
      <c r="H39">
        <v>1</v>
      </c>
      <c r="I39" s="21">
        <f>LOOKUP($B39,CPI!$A:$A,CPI!$B:$B)</f>
        <v>23.8</v>
      </c>
      <c r="J39" s="21">
        <f>LOOKUP(2018,CPI!$A:$A,CPI!$B:$B)</f>
        <v>251.107</v>
      </c>
      <c r="L39" s="14">
        <v>1949</v>
      </c>
      <c r="M39">
        <v>1</v>
      </c>
      <c r="N39" s="21">
        <f>LOOKUP($B39,CPI!$A:$A,CPI!$B:$B)</f>
        <v>23.8</v>
      </c>
      <c r="O39" s="21">
        <f>LOOKUP(2018,CPI!$A:$A,CPI!$B:$B)</f>
        <v>251.107</v>
      </c>
      <c r="P39" s="23" t="e">
        <f t="shared" si="0"/>
        <v>#REF!</v>
      </c>
      <c r="Q39" s="23">
        <f t="shared" si="1"/>
        <v>0</v>
      </c>
      <c r="R39" s="23">
        <f t="shared" si="2"/>
        <v>0</v>
      </c>
    </row>
    <row r="40" spans="1:18">
      <c r="A40" s="20" t="e">
        <f>PretaxMinimumWage!#REF!</f>
        <v>#REF!</v>
      </c>
      <c r="B40" s="14">
        <v>1950</v>
      </c>
      <c r="C40">
        <v>1</v>
      </c>
      <c r="D40" s="21">
        <f>LOOKUP(B40,CPI!$A:$A,CPI!$B:$B)</f>
        <v>24.1</v>
      </c>
      <c r="E40" s="21">
        <f>LOOKUP(2018,CPI!$A:$A,CPI!$B:$B)</f>
        <v>251.107</v>
      </c>
      <c r="F40" s="22">
        <v>0</v>
      </c>
      <c r="G40" s="14">
        <v>1950</v>
      </c>
      <c r="H40">
        <v>1</v>
      </c>
      <c r="I40" s="21">
        <f>LOOKUP($B40,CPI!$A:$A,CPI!$B:$B)</f>
        <v>24.1</v>
      </c>
      <c r="J40" s="21">
        <f>LOOKUP(2018,CPI!$A:$A,CPI!$B:$B)</f>
        <v>251.107</v>
      </c>
      <c r="L40" s="14">
        <v>1950</v>
      </c>
      <c r="M40">
        <v>1</v>
      </c>
      <c r="N40" s="21">
        <f>LOOKUP($B40,CPI!$A:$A,CPI!$B:$B)</f>
        <v>24.1</v>
      </c>
      <c r="O40" s="21">
        <f>LOOKUP(2018,CPI!$A:$A,CPI!$B:$B)</f>
        <v>251.107</v>
      </c>
      <c r="P40" s="23" t="e">
        <f t="shared" si="0"/>
        <v>#REF!</v>
      </c>
      <c r="Q40" s="23">
        <f t="shared" si="1"/>
        <v>0</v>
      </c>
      <c r="R40" s="23">
        <f t="shared" si="2"/>
        <v>0</v>
      </c>
    </row>
    <row r="41" spans="1:18">
      <c r="A41" s="20" t="e">
        <f>PretaxMinimumWage!#REF!</f>
        <v>#REF!</v>
      </c>
      <c r="B41" s="14">
        <v>1951</v>
      </c>
      <c r="C41">
        <v>1</v>
      </c>
      <c r="D41" s="21">
        <f>LOOKUP(B41,CPI!$A:$A,CPI!$B:$B)</f>
        <v>26</v>
      </c>
      <c r="E41" s="21">
        <f>LOOKUP(2018,CPI!$A:$A,CPI!$B:$B)</f>
        <v>251.107</v>
      </c>
      <c r="F41" s="22">
        <v>0</v>
      </c>
      <c r="G41" s="14">
        <v>1951</v>
      </c>
      <c r="H41">
        <v>1</v>
      </c>
      <c r="I41" s="21">
        <f>LOOKUP($B41,CPI!$A:$A,CPI!$B:$B)</f>
        <v>26</v>
      </c>
      <c r="J41" s="21">
        <f>LOOKUP(2018,CPI!$A:$A,CPI!$B:$B)</f>
        <v>251.107</v>
      </c>
      <c r="L41" s="14">
        <v>1951</v>
      </c>
      <c r="M41">
        <v>1</v>
      </c>
      <c r="N41" s="21">
        <f>LOOKUP($B41,CPI!$A:$A,CPI!$B:$B)</f>
        <v>26</v>
      </c>
      <c r="O41" s="21">
        <f>LOOKUP(2018,CPI!$A:$A,CPI!$B:$B)</f>
        <v>251.107</v>
      </c>
      <c r="P41" s="23" t="e">
        <f t="shared" si="0"/>
        <v>#REF!</v>
      </c>
      <c r="Q41" s="23">
        <f t="shared" si="1"/>
        <v>0</v>
      </c>
      <c r="R41" s="23">
        <f t="shared" si="2"/>
        <v>0</v>
      </c>
    </row>
    <row r="42" spans="1:18">
      <c r="A42" s="20" t="e">
        <f>PretaxMinimumWage!#REF!</f>
        <v>#REF!</v>
      </c>
      <c r="B42" s="14">
        <v>1952</v>
      </c>
      <c r="C42">
        <v>1</v>
      </c>
      <c r="D42" s="21">
        <f>LOOKUP(B42,CPI!$A:$A,CPI!$B:$B)</f>
        <v>26.5</v>
      </c>
      <c r="E42" s="21">
        <f>LOOKUP(2018,CPI!$A:$A,CPI!$B:$B)</f>
        <v>251.107</v>
      </c>
      <c r="F42" s="22">
        <v>0</v>
      </c>
      <c r="G42" s="14">
        <v>1952</v>
      </c>
      <c r="H42">
        <v>1</v>
      </c>
      <c r="I42" s="21">
        <f>LOOKUP($B42,CPI!$A:$A,CPI!$B:$B)</f>
        <v>26.5</v>
      </c>
      <c r="J42" s="21">
        <f>LOOKUP(2018,CPI!$A:$A,CPI!$B:$B)</f>
        <v>251.107</v>
      </c>
      <c r="L42" s="14">
        <v>1952</v>
      </c>
      <c r="M42">
        <v>1</v>
      </c>
      <c r="N42" s="21">
        <f>LOOKUP($B42,CPI!$A:$A,CPI!$B:$B)</f>
        <v>26.5</v>
      </c>
      <c r="O42" s="21">
        <f>LOOKUP(2018,CPI!$A:$A,CPI!$B:$B)</f>
        <v>251.107</v>
      </c>
      <c r="P42" s="23" t="e">
        <f t="shared" si="0"/>
        <v>#REF!</v>
      </c>
      <c r="Q42" s="23">
        <f t="shared" si="1"/>
        <v>0</v>
      </c>
      <c r="R42" s="23">
        <f t="shared" si="2"/>
        <v>0</v>
      </c>
    </row>
    <row r="43" spans="1:18">
      <c r="A43" s="20" t="e">
        <f>PretaxMinimumWage!#REF!</f>
        <v>#REF!</v>
      </c>
      <c r="B43" s="14">
        <v>1953</v>
      </c>
      <c r="C43">
        <v>1</v>
      </c>
      <c r="D43" s="21">
        <f>LOOKUP(B43,CPI!$A:$A,CPI!$B:$B)</f>
        <v>26.7</v>
      </c>
      <c r="E43" s="21">
        <f>LOOKUP(2018,CPI!$A:$A,CPI!$B:$B)</f>
        <v>251.107</v>
      </c>
      <c r="F43" s="22">
        <v>0</v>
      </c>
      <c r="G43" s="14">
        <v>1953</v>
      </c>
      <c r="H43">
        <v>1</v>
      </c>
      <c r="I43" s="21">
        <f>LOOKUP($B43,CPI!$A:$A,CPI!$B:$B)</f>
        <v>26.7</v>
      </c>
      <c r="J43" s="21">
        <f>LOOKUP(2018,CPI!$A:$A,CPI!$B:$B)</f>
        <v>251.107</v>
      </c>
      <c r="L43" s="14">
        <v>1953</v>
      </c>
      <c r="M43">
        <v>1</v>
      </c>
      <c r="N43" s="21">
        <f>LOOKUP($B43,CPI!$A:$A,CPI!$B:$B)</f>
        <v>26.7</v>
      </c>
      <c r="O43" s="21">
        <f>LOOKUP(2018,CPI!$A:$A,CPI!$B:$B)</f>
        <v>251.107</v>
      </c>
      <c r="P43" s="23" t="e">
        <f t="shared" si="0"/>
        <v>#REF!</v>
      </c>
      <c r="Q43" s="23">
        <f t="shared" si="1"/>
        <v>0</v>
      </c>
      <c r="R43" s="23">
        <f t="shared" si="2"/>
        <v>0</v>
      </c>
    </row>
    <row r="44" spans="1:18">
      <c r="A44" s="20" t="e">
        <f>PretaxMinimumWage!#REF!</f>
        <v>#REF!</v>
      </c>
      <c r="B44" s="14">
        <v>1954</v>
      </c>
      <c r="C44">
        <v>1</v>
      </c>
      <c r="D44" s="21">
        <f>LOOKUP(B44,CPI!$A:$A,CPI!$B:$B)</f>
        <v>26.9</v>
      </c>
      <c r="E44" s="21">
        <f>LOOKUP(2018,CPI!$A:$A,CPI!$B:$B)</f>
        <v>251.107</v>
      </c>
      <c r="F44" s="22">
        <v>0</v>
      </c>
      <c r="G44" s="14">
        <v>1954</v>
      </c>
      <c r="H44">
        <v>1</v>
      </c>
      <c r="I44" s="21">
        <f>LOOKUP($B44,CPI!$A:$A,CPI!$B:$B)</f>
        <v>26.9</v>
      </c>
      <c r="J44" s="21">
        <f>LOOKUP(2018,CPI!$A:$A,CPI!$B:$B)</f>
        <v>251.107</v>
      </c>
      <c r="L44" s="14">
        <v>1954</v>
      </c>
      <c r="M44">
        <v>1</v>
      </c>
      <c r="N44" s="21">
        <f>LOOKUP($B44,CPI!$A:$A,CPI!$B:$B)</f>
        <v>26.9</v>
      </c>
      <c r="O44" s="21">
        <f>LOOKUP(2018,CPI!$A:$A,CPI!$B:$B)</f>
        <v>251.107</v>
      </c>
      <c r="P44" s="23" t="e">
        <f t="shared" si="0"/>
        <v>#REF!</v>
      </c>
      <c r="Q44" s="23">
        <f t="shared" si="1"/>
        <v>0</v>
      </c>
      <c r="R44" s="23">
        <f t="shared" si="2"/>
        <v>0</v>
      </c>
    </row>
    <row r="45" spans="1:18">
      <c r="A45" s="20" t="e">
        <f>PretaxMinimumWage!#REF!</f>
        <v>#REF!</v>
      </c>
      <c r="B45" s="14">
        <v>1955</v>
      </c>
      <c r="C45">
        <v>1</v>
      </c>
      <c r="D45" s="21">
        <f>LOOKUP(B45,CPI!$A:$A,CPI!$B:$B)</f>
        <v>26.8</v>
      </c>
      <c r="E45" s="21">
        <f>LOOKUP(2018,CPI!$A:$A,CPI!$B:$B)</f>
        <v>251.107</v>
      </c>
      <c r="F45" s="22">
        <v>0</v>
      </c>
      <c r="G45" s="14">
        <v>1955</v>
      </c>
      <c r="H45">
        <v>1</v>
      </c>
      <c r="I45" s="21">
        <f>LOOKUP($B45,CPI!$A:$A,CPI!$B:$B)</f>
        <v>26.8</v>
      </c>
      <c r="J45" s="21">
        <f>LOOKUP(2018,CPI!$A:$A,CPI!$B:$B)</f>
        <v>251.107</v>
      </c>
      <c r="L45" s="14">
        <v>1955</v>
      </c>
      <c r="M45">
        <v>1</v>
      </c>
      <c r="N45" s="21">
        <f>LOOKUP($B45,CPI!$A:$A,CPI!$B:$B)</f>
        <v>26.8</v>
      </c>
      <c r="O45" s="21">
        <f>LOOKUP(2018,CPI!$A:$A,CPI!$B:$B)</f>
        <v>251.107</v>
      </c>
      <c r="P45" s="23" t="e">
        <f t="shared" si="0"/>
        <v>#REF!</v>
      </c>
      <c r="Q45" s="23">
        <f t="shared" si="1"/>
        <v>0</v>
      </c>
      <c r="R45" s="23">
        <f t="shared" si="2"/>
        <v>0</v>
      </c>
    </row>
    <row r="46" spans="1:18">
      <c r="A46" s="20" t="e">
        <f>PretaxMinimumWage!#REF!</f>
        <v>#REF!</v>
      </c>
      <c r="B46" s="14">
        <v>1956</v>
      </c>
      <c r="C46">
        <v>1</v>
      </c>
      <c r="D46" s="21">
        <f>LOOKUP(B46,CPI!$A:$A,CPI!$B:$B)</f>
        <v>27.2</v>
      </c>
      <c r="E46" s="21">
        <f>LOOKUP(2018,CPI!$A:$A,CPI!$B:$B)</f>
        <v>251.107</v>
      </c>
      <c r="F46" s="22">
        <v>0</v>
      </c>
      <c r="G46" s="14">
        <v>1956</v>
      </c>
      <c r="H46">
        <v>1</v>
      </c>
      <c r="I46" s="21">
        <f>LOOKUP($B46,CPI!$A:$A,CPI!$B:$B)</f>
        <v>27.2</v>
      </c>
      <c r="J46" s="21">
        <f>LOOKUP(2018,CPI!$A:$A,CPI!$B:$B)</f>
        <v>251.107</v>
      </c>
      <c r="L46" s="14">
        <v>1956</v>
      </c>
      <c r="M46">
        <v>1</v>
      </c>
      <c r="N46" s="21">
        <f>LOOKUP($B46,CPI!$A:$A,CPI!$B:$B)</f>
        <v>27.2</v>
      </c>
      <c r="O46" s="21">
        <f>LOOKUP(2018,CPI!$A:$A,CPI!$B:$B)</f>
        <v>251.107</v>
      </c>
      <c r="P46" s="23" t="e">
        <f t="shared" si="0"/>
        <v>#REF!</v>
      </c>
      <c r="Q46" s="23">
        <f t="shared" si="1"/>
        <v>0</v>
      </c>
      <c r="R46" s="23">
        <f t="shared" si="2"/>
        <v>0</v>
      </c>
    </row>
    <row r="47" spans="1:18">
      <c r="A47" s="20" t="e">
        <f>PretaxMinimumWage!#REF!</f>
        <v>#REF!</v>
      </c>
      <c r="B47" s="14">
        <v>1957</v>
      </c>
      <c r="C47">
        <v>1</v>
      </c>
      <c r="D47" s="21">
        <f>LOOKUP(B47,CPI!$A:$A,CPI!$B:$B)</f>
        <v>28.1</v>
      </c>
      <c r="E47" s="21">
        <f>LOOKUP(2018,CPI!$A:$A,CPI!$B:$B)</f>
        <v>251.107</v>
      </c>
      <c r="F47" s="22">
        <v>0</v>
      </c>
      <c r="G47" s="14">
        <v>1957</v>
      </c>
      <c r="H47">
        <v>1</v>
      </c>
      <c r="I47" s="21">
        <f>LOOKUP($B47,CPI!$A:$A,CPI!$B:$B)</f>
        <v>28.1</v>
      </c>
      <c r="J47" s="21">
        <f>LOOKUP(2018,CPI!$A:$A,CPI!$B:$B)</f>
        <v>251.107</v>
      </c>
      <c r="L47" s="14">
        <v>1957</v>
      </c>
      <c r="M47">
        <v>1</v>
      </c>
      <c r="N47" s="21">
        <f>LOOKUP($B47,CPI!$A:$A,CPI!$B:$B)</f>
        <v>28.1</v>
      </c>
      <c r="O47" s="21">
        <f>LOOKUP(2018,CPI!$A:$A,CPI!$B:$B)</f>
        <v>251.107</v>
      </c>
      <c r="P47" s="23" t="e">
        <f t="shared" si="0"/>
        <v>#REF!</v>
      </c>
      <c r="Q47" s="23">
        <f t="shared" si="1"/>
        <v>0</v>
      </c>
      <c r="R47" s="23">
        <f t="shared" si="2"/>
        <v>0</v>
      </c>
    </row>
    <row r="48" spans="1:18">
      <c r="A48" s="20" t="e">
        <f>PretaxMinimumWage!#REF!</f>
        <v>#REF!</v>
      </c>
      <c r="B48" s="14">
        <v>1958</v>
      </c>
      <c r="C48">
        <v>1</v>
      </c>
      <c r="D48" s="21">
        <f>LOOKUP(B48,CPI!$A:$A,CPI!$B:$B)</f>
        <v>28.9</v>
      </c>
      <c r="E48" s="21">
        <f>LOOKUP(2018,CPI!$A:$A,CPI!$B:$B)</f>
        <v>251.107</v>
      </c>
      <c r="F48" s="22">
        <v>0</v>
      </c>
      <c r="G48" s="14">
        <v>1958</v>
      </c>
      <c r="H48">
        <v>1</v>
      </c>
      <c r="I48" s="21">
        <f>LOOKUP($B48,CPI!$A:$A,CPI!$B:$B)</f>
        <v>28.9</v>
      </c>
      <c r="J48" s="21">
        <f>LOOKUP(2018,CPI!$A:$A,CPI!$B:$B)</f>
        <v>251.107</v>
      </c>
      <c r="L48" s="14">
        <v>1958</v>
      </c>
      <c r="M48">
        <v>1</v>
      </c>
      <c r="N48" s="21">
        <f>LOOKUP($B48,CPI!$A:$A,CPI!$B:$B)</f>
        <v>28.9</v>
      </c>
      <c r="O48" s="21">
        <f>LOOKUP(2018,CPI!$A:$A,CPI!$B:$B)</f>
        <v>251.107</v>
      </c>
      <c r="P48" s="23" t="e">
        <f t="shared" si="0"/>
        <v>#REF!</v>
      </c>
      <c r="Q48" s="23">
        <f t="shared" si="1"/>
        <v>0</v>
      </c>
      <c r="R48" s="23">
        <f t="shared" si="2"/>
        <v>0</v>
      </c>
    </row>
    <row r="49" spans="1:18">
      <c r="A49" s="20" t="e">
        <f>PretaxMinimumWage!#REF!</f>
        <v>#REF!</v>
      </c>
      <c r="B49" s="14">
        <v>1959</v>
      </c>
      <c r="C49">
        <v>1</v>
      </c>
      <c r="D49" s="21">
        <f>LOOKUP(B49,CPI!$A:$A,CPI!$B:$B)</f>
        <v>29.1</v>
      </c>
      <c r="E49" s="21">
        <f>LOOKUP(2018,CPI!$A:$A,CPI!$B:$B)</f>
        <v>251.107</v>
      </c>
      <c r="F49" s="22">
        <v>0</v>
      </c>
      <c r="G49" s="14">
        <v>1959</v>
      </c>
      <c r="H49">
        <v>1</v>
      </c>
      <c r="I49" s="21">
        <f>LOOKUP($B49,CPI!$A:$A,CPI!$B:$B)</f>
        <v>29.1</v>
      </c>
      <c r="J49" s="21">
        <f>LOOKUP(2018,CPI!$A:$A,CPI!$B:$B)</f>
        <v>251.107</v>
      </c>
      <c r="L49" s="14">
        <v>1959</v>
      </c>
      <c r="M49">
        <v>1</v>
      </c>
      <c r="N49" s="21">
        <f>LOOKUP($B49,CPI!$A:$A,CPI!$B:$B)</f>
        <v>29.1</v>
      </c>
      <c r="O49" s="21">
        <f>LOOKUP(2018,CPI!$A:$A,CPI!$B:$B)</f>
        <v>251.107</v>
      </c>
      <c r="P49" s="23" t="e">
        <f t="shared" si="0"/>
        <v>#REF!</v>
      </c>
      <c r="Q49" s="23">
        <f t="shared" si="1"/>
        <v>0</v>
      </c>
      <c r="R49" s="23">
        <f t="shared" si="2"/>
        <v>0</v>
      </c>
    </row>
    <row r="50" spans="1:18">
      <c r="A50" s="20" t="e">
        <f>PretaxMinimumWage!#REF!</f>
        <v>#REF!</v>
      </c>
      <c r="B50" s="14">
        <v>1960</v>
      </c>
      <c r="C50">
        <f>'Exchange rate'!$B1</f>
        <v>1</v>
      </c>
      <c r="D50" s="21">
        <f>LOOKUP(B50,CPI!$A:$A,CPI!$B:$B)</f>
        <v>29.6</v>
      </c>
      <c r="E50" s="21">
        <f>LOOKUP(2018,CPI!$A:$A,CPI!$B:$B)</f>
        <v>251.107</v>
      </c>
      <c r="F50" s="22">
        <v>0</v>
      </c>
      <c r="G50" s="14">
        <v>1960</v>
      </c>
      <c r="H50">
        <f>'Exchange rate'!$B1</f>
        <v>1</v>
      </c>
      <c r="I50" s="21">
        <f>LOOKUP($B50,CPI!$A:$A,CPI!$B:$B)</f>
        <v>29.6</v>
      </c>
      <c r="J50" s="21">
        <f>LOOKUP(2018,CPI!$A:$A,CPI!$B:$B)</f>
        <v>251.107</v>
      </c>
      <c r="L50" s="14">
        <v>1960</v>
      </c>
      <c r="M50">
        <f>'Exchange rate'!$B1</f>
        <v>1</v>
      </c>
      <c r="N50" s="21">
        <f>LOOKUP($B50,CPI!$A:$A,CPI!$B:$B)</f>
        <v>29.6</v>
      </c>
      <c r="O50" s="21">
        <f>LOOKUP(2018,CPI!$A:$A,CPI!$B:$B)</f>
        <v>251.107</v>
      </c>
      <c r="P50" s="23" t="e">
        <f t="shared" si="0"/>
        <v>#REF!</v>
      </c>
      <c r="Q50" s="23">
        <f t="shared" si="1"/>
        <v>0</v>
      </c>
      <c r="R50" s="23">
        <f t="shared" si="2"/>
        <v>0</v>
      </c>
    </row>
    <row r="51" spans="1:18">
      <c r="A51" s="20" t="e">
        <f>PretaxMinimumWage!#REF!</f>
        <v>#REF!</v>
      </c>
      <c r="B51" s="14">
        <v>1961</v>
      </c>
      <c r="C51">
        <f>'Exchange rate'!B2</f>
        <v>1</v>
      </c>
      <c r="D51" s="21">
        <f>LOOKUP(B51,CPI!$A:$A,CPI!$B:$B)</f>
        <v>29.9</v>
      </c>
      <c r="E51" s="21">
        <f>LOOKUP(2018,CPI!$A:$A,CPI!$B:$B)</f>
        <v>251.107</v>
      </c>
      <c r="F51" s="22">
        <v>0</v>
      </c>
      <c r="G51" s="14">
        <v>1961</v>
      </c>
      <c r="H51">
        <f>'Exchange rate'!$B2</f>
        <v>1</v>
      </c>
      <c r="I51" s="21">
        <f>LOOKUP($B51,CPI!$A:$A,CPI!$B:$B)</f>
        <v>29.9</v>
      </c>
      <c r="J51" s="21">
        <f>LOOKUP(2018,CPI!$A:$A,CPI!$B:$B)</f>
        <v>251.107</v>
      </c>
      <c r="L51" s="14">
        <v>1961</v>
      </c>
      <c r="M51">
        <f>'Exchange rate'!$B2</f>
        <v>1</v>
      </c>
      <c r="N51" s="21">
        <f>LOOKUP($B51,CPI!$A:$A,CPI!$B:$B)</f>
        <v>29.9</v>
      </c>
      <c r="O51" s="21">
        <f>LOOKUP(2018,CPI!$A:$A,CPI!$B:$B)</f>
        <v>251.107</v>
      </c>
      <c r="P51" s="23" t="e">
        <f t="shared" si="0"/>
        <v>#REF!</v>
      </c>
      <c r="Q51" s="23">
        <f t="shared" si="1"/>
        <v>0</v>
      </c>
      <c r="R51" s="23">
        <f t="shared" si="2"/>
        <v>0</v>
      </c>
    </row>
    <row r="52" spans="1:18">
      <c r="A52" s="20" t="e">
        <f>PretaxMinimumWage!#REF!</f>
        <v>#REF!</v>
      </c>
      <c r="B52" s="14">
        <v>1962</v>
      </c>
      <c r="C52">
        <f>'Exchange rate'!B3</f>
        <v>1</v>
      </c>
      <c r="D52" s="21">
        <f>LOOKUP(B52,CPI!$A:$A,CPI!$B:$B)</f>
        <v>30.2</v>
      </c>
      <c r="E52" s="21">
        <f>LOOKUP(2018,CPI!$A:$A,CPI!$B:$B)</f>
        <v>251.107</v>
      </c>
      <c r="F52" s="22">
        <v>0</v>
      </c>
      <c r="G52" s="14">
        <v>1962</v>
      </c>
      <c r="H52">
        <f>'Exchange rate'!$B3</f>
        <v>1</v>
      </c>
      <c r="I52" s="21">
        <f>LOOKUP($B52,CPI!$A:$A,CPI!$B:$B)</f>
        <v>30.2</v>
      </c>
      <c r="J52" s="21">
        <f>LOOKUP(2018,CPI!$A:$A,CPI!$B:$B)</f>
        <v>251.107</v>
      </c>
      <c r="L52" s="14">
        <v>1962</v>
      </c>
      <c r="M52">
        <f>'Exchange rate'!$B3</f>
        <v>1</v>
      </c>
      <c r="N52" s="21">
        <f>LOOKUP($B52,CPI!$A:$A,CPI!$B:$B)</f>
        <v>30.2</v>
      </c>
      <c r="O52" s="21">
        <f>LOOKUP(2018,CPI!$A:$A,CPI!$B:$B)</f>
        <v>251.107</v>
      </c>
      <c r="P52" s="23" t="e">
        <f t="shared" si="0"/>
        <v>#REF!</v>
      </c>
      <c r="Q52" s="23">
        <f t="shared" si="1"/>
        <v>0</v>
      </c>
      <c r="R52" s="23">
        <f t="shared" si="2"/>
        <v>0</v>
      </c>
    </row>
    <row r="53" spans="1:18">
      <c r="A53" s="20" t="e">
        <f>PretaxMinimumWage!#REF!</f>
        <v>#REF!</v>
      </c>
      <c r="B53" s="14">
        <v>1963</v>
      </c>
      <c r="C53">
        <f>'Exchange rate'!B4</f>
        <v>1</v>
      </c>
      <c r="D53" s="21">
        <f>LOOKUP(B53,CPI!$A:$A,CPI!$B:$B)</f>
        <v>30.6</v>
      </c>
      <c r="E53" s="21">
        <f>LOOKUP(2018,CPI!$A:$A,CPI!$B:$B)</f>
        <v>251.107</v>
      </c>
      <c r="F53" s="22">
        <v>0</v>
      </c>
      <c r="G53" s="14">
        <v>1963</v>
      </c>
      <c r="H53">
        <f>'Exchange rate'!$B4</f>
        <v>1</v>
      </c>
      <c r="I53" s="21">
        <f>LOOKUP($B53,CPI!$A:$A,CPI!$B:$B)</f>
        <v>30.6</v>
      </c>
      <c r="J53" s="21">
        <f>LOOKUP(2018,CPI!$A:$A,CPI!$B:$B)</f>
        <v>251.107</v>
      </c>
      <c r="L53" s="14">
        <v>1963</v>
      </c>
      <c r="M53">
        <f>'Exchange rate'!$B4</f>
        <v>1</v>
      </c>
      <c r="N53" s="21">
        <f>LOOKUP($B53,CPI!$A:$A,CPI!$B:$B)</f>
        <v>30.6</v>
      </c>
      <c r="O53" s="21">
        <f>LOOKUP(2018,CPI!$A:$A,CPI!$B:$B)</f>
        <v>251.107</v>
      </c>
      <c r="P53" s="23" t="e">
        <f t="shared" si="0"/>
        <v>#REF!</v>
      </c>
      <c r="Q53" s="23">
        <f t="shared" si="1"/>
        <v>0</v>
      </c>
      <c r="R53" s="23">
        <f t="shared" si="2"/>
        <v>0</v>
      </c>
    </row>
    <row r="54" spans="1:18">
      <c r="A54" s="20" t="e">
        <f>PretaxMinimumWage!#REF!</f>
        <v>#REF!</v>
      </c>
      <c r="B54" s="14">
        <v>1964</v>
      </c>
      <c r="C54">
        <f>'Exchange rate'!B5</f>
        <v>1</v>
      </c>
      <c r="D54" s="21">
        <f>LOOKUP(B54,CPI!$A:$A,CPI!$B:$B)</f>
        <v>31</v>
      </c>
      <c r="E54" s="21">
        <f>LOOKUP(2018,CPI!$A:$A,CPI!$B:$B)</f>
        <v>251.107</v>
      </c>
      <c r="F54" s="22">
        <v>0</v>
      </c>
      <c r="G54" s="14">
        <v>1964</v>
      </c>
      <c r="H54">
        <f>'Exchange rate'!$B5</f>
        <v>1</v>
      </c>
      <c r="I54" s="21">
        <f>LOOKUP($B54,CPI!$A:$A,CPI!$B:$B)</f>
        <v>31</v>
      </c>
      <c r="J54" s="21">
        <f>LOOKUP(2018,CPI!$A:$A,CPI!$B:$B)</f>
        <v>251.107</v>
      </c>
      <c r="L54" s="14">
        <v>1964</v>
      </c>
      <c r="M54">
        <f>'Exchange rate'!$B5</f>
        <v>1</v>
      </c>
      <c r="N54" s="21">
        <f>LOOKUP($B54,CPI!$A:$A,CPI!$B:$B)</f>
        <v>31</v>
      </c>
      <c r="O54" s="21">
        <f>LOOKUP(2018,CPI!$A:$A,CPI!$B:$B)</f>
        <v>251.107</v>
      </c>
      <c r="P54" s="23" t="e">
        <f t="shared" si="0"/>
        <v>#REF!</v>
      </c>
      <c r="Q54" s="23">
        <f t="shared" si="1"/>
        <v>0</v>
      </c>
      <c r="R54" s="23">
        <f t="shared" si="2"/>
        <v>0</v>
      </c>
    </row>
    <row r="55" spans="1:18">
      <c r="A55" s="20" t="e">
        <f>PretaxMinimumWage!#REF!</f>
        <v>#REF!</v>
      </c>
      <c r="B55" s="14">
        <v>1965</v>
      </c>
      <c r="C55">
        <f>'Exchange rate'!B6</f>
        <v>1</v>
      </c>
      <c r="D55" s="21">
        <f>LOOKUP(B55,CPI!$A:$A,CPI!$B:$B)</f>
        <v>31.5</v>
      </c>
      <c r="E55" s="21">
        <f>LOOKUP(2018,CPI!$A:$A,CPI!$B:$B)</f>
        <v>251.107</v>
      </c>
      <c r="F55" s="22">
        <v>0</v>
      </c>
      <c r="G55" s="14">
        <v>1965</v>
      </c>
      <c r="H55">
        <f>'Exchange rate'!$B6</f>
        <v>1</v>
      </c>
      <c r="I55" s="21">
        <f>LOOKUP($B55,CPI!$A:$A,CPI!$B:$B)</f>
        <v>31.5</v>
      </c>
      <c r="J55" s="21">
        <f>LOOKUP(2018,CPI!$A:$A,CPI!$B:$B)</f>
        <v>251.107</v>
      </c>
      <c r="L55" s="14">
        <v>1965</v>
      </c>
      <c r="M55">
        <f>'Exchange rate'!$B6</f>
        <v>1</v>
      </c>
      <c r="N55" s="21">
        <f>LOOKUP($B55,CPI!$A:$A,CPI!$B:$B)</f>
        <v>31.5</v>
      </c>
      <c r="O55" s="21">
        <f>LOOKUP(2018,CPI!$A:$A,CPI!$B:$B)</f>
        <v>251.107</v>
      </c>
      <c r="P55" s="23" t="e">
        <f t="shared" si="0"/>
        <v>#REF!</v>
      </c>
      <c r="Q55" s="23">
        <f t="shared" si="1"/>
        <v>0</v>
      </c>
      <c r="R55" s="23">
        <f t="shared" si="2"/>
        <v>0</v>
      </c>
    </row>
    <row r="56" spans="1:18">
      <c r="A56" s="20" t="e">
        <f>PretaxMinimumWage!#REF!</f>
        <v>#REF!</v>
      </c>
      <c r="B56" s="14">
        <v>1966</v>
      </c>
      <c r="C56">
        <f>'Exchange rate'!B7</f>
        <v>1</v>
      </c>
      <c r="D56" s="21">
        <f>LOOKUP(B56,CPI!$A:$A,CPI!$B:$B)</f>
        <v>32.4</v>
      </c>
      <c r="E56" s="21">
        <f>LOOKUP(2018,CPI!$A:$A,CPI!$B:$B)</f>
        <v>251.107</v>
      </c>
      <c r="F56" s="22">
        <v>0</v>
      </c>
      <c r="G56" s="14">
        <v>1966</v>
      </c>
      <c r="H56">
        <f>'Exchange rate'!$B7</f>
        <v>1</v>
      </c>
      <c r="I56" s="21">
        <f>LOOKUP($B56,CPI!$A:$A,CPI!$B:$B)</f>
        <v>32.4</v>
      </c>
      <c r="J56" s="21">
        <f>LOOKUP(2018,CPI!$A:$A,CPI!$B:$B)</f>
        <v>251.107</v>
      </c>
      <c r="L56" s="14">
        <v>1966</v>
      </c>
      <c r="M56">
        <f>'Exchange rate'!$B7</f>
        <v>1</v>
      </c>
      <c r="N56" s="21">
        <f>LOOKUP($B56,CPI!$A:$A,CPI!$B:$B)</f>
        <v>32.4</v>
      </c>
      <c r="O56" s="21">
        <f>LOOKUP(2018,CPI!$A:$A,CPI!$B:$B)</f>
        <v>251.107</v>
      </c>
      <c r="P56" s="23" t="e">
        <f t="shared" si="0"/>
        <v>#REF!</v>
      </c>
      <c r="Q56" s="23">
        <f t="shared" si="1"/>
        <v>0</v>
      </c>
      <c r="R56" s="23">
        <f t="shared" si="2"/>
        <v>0</v>
      </c>
    </row>
    <row r="57" spans="1:18">
      <c r="A57" s="20" t="e">
        <f>PretaxMinimumWage!#REF!</f>
        <v>#REF!</v>
      </c>
      <c r="B57" s="14">
        <v>1967</v>
      </c>
      <c r="C57">
        <f>'Exchange rate'!B8</f>
        <v>1</v>
      </c>
      <c r="D57" s="21">
        <f>LOOKUP(B57,CPI!$A:$A,CPI!$B:$B)</f>
        <v>33.4</v>
      </c>
      <c r="E57" s="21">
        <f>LOOKUP(2018,CPI!$A:$A,CPI!$B:$B)</f>
        <v>251.107</v>
      </c>
      <c r="F57" s="22">
        <v>0</v>
      </c>
      <c r="G57" s="14">
        <v>1967</v>
      </c>
      <c r="H57">
        <f>'Exchange rate'!$B8</f>
        <v>1</v>
      </c>
      <c r="I57" s="21">
        <f>LOOKUP($B57,CPI!$A:$A,CPI!$B:$B)</f>
        <v>33.4</v>
      </c>
      <c r="J57" s="21">
        <f>LOOKUP(2018,CPI!$A:$A,CPI!$B:$B)</f>
        <v>251.107</v>
      </c>
      <c r="L57" s="14">
        <v>1967</v>
      </c>
      <c r="M57">
        <f>'Exchange rate'!$B8</f>
        <v>1</v>
      </c>
      <c r="N57" s="21">
        <f>LOOKUP($B57,CPI!$A:$A,CPI!$B:$B)</f>
        <v>33.4</v>
      </c>
      <c r="O57" s="21">
        <f>LOOKUP(2018,CPI!$A:$A,CPI!$B:$B)</f>
        <v>251.107</v>
      </c>
      <c r="P57" s="23" t="e">
        <f t="shared" si="0"/>
        <v>#REF!</v>
      </c>
      <c r="Q57" s="23">
        <f t="shared" si="1"/>
        <v>0</v>
      </c>
      <c r="R57" s="23">
        <f t="shared" si="2"/>
        <v>0</v>
      </c>
    </row>
    <row r="58" spans="1:18">
      <c r="A58" s="20" t="e">
        <f>PretaxMinimumWage!#REF!</f>
        <v>#REF!</v>
      </c>
      <c r="B58" s="14">
        <v>1968</v>
      </c>
      <c r="C58">
        <f>'Exchange rate'!B9</f>
        <v>1</v>
      </c>
      <c r="D58" s="21">
        <f>LOOKUP(B58,CPI!$A:$A,CPI!$B:$B)</f>
        <v>34.799999999999997</v>
      </c>
      <c r="E58" s="21">
        <f>LOOKUP(2018,CPI!$A:$A,CPI!$B:$B)</f>
        <v>251.107</v>
      </c>
      <c r="F58" s="22">
        <v>0</v>
      </c>
      <c r="G58" s="14">
        <v>1968</v>
      </c>
      <c r="H58">
        <f>'Exchange rate'!$B9</f>
        <v>1</v>
      </c>
      <c r="I58" s="21">
        <f>LOOKUP($B58,CPI!$A:$A,CPI!$B:$B)</f>
        <v>34.799999999999997</v>
      </c>
      <c r="J58" s="21">
        <f>LOOKUP(2018,CPI!$A:$A,CPI!$B:$B)</f>
        <v>251.107</v>
      </c>
      <c r="L58" s="14">
        <v>1968</v>
      </c>
      <c r="M58">
        <f>'Exchange rate'!$B9</f>
        <v>1</v>
      </c>
      <c r="N58" s="21">
        <f>LOOKUP($B58,CPI!$A:$A,CPI!$B:$B)</f>
        <v>34.799999999999997</v>
      </c>
      <c r="O58" s="21">
        <f>LOOKUP(2018,CPI!$A:$A,CPI!$B:$B)</f>
        <v>251.107</v>
      </c>
      <c r="P58" s="23" t="e">
        <f t="shared" si="0"/>
        <v>#REF!</v>
      </c>
      <c r="Q58" s="23">
        <f t="shared" si="1"/>
        <v>0</v>
      </c>
      <c r="R58" s="23">
        <f t="shared" si="2"/>
        <v>0</v>
      </c>
    </row>
    <row r="59" spans="1:18">
      <c r="A59" s="20" t="e">
        <f>PretaxMinimumWage!#REF!</f>
        <v>#REF!</v>
      </c>
      <c r="B59" s="14">
        <v>1969</v>
      </c>
      <c r="C59">
        <f>'Exchange rate'!B10</f>
        <v>1</v>
      </c>
      <c r="D59" s="21">
        <f>LOOKUP(B59,CPI!$A:$A,CPI!$B:$B)</f>
        <v>36.700000000000003</v>
      </c>
      <c r="E59" s="21">
        <f>LOOKUP(2018,CPI!$A:$A,CPI!$B:$B)</f>
        <v>251.107</v>
      </c>
      <c r="F59" s="22">
        <v>0</v>
      </c>
      <c r="G59" s="14">
        <v>1969</v>
      </c>
      <c r="H59">
        <f>'Exchange rate'!$B10</f>
        <v>1</v>
      </c>
      <c r="I59" s="21">
        <f>LOOKUP($B59,CPI!$A:$A,CPI!$B:$B)</f>
        <v>36.700000000000003</v>
      </c>
      <c r="J59" s="21">
        <f>LOOKUP(2018,CPI!$A:$A,CPI!$B:$B)</f>
        <v>251.107</v>
      </c>
      <c r="L59" s="14">
        <v>1969</v>
      </c>
      <c r="M59">
        <f>'Exchange rate'!$B10</f>
        <v>1</v>
      </c>
      <c r="N59" s="21">
        <f>LOOKUP($B59,CPI!$A:$A,CPI!$B:$B)</f>
        <v>36.700000000000003</v>
      </c>
      <c r="O59" s="21">
        <f>LOOKUP(2018,CPI!$A:$A,CPI!$B:$B)</f>
        <v>251.107</v>
      </c>
      <c r="P59" s="23" t="e">
        <f t="shared" si="0"/>
        <v>#REF!</v>
      </c>
      <c r="Q59" s="23">
        <f t="shared" si="1"/>
        <v>0</v>
      </c>
      <c r="R59" s="23">
        <f t="shared" si="2"/>
        <v>0</v>
      </c>
    </row>
    <row r="60" spans="1:18">
      <c r="A60" s="20" t="e">
        <f>PretaxMinimumWage!#REF!</f>
        <v>#REF!</v>
      </c>
      <c r="B60" s="14">
        <v>1970</v>
      </c>
      <c r="C60">
        <f>'Exchange rate'!B11</f>
        <v>1</v>
      </c>
      <c r="D60" s="21">
        <f>LOOKUP(B60,CPI!$A:$A,CPI!$B:$B)</f>
        <v>38.799999999999997</v>
      </c>
      <c r="E60" s="21">
        <f>LOOKUP(2018,CPI!$A:$A,CPI!$B:$B)</f>
        <v>251.107</v>
      </c>
      <c r="F60" s="22">
        <v>0</v>
      </c>
      <c r="G60" s="14">
        <v>1970</v>
      </c>
      <c r="H60">
        <f>'Exchange rate'!$B11</f>
        <v>1</v>
      </c>
      <c r="I60" s="21">
        <f>LOOKUP($B60,CPI!$A:$A,CPI!$B:$B)</f>
        <v>38.799999999999997</v>
      </c>
      <c r="J60" s="21">
        <f>LOOKUP(2018,CPI!$A:$A,CPI!$B:$B)</f>
        <v>251.107</v>
      </c>
      <c r="L60" s="14">
        <v>1970</v>
      </c>
      <c r="M60">
        <f>'Exchange rate'!$B11</f>
        <v>1</v>
      </c>
      <c r="N60" s="21">
        <f>LOOKUP($B60,CPI!$A:$A,CPI!$B:$B)</f>
        <v>38.799999999999997</v>
      </c>
      <c r="O60" s="21">
        <f>LOOKUP(2018,CPI!$A:$A,CPI!$B:$B)</f>
        <v>251.107</v>
      </c>
      <c r="P60" s="23" t="e">
        <f t="shared" si="0"/>
        <v>#REF!</v>
      </c>
      <c r="Q60" s="23">
        <f t="shared" si="1"/>
        <v>0</v>
      </c>
      <c r="R60" s="23">
        <f t="shared" si="2"/>
        <v>0</v>
      </c>
    </row>
    <row r="61" spans="1:18">
      <c r="A61" s="20" t="e">
        <f>PretaxMinimumWage!#REF!</f>
        <v>#REF!</v>
      </c>
      <c r="B61" s="14">
        <v>1971</v>
      </c>
      <c r="C61">
        <f>'Exchange rate'!B12</f>
        <v>1</v>
      </c>
      <c r="D61" s="21">
        <f>LOOKUP(B61,CPI!$A:$A,CPI!$B:$B)</f>
        <v>40.5</v>
      </c>
      <c r="E61" s="21">
        <f>LOOKUP(2018,CPI!$A:$A,CPI!$B:$B)</f>
        <v>251.107</v>
      </c>
      <c r="F61" s="22">
        <v>0</v>
      </c>
      <c r="G61" s="14">
        <v>1971</v>
      </c>
      <c r="H61">
        <f>'Exchange rate'!$B12</f>
        <v>1</v>
      </c>
      <c r="I61" s="21">
        <f>LOOKUP($B61,CPI!$A:$A,CPI!$B:$B)</f>
        <v>40.5</v>
      </c>
      <c r="J61" s="21">
        <f>LOOKUP(2018,CPI!$A:$A,CPI!$B:$B)</f>
        <v>251.107</v>
      </c>
      <c r="L61" s="14">
        <v>1971</v>
      </c>
      <c r="M61">
        <f>'Exchange rate'!$B12</f>
        <v>1</v>
      </c>
      <c r="N61" s="21">
        <f>LOOKUP($B61,CPI!$A:$A,CPI!$B:$B)</f>
        <v>40.5</v>
      </c>
      <c r="O61" s="21">
        <f>LOOKUP(2018,CPI!$A:$A,CPI!$B:$B)</f>
        <v>251.107</v>
      </c>
      <c r="P61" s="23" t="e">
        <f t="shared" si="0"/>
        <v>#REF!</v>
      </c>
      <c r="Q61" s="23">
        <f t="shared" si="1"/>
        <v>0</v>
      </c>
      <c r="R61" s="23">
        <f t="shared" si="2"/>
        <v>0</v>
      </c>
    </row>
    <row r="62" spans="1:18">
      <c r="A62" s="20" t="e">
        <f>PretaxMinimumWage!#REF!</f>
        <v>#REF!</v>
      </c>
      <c r="B62" s="14">
        <v>1972</v>
      </c>
      <c r="C62">
        <f>'Exchange rate'!B13</f>
        <v>1</v>
      </c>
      <c r="D62" s="21">
        <f>LOOKUP(B62,CPI!$A:$A,CPI!$B:$B)</f>
        <v>41.8</v>
      </c>
      <c r="E62" s="21">
        <f>LOOKUP(2018,CPI!$A:$A,CPI!$B:$B)</f>
        <v>251.107</v>
      </c>
      <c r="F62" s="22">
        <v>0</v>
      </c>
      <c r="G62" s="14">
        <v>1972</v>
      </c>
      <c r="H62">
        <f>'Exchange rate'!$B13</f>
        <v>1</v>
      </c>
      <c r="I62" s="21">
        <f>LOOKUP($B62,CPI!$A:$A,CPI!$B:$B)</f>
        <v>41.8</v>
      </c>
      <c r="J62" s="21">
        <f>LOOKUP(2018,CPI!$A:$A,CPI!$B:$B)</f>
        <v>251.107</v>
      </c>
      <c r="L62" s="14">
        <v>1972</v>
      </c>
      <c r="M62">
        <f>'Exchange rate'!$B13</f>
        <v>1</v>
      </c>
      <c r="N62" s="21">
        <f>LOOKUP($B62,CPI!$A:$A,CPI!$B:$B)</f>
        <v>41.8</v>
      </c>
      <c r="O62" s="21">
        <f>LOOKUP(2018,CPI!$A:$A,CPI!$B:$B)</f>
        <v>251.107</v>
      </c>
      <c r="P62" s="23" t="e">
        <f t="shared" si="0"/>
        <v>#REF!</v>
      </c>
      <c r="Q62" s="23">
        <f t="shared" si="1"/>
        <v>0</v>
      </c>
      <c r="R62" s="23">
        <f t="shared" si="2"/>
        <v>0</v>
      </c>
    </row>
    <row r="63" spans="1:18">
      <c r="A63" s="20" t="e">
        <f>PretaxMinimumWage!#REF!</f>
        <v>#REF!</v>
      </c>
      <c r="B63" s="14">
        <v>1973</v>
      </c>
      <c r="C63">
        <f>'Exchange rate'!B14</f>
        <v>1</v>
      </c>
      <c r="D63" s="21">
        <f>LOOKUP(B63,CPI!$A:$A,CPI!$B:$B)</f>
        <v>44.4</v>
      </c>
      <c r="E63" s="21">
        <f>LOOKUP(2018,CPI!$A:$A,CPI!$B:$B)</f>
        <v>251.107</v>
      </c>
      <c r="F63" s="22">
        <v>0</v>
      </c>
      <c r="G63" s="14">
        <v>1973</v>
      </c>
      <c r="H63">
        <f>'Exchange rate'!$B14</f>
        <v>1</v>
      </c>
      <c r="I63" s="21">
        <f>LOOKUP($B63,CPI!$A:$A,CPI!$B:$B)</f>
        <v>44.4</v>
      </c>
      <c r="J63" s="21">
        <f>LOOKUP(2018,CPI!$A:$A,CPI!$B:$B)</f>
        <v>251.107</v>
      </c>
      <c r="L63" s="14">
        <v>1973</v>
      </c>
      <c r="M63">
        <f>'Exchange rate'!$B14</f>
        <v>1</v>
      </c>
      <c r="N63" s="21">
        <f>LOOKUP($B63,CPI!$A:$A,CPI!$B:$B)</f>
        <v>44.4</v>
      </c>
      <c r="O63" s="21">
        <f>LOOKUP(2018,CPI!$A:$A,CPI!$B:$B)</f>
        <v>251.107</v>
      </c>
      <c r="P63" s="23" t="e">
        <f t="shared" si="0"/>
        <v>#REF!</v>
      </c>
      <c r="Q63" s="23">
        <f t="shared" si="1"/>
        <v>0</v>
      </c>
      <c r="R63" s="23">
        <f t="shared" si="2"/>
        <v>0</v>
      </c>
    </row>
    <row r="64" spans="1:18">
      <c r="A64" s="20" t="e">
        <f>PretaxMinimumWage!#REF!</f>
        <v>#REF!</v>
      </c>
      <c r="B64" s="14">
        <v>1974</v>
      </c>
      <c r="C64">
        <f>'Exchange rate'!B15</f>
        <v>1</v>
      </c>
      <c r="D64" s="21">
        <f>LOOKUP(B64,CPI!$A:$A,CPI!$B:$B)</f>
        <v>49.3</v>
      </c>
      <c r="E64" s="21">
        <f>LOOKUP(2018,CPI!$A:$A,CPI!$B:$B)</f>
        <v>251.107</v>
      </c>
      <c r="F64" s="22">
        <v>0</v>
      </c>
      <c r="G64" s="14">
        <v>1974</v>
      </c>
      <c r="H64">
        <f>'Exchange rate'!$B15</f>
        <v>1</v>
      </c>
      <c r="I64" s="21">
        <f>LOOKUP($B64,CPI!$A:$A,CPI!$B:$B)</f>
        <v>49.3</v>
      </c>
      <c r="J64" s="21">
        <f>LOOKUP(2018,CPI!$A:$A,CPI!$B:$B)</f>
        <v>251.107</v>
      </c>
      <c r="L64" s="14">
        <v>1974</v>
      </c>
      <c r="M64">
        <f>'Exchange rate'!$B15</f>
        <v>1</v>
      </c>
      <c r="N64" s="21">
        <f>LOOKUP($B64,CPI!$A:$A,CPI!$B:$B)</f>
        <v>49.3</v>
      </c>
      <c r="O64" s="21">
        <f>LOOKUP(2018,CPI!$A:$A,CPI!$B:$B)</f>
        <v>251.107</v>
      </c>
      <c r="P64" s="23" t="e">
        <f t="shared" si="0"/>
        <v>#REF!</v>
      </c>
      <c r="Q64" s="23">
        <f t="shared" si="1"/>
        <v>0</v>
      </c>
      <c r="R64" s="23">
        <f t="shared" si="2"/>
        <v>0</v>
      </c>
    </row>
    <row r="65" spans="1:18">
      <c r="A65" s="20" t="e">
        <f>PretaxMinimumWage!#REF!</f>
        <v>#REF!</v>
      </c>
      <c r="B65" s="14">
        <v>1975</v>
      </c>
      <c r="C65">
        <f>'Exchange rate'!B16</f>
        <v>1</v>
      </c>
      <c r="D65" s="21">
        <f>LOOKUP(B65,CPI!$A:$A,CPI!$B:$B)</f>
        <v>53.8</v>
      </c>
      <c r="E65" s="21">
        <f>LOOKUP(2018,CPI!$A:$A,CPI!$B:$B)</f>
        <v>251.107</v>
      </c>
      <c r="F65" s="22">
        <v>0</v>
      </c>
      <c r="G65" s="14">
        <v>1975</v>
      </c>
      <c r="H65">
        <f>'Exchange rate'!$B16</f>
        <v>1</v>
      </c>
      <c r="I65" s="21">
        <f>LOOKUP($B65,CPI!$A:$A,CPI!$B:$B)</f>
        <v>53.8</v>
      </c>
      <c r="J65" s="21">
        <f>LOOKUP(2018,CPI!$A:$A,CPI!$B:$B)</f>
        <v>251.107</v>
      </c>
      <c r="L65" s="14">
        <v>1975</v>
      </c>
      <c r="M65">
        <f>'Exchange rate'!$B16</f>
        <v>1</v>
      </c>
      <c r="N65" s="21">
        <f>LOOKUP($B65,CPI!$A:$A,CPI!$B:$B)</f>
        <v>53.8</v>
      </c>
      <c r="O65" s="21">
        <f>LOOKUP(2018,CPI!$A:$A,CPI!$B:$B)</f>
        <v>251.107</v>
      </c>
      <c r="P65" s="23" t="e">
        <f t="shared" si="0"/>
        <v>#REF!</v>
      </c>
      <c r="Q65" s="23">
        <f t="shared" si="1"/>
        <v>0</v>
      </c>
      <c r="R65" s="23">
        <f t="shared" si="2"/>
        <v>0</v>
      </c>
    </row>
    <row r="66" spans="1:18">
      <c r="A66" s="20" t="e">
        <f>PretaxMinimumWage!#REF!</f>
        <v>#REF!</v>
      </c>
      <c r="B66" s="14">
        <v>1976</v>
      </c>
      <c r="C66">
        <f>'Exchange rate'!B17</f>
        <v>1</v>
      </c>
      <c r="D66" s="21">
        <f>LOOKUP(B66,CPI!$A:$A,CPI!$B:$B)</f>
        <v>56.9</v>
      </c>
      <c r="E66" s="21">
        <f>LOOKUP(2018,CPI!$A:$A,CPI!$B:$B)</f>
        <v>251.107</v>
      </c>
      <c r="F66" s="22">
        <v>0</v>
      </c>
      <c r="G66" s="14">
        <v>1976</v>
      </c>
      <c r="H66">
        <f>'Exchange rate'!$B17</f>
        <v>1</v>
      </c>
      <c r="I66" s="21">
        <f>LOOKUP($B66,CPI!$A:$A,CPI!$B:$B)</f>
        <v>56.9</v>
      </c>
      <c r="J66" s="21">
        <f>LOOKUP(2018,CPI!$A:$A,CPI!$B:$B)</f>
        <v>251.107</v>
      </c>
      <c r="L66" s="14">
        <v>1976</v>
      </c>
      <c r="M66">
        <f>'Exchange rate'!$B17</f>
        <v>1</v>
      </c>
      <c r="N66" s="21">
        <f>LOOKUP($B66,CPI!$A:$A,CPI!$B:$B)</f>
        <v>56.9</v>
      </c>
      <c r="O66" s="21">
        <f>LOOKUP(2018,CPI!$A:$A,CPI!$B:$B)</f>
        <v>251.107</v>
      </c>
      <c r="P66" s="23" t="e">
        <f t="shared" si="0"/>
        <v>#REF!</v>
      </c>
      <c r="Q66" s="23">
        <f t="shared" si="1"/>
        <v>0</v>
      </c>
      <c r="R66" s="23">
        <f t="shared" si="2"/>
        <v>0</v>
      </c>
    </row>
    <row r="67" spans="1:18">
      <c r="A67" s="20" t="e">
        <f>PretaxMinimumWage!#REF!</f>
        <v>#REF!</v>
      </c>
      <c r="B67" s="14">
        <v>1977</v>
      </c>
      <c r="C67">
        <f>'Exchange rate'!B18</f>
        <v>1</v>
      </c>
      <c r="D67" s="21">
        <f>LOOKUP(B67,CPI!$A:$A,CPI!$B:$B)</f>
        <v>60.6</v>
      </c>
      <c r="E67" s="21">
        <f>LOOKUP(2018,CPI!$A:$A,CPI!$B:$B)</f>
        <v>251.107</v>
      </c>
      <c r="F67" s="22">
        <v>0</v>
      </c>
      <c r="G67" s="14">
        <v>1977</v>
      </c>
      <c r="H67">
        <f>'Exchange rate'!$B18</f>
        <v>1</v>
      </c>
      <c r="I67" s="21">
        <f>LOOKUP($B67,CPI!$A:$A,CPI!$B:$B)</f>
        <v>60.6</v>
      </c>
      <c r="J67" s="21">
        <f>LOOKUP(2018,CPI!$A:$A,CPI!$B:$B)</f>
        <v>251.107</v>
      </c>
      <c r="L67" s="14">
        <v>1977</v>
      </c>
      <c r="M67">
        <f>'Exchange rate'!$B18</f>
        <v>1</v>
      </c>
      <c r="N67" s="21">
        <f>LOOKUP($B67,CPI!$A:$A,CPI!$B:$B)</f>
        <v>60.6</v>
      </c>
      <c r="O67" s="21">
        <f>LOOKUP(2018,CPI!$A:$A,CPI!$B:$B)</f>
        <v>251.107</v>
      </c>
      <c r="P67" s="23" t="e">
        <f t="shared" si="0"/>
        <v>#REF!</v>
      </c>
      <c r="Q67" s="23">
        <f t="shared" si="1"/>
        <v>0</v>
      </c>
      <c r="R67" s="23">
        <f t="shared" si="2"/>
        <v>0</v>
      </c>
    </row>
    <row r="68" spans="1:18">
      <c r="A68" s="20" t="e">
        <f>PretaxMinimumWage!#REF!</f>
        <v>#REF!</v>
      </c>
      <c r="B68" s="14">
        <v>1978</v>
      </c>
      <c r="C68">
        <f>'Exchange rate'!B19</f>
        <v>1</v>
      </c>
      <c r="D68" s="21">
        <f>LOOKUP(B68,CPI!$A:$A,CPI!$B:$B)</f>
        <v>65.2</v>
      </c>
      <c r="E68" s="21">
        <f>LOOKUP(2018,CPI!$A:$A,CPI!$B:$B)</f>
        <v>251.107</v>
      </c>
      <c r="F68" s="22">
        <v>0</v>
      </c>
      <c r="G68" s="14">
        <v>1978</v>
      </c>
      <c r="H68">
        <f>'Exchange rate'!$B19</f>
        <v>1</v>
      </c>
      <c r="I68" s="21">
        <f>LOOKUP($B68,CPI!$A:$A,CPI!$B:$B)</f>
        <v>65.2</v>
      </c>
      <c r="J68" s="21">
        <f>LOOKUP(2018,CPI!$A:$A,CPI!$B:$B)</f>
        <v>251.107</v>
      </c>
      <c r="L68" s="14">
        <v>1978</v>
      </c>
      <c r="M68">
        <f>'Exchange rate'!$B19</f>
        <v>1</v>
      </c>
      <c r="N68" s="21">
        <f>LOOKUP($B68,CPI!$A:$A,CPI!$B:$B)</f>
        <v>65.2</v>
      </c>
      <c r="O68" s="21">
        <f>LOOKUP(2018,CPI!$A:$A,CPI!$B:$B)</f>
        <v>251.107</v>
      </c>
      <c r="P68" s="23" t="e">
        <f t="shared" ref="P68:P104" si="3">A68/C68/D68*E68</f>
        <v>#REF!</v>
      </c>
      <c r="Q68" s="23">
        <f t="shared" ref="Q68:Q104" si="4">F68/H68/I68*J68</f>
        <v>0</v>
      </c>
      <c r="R68" s="23">
        <f t="shared" ref="R68:R104" si="5">K68/M68/N68*O68</f>
        <v>0</v>
      </c>
    </row>
    <row r="69" spans="1:18">
      <c r="A69" s="20" t="e">
        <f>PretaxMinimumWage!#REF!</f>
        <v>#REF!</v>
      </c>
      <c r="B69" s="14">
        <v>1979</v>
      </c>
      <c r="C69">
        <f>'Exchange rate'!B20</f>
        <v>1</v>
      </c>
      <c r="D69" s="21">
        <f>LOOKUP(B69,CPI!$A:$A,CPI!$B:$B)</f>
        <v>72.599999999999994</v>
      </c>
      <c r="E69" s="21">
        <f>LOOKUP(2018,CPI!$A:$A,CPI!$B:$B)</f>
        <v>251.107</v>
      </c>
      <c r="F69" s="22">
        <v>0</v>
      </c>
      <c r="G69" s="14">
        <v>1979</v>
      </c>
      <c r="H69">
        <f>'Exchange rate'!$B20</f>
        <v>1</v>
      </c>
      <c r="I69" s="21">
        <f>LOOKUP($B69,CPI!$A:$A,CPI!$B:$B)</f>
        <v>72.599999999999994</v>
      </c>
      <c r="J69" s="21">
        <f>LOOKUP(2018,CPI!$A:$A,CPI!$B:$B)</f>
        <v>251.107</v>
      </c>
      <c r="K69" s="37">
        <f>PretaxMaximumWage!M2</f>
        <v>0</v>
      </c>
      <c r="L69" s="14">
        <v>1979</v>
      </c>
      <c r="M69">
        <f>'Exchange rate'!$B20</f>
        <v>1</v>
      </c>
      <c r="N69" s="21">
        <f>LOOKUP($B69,CPI!$A:$A,CPI!$B:$B)</f>
        <v>72.599999999999994</v>
      </c>
      <c r="O69" s="21">
        <f>LOOKUP(2018,CPI!$A:$A,CPI!$B:$B)</f>
        <v>251.107</v>
      </c>
      <c r="P69" s="23" t="e">
        <f t="shared" si="3"/>
        <v>#REF!</v>
      </c>
      <c r="Q69" s="23">
        <f t="shared" si="4"/>
        <v>0</v>
      </c>
      <c r="R69" s="23">
        <f t="shared" si="5"/>
        <v>0</v>
      </c>
    </row>
    <row r="70" spans="1:18">
      <c r="A70" s="20">
        <f>PretaxMinimumWage!B69</f>
        <v>236739</v>
      </c>
      <c r="B70" s="14">
        <v>1980</v>
      </c>
      <c r="C70">
        <f>'Exchange rate'!B21</f>
        <v>1</v>
      </c>
      <c r="D70" s="21">
        <f>LOOKUP(B70,CPI!$A:$A,CPI!$B:$B)</f>
        <v>82.4</v>
      </c>
      <c r="E70" s="21">
        <f>LOOKUP(2018,CPI!$A:$A,CPI!$B:$B)</f>
        <v>251.107</v>
      </c>
      <c r="F70" s="22">
        <f>LOOKUP('Pretax Min, Max, Mean'!G70,PretaxMeanWage!A:A,PretaxMeanWage!E:E)</f>
        <v>253599.41</v>
      </c>
      <c r="G70" s="14">
        <v>1980</v>
      </c>
      <c r="H70">
        <f>'Exchange rate'!$B21</f>
        <v>1</v>
      </c>
      <c r="I70" s="21">
        <f>LOOKUP($B70,CPI!$A:$A,CPI!$B:$B)</f>
        <v>82.4</v>
      </c>
      <c r="J70" s="21">
        <f>LOOKUP(2018,CPI!$A:$A,CPI!$B:$B)</f>
        <v>251.107</v>
      </c>
      <c r="K70">
        <f>PretaxMaximumWage!B2</f>
        <v>2156317.5</v>
      </c>
      <c r="L70" s="14">
        <v>1980</v>
      </c>
      <c r="M70">
        <f>'Exchange rate'!$B21</f>
        <v>1</v>
      </c>
      <c r="N70" s="21">
        <f>LOOKUP($B70,CPI!$A:$A,CPI!$B:$B)</f>
        <v>82.4</v>
      </c>
      <c r="O70" s="21">
        <f>LOOKUP(2018,CPI!$A:$A,CPI!$B:$B)</f>
        <v>251.107</v>
      </c>
      <c r="P70" s="23">
        <f t="shared" si="3"/>
        <v>721441.99117718439</v>
      </c>
      <c r="Q70" s="23">
        <f t="shared" si="4"/>
        <v>772822.65833580086</v>
      </c>
      <c r="R70" s="23">
        <f t="shared" si="5"/>
        <v>6571194.3989381064</v>
      </c>
    </row>
    <row r="71" spans="1:18">
      <c r="A71" s="20">
        <f>PretaxMinimumWage!B70</f>
        <v>236739</v>
      </c>
      <c r="B71" s="14">
        <v>1981</v>
      </c>
      <c r="C71">
        <f>'Exchange rate'!B22</f>
        <v>1</v>
      </c>
      <c r="D71" s="21">
        <f>LOOKUP(B71,CPI!$A:$A,CPI!$B:$B)</f>
        <v>90.9</v>
      </c>
      <c r="E71" s="21">
        <f>LOOKUP(2018,CPI!$A:$A,CPI!$B:$B)</f>
        <v>251.107</v>
      </c>
      <c r="F71" s="22">
        <f>LOOKUP('Pretax Min, Max, Mean'!G71,PretaxMeanWage!A:A,PretaxMeanWage!E:E)</f>
        <v>245597.91</v>
      </c>
      <c r="G71" s="14">
        <v>1981</v>
      </c>
      <c r="H71">
        <f>'Exchange rate'!$B22</f>
        <v>1</v>
      </c>
      <c r="I71" s="21">
        <f>LOOKUP($B71,CPI!$A:$A,CPI!$B:$B)</f>
        <v>90.9</v>
      </c>
      <c r="J71" s="21">
        <f>LOOKUP(2018,CPI!$A:$A,CPI!$B:$B)</f>
        <v>251.107</v>
      </c>
      <c r="K71">
        <f>PretaxMaximumWage!B3</f>
        <v>2067994.5</v>
      </c>
      <c r="L71" s="14">
        <v>1981</v>
      </c>
      <c r="M71">
        <f>'Exchange rate'!$B22</f>
        <v>1</v>
      </c>
      <c r="N71" s="21">
        <f>LOOKUP($B71,CPI!$A:$A,CPI!$B:$B)</f>
        <v>90.9</v>
      </c>
      <c r="O71" s="21">
        <f>LOOKUP(2018,CPI!$A:$A,CPI!$B:$B)</f>
        <v>251.107</v>
      </c>
      <c r="P71" s="23">
        <f t="shared" si="3"/>
        <v>653980.41884488449</v>
      </c>
      <c r="Q71" s="23">
        <f t="shared" si="4"/>
        <v>678452.7435244224</v>
      </c>
      <c r="R71" s="23">
        <f t="shared" si="5"/>
        <v>5712738.117838284</v>
      </c>
    </row>
    <row r="72" spans="1:18">
      <c r="A72" s="20">
        <f>PretaxMinimumWage!B71</f>
        <v>236739</v>
      </c>
      <c r="B72" s="14">
        <v>1982</v>
      </c>
      <c r="C72">
        <f>'Exchange rate'!B23</f>
        <v>1</v>
      </c>
      <c r="D72" s="21">
        <f>LOOKUP(B72,CPI!$A:$A,CPI!$B:$B)</f>
        <v>96.5</v>
      </c>
      <c r="E72" s="21">
        <f>LOOKUP(2018,CPI!$A:$A,CPI!$B:$B)</f>
        <v>251.107</v>
      </c>
      <c r="F72" s="22">
        <f>LOOKUP('Pretax Min, Max, Mean'!G72,PretaxMeanWage!A:A,PretaxMeanWage!E:E)</f>
        <v>250823</v>
      </c>
      <c r="G72" s="14">
        <v>1982</v>
      </c>
      <c r="H72">
        <f>'Exchange rate'!$B23</f>
        <v>1</v>
      </c>
      <c r="I72" s="21">
        <f>LOOKUP($B72,CPI!$A:$A,CPI!$B:$B)</f>
        <v>96.5</v>
      </c>
      <c r="J72" s="21">
        <f>LOOKUP(2018,CPI!$A:$A,CPI!$B:$B)</f>
        <v>251.107</v>
      </c>
      <c r="K72">
        <f>PretaxMaximumWage!B4</f>
        <v>2160632.2999999998</v>
      </c>
      <c r="L72" s="14">
        <v>1982</v>
      </c>
      <c r="M72">
        <f>'Exchange rate'!$B23</f>
        <v>1</v>
      </c>
      <c r="N72" s="21">
        <f>LOOKUP($B72,CPI!$A:$A,CPI!$B:$B)</f>
        <v>96.5</v>
      </c>
      <c r="O72" s="21">
        <f>LOOKUP(2018,CPI!$A:$A,CPI!$B:$B)</f>
        <v>251.107</v>
      </c>
      <c r="P72" s="23">
        <f t="shared" si="3"/>
        <v>616029.2235544041</v>
      </c>
      <c r="Q72" s="23">
        <f t="shared" si="4"/>
        <v>652677.83482901554</v>
      </c>
      <c r="R72" s="23">
        <f t="shared" si="5"/>
        <v>5622278.7042082893</v>
      </c>
    </row>
    <row r="73" spans="1:18">
      <c r="A73" s="20">
        <f>PretaxMinimumWage!B72</f>
        <v>236739</v>
      </c>
      <c r="B73" s="14">
        <v>1983</v>
      </c>
      <c r="C73">
        <f>'Exchange rate'!B24</f>
        <v>1</v>
      </c>
      <c r="D73" s="21">
        <f>LOOKUP(B73,CPI!$A:$A,CPI!$B:$B)</f>
        <v>99.6</v>
      </c>
      <c r="E73" s="21">
        <f>LOOKUP(2018,CPI!$A:$A,CPI!$B:$B)</f>
        <v>251.107</v>
      </c>
      <c r="F73" s="22">
        <f>LOOKUP('Pretax Min, Max, Mean'!G73,PretaxMeanWage!A:A,PretaxMeanWage!E:E)</f>
        <v>257749.3</v>
      </c>
      <c r="G73" s="14">
        <v>1983</v>
      </c>
      <c r="H73">
        <f>'Exchange rate'!$B24</f>
        <v>1</v>
      </c>
      <c r="I73" s="21">
        <f>LOOKUP($B73,CPI!$A:$A,CPI!$B:$B)</f>
        <v>99.6</v>
      </c>
      <c r="J73" s="21">
        <f>LOOKUP(2018,CPI!$A:$A,CPI!$B:$B)</f>
        <v>251.107</v>
      </c>
      <c r="K73">
        <f>PretaxMaximumWage!B5</f>
        <v>2645519.7999999998</v>
      </c>
      <c r="L73" s="14">
        <v>1983</v>
      </c>
      <c r="M73">
        <f>'Exchange rate'!$B24</f>
        <v>1</v>
      </c>
      <c r="N73" s="21">
        <f>LOOKUP($B73,CPI!$A:$A,CPI!$B:$B)</f>
        <v>99.6</v>
      </c>
      <c r="O73" s="21">
        <f>LOOKUP(2018,CPI!$A:$A,CPI!$B:$B)</f>
        <v>251.107</v>
      </c>
      <c r="P73" s="23">
        <f t="shared" si="3"/>
        <v>596855.62322289159</v>
      </c>
      <c r="Q73" s="23">
        <f t="shared" si="4"/>
        <v>649825.83810341358</v>
      </c>
      <c r="R73" s="23">
        <f t="shared" si="5"/>
        <v>6669764.4620341361</v>
      </c>
    </row>
    <row r="74" spans="1:18">
      <c r="A74" s="20">
        <f>PretaxMinimumWage!B73</f>
        <v>236739</v>
      </c>
      <c r="B74" s="14">
        <v>1984</v>
      </c>
      <c r="C74">
        <f>'Exchange rate'!B25</f>
        <v>1</v>
      </c>
      <c r="D74" s="21">
        <f>LOOKUP(B74,CPI!$A:$A,CPI!$B:$B)</f>
        <v>103.9</v>
      </c>
      <c r="E74" s="21">
        <f>LOOKUP(2018,CPI!$A:$A,CPI!$B:$B)</f>
        <v>251.107</v>
      </c>
      <c r="F74" s="22">
        <f>LOOKUP('Pretax Min, Max, Mean'!G74,PretaxMeanWage!A:A,PretaxMeanWage!E:E)</f>
        <v>266335.31</v>
      </c>
      <c r="G74" s="14">
        <v>1984</v>
      </c>
      <c r="H74">
        <f>'Exchange rate'!$B25</f>
        <v>1</v>
      </c>
      <c r="I74" s="21">
        <f>LOOKUP($B74,CPI!$A:$A,CPI!$B:$B)</f>
        <v>103.9</v>
      </c>
      <c r="J74" s="21">
        <f>LOOKUP(2018,CPI!$A:$A,CPI!$B:$B)</f>
        <v>251.107</v>
      </c>
      <c r="K74">
        <f>PretaxMaximumWage!B6</f>
        <v>2988096.8</v>
      </c>
      <c r="L74" s="14">
        <v>1984</v>
      </c>
      <c r="M74">
        <f>'Exchange rate'!$B25</f>
        <v>1</v>
      </c>
      <c r="N74" s="21">
        <f>LOOKUP($B74,CPI!$A:$A,CPI!$B:$B)</f>
        <v>103.9</v>
      </c>
      <c r="O74" s="21">
        <f>LOOKUP(2018,CPI!$A:$A,CPI!$B:$B)</f>
        <v>251.107</v>
      </c>
      <c r="P74" s="23">
        <f t="shared" si="3"/>
        <v>572154.18742059672</v>
      </c>
      <c r="Q74" s="23">
        <f t="shared" si="4"/>
        <v>643682.97101222328</v>
      </c>
      <c r="R74" s="23">
        <f t="shared" si="5"/>
        <v>7221674.9100827705</v>
      </c>
    </row>
    <row r="75" spans="1:18">
      <c r="A75" s="20">
        <f>PretaxMinimumWage!B74</f>
        <v>236739</v>
      </c>
      <c r="B75" s="14">
        <v>1985</v>
      </c>
      <c r="C75">
        <f>'Exchange rate'!B26</f>
        <v>1</v>
      </c>
      <c r="D75" s="21">
        <f>LOOKUP(B75,CPI!$A:$A,CPI!$B:$B)</f>
        <v>107.6</v>
      </c>
      <c r="E75" s="21">
        <f>LOOKUP(2018,CPI!$A:$A,CPI!$B:$B)</f>
        <v>251.107</v>
      </c>
      <c r="F75" s="22">
        <f>LOOKUP('Pretax Min, Max, Mean'!G75,PretaxMeanWage!A:A,PretaxMeanWage!E:E)</f>
        <v>275889.90999999997</v>
      </c>
      <c r="G75" s="14">
        <v>1985</v>
      </c>
      <c r="H75">
        <f>'Exchange rate'!$B26</f>
        <v>1</v>
      </c>
      <c r="I75" s="21">
        <f>LOOKUP($B75,CPI!$A:$A,CPI!$B:$B)</f>
        <v>107.6</v>
      </c>
      <c r="J75" s="21">
        <f>LOOKUP(2018,CPI!$A:$A,CPI!$B:$B)</f>
        <v>251.107</v>
      </c>
      <c r="K75">
        <f>PretaxMaximumWage!B7</f>
        <v>3283116</v>
      </c>
      <c r="L75" s="14">
        <v>1985</v>
      </c>
      <c r="M75">
        <f>'Exchange rate'!$B26</f>
        <v>1</v>
      </c>
      <c r="N75" s="21">
        <f>LOOKUP($B75,CPI!$A:$A,CPI!$B:$B)</f>
        <v>107.6</v>
      </c>
      <c r="O75" s="21">
        <f>LOOKUP(2018,CPI!$A:$A,CPI!$B:$B)</f>
        <v>251.107</v>
      </c>
      <c r="P75" s="23">
        <f t="shared" si="3"/>
        <v>552479.7404553903</v>
      </c>
      <c r="Q75" s="23">
        <f t="shared" si="4"/>
        <v>643846.53931570635</v>
      </c>
      <c r="R75" s="23">
        <f t="shared" si="5"/>
        <v>7661834.6599628255</v>
      </c>
    </row>
    <row r="76" spans="1:18">
      <c r="A76" s="20">
        <f>PretaxMinimumWage!B75</f>
        <v>236739</v>
      </c>
      <c r="B76" s="14">
        <v>1986</v>
      </c>
      <c r="C76">
        <f>'Exchange rate'!B27</f>
        <v>1</v>
      </c>
      <c r="D76" s="21">
        <f>LOOKUP(B76,CPI!$A:$A,CPI!$B:$B)</f>
        <v>109.6</v>
      </c>
      <c r="E76" s="21">
        <f>LOOKUP(2018,CPI!$A:$A,CPI!$B:$B)</f>
        <v>251.107</v>
      </c>
      <c r="F76" s="22">
        <f>LOOKUP('Pretax Min, Max, Mean'!G76,PretaxMeanWage!A:A,PretaxMeanWage!E:E)</f>
        <v>292032.90999999997</v>
      </c>
      <c r="G76" s="14">
        <v>1986</v>
      </c>
      <c r="H76">
        <f>'Exchange rate'!$B27</f>
        <v>1</v>
      </c>
      <c r="I76" s="21">
        <f>LOOKUP($B76,CPI!$A:$A,CPI!$B:$B)</f>
        <v>109.6</v>
      </c>
      <c r="J76" s="21">
        <f>LOOKUP(2018,CPI!$A:$A,CPI!$B:$B)</f>
        <v>251.107</v>
      </c>
      <c r="K76">
        <f>PretaxMaximumWage!B8</f>
        <v>3097182.8</v>
      </c>
      <c r="L76" s="14">
        <v>1986</v>
      </c>
      <c r="M76">
        <f>'Exchange rate'!$B27</f>
        <v>1</v>
      </c>
      <c r="N76" s="21">
        <f>LOOKUP($B76,CPI!$A:$A,CPI!$B:$B)</f>
        <v>109.6</v>
      </c>
      <c r="O76" s="21">
        <f>LOOKUP(2018,CPI!$A:$A,CPI!$B:$B)</f>
        <v>251.107</v>
      </c>
      <c r="P76" s="23">
        <f t="shared" si="3"/>
        <v>542397.99336678837</v>
      </c>
      <c r="Q76" s="23">
        <f t="shared" si="4"/>
        <v>669083.10156359477</v>
      </c>
      <c r="R76" s="23">
        <f t="shared" si="5"/>
        <v>7096024.4649598533</v>
      </c>
    </row>
    <row r="77" spans="1:18">
      <c r="A77" s="20">
        <f>PretaxMinimumWage!B76</f>
        <v>236739</v>
      </c>
      <c r="B77" s="14">
        <v>1987</v>
      </c>
      <c r="C77">
        <f>'Exchange rate'!B28</f>
        <v>1</v>
      </c>
      <c r="D77" s="21">
        <f>LOOKUP(B77,CPI!$A:$A,CPI!$B:$B)</f>
        <v>113.6</v>
      </c>
      <c r="E77" s="21">
        <f>LOOKUP(2018,CPI!$A:$A,CPI!$B:$B)</f>
        <v>251.107</v>
      </c>
      <c r="F77" s="22">
        <f>LOOKUP('Pretax Min, Max, Mean'!G77,PretaxMeanWage!A:A,PretaxMeanWage!E:E)</f>
        <v>289961.5</v>
      </c>
      <c r="G77" s="14">
        <v>1987</v>
      </c>
      <c r="H77">
        <f>'Exchange rate'!$B28</f>
        <v>1</v>
      </c>
      <c r="I77" s="21">
        <f>LOOKUP($B77,CPI!$A:$A,CPI!$B:$B)</f>
        <v>113.6</v>
      </c>
      <c r="J77" s="21">
        <f>LOOKUP(2018,CPI!$A:$A,CPI!$B:$B)</f>
        <v>251.107</v>
      </c>
      <c r="K77">
        <f>PretaxMaximumWage!B9</f>
        <v>3063063.3</v>
      </c>
      <c r="L77" s="14">
        <v>1987</v>
      </c>
      <c r="M77">
        <f>'Exchange rate'!$B28</f>
        <v>1</v>
      </c>
      <c r="N77" s="21">
        <f>LOOKUP($B77,CPI!$A:$A,CPI!$B:$B)</f>
        <v>113.6</v>
      </c>
      <c r="O77" s="21">
        <f>LOOKUP(2018,CPI!$A:$A,CPI!$B:$B)</f>
        <v>251.107</v>
      </c>
      <c r="P77" s="23">
        <f t="shared" si="3"/>
        <v>523299.47247359157</v>
      </c>
      <c r="Q77" s="23">
        <f t="shared" si="4"/>
        <v>640945.09137764084</v>
      </c>
      <c r="R77" s="23">
        <f t="shared" si="5"/>
        <v>6770745.0358547531</v>
      </c>
    </row>
    <row r="78" spans="1:18">
      <c r="A78" s="20">
        <f>PretaxMinimumWage!B77</f>
        <v>236739</v>
      </c>
      <c r="B78" s="14">
        <v>1988</v>
      </c>
      <c r="C78">
        <f>'Exchange rate'!B29</f>
        <v>1</v>
      </c>
      <c r="D78" s="21">
        <f>LOOKUP(B78,CPI!$A:$A,CPI!$B:$B)</f>
        <v>118.3</v>
      </c>
      <c r="E78" s="21">
        <f>LOOKUP(2018,CPI!$A:$A,CPI!$B:$B)</f>
        <v>251.107</v>
      </c>
      <c r="F78" s="22">
        <f>LOOKUP('Pretax Min, Max, Mean'!G78,PretaxMeanWage!A:A,PretaxMeanWage!E:E)</f>
        <v>284353.69</v>
      </c>
      <c r="G78" s="14">
        <v>1988</v>
      </c>
      <c r="H78">
        <f>'Exchange rate'!$B29</f>
        <v>1</v>
      </c>
      <c r="I78" s="21">
        <f>LOOKUP($B78,CPI!$A:$A,CPI!$B:$B)</f>
        <v>118.3</v>
      </c>
      <c r="J78" s="21">
        <f>LOOKUP(2018,CPI!$A:$A,CPI!$B:$B)</f>
        <v>251.107</v>
      </c>
      <c r="K78">
        <f>PretaxMaximumWage!B10</f>
        <v>2829827.5</v>
      </c>
      <c r="L78" s="14">
        <v>1988</v>
      </c>
      <c r="M78">
        <f>'Exchange rate'!$B29</f>
        <v>1</v>
      </c>
      <c r="N78" s="21">
        <f>LOOKUP($B78,CPI!$A:$A,CPI!$B:$B)</f>
        <v>118.3</v>
      </c>
      <c r="O78" s="21">
        <f>LOOKUP(2018,CPI!$A:$A,CPI!$B:$B)</f>
        <v>251.107</v>
      </c>
      <c r="P78" s="23">
        <f t="shared" si="3"/>
        <v>502509.04541842773</v>
      </c>
      <c r="Q78" s="23">
        <f t="shared" si="4"/>
        <v>603577.36293178366</v>
      </c>
      <c r="R78" s="23">
        <f t="shared" si="5"/>
        <v>6006673.6605452243</v>
      </c>
    </row>
    <row r="79" spans="1:18">
      <c r="A79" s="20">
        <f>PretaxMinimumWage!B78</f>
        <v>236739</v>
      </c>
      <c r="B79" s="14">
        <v>1989</v>
      </c>
      <c r="C79">
        <f>'Exchange rate'!B30</f>
        <v>1</v>
      </c>
      <c r="D79" s="21">
        <f>LOOKUP(B79,CPI!$A:$A,CPI!$B:$B)</f>
        <v>124</v>
      </c>
      <c r="E79" s="21">
        <f>LOOKUP(2018,CPI!$A:$A,CPI!$B:$B)</f>
        <v>251.107</v>
      </c>
      <c r="F79" s="22">
        <f>LOOKUP('Pretax Min, Max, Mean'!G79,PretaxMeanWage!A:A,PretaxMeanWage!E:E)</f>
        <v>283646.31</v>
      </c>
      <c r="G79" s="14">
        <v>1989</v>
      </c>
      <c r="H79">
        <f>'Exchange rate'!$B30</f>
        <v>1</v>
      </c>
      <c r="I79" s="21">
        <f>LOOKUP($B79,CPI!$A:$A,CPI!$B:$B)</f>
        <v>124</v>
      </c>
      <c r="J79" s="21">
        <f>LOOKUP(2018,CPI!$A:$A,CPI!$B:$B)</f>
        <v>251.107</v>
      </c>
      <c r="K79">
        <f>PretaxMaximumWage!B11</f>
        <v>2952328</v>
      </c>
      <c r="L79" s="14">
        <v>1989</v>
      </c>
      <c r="M79">
        <f>'Exchange rate'!$B30</f>
        <v>1</v>
      </c>
      <c r="N79" s="21">
        <f>LOOKUP($B79,CPI!$A:$A,CPI!$B:$B)</f>
        <v>124</v>
      </c>
      <c r="O79" s="21">
        <f>LOOKUP(2018,CPI!$A:$A,CPI!$B:$B)</f>
        <v>251.107</v>
      </c>
      <c r="P79" s="23">
        <f t="shared" si="3"/>
        <v>479409.83929838712</v>
      </c>
      <c r="Q79" s="23">
        <f t="shared" si="4"/>
        <v>574399.7900416936</v>
      </c>
      <c r="R79" s="23">
        <f t="shared" si="5"/>
        <v>5978630.8636774197</v>
      </c>
    </row>
    <row r="80" spans="1:18">
      <c r="A80" s="20">
        <f>PretaxMinimumWage!B79</f>
        <v>236739</v>
      </c>
      <c r="B80" s="14">
        <v>1990</v>
      </c>
      <c r="C80">
        <f>'Exchange rate'!B31</f>
        <v>1</v>
      </c>
      <c r="D80" s="21">
        <f>LOOKUP(B80,CPI!$A:$A,CPI!$B:$B)</f>
        <v>130.69999999999999</v>
      </c>
      <c r="E80" s="21">
        <f>LOOKUP(2018,CPI!$A:$A,CPI!$B:$B)</f>
        <v>251.107</v>
      </c>
      <c r="F80" s="22">
        <f>LOOKUP('Pretax Min, Max, Mean'!G80,PretaxMeanWage!A:A,PretaxMeanWage!E:E)</f>
        <v>285730.5</v>
      </c>
      <c r="G80" s="14">
        <v>1990</v>
      </c>
      <c r="H80">
        <f>'Exchange rate'!$B31</f>
        <v>1</v>
      </c>
      <c r="I80" s="21">
        <f>LOOKUP($B80,CPI!$A:$A,CPI!$B:$B)</f>
        <v>130.69999999999999</v>
      </c>
      <c r="J80" s="21">
        <f>LOOKUP(2018,CPI!$A:$A,CPI!$B:$B)</f>
        <v>251.107</v>
      </c>
      <c r="K80">
        <f>PretaxMaximumWage!B12</f>
        <v>2992268.5</v>
      </c>
      <c r="L80" s="14">
        <v>1990</v>
      </c>
      <c r="M80">
        <f>'Exchange rate'!$B31</f>
        <v>1</v>
      </c>
      <c r="N80" s="21">
        <f>LOOKUP($B80,CPI!$A:$A,CPI!$B:$B)</f>
        <v>130.69999999999999</v>
      </c>
      <c r="O80" s="21">
        <f>LOOKUP(2018,CPI!$A:$A,CPI!$B:$B)</f>
        <v>251.107</v>
      </c>
      <c r="P80" s="23">
        <f t="shared" si="3"/>
        <v>454834.12450650346</v>
      </c>
      <c r="Q80" s="23">
        <f t="shared" si="4"/>
        <v>548958.9033167559</v>
      </c>
      <c r="R80" s="23">
        <f t="shared" si="5"/>
        <v>5748887.2703098701</v>
      </c>
    </row>
    <row r="81" spans="1:18">
      <c r="A81" s="20">
        <f>PretaxMinimumWage!B80</f>
        <v>236739</v>
      </c>
      <c r="B81" s="14">
        <v>1991</v>
      </c>
      <c r="C81">
        <f>'Exchange rate'!B32</f>
        <v>1</v>
      </c>
      <c r="D81" s="21">
        <f>LOOKUP(B81,CPI!$A:$A,CPI!$B:$B)</f>
        <v>136.19999999999999</v>
      </c>
      <c r="E81" s="21">
        <f>LOOKUP(2018,CPI!$A:$A,CPI!$B:$B)</f>
        <v>251.107</v>
      </c>
      <c r="F81" s="22">
        <f>LOOKUP('Pretax Min, Max, Mean'!G81,PretaxMeanWage!A:A,PretaxMeanWage!E:E)</f>
        <v>286267.90999999997</v>
      </c>
      <c r="G81" s="14">
        <v>1991</v>
      </c>
      <c r="H81">
        <f>'Exchange rate'!$B32</f>
        <v>1</v>
      </c>
      <c r="I81" s="21">
        <f>LOOKUP($B81,CPI!$A:$A,CPI!$B:$B)</f>
        <v>136.19999999999999</v>
      </c>
      <c r="J81" s="21">
        <f>LOOKUP(2018,CPI!$A:$A,CPI!$B:$B)</f>
        <v>251.107</v>
      </c>
      <c r="K81">
        <f>PretaxMaximumWage!B13</f>
        <v>2985828.5</v>
      </c>
      <c r="L81" s="14">
        <v>1991</v>
      </c>
      <c r="M81">
        <f>'Exchange rate'!$B32</f>
        <v>1</v>
      </c>
      <c r="N81" s="21">
        <f>LOOKUP($B81,CPI!$A:$A,CPI!$B:$B)</f>
        <v>136.19999999999999</v>
      </c>
      <c r="O81" s="21">
        <f>LOOKUP(2018,CPI!$A:$A,CPI!$B:$B)</f>
        <v>251.107</v>
      </c>
      <c r="P81" s="23">
        <f t="shared" si="3"/>
        <v>436467.10773127753</v>
      </c>
      <c r="Q81" s="23">
        <f t="shared" si="4"/>
        <v>527781.76267525705</v>
      </c>
      <c r="R81" s="23">
        <f t="shared" si="5"/>
        <v>5504863.7088803239</v>
      </c>
    </row>
    <row r="82" spans="1:18">
      <c r="A82" s="20">
        <f>PretaxMinimumWage!B81</f>
        <v>236739</v>
      </c>
      <c r="B82" s="14">
        <v>1992</v>
      </c>
      <c r="C82">
        <f>'Exchange rate'!B33</f>
        <v>1</v>
      </c>
      <c r="D82" s="21">
        <f>LOOKUP(B82,CPI!$A:$A,CPI!$B:$B)</f>
        <v>140.30000000000001</v>
      </c>
      <c r="E82" s="21">
        <f>LOOKUP(2018,CPI!$A:$A,CPI!$B:$B)</f>
        <v>251.107</v>
      </c>
      <c r="F82" s="22">
        <f>LOOKUP('Pretax Min, Max, Mean'!G82,PretaxMeanWage!A:A,PretaxMeanWage!E:E)</f>
        <v>294078.09000000003</v>
      </c>
      <c r="G82" s="14">
        <v>1992</v>
      </c>
      <c r="H82">
        <f>'Exchange rate'!$B33</f>
        <v>1</v>
      </c>
      <c r="I82" s="21">
        <f>LOOKUP($B82,CPI!$A:$A,CPI!$B:$B)</f>
        <v>140.30000000000001</v>
      </c>
      <c r="J82" s="21">
        <f>LOOKUP(2018,CPI!$A:$A,CPI!$B:$B)</f>
        <v>251.107</v>
      </c>
      <c r="K82">
        <f>PretaxMaximumWage!B14</f>
        <v>3078936</v>
      </c>
      <c r="L82" s="14">
        <v>1992</v>
      </c>
      <c r="M82">
        <f>'Exchange rate'!$B33</f>
        <v>1</v>
      </c>
      <c r="N82" s="21">
        <f>LOOKUP($B82,CPI!$A:$A,CPI!$B:$B)</f>
        <v>140.30000000000001</v>
      </c>
      <c r="O82" s="21">
        <f>LOOKUP(2018,CPI!$A:$A,CPI!$B:$B)</f>
        <v>251.107</v>
      </c>
      <c r="P82" s="23">
        <f t="shared" si="3"/>
        <v>423712.18868852453</v>
      </c>
      <c r="Q82" s="23">
        <f t="shared" si="4"/>
        <v>526336.89911354252</v>
      </c>
      <c r="R82" s="23">
        <f t="shared" si="5"/>
        <v>5510637.0787740555</v>
      </c>
    </row>
    <row r="83" spans="1:18">
      <c r="A83" s="20">
        <f>PretaxMinimumWage!B82</f>
        <v>236739</v>
      </c>
      <c r="B83" s="14">
        <v>1993</v>
      </c>
      <c r="C83">
        <f>'Exchange rate'!B34</f>
        <v>1</v>
      </c>
      <c r="D83" s="21">
        <f>LOOKUP(B83,CPI!$A:$A,CPI!$B:$B)</f>
        <v>144.5</v>
      </c>
      <c r="E83" s="21">
        <f>LOOKUP(2018,CPI!$A:$A,CPI!$B:$B)</f>
        <v>251.107</v>
      </c>
      <c r="F83" s="22">
        <f>LOOKUP('Pretax Min, Max, Mean'!G83,PretaxMeanWage!A:A,PretaxMeanWage!E:E)</f>
        <v>292343.81</v>
      </c>
      <c r="G83" s="14">
        <v>1993</v>
      </c>
      <c r="H83">
        <f>'Exchange rate'!$B34</f>
        <v>1</v>
      </c>
      <c r="I83" s="21">
        <f>LOOKUP($B83,CPI!$A:$A,CPI!$B:$B)</f>
        <v>144.5</v>
      </c>
      <c r="J83" s="21">
        <f>LOOKUP(2018,CPI!$A:$A,CPI!$B:$B)</f>
        <v>251.107</v>
      </c>
      <c r="K83">
        <f>PretaxMaximumWage!B15</f>
        <v>3077771.8</v>
      </c>
      <c r="L83" s="14">
        <v>1993</v>
      </c>
      <c r="M83">
        <f>'Exchange rate'!$B34</f>
        <v>1</v>
      </c>
      <c r="N83" s="21">
        <f>LOOKUP($B83,CPI!$A:$A,CPI!$B:$B)</f>
        <v>144.5</v>
      </c>
      <c r="O83" s="21">
        <f>LOOKUP(2018,CPI!$A:$A,CPI!$B:$B)</f>
        <v>251.107</v>
      </c>
      <c r="P83" s="23">
        <f t="shared" si="3"/>
        <v>411396.67870588234</v>
      </c>
      <c r="Q83" s="23">
        <f t="shared" si="4"/>
        <v>508024.75500117644</v>
      </c>
      <c r="R83" s="23">
        <f t="shared" si="5"/>
        <v>5348443.2067999998</v>
      </c>
    </row>
    <row r="84" spans="1:18">
      <c r="A84" s="20">
        <f>PretaxMinimumWage!B83</f>
        <v>236739</v>
      </c>
      <c r="B84" s="14">
        <v>1994</v>
      </c>
      <c r="C84">
        <f>'Exchange rate'!B35</f>
        <v>1</v>
      </c>
      <c r="D84" s="21">
        <f>LOOKUP(B84,CPI!$A:$A,CPI!$B:$B)</f>
        <v>148.19999999999999</v>
      </c>
      <c r="E84" s="21">
        <f>LOOKUP(2018,CPI!$A:$A,CPI!$B:$B)</f>
        <v>251.107</v>
      </c>
      <c r="F84" s="22">
        <f>LOOKUP('Pretax Min, Max, Mean'!G84,PretaxMeanWage!A:A,PretaxMeanWage!E:E)</f>
        <v>306148.09000000003</v>
      </c>
      <c r="G84" s="14">
        <v>1994</v>
      </c>
      <c r="H84">
        <f>'Exchange rate'!$B35</f>
        <v>1</v>
      </c>
      <c r="I84" s="21">
        <f>LOOKUP($B84,CPI!$A:$A,CPI!$B:$B)</f>
        <v>148.19999999999999</v>
      </c>
      <c r="J84" s="21">
        <f>LOOKUP(2018,CPI!$A:$A,CPI!$B:$B)</f>
        <v>251.107</v>
      </c>
      <c r="K84">
        <f>PretaxMaximumWage!B16</f>
        <v>3520173.5</v>
      </c>
      <c r="L84" s="14">
        <v>1994</v>
      </c>
      <c r="M84">
        <f>'Exchange rate'!$B35</f>
        <v>1</v>
      </c>
      <c r="N84" s="21">
        <f>LOOKUP($B84,CPI!$A:$A,CPI!$B:$B)</f>
        <v>148.19999999999999</v>
      </c>
      <c r="O84" s="21">
        <f>LOOKUP(2018,CPI!$A:$A,CPI!$B:$B)</f>
        <v>251.107</v>
      </c>
      <c r="P84" s="23">
        <f t="shared" si="3"/>
        <v>401125.64151821868</v>
      </c>
      <c r="Q84" s="23">
        <f t="shared" si="4"/>
        <v>518730.96110411617</v>
      </c>
      <c r="R84" s="23">
        <f t="shared" si="5"/>
        <v>5964508.8195985164</v>
      </c>
    </row>
    <row r="85" spans="1:18">
      <c r="A85" s="20">
        <f>PretaxMinimumWage!B84</f>
        <v>236739</v>
      </c>
      <c r="B85" s="14">
        <v>1995</v>
      </c>
      <c r="C85">
        <f>'Exchange rate'!B36</f>
        <v>1</v>
      </c>
      <c r="D85" s="21">
        <f>LOOKUP(B85,CPI!$A:$A,CPI!$B:$B)</f>
        <v>152.4</v>
      </c>
      <c r="E85" s="21">
        <f>LOOKUP(2018,CPI!$A:$A,CPI!$B:$B)</f>
        <v>251.107</v>
      </c>
      <c r="F85" s="22">
        <f>LOOKUP('Pretax Min, Max, Mean'!G85,PretaxMeanWage!A:A,PretaxMeanWage!E:E)</f>
        <v>311829.69</v>
      </c>
      <c r="G85" s="14">
        <v>1995</v>
      </c>
      <c r="H85">
        <f>'Exchange rate'!$B36</f>
        <v>1</v>
      </c>
      <c r="I85" s="21">
        <f>LOOKUP($B85,CPI!$A:$A,CPI!$B:$B)</f>
        <v>152.4</v>
      </c>
      <c r="J85" s="21">
        <f>LOOKUP(2018,CPI!$A:$A,CPI!$B:$B)</f>
        <v>251.107</v>
      </c>
      <c r="K85">
        <f>PretaxMaximumWage!B17</f>
        <v>3686539.8</v>
      </c>
      <c r="L85" s="14">
        <v>1995</v>
      </c>
      <c r="M85">
        <f>'Exchange rate'!$B36</f>
        <v>1</v>
      </c>
      <c r="N85" s="21">
        <f>LOOKUP($B85,CPI!$A:$A,CPI!$B:$B)</f>
        <v>152.4</v>
      </c>
      <c r="O85" s="21">
        <f>LOOKUP(2018,CPI!$A:$A,CPI!$B:$B)</f>
        <v>251.107</v>
      </c>
      <c r="P85" s="23">
        <f t="shared" si="3"/>
        <v>390070.99785433069</v>
      </c>
      <c r="Q85" s="23">
        <f t="shared" si="4"/>
        <v>513796.7058190945</v>
      </c>
      <c r="R85" s="23">
        <f t="shared" si="5"/>
        <v>6074251.6375236223</v>
      </c>
    </row>
    <row r="86" spans="1:18">
      <c r="A86" s="20">
        <f>PretaxMinimumWage!B85</f>
        <v>236739</v>
      </c>
      <c r="B86" s="14">
        <v>1996</v>
      </c>
      <c r="C86">
        <f>'Exchange rate'!B37</f>
        <v>1</v>
      </c>
      <c r="D86" s="21">
        <f>LOOKUP(B86,CPI!$A:$A,CPI!$B:$B)</f>
        <v>156.9</v>
      </c>
      <c r="E86" s="21">
        <f>LOOKUP(2018,CPI!$A:$A,CPI!$B:$B)</f>
        <v>251.107</v>
      </c>
      <c r="F86" s="22">
        <f>LOOKUP('Pretax Min, Max, Mean'!G86,PretaxMeanWage!A:A,PretaxMeanWage!E:E)</f>
        <v>320753.5</v>
      </c>
      <c r="G86" s="14">
        <v>1996</v>
      </c>
      <c r="H86">
        <f>'Exchange rate'!$B37</f>
        <v>1</v>
      </c>
      <c r="I86" s="21">
        <f>LOOKUP($B86,CPI!$A:$A,CPI!$B:$B)</f>
        <v>156.9</v>
      </c>
      <c r="J86" s="21">
        <f>LOOKUP(2018,CPI!$A:$A,CPI!$B:$B)</f>
        <v>251.107</v>
      </c>
      <c r="K86">
        <f>PretaxMaximumWage!B18</f>
        <v>3893881.8</v>
      </c>
      <c r="L86" s="14">
        <v>1996</v>
      </c>
      <c r="M86">
        <f>'Exchange rate'!$B37</f>
        <v>1</v>
      </c>
      <c r="N86" s="21">
        <f>LOOKUP($B86,CPI!$A:$A,CPI!$B:$B)</f>
        <v>156.9</v>
      </c>
      <c r="O86" s="21">
        <f>LOOKUP(2018,CPI!$A:$A,CPI!$B:$B)</f>
        <v>251.107</v>
      </c>
      <c r="P86" s="23">
        <f t="shared" si="3"/>
        <v>378883.49313575524</v>
      </c>
      <c r="Q86" s="23">
        <f t="shared" si="4"/>
        <v>513342.5693084767</v>
      </c>
      <c r="R86" s="23">
        <f t="shared" si="5"/>
        <v>6231873.6593537275</v>
      </c>
    </row>
    <row r="87" spans="1:18">
      <c r="A87" s="20">
        <f>PretaxMinimumWage!B86</f>
        <v>236739</v>
      </c>
      <c r="B87" s="14">
        <v>1997</v>
      </c>
      <c r="C87">
        <f>'Exchange rate'!B38</f>
        <v>1</v>
      </c>
      <c r="D87" s="21">
        <f>LOOKUP(B87,CPI!$A:$A,CPI!$B:$B)</f>
        <v>160.5</v>
      </c>
      <c r="E87" s="21">
        <f>LOOKUP(2018,CPI!$A:$A,CPI!$B:$B)</f>
        <v>251.107</v>
      </c>
      <c r="F87" s="22">
        <f>LOOKUP('Pretax Min, Max, Mean'!G87,PretaxMeanWage!A:A,PretaxMeanWage!E:E)</f>
        <v>329892.59000000003</v>
      </c>
      <c r="G87" s="14">
        <v>1997</v>
      </c>
      <c r="H87">
        <f>'Exchange rate'!$B38</f>
        <v>1</v>
      </c>
      <c r="I87" s="21">
        <f>LOOKUP($B87,CPI!$A:$A,CPI!$B:$B)</f>
        <v>160.5</v>
      </c>
      <c r="J87" s="21">
        <f>LOOKUP(2018,CPI!$A:$A,CPI!$B:$B)</f>
        <v>251.107</v>
      </c>
      <c r="K87">
        <f>PretaxMaximumWage!B19</f>
        <v>4306371</v>
      </c>
      <c r="L87" s="14">
        <v>1997</v>
      </c>
      <c r="M87">
        <f>'Exchange rate'!$B38</f>
        <v>1</v>
      </c>
      <c r="N87" s="21">
        <f>LOOKUP($B87,CPI!$A:$A,CPI!$B:$B)</f>
        <v>160.5</v>
      </c>
      <c r="O87" s="21">
        <f>LOOKUP(2018,CPI!$A:$A,CPI!$B:$B)</f>
        <v>251.107</v>
      </c>
      <c r="P87" s="23">
        <f t="shared" si="3"/>
        <v>370385.17179439258</v>
      </c>
      <c r="Q87" s="23">
        <f t="shared" si="4"/>
        <v>516126.72023133963</v>
      </c>
      <c r="R87" s="23">
        <f t="shared" si="5"/>
        <v>6737444.8766168226</v>
      </c>
    </row>
    <row r="88" spans="1:18">
      <c r="A88" s="20">
        <f>PretaxMinimumWage!B87</f>
        <v>236739</v>
      </c>
      <c r="B88" s="14">
        <v>1998</v>
      </c>
      <c r="C88">
        <f>'Exchange rate'!B39</f>
        <v>1</v>
      </c>
      <c r="D88" s="21">
        <f>LOOKUP(B88,CPI!$A:$A,CPI!$B:$B)</f>
        <v>163</v>
      </c>
      <c r="E88" s="21">
        <f>LOOKUP(2018,CPI!$A:$A,CPI!$B:$B)</f>
        <v>251.107</v>
      </c>
      <c r="F88" s="22">
        <f>LOOKUP('Pretax Min, Max, Mean'!G88,PretaxMeanWage!A:A,PretaxMeanWage!E:E)</f>
        <v>336325.69</v>
      </c>
      <c r="G88" s="14">
        <v>1998</v>
      </c>
      <c r="H88">
        <f>'Exchange rate'!$B39</f>
        <v>1</v>
      </c>
      <c r="I88" s="21">
        <f>LOOKUP($B88,CPI!$A:$A,CPI!$B:$B)</f>
        <v>163</v>
      </c>
      <c r="J88" s="21">
        <f>LOOKUP(2018,CPI!$A:$A,CPI!$B:$B)</f>
        <v>251.107</v>
      </c>
      <c r="K88">
        <f>PretaxMaximumWage!B20</f>
        <v>4236327.5</v>
      </c>
      <c r="L88" s="14">
        <v>1998</v>
      </c>
      <c r="M88">
        <f>'Exchange rate'!$B39</f>
        <v>1</v>
      </c>
      <c r="N88" s="21">
        <f>LOOKUP($B88,CPI!$A:$A,CPI!$B:$B)</f>
        <v>163</v>
      </c>
      <c r="O88" s="21">
        <f>LOOKUP(2018,CPI!$A:$A,CPI!$B:$B)</f>
        <v>251.107</v>
      </c>
      <c r="P88" s="23">
        <f t="shared" si="3"/>
        <v>364704.41762576689</v>
      </c>
      <c r="Q88" s="23">
        <f t="shared" si="4"/>
        <v>518121.07385785278</v>
      </c>
      <c r="R88" s="23">
        <f t="shared" si="5"/>
        <v>6526205.4573159507</v>
      </c>
    </row>
    <row r="89" spans="1:18">
      <c r="A89" s="20">
        <f>PretaxMinimumWage!B88</f>
        <v>236739</v>
      </c>
      <c r="B89" s="14">
        <v>1999</v>
      </c>
      <c r="C89">
        <f>'Exchange rate'!B40</f>
        <v>1</v>
      </c>
      <c r="D89" s="21">
        <f>LOOKUP(B89,CPI!$A:$A,CPI!$B:$B)</f>
        <v>166.6</v>
      </c>
      <c r="E89" s="21">
        <f>LOOKUP(2018,CPI!$A:$A,CPI!$B:$B)</f>
        <v>251.107</v>
      </c>
      <c r="F89" s="22">
        <f>LOOKUP('Pretax Min, Max, Mean'!G89,PretaxMeanWage!A:A,PretaxMeanWage!E:E)</f>
        <v>345842.09</v>
      </c>
      <c r="G89" s="14">
        <v>1999</v>
      </c>
      <c r="H89">
        <f>'Exchange rate'!$B40</f>
        <v>1</v>
      </c>
      <c r="I89" s="21">
        <f>LOOKUP($B89,CPI!$A:$A,CPI!$B:$B)</f>
        <v>166.6</v>
      </c>
      <c r="J89" s="21">
        <f>LOOKUP(2018,CPI!$A:$A,CPI!$B:$B)</f>
        <v>251.107</v>
      </c>
      <c r="K89">
        <f>PretaxMaximumWage!B21</f>
        <v>4681788.5</v>
      </c>
      <c r="L89" s="14">
        <v>1999</v>
      </c>
      <c r="M89">
        <f>'Exchange rate'!$B40</f>
        <v>1</v>
      </c>
      <c r="N89" s="21">
        <f>LOOKUP($B89,CPI!$A:$A,CPI!$B:$B)</f>
        <v>166.6</v>
      </c>
      <c r="O89" s="21">
        <f>LOOKUP(2018,CPI!$A:$A,CPI!$B:$B)</f>
        <v>251.107</v>
      </c>
      <c r="P89" s="23">
        <f t="shared" si="3"/>
        <v>356823.6498979592</v>
      </c>
      <c r="Q89" s="23">
        <f t="shared" si="4"/>
        <v>521268.72565204086</v>
      </c>
      <c r="R89" s="23">
        <f t="shared" si="5"/>
        <v>7056601.8299489804</v>
      </c>
    </row>
    <row r="90" spans="1:18">
      <c r="A90" s="20">
        <f>PretaxMinimumWage!B89</f>
        <v>236739</v>
      </c>
      <c r="B90" s="14">
        <v>2000</v>
      </c>
      <c r="C90">
        <f>'Exchange rate'!B41</f>
        <v>1</v>
      </c>
      <c r="D90" s="21">
        <f>LOOKUP(B90,CPI!$A:$A,CPI!$B:$B)</f>
        <v>172.2</v>
      </c>
      <c r="E90" s="21">
        <f>LOOKUP(2018,CPI!$A:$A,CPI!$B:$B)</f>
        <v>251.107</v>
      </c>
      <c r="F90" s="22">
        <f>LOOKUP('Pretax Min, Max, Mean'!G90,PretaxMeanWage!A:A,PretaxMeanWage!E:E)</f>
        <v>354927.09</v>
      </c>
      <c r="G90" s="14">
        <v>2000</v>
      </c>
      <c r="H90">
        <f>'Exchange rate'!$B41</f>
        <v>1</v>
      </c>
      <c r="I90" s="21">
        <f>LOOKUP($B90,CPI!$A:$A,CPI!$B:$B)</f>
        <v>172.2</v>
      </c>
      <c r="J90" s="21">
        <f>LOOKUP(2018,CPI!$A:$A,CPI!$B:$B)</f>
        <v>251.107</v>
      </c>
      <c r="K90">
        <f>PretaxMaximumWage!B22</f>
        <v>4806932</v>
      </c>
      <c r="L90" s="14">
        <v>2000</v>
      </c>
      <c r="M90">
        <f>'Exchange rate'!$B41</f>
        <v>1</v>
      </c>
      <c r="N90" s="21">
        <f>LOOKUP($B90,CPI!$A:$A,CPI!$B:$B)</f>
        <v>172.2</v>
      </c>
      <c r="O90" s="21">
        <f>LOOKUP(2018,CPI!$A:$A,CPI!$B:$B)</f>
        <v>251.107</v>
      </c>
      <c r="P90" s="23">
        <f t="shared" si="3"/>
        <v>345219.62876306626</v>
      </c>
      <c r="Q90" s="23">
        <f t="shared" si="4"/>
        <v>517564.90585731709</v>
      </c>
      <c r="R90" s="23">
        <f t="shared" si="5"/>
        <v>7009606.6999070859</v>
      </c>
    </row>
    <row r="91" spans="1:18">
      <c r="A91" s="20">
        <f>PretaxMinimumWage!B90</f>
        <v>236739</v>
      </c>
      <c r="B91" s="14">
        <v>2001</v>
      </c>
      <c r="C91">
        <f>'Exchange rate'!B42</f>
        <v>1</v>
      </c>
      <c r="D91" s="21">
        <f>LOOKUP(B91,CPI!$A:$A,CPI!$B:$B)</f>
        <v>177.1</v>
      </c>
      <c r="E91" s="21">
        <f>LOOKUP(2018,CPI!$A:$A,CPI!$B:$B)</f>
        <v>251.107</v>
      </c>
      <c r="F91" s="22">
        <f>LOOKUP('Pretax Min, Max, Mean'!G91,PretaxMeanWage!A:A,PretaxMeanWage!E:E)</f>
        <v>358295.81</v>
      </c>
      <c r="G91" s="14">
        <v>2001</v>
      </c>
      <c r="H91">
        <f>'Exchange rate'!$B42</f>
        <v>1</v>
      </c>
      <c r="I91" s="21">
        <f>LOOKUP($B91,CPI!$A:$A,CPI!$B:$B)</f>
        <v>177.1</v>
      </c>
      <c r="J91" s="21">
        <f>LOOKUP(2018,CPI!$A:$A,CPI!$B:$B)</f>
        <v>251.107</v>
      </c>
      <c r="K91">
        <f>PretaxMaximumWage!B23</f>
        <v>4252587</v>
      </c>
      <c r="L91" s="14">
        <v>2001</v>
      </c>
      <c r="M91">
        <f>'Exchange rate'!$B42</f>
        <v>1</v>
      </c>
      <c r="N91" s="21">
        <f>LOOKUP($B91,CPI!$A:$A,CPI!$B:$B)</f>
        <v>177.1</v>
      </c>
      <c r="O91" s="21">
        <f>LOOKUP(2018,CPI!$A:$A,CPI!$B:$B)</f>
        <v>251.107</v>
      </c>
      <c r="P91" s="23">
        <f t="shared" si="3"/>
        <v>335668.09753246751</v>
      </c>
      <c r="Q91" s="23">
        <f t="shared" si="4"/>
        <v>508021.37753625074</v>
      </c>
      <c r="R91" s="23">
        <f t="shared" si="5"/>
        <v>6029668.9091417277</v>
      </c>
    </row>
    <row r="92" spans="1:18">
      <c r="A92" s="20">
        <f>PretaxMinimumWage!B91</f>
        <v>236739</v>
      </c>
      <c r="B92" s="14">
        <v>2002</v>
      </c>
      <c r="C92">
        <f>'Exchange rate'!B43</f>
        <v>1</v>
      </c>
      <c r="D92" s="21">
        <f>LOOKUP(B92,CPI!$A:$A,CPI!$B:$B)</f>
        <v>179.88</v>
      </c>
      <c r="E92" s="21">
        <f>LOOKUP(2018,CPI!$A:$A,CPI!$B:$B)</f>
        <v>251.107</v>
      </c>
      <c r="F92" s="22">
        <f>LOOKUP('Pretax Min, Max, Mean'!G92,PretaxMeanWage!A:A,PretaxMeanWage!E:E)</f>
        <v>360872.31</v>
      </c>
      <c r="G92" s="14">
        <v>2002</v>
      </c>
      <c r="H92">
        <f>'Exchange rate'!$B43</f>
        <v>1</v>
      </c>
      <c r="I92" s="21">
        <f>LOOKUP($B92,CPI!$A:$A,CPI!$B:$B)</f>
        <v>179.88</v>
      </c>
      <c r="J92" s="21">
        <f>LOOKUP(2018,CPI!$A:$A,CPI!$B:$B)</f>
        <v>251.107</v>
      </c>
      <c r="K92">
        <f>PretaxMaximumWage!B24</f>
        <v>4151646.3</v>
      </c>
      <c r="L92" s="14">
        <v>2002</v>
      </c>
      <c r="M92">
        <f>'Exchange rate'!$B43</f>
        <v>1</v>
      </c>
      <c r="N92" s="21">
        <f>LOOKUP($B92,CPI!$A:$A,CPI!$B:$B)</f>
        <v>179.88</v>
      </c>
      <c r="O92" s="21">
        <f>LOOKUP(2018,CPI!$A:$A,CPI!$B:$B)</f>
        <v>251.107</v>
      </c>
      <c r="P92" s="23">
        <f t="shared" si="3"/>
        <v>330480.43180453638</v>
      </c>
      <c r="Q92" s="23">
        <f t="shared" si="4"/>
        <v>503766.75087374914</v>
      </c>
      <c r="R92" s="23">
        <f t="shared" si="5"/>
        <v>5795571.7559156101</v>
      </c>
    </row>
    <row r="93" spans="1:18">
      <c r="A93" s="20">
        <f>PretaxMinimumWage!B92</f>
        <v>236739</v>
      </c>
      <c r="B93" s="14">
        <v>2003</v>
      </c>
      <c r="C93">
        <f>'Exchange rate'!B44</f>
        <v>1</v>
      </c>
      <c r="D93" s="21">
        <f>LOOKUP(B93,CPI!$A:$A,CPI!$B:$B)</f>
        <v>183.96</v>
      </c>
      <c r="E93" s="21">
        <f>LOOKUP(2018,CPI!$A:$A,CPI!$B:$B)</f>
        <v>251.107</v>
      </c>
      <c r="F93" s="22">
        <f>LOOKUP('Pretax Min, Max, Mean'!G93,PretaxMeanWage!A:A,PretaxMeanWage!E:E)</f>
        <v>363100.69</v>
      </c>
      <c r="G93" s="14">
        <v>2003</v>
      </c>
      <c r="H93">
        <f>'Exchange rate'!$B44</f>
        <v>1</v>
      </c>
      <c r="I93" s="21">
        <f>LOOKUP($B93,CPI!$A:$A,CPI!$B:$B)</f>
        <v>183.96</v>
      </c>
      <c r="J93" s="21">
        <f>LOOKUP(2018,CPI!$A:$A,CPI!$B:$B)</f>
        <v>251.107</v>
      </c>
      <c r="K93">
        <f>PretaxMaximumWage!B25</f>
        <v>3893977.8</v>
      </c>
      <c r="L93" s="14">
        <v>2003</v>
      </c>
      <c r="M93">
        <f>'Exchange rate'!$B44</f>
        <v>1</v>
      </c>
      <c r="N93" s="21">
        <f>LOOKUP($B93,CPI!$A:$A,CPI!$B:$B)</f>
        <v>183.96</v>
      </c>
      <c r="O93" s="21">
        <f>LOOKUP(2018,CPI!$A:$A,CPI!$B:$B)</f>
        <v>251.107</v>
      </c>
      <c r="P93" s="23">
        <f t="shared" si="3"/>
        <v>323150.79404761904</v>
      </c>
      <c r="Q93" s="23">
        <f t="shared" si="4"/>
        <v>495635.59993384429</v>
      </c>
      <c r="R93" s="23">
        <f t="shared" si="5"/>
        <v>5315313.5650391392</v>
      </c>
    </row>
    <row r="94" spans="1:18">
      <c r="A94" s="20">
        <f>PretaxMinimumWage!B93</f>
        <v>236739</v>
      </c>
      <c r="B94" s="14">
        <v>2004</v>
      </c>
      <c r="C94">
        <f>'Exchange rate'!B45</f>
        <v>1</v>
      </c>
      <c r="D94" s="21">
        <f>LOOKUP(B94,CPI!$A:$A,CPI!$B:$B)</f>
        <v>188.9</v>
      </c>
      <c r="E94" s="21">
        <f>LOOKUP(2018,CPI!$A:$A,CPI!$B:$B)</f>
        <v>251.107</v>
      </c>
      <c r="F94" s="22">
        <f>LOOKUP('Pretax Min, Max, Mean'!G94,PretaxMeanWage!A:A,PretaxMeanWage!E:E)</f>
        <v>378834.91</v>
      </c>
      <c r="G94" s="14">
        <v>2004</v>
      </c>
      <c r="H94">
        <f>'Exchange rate'!$B45</f>
        <v>1</v>
      </c>
      <c r="I94" s="21">
        <f>LOOKUP($B94,CPI!$A:$A,CPI!$B:$B)</f>
        <v>188.9</v>
      </c>
      <c r="J94" s="21">
        <f>LOOKUP(2018,CPI!$A:$A,CPI!$B:$B)</f>
        <v>251.107</v>
      </c>
      <c r="K94">
        <f>PretaxMaximumWage!B26</f>
        <v>4188526</v>
      </c>
      <c r="L94" s="14">
        <v>2004</v>
      </c>
      <c r="M94">
        <f>'Exchange rate'!$B45</f>
        <v>1</v>
      </c>
      <c r="N94" s="21">
        <f>LOOKUP($B94,CPI!$A:$A,CPI!$B:$B)</f>
        <v>188.9</v>
      </c>
      <c r="O94" s="21">
        <f>LOOKUP(2018,CPI!$A:$A,CPI!$B:$B)</f>
        <v>251.107</v>
      </c>
      <c r="P94" s="23">
        <f t="shared" si="3"/>
        <v>314699.94744838541</v>
      </c>
      <c r="Q94" s="23">
        <f t="shared" si="4"/>
        <v>503589.71808030701</v>
      </c>
      <c r="R94" s="23">
        <f t="shared" si="5"/>
        <v>5567857.0581365805</v>
      </c>
    </row>
    <row r="95" spans="1:18">
      <c r="A95" s="20">
        <f>PretaxMinimumWage!B94</f>
        <v>236739</v>
      </c>
      <c r="B95" s="14">
        <v>2005</v>
      </c>
      <c r="C95">
        <f>'Exchange rate'!B46</f>
        <v>1</v>
      </c>
      <c r="D95" s="21">
        <f>LOOKUP(B95,CPI!$A:$A,CPI!$B:$B)</f>
        <v>195.3</v>
      </c>
      <c r="E95" s="21">
        <f>LOOKUP(2018,CPI!$A:$A,CPI!$B:$B)</f>
        <v>251.107</v>
      </c>
      <c r="F95" s="22">
        <f>LOOKUP('Pretax Min, Max, Mean'!G95,PretaxMeanWage!A:A,PretaxMeanWage!E:E)</f>
        <v>395505.41</v>
      </c>
      <c r="G95" s="14">
        <v>2005</v>
      </c>
      <c r="H95">
        <f>'Exchange rate'!$B46</f>
        <v>1</v>
      </c>
      <c r="I95" s="21">
        <f>LOOKUP($B95,CPI!$A:$A,CPI!$B:$B)</f>
        <v>195.3</v>
      </c>
      <c r="J95" s="21">
        <f>LOOKUP(2018,CPI!$A:$A,CPI!$B:$B)</f>
        <v>251.107</v>
      </c>
      <c r="K95">
        <f>PretaxMaximumWage!B27</f>
        <v>4919057.5</v>
      </c>
      <c r="L95" s="14">
        <v>2005</v>
      </c>
      <c r="M95">
        <f>'Exchange rate'!$B46</f>
        <v>1</v>
      </c>
      <c r="N95" s="21">
        <f>LOOKUP($B95,CPI!$A:$A,CPI!$B:$B)</f>
        <v>195.3</v>
      </c>
      <c r="O95" s="21">
        <f>LOOKUP(2018,CPI!$A:$A,CPI!$B:$B)</f>
        <v>251.107</v>
      </c>
      <c r="P95" s="23">
        <f t="shared" si="3"/>
        <v>304387.19955453149</v>
      </c>
      <c r="Q95" s="23">
        <f t="shared" si="4"/>
        <v>508521.13153543259</v>
      </c>
      <c r="R95" s="23">
        <f t="shared" si="5"/>
        <v>6324678.8103046585</v>
      </c>
    </row>
    <row r="96" spans="1:18">
      <c r="A96" s="20">
        <f>PretaxMinimumWage!B95</f>
        <v>236739</v>
      </c>
      <c r="B96" s="14">
        <v>2006</v>
      </c>
      <c r="C96">
        <f>'Exchange rate'!B47</f>
        <v>1</v>
      </c>
      <c r="D96" s="21">
        <f>LOOKUP(B96,CPI!$A:$A,CPI!$B:$B)</f>
        <v>201.6</v>
      </c>
      <c r="E96" s="21">
        <f>LOOKUP(2018,CPI!$A:$A,CPI!$B:$B)</f>
        <v>251.107</v>
      </c>
      <c r="F96" s="22">
        <f>LOOKUP('Pretax Min, Max, Mean'!G96,PretaxMeanWage!A:A,PretaxMeanWage!E:E)</f>
        <v>412394.31</v>
      </c>
      <c r="G96" s="14">
        <v>2006</v>
      </c>
      <c r="H96">
        <f>'Exchange rate'!$B47</f>
        <v>1</v>
      </c>
      <c r="I96" s="21">
        <f>LOOKUP($B96,CPI!$A:$A,CPI!$B:$B)</f>
        <v>201.6</v>
      </c>
      <c r="J96" s="21">
        <f>LOOKUP(2018,CPI!$A:$A,CPI!$B:$B)</f>
        <v>251.107</v>
      </c>
      <c r="K96">
        <f>PretaxMaximumWage!B28</f>
        <v>5360312.5</v>
      </c>
      <c r="L96" s="14">
        <v>2006</v>
      </c>
      <c r="M96">
        <f>'Exchange rate'!$B47</f>
        <v>1</v>
      </c>
      <c r="N96" s="21">
        <f>LOOKUP($B96,CPI!$A:$A,CPI!$B:$B)</f>
        <v>201.6</v>
      </c>
      <c r="O96" s="21">
        <f>LOOKUP(2018,CPI!$A:$A,CPI!$B:$B)</f>
        <v>251.107</v>
      </c>
      <c r="P96" s="23">
        <f t="shared" si="3"/>
        <v>294875.0995684524</v>
      </c>
      <c r="Q96" s="23">
        <f t="shared" si="4"/>
        <v>513666.16072008928</v>
      </c>
      <c r="R96" s="23">
        <f t="shared" si="5"/>
        <v>6676646.7804439487</v>
      </c>
    </row>
    <row r="97" spans="1:18">
      <c r="A97" s="20">
        <f>PretaxMinimumWage!B96</f>
        <v>236739</v>
      </c>
      <c r="B97" s="14">
        <v>2007</v>
      </c>
      <c r="C97">
        <f>'Exchange rate'!B48</f>
        <v>1</v>
      </c>
      <c r="D97" s="21">
        <f>LOOKUP(B97,CPI!$A:$A,CPI!$B:$B)</f>
        <v>207.34200000000001</v>
      </c>
      <c r="E97" s="21">
        <f>LOOKUP(2018,CPI!$A:$A,CPI!$B:$B)</f>
        <v>251.107</v>
      </c>
      <c r="F97" s="22">
        <f>LOOKUP('Pretax Min, Max, Mean'!G97,PretaxMeanWage!A:A,PretaxMeanWage!E:E)</f>
        <v>408065.41</v>
      </c>
      <c r="G97" s="14">
        <v>2007</v>
      </c>
      <c r="H97">
        <f>'Exchange rate'!$B48</f>
        <v>1</v>
      </c>
      <c r="I97" s="21">
        <f>LOOKUP($B97,CPI!$A:$A,CPI!$B:$B)</f>
        <v>207.34200000000001</v>
      </c>
      <c r="J97" s="21">
        <f>LOOKUP(2018,CPI!$A:$A,CPI!$B:$B)</f>
        <v>251.107</v>
      </c>
      <c r="K97">
        <f>PretaxMaximumWage!B29</f>
        <v>5046312.5</v>
      </c>
      <c r="L97" s="14">
        <v>2007</v>
      </c>
      <c r="M97">
        <f>'Exchange rate'!$B48</f>
        <v>1</v>
      </c>
      <c r="N97" s="21">
        <f>LOOKUP($B97,CPI!$A:$A,CPI!$B:$B)</f>
        <v>207.34200000000001</v>
      </c>
      <c r="O97" s="21">
        <f>LOOKUP(2018,CPI!$A:$A,CPI!$B:$B)</f>
        <v>251.107</v>
      </c>
      <c r="P97" s="23">
        <f t="shared" si="3"/>
        <v>286709.01251555403</v>
      </c>
      <c r="Q97" s="23">
        <f t="shared" si="4"/>
        <v>494198.38194321457</v>
      </c>
      <c r="R97" s="23">
        <f t="shared" si="5"/>
        <v>6111469.9044935415</v>
      </c>
    </row>
    <row r="98" spans="1:18">
      <c r="A98" s="20">
        <f>PretaxMinimumWage!B97</f>
        <v>236739</v>
      </c>
      <c r="B98" s="14">
        <v>2008</v>
      </c>
      <c r="C98">
        <f>'Exchange rate'!B49</f>
        <v>1</v>
      </c>
      <c r="D98" s="21">
        <f>LOOKUP(B98,CPI!$A:$A,CPI!$B:$B)</f>
        <v>215.303</v>
      </c>
      <c r="E98" s="21">
        <f>LOOKUP(2018,CPI!$A:$A,CPI!$B:$B)</f>
        <v>251.107</v>
      </c>
      <c r="F98" s="22">
        <f>LOOKUP('Pretax Min, Max, Mean'!G98,PretaxMeanWage!A:A,PretaxMeanWage!E:E)</f>
        <v>406617.59</v>
      </c>
      <c r="G98" s="14">
        <v>2008</v>
      </c>
      <c r="H98">
        <f>'Exchange rate'!$B49</f>
        <v>1</v>
      </c>
      <c r="I98" s="21">
        <f>LOOKUP($B98,CPI!$A:$A,CPI!$B:$B)</f>
        <v>215.303</v>
      </c>
      <c r="J98" s="21">
        <f>LOOKUP(2018,CPI!$A:$A,CPI!$B:$B)</f>
        <v>251.107</v>
      </c>
      <c r="K98">
        <f>PretaxMaximumWage!B30</f>
        <v>4823615.5</v>
      </c>
      <c r="L98" s="14">
        <v>2008</v>
      </c>
      <c r="M98">
        <f>'Exchange rate'!$B49</f>
        <v>1</v>
      </c>
      <c r="N98" s="21">
        <f>LOOKUP($B98,CPI!$A:$A,CPI!$B:$B)</f>
        <v>215.303</v>
      </c>
      <c r="O98" s="21">
        <f>LOOKUP(2018,CPI!$A:$A,CPI!$B:$B)</f>
        <v>251.107</v>
      </c>
      <c r="P98" s="23">
        <f t="shared" si="3"/>
        <v>276107.71829932701</v>
      </c>
      <c r="Q98" s="23">
        <f t="shared" si="4"/>
        <v>474236.41645555338</v>
      </c>
      <c r="R98" s="23">
        <f t="shared" si="5"/>
        <v>5625762.8428702801</v>
      </c>
    </row>
    <row r="99" spans="1:18">
      <c r="A99" s="20">
        <f>PretaxMinimumWage!B98</f>
        <v>236739</v>
      </c>
      <c r="B99" s="14">
        <v>2009</v>
      </c>
      <c r="C99">
        <f>'Exchange rate'!B50</f>
        <v>1</v>
      </c>
      <c r="D99" s="21">
        <f>LOOKUP(B99,CPI!$A:$A,CPI!$B:$B)</f>
        <v>214.53700000000001</v>
      </c>
      <c r="E99" s="21">
        <f>LOOKUP(2018,CPI!$A:$A,CPI!$B:$B)</f>
        <v>251.107</v>
      </c>
      <c r="F99" s="22">
        <f>LOOKUP('Pretax Min, Max, Mean'!G99,PretaxMeanWage!A:A,PretaxMeanWage!E:E)</f>
        <v>382126.31</v>
      </c>
      <c r="G99" s="14">
        <v>2009</v>
      </c>
      <c r="H99">
        <f>'Exchange rate'!$B50</f>
        <v>1</v>
      </c>
      <c r="I99" s="21">
        <f>LOOKUP($B99,CPI!$A:$A,CPI!$B:$B)</f>
        <v>214.53700000000001</v>
      </c>
      <c r="J99" s="21">
        <f>LOOKUP(2018,CPI!$A:$A,CPI!$B:$B)</f>
        <v>251.107</v>
      </c>
      <c r="K99">
        <f>PretaxMaximumWage!B31</f>
        <v>4196770</v>
      </c>
      <c r="L99" s="14">
        <v>2009</v>
      </c>
      <c r="M99">
        <f>'Exchange rate'!$B50</f>
        <v>1</v>
      </c>
      <c r="N99" s="21">
        <f>LOOKUP($B99,CPI!$A:$A,CPI!$B:$B)</f>
        <v>214.53700000000001</v>
      </c>
      <c r="O99" s="21">
        <f>LOOKUP(2018,CPI!$A:$A,CPI!$B:$B)</f>
        <v>251.107</v>
      </c>
      <c r="P99" s="23">
        <f t="shared" si="3"/>
        <v>277093.55529815372</v>
      </c>
      <c r="Q99" s="23">
        <f t="shared" si="4"/>
        <v>447263.6017338268</v>
      </c>
      <c r="R99" s="23">
        <f>K99/M99/N99*O99</f>
        <v>4912151.8637344604</v>
      </c>
    </row>
    <row r="100" spans="1:18">
      <c r="A100" s="20">
        <f>PretaxMinimumWage!B99</f>
        <v>236739</v>
      </c>
      <c r="B100" s="14">
        <v>2010</v>
      </c>
      <c r="C100">
        <f>'Exchange rate'!B51</f>
        <v>1</v>
      </c>
      <c r="D100" s="21">
        <f>LOOKUP(B100,CPI!$A:$A,CPI!$B:$B)</f>
        <v>218.05600000000001</v>
      </c>
      <c r="E100" s="21">
        <f>LOOKUP(2018,CPI!$A:$A,CPI!$B:$B)</f>
        <v>251.107</v>
      </c>
      <c r="F100" s="22">
        <f>LOOKUP('Pretax Min, Max, Mean'!G100,PretaxMeanWage!A:A,PretaxMeanWage!E:E)</f>
        <v>395494.5</v>
      </c>
      <c r="G100" s="14">
        <v>2010</v>
      </c>
      <c r="H100">
        <f>'Exchange rate'!$B51</f>
        <v>1</v>
      </c>
      <c r="I100" s="21">
        <f>LOOKUP($B100,CPI!$A:$A,CPI!$B:$B)</f>
        <v>218.05600000000001</v>
      </c>
      <c r="J100" s="21">
        <f>LOOKUP(2018,CPI!$A:$A,CPI!$B:$B)</f>
        <v>251.107</v>
      </c>
      <c r="K100">
        <f>PretaxMaximumWage!B32</f>
        <v>5235240</v>
      </c>
      <c r="L100" s="14">
        <v>2010</v>
      </c>
      <c r="M100">
        <f>'Exchange rate'!$B51</f>
        <v>1</v>
      </c>
      <c r="N100" s="21">
        <f>LOOKUP($B100,CPI!$A:$A,CPI!$B:$B)</f>
        <v>218.05600000000001</v>
      </c>
      <c r="O100" s="21">
        <f>LOOKUP(2018,CPI!$A:$A,CPI!$B:$B)</f>
        <v>251.107</v>
      </c>
      <c r="P100" s="23">
        <f t="shared" si="3"/>
        <v>272621.80390817038</v>
      </c>
      <c r="Q100" s="23">
        <f t="shared" si="4"/>
        <v>455440.05856981687</v>
      </c>
      <c r="R100" s="23">
        <f>K100/M100/N100*O100</f>
        <v>6028751.3789118379</v>
      </c>
    </row>
    <row r="101" spans="1:18">
      <c r="A101" s="20">
        <f>PretaxMinimumWage!B100</f>
        <v>236739</v>
      </c>
      <c r="B101" s="14">
        <v>2011</v>
      </c>
      <c r="C101">
        <f>'Exchange rate'!B52</f>
        <v>1</v>
      </c>
      <c r="D101" s="21">
        <f>LOOKUP(B101,CPI!$A:$A,CPI!$B:$B)</f>
        <v>224.93899999999999</v>
      </c>
      <c r="E101" s="21">
        <f>LOOKUP(2018,CPI!$A:$A,CPI!$B:$B)</f>
        <v>251.107</v>
      </c>
      <c r="F101" s="22">
        <f>LOOKUP('Pretax Min, Max, Mean'!G101,PretaxMeanWage!A:A,PretaxMeanWage!E:E)</f>
        <v>396280</v>
      </c>
      <c r="G101" s="14">
        <v>2011</v>
      </c>
      <c r="H101">
        <f>'Exchange rate'!$B52</f>
        <v>1</v>
      </c>
      <c r="I101" s="21">
        <f>LOOKUP($B101,CPI!$A:$A,CPI!$B:$B)</f>
        <v>224.93899999999999</v>
      </c>
      <c r="J101" s="21">
        <f>LOOKUP(2018,CPI!$A:$A,CPI!$B:$B)</f>
        <v>251.107</v>
      </c>
      <c r="K101">
        <f>PretaxMaximumWage!B33</f>
        <v>5871820</v>
      </c>
      <c r="L101" s="14">
        <v>2011</v>
      </c>
      <c r="M101">
        <f>'Exchange rate'!$B52</f>
        <v>1</v>
      </c>
      <c r="N101" s="21">
        <f>LOOKUP($B101,CPI!$A:$A,CPI!$B:$B)</f>
        <v>224.93899999999999</v>
      </c>
      <c r="O101" s="21">
        <f>LOOKUP(2018,CPI!$A:$A,CPI!$B:$B)</f>
        <v>251.107</v>
      </c>
      <c r="P101" s="23">
        <f t="shared" si="3"/>
        <v>264279.73838685156</v>
      </c>
      <c r="Q101" s="23">
        <f t="shared" si="4"/>
        <v>442380.74304589251</v>
      </c>
      <c r="R101" s="23">
        <f t="shared" si="5"/>
        <v>6554910.9080239534</v>
      </c>
    </row>
    <row r="102" spans="1:18">
      <c r="A102" s="20">
        <f>PretaxMinimumWage!B101</f>
        <v>236739</v>
      </c>
      <c r="B102" s="14">
        <v>2012</v>
      </c>
      <c r="C102">
        <f>'Exchange rate'!B53</f>
        <v>1</v>
      </c>
      <c r="D102" s="21">
        <f>LOOKUP(B102,CPI!$A:$A,CPI!$B:$B)</f>
        <v>229.59399999999999</v>
      </c>
      <c r="E102" s="21">
        <f>LOOKUP(2018,CPI!$A:$A,CPI!$B:$B)</f>
        <v>251.107</v>
      </c>
      <c r="F102" s="22">
        <f>LOOKUP('Pretax Min, Max, Mean'!G102,PretaxMeanWage!A:A,PretaxMeanWage!E:E)</f>
        <v>395370.69</v>
      </c>
      <c r="G102" s="14">
        <v>2012</v>
      </c>
      <c r="H102">
        <f>'Exchange rate'!$B53</f>
        <v>1</v>
      </c>
      <c r="I102" s="21">
        <f>LOOKUP($B102,CPI!$A:$A,CPI!$B:$B)</f>
        <v>229.59399999999999</v>
      </c>
      <c r="J102" s="21">
        <f>LOOKUP(2018,CPI!$A:$A,CPI!$B:$B)</f>
        <v>251.107</v>
      </c>
      <c r="K102">
        <f>PretaxMaximumWage!B34</f>
        <v>5801294</v>
      </c>
      <c r="L102" s="14">
        <v>2012</v>
      </c>
      <c r="M102">
        <f>'Exchange rate'!$B53</f>
        <v>1</v>
      </c>
      <c r="N102" s="21">
        <f>LOOKUP($B102,CPI!$A:$A,CPI!$B:$B)</f>
        <v>229.59399999999999</v>
      </c>
      <c r="O102" s="21">
        <f>LOOKUP(2018,CPI!$A:$A,CPI!$B:$B)</f>
        <v>251.107</v>
      </c>
      <c r="P102" s="23">
        <f t="shared" si="3"/>
        <v>258921.48781327039</v>
      </c>
      <c r="Q102" s="23">
        <f t="shared" si="4"/>
        <v>432416.9963232053</v>
      </c>
      <c r="R102" s="23">
        <f t="shared" si="5"/>
        <v>6344876.314093574</v>
      </c>
    </row>
    <row r="103" spans="1:18">
      <c r="A103" s="20">
        <f>PretaxMinimumWage!B102</f>
        <v>236739</v>
      </c>
      <c r="B103" s="14">
        <v>2013</v>
      </c>
      <c r="C103">
        <f>'Exchange rate'!B54</f>
        <v>1</v>
      </c>
      <c r="D103" s="21">
        <f>LOOKUP(B103,CPI!$A:$A,CPI!$B:$B)</f>
        <v>232.95699999999999</v>
      </c>
      <c r="E103" s="21">
        <f>LOOKUP(2018,CPI!$A:$A,CPI!$B:$B)</f>
        <v>251.107</v>
      </c>
      <c r="F103" s="22">
        <f>LOOKUP('Pretax Min, Max, Mean'!G103,PretaxMeanWage!A:A,PretaxMeanWage!E:E)</f>
        <v>402389</v>
      </c>
      <c r="G103" s="14">
        <v>2013</v>
      </c>
      <c r="H103">
        <f>'Exchange rate'!$B54</f>
        <v>1</v>
      </c>
      <c r="I103" s="21">
        <f>LOOKUP($B103,CPI!$A:$A,CPI!$B:$B)</f>
        <v>232.95699999999999</v>
      </c>
      <c r="J103" s="21">
        <f>LOOKUP(2018,CPI!$A:$A,CPI!$B:$B)</f>
        <v>251.107</v>
      </c>
      <c r="K103">
        <f>PretaxMaximumWage!B35</f>
        <v>6493996</v>
      </c>
      <c r="L103" s="14">
        <v>2013</v>
      </c>
      <c r="M103">
        <f>'Exchange rate'!$B54</f>
        <v>1</v>
      </c>
      <c r="N103" s="21">
        <f>LOOKUP($B103,CPI!$A:$A,CPI!$B:$B)</f>
        <v>232.95699999999999</v>
      </c>
      <c r="O103" s="21">
        <f>LOOKUP(2018,CPI!$A:$A,CPI!$B:$B)</f>
        <v>251.107</v>
      </c>
      <c r="P103" s="23">
        <f t="shared" si="3"/>
        <v>255183.66081723236</v>
      </c>
      <c r="Q103" s="23">
        <f t="shared" si="4"/>
        <v>433739.67995381122</v>
      </c>
      <c r="R103" s="23">
        <f t="shared" si="5"/>
        <v>6999952.1524229795</v>
      </c>
    </row>
    <row r="104" spans="1:18">
      <c r="A104" s="20">
        <f>PretaxMinimumWage!B103</f>
        <v>236739</v>
      </c>
      <c r="B104" s="14">
        <v>2014</v>
      </c>
      <c r="C104">
        <f>'Exchange rate'!B55</f>
        <v>1</v>
      </c>
      <c r="D104" s="21">
        <f>LOOKUP(B104,CPI!$A:$A,CPI!$B:$B)</f>
        <v>236.73599999999999</v>
      </c>
      <c r="E104" s="21">
        <f>LOOKUP(2018,CPI!$A:$A,CPI!$B:$B)</f>
        <v>251.107</v>
      </c>
      <c r="F104" s="22">
        <f>LOOKUP('Pretax Min, Max, Mean'!G104,PretaxMeanWage!A:A,PretaxMeanWage!E:E)</f>
        <v>411658.91</v>
      </c>
      <c r="G104" s="14">
        <v>2014</v>
      </c>
      <c r="H104">
        <f>'Exchange rate'!$B55</f>
        <v>1</v>
      </c>
      <c r="I104" s="21">
        <f>LOOKUP($B104,CPI!$A:$A,CPI!$B:$B)</f>
        <v>236.73599999999999</v>
      </c>
      <c r="J104" s="21">
        <f>LOOKUP(2018,CPI!$A:$A,CPI!$B:$B)</f>
        <v>251.107</v>
      </c>
      <c r="K104">
        <f>PretaxMaximumWage!B36</f>
        <v>7177900.5</v>
      </c>
      <c r="L104" s="14">
        <v>2014</v>
      </c>
      <c r="M104">
        <f>'Exchange rate'!$B55</f>
        <v>1</v>
      </c>
      <c r="N104" s="21">
        <f>LOOKUP($B104,CPI!$A:$A,CPI!$B:$B)</f>
        <v>236.73599999999999</v>
      </c>
      <c r="O104" s="21">
        <f>LOOKUP(2018,CPI!$A:$A,CPI!$B:$B)</f>
        <v>251.107</v>
      </c>
      <c r="P104" s="23">
        <f t="shared" si="3"/>
        <v>251110.18211425384</v>
      </c>
      <c r="Q104" s="23">
        <f t="shared" si="4"/>
        <v>436648.56174544641</v>
      </c>
      <c r="R104" s="23">
        <f t="shared" si="5"/>
        <v>7613633.1645947387</v>
      </c>
    </row>
    <row r="105" spans="1:18">
      <c r="A105" s="20">
        <f>PretaxMinimumWage!B104</f>
        <v>236739</v>
      </c>
      <c r="C105">
        <f>'Exchange rate'!B56</f>
        <v>1</v>
      </c>
      <c r="D105" t="s">
        <v>32</v>
      </c>
      <c r="E105" s="21">
        <f>LOOKUP(2018,CPI!$A:$A,CPI!$B:$B)</f>
        <v>251.107</v>
      </c>
      <c r="F105" t="s">
        <v>32</v>
      </c>
      <c r="G105" t="s">
        <v>32</v>
      </c>
      <c r="H105">
        <f>'Exchange rate'!$B56</f>
        <v>1</v>
      </c>
      <c r="I105" s="21" t="s">
        <v>32</v>
      </c>
      <c r="J105" s="21">
        <f>LOOKUP(2018,CPI!$A:$A,CPI!$B:$B)</f>
        <v>251.107</v>
      </c>
      <c r="K105">
        <f>PretaxMaximumWage!B37</f>
        <v>16555984</v>
      </c>
      <c r="L105" t="s">
        <v>32</v>
      </c>
      <c r="M105">
        <f>'Exchange rate'!$B56</f>
        <v>1</v>
      </c>
      <c r="N105" s="21" t="s">
        <v>32</v>
      </c>
      <c r="O105" s="21">
        <f>LOOKUP(2018,CPI!$A:$A,CPI!$B:$B)</f>
        <v>251.107</v>
      </c>
      <c r="P105" s="23" t="s">
        <v>33</v>
      </c>
      <c r="Q105" s="23" t="s">
        <v>33</v>
      </c>
      <c r="R105" s="23" t="s">
        <v>33</v>
      </c>
    </row>
    <row r="108" spans="1:18">
      <c r="F108" s="70" t="s">
        <v>45</v>
      </c>
    </row>
    <row r="109" spans="1:18">
      <c r="F109" s="71" t="s">
        <v>46</v>
      </c>
    </row>
  </sheetData>
  <mergeCells count="4">
    <mergeCell ref="A1:E1"/>
    <mergeCell ref="F1:J1"/>
    <mergeCell ref="K1:O1"/>
    <mergeCell ref="P1:R1"/>
  </mergeCells>
  <phoneticPr fontId="2"/>
  <hyperlinks>
    <hyperlink ref="C2" r:id="rId1" xr:uid="{C8A8E62E-3823-874F-A034-0160CC70FB5D}"/>
    <hyperlink ref="F109" r:id="rId2" xr:uid="{483AF212-AB94-9349-BD83-AD57C24235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FD06-C031-794A-A726-A9BC9B54C428}">
  <dimension ref="A1:B59"/>
  <sheetViews>
    <sheetView workbookViewId="0">
      <selection activeCell="B1" sqref="B1:B59"/>
    </sheetView>
  </sheetViews>
  <sheetFormatPr baseColWidth="10" defaultRowHeight="20"/>
  <cols>
    <col min="1" max="1" width="12.7109375" bestFit="1" customWidth="1"/>
  </cols>
  <sheetData>
    <row r="1" spans="1:2">
      <c r="A1" s="46">
        <v>1960</v>
      </c>
      <c r="B1" s="46">
        <v>1</v>
      </c>
    </row>
    <row r="2" spans="1:2">
      <c r="A2" s="46">
        <v>1961</v>
      </c>
      <c r="B2" s="46">
        <v>1</v>
      </c>
    </row>
    <row r="3" spans="1:2">
      <c r="A3" s="46">
        <v>1962</v>
      </c>
      <c r="B3" s="46">
        <v>1</v>
      </c>
    </row>
    <row r="4" spans="1:2">
      <c r="A4" s="46">
        <v>1963</v>
      </c>
      <c r="B4" s="46">
        <v>1</v>
      </c>
    </row>
    <row r="5" spans="1:2">
      <c r="A5" s="46">
        <v>1964</v>
      </c>
      <c r="B5" s="46">
        <v>1</v>
      </c>
    </row>
    <row r="6" spans="1:2">
      <c r="A6" s="46">
        <v>1965</v>
      </c>
      <c r="B6" s="46">
        <v>1</v>
      </c>
    </row>
    <row r="7" spans="1:2">
      <c r="A7" s="46">
        <v>1966</v>
      </c>
      <c r="B7" s="46">
        <v>1</v>
      </c>
    </row>
    <row r="8" spans="1:2">
      <c r="A8" s="46">
        <v>1967</v>
      </c>
      <c r="B8" s="46">
        <v>1</v>
      </c>
    </row>
    <row r="9" spans="1:2">
      <c r="A9" s="46">
        <v>1968</v>
      </c>
      <c r="B9" s="46">
        <v>1</v>
      </c>
    </row>
    <row r="10" spans="1:2">
      <c r="A10" s="46">
        <v>1969</v>
      </c>
      <c r="B10" s="46">
        <v>1</v>
      </c>
    </row>
    <row r="11" spans="1:2">
      <c r="A11" s="46">
        <v>1970</v>
      </c>
      <c r="B11" s="46">
        <v>1</v>
      </c>
    </row>
    <row r="12" spans="1:2">
      <c r="A12" s="46">
        <v>1971</v>
      </c>
      <c r="B12" s="46">
        <v>1</v>
      </c>
    </row>
    <row r="13" spans="1:2">
      <c r="A13" s="46">
        <v>1972</v>
      </c>
      <c r="B13" s="46">
        <v>1</v>
      </c>
    </row>
    <row r="14" spans="1:2">
      <c r="A14" s="46">
        <v>1973</v>
      </c>
      <c r="B14" s="46">
        <v>1</v>
      </c>
    </row>
    <row r="15" spans="1:2">
      <c r="A15" s="46">
        <v>1974</v>
      </c>
      <c r="B15" s="46">
        <v>1</v>
      </c>
    </row>
    <row r="16" spans="1:2">
      <c r="A16" s="46">
        <v>1975</v>
      </c>
      <c r="B16" s="46">
        <v>1</v>
      </c>
    </row>
    <row r="17" spans="1:2">
      <c r="A17" s="46">
        <v>1976</v>
      </c>
      <c r="B17" s="46">
        <v>1</v>
      </c>
    </row>
    <row r="18" spans="1:2">
      <c r="A18" s="46">
        <v>1977</v>
      </c>
      <c r="B18" s="46">
        <v>1</v>
      </c>
    </row>
    <row r="19" spans="1:2">
      <c r="A19" s="46">
        <v>1978</v>
      </c>
      <c r="B19" s="46">
        <v>1</v>
      </c>
    </row>
    <row r="20" spans="1:2">
      <c r="A20" s="46">
        <v>1979</v>
      </c>
      <c r="B20" s="46">
        <v>1</v>
      </c>
    </row>
    <row r="21" spans="1:2">
      <c r="A21" s="46">
        <v>1980</v>
      </c>
      <c r="B21" s="46">
        <v>1</v>
      </c>
    </row>
    <row r="22" spans="1:2">
      <c r="A22" s="46">
        <v>1981</v>
      </c>
      <c r="B22" s="46">
        <v>1</v>
      </c>
    </row>
    <row r="23" spans="1:2">
      <c r="A23" s="46">
        <v>1982</v>
      </c>
      <c r="B23" s="46">
        <v>1</v>
      </c>
    </row>
    <row r="24" spans="1:2">
      <c r="A24" s="46">
        <v>1983</v>
      </c>
      <c r="B24" s="46">
        <v>1</v>
      </c>
    </row>
    <row r="25" spans="1:2">
      <c r="A25" s="46">
        <v>1984</v>
      </c>
      <c r="B25" s="46">
        <v>1</v>
      </c>
    </row>
    <row r="26" spans="1:2">
      <c r="A26" s="46">
        <v>1985</v>
      </c>
      <c r="B26" s="46">
        <v>1</v>
      </c>
    </row>
    <row r="27" spans="1:2">
      <c r="A27" s="46">
        <v>1986</v>
      </c>
      <c r="B27" s="46">
        <v>1</v>
      </c>
    </row>
    <row r="28" spans="1:2">
      <c r="A28" s="46">
        <v>1987</v>
      </c>
      <c r="B28" s="46">
        <v>1</v>
      </c>
    </row>
    <row r="29" spans="1:2">
      <c r="A29" s="46">
        <v>1988</v>
      </c>
      <c r="B29" s="46">
        <v>1</v>
      </c>
    </row>
    <row r="30" spans="1:2">
      <c r="A30" s="46">
        <v>1989</v>
      </c>
      <c r="B30" s="46">
        <v>1</v>
      </c>
    </row>
    <row r="31" spans="1:2">
      <c r="A31" s="46">
        <v>1990</v>
      </c>
      <c r="B31" s="46">
        <v>1</v>
      </c>
    </row>
    <row r="32" spans="1:2">
      <c r="A32" s="46">
        <v>1991</v>
      </c>
      <c r="B32" s="46">
        <v>1</v>
      </c>
    </row>
    <row r="33" spans="1:2">
      <c r="A33" s="46">
        <v>1992</v>
      </c>
      <c r="B33" s="46">
        <v>1</v>
      </c>
    </row>
    <row r="34" spans="1:2">
      <c r="A34" s="46">
        <v>1993</v>
      </c>
      <c r="B34" s="46">
        <v>1</v>
      </c>
    </row>
    <row r="35" spans="1:2">
      <c r="A35" s="46">
        <v>1994</v>
      </c>
      <c r="B35" s="46">
        <v>1</v>
      </c>
    </row>
    <row r="36" spans="1:2">
      <c r="A36" s="46">
        <v>1995</v>
      </c>
      <c r="B36" s="46">
        <v>1</v>
      </c>
    </row>
    <row r="37" spans="1:2">
      <c r="A37" s="46">
        <v>1996</v>
      </c>
      <c r="B37" s="46">
        <v>1</v>
      </c>
    </row>
    <row r="38" spans="1:2">
      <c r="A38" s="46">
        <v>1997</v>
      </c>
      <c r="B38" s="46">
        <v>1</v>
      </c>
    </row>
    <row r="39" spans="1:2">
      <c r="A39" s="46">
        <v>1998</v>
      </c>
      <c r="B39" s="46">
        <v>1</v>
      </c>
    </row>
    <row r="40" spans="1:2">
      <c r="A40" s="46">
        <v>1999</v>
      </c>
      <c r="B40" s="46">
        <v>1</v>
      </c>
    </row>
    <row r="41" spans="1:2">
      <c r="A41" s="46">
        <v>2000</v>
      </c>
      <c r="B41" s="46">
        <v>1</v>
      </c>
    </row>
    <row r="42" spans="1:2">
      <c r="A42" s="46">
        <v>2001</v>
      </c>
      <c r="B42" s="46">
        <v>1</v>
      </c>
    </row>
    <row r="43" spans="1:2">
      <c r="A43" s="46">
        <v>2002</v>
      </c>
      <c r="B43" s="46">
        <v>1</v>
      </c>
    </row>
    <row r="44" spans="1:2">
      <c r="A44" s="46">
        <v>2003</v>
      </c>
      <c r="B44" s="46">
        <v>1</v>
      </c>
    </row>
    <row r="45" spans="1:2">
      <c r="A45" s="46">
        <v>2004</v>
      </c>
      <c r="B45" s="46">
        <v>1</v>
      </c>
    </row>
    <row r="46" spans="1:2">
      <c r="A46" s="46">
        <v>2005</v>
      </c>
      <c r="B46" s="46">
        <v>1</v>
      </c>
    </row>
    <row r="47" spans="1:2">
      <c r="A47" s="46">
        <v>2006</v>
      </c>
      <c r="B47" s="46">
        <v>1</v>
      </c>
    </row>
    <row r="48" spans="1:2">
      <c r="A48" s="46">
        <v>2007</v>
      </c>
      <c r="B48" s="46">
        <v>1</v>
      </c>
    </row>
    <row r="49" spans="1:2">
      <c r="A49" s="46">
        <v>2008</v>
      </c>
      <c r="B49" s="46">
        <v>1</v>
      </c>
    </row>
    <row r="50" spans="1:2">
      <c r="A50" s="46">
        <v>2009</v>
      </c>
      <c r="B50" s="46">
        <v>1</v>
      </c>
    </row>
    <row r="51" spans="1:2">
      <c r="A51" s="46">
        <v>2010</v>
      </c>
      <c r="B51" s="46">
        <v>1</v>
      </c>
    </row>
    <row r="52" spans="1:2">
      <c r="A52" s="46">
        <v>2011</v>
      </c>
      <c r="B52" s="46">
        <v>1</v>
      </c>
    </row>
    <row r="53" spans="1:2">
      <c r="A53" s="46">
        <v>2012</v>
      </c>
      <c r="B53" s="46">
        <v>1</v>
      </c>
    </row>
    <row r="54" spans="1:2">
      <c r="A54" s="46">
        <v>2013</v>
      </c>
      <c r="B54" s="46">
        <v>1</v>
      </c>
    </row>
    <row r="55" spans="1:2">
      <c r="A55" s="46">
        <v>2014</v>
      </c>
      <c r="B55" s="46">
        <v>1</v>
      </c>
    </row>
    <row r="56" spans="1:2">
      <c r="A56" s="46">
        <v>2015</v>
      </c>
      <c r="B56" s="46">
        <v>1</v>
      </c>
    </row>
    <row r="57" spans="1:2">
      <c r="A57" s="46">
        <v>2016</v>
      </c>
      <c r="B57" s="46">
        <v>1</v>
      </c>
    </row>
    <row r="58" spans="1:2">
      <c r="A58" s="46">
        <v>2017</v>
      </c>
      <c r="B58" s="46">
        <v>1</v>
      </c>
    </row>
    <row r="59" spans="1:2">
      <c r="A59" s="46">
        <v>2018</v>
      </c>
      <c r="B59" s="46">
        <v>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31F7-D820-794C-9EF3-1D74D7A8C545}">
  <dimension ref="A1:B109"/>
  <sheetViews>
    <sheetView topLeftCell="A95" workbookViewId="0">
      <selection activeCell="B69" sqref="B69:B106"/>
    </sheetView>
  </sheetViews>
  <sheetFormatPr baseColWidth="10" defaultRowHeight="20"/>
  <sheetData>
    <row r="1" spans="1:1">
      <c r="A1" t="s">
        <v>23</v>
      </c>
    </row>
    <row r="2" spans="1:1">
      <c r="A2" s="14">
        <v>1913</v>
      </c>
    </row>
    <row r="3" spans="1:1">
      <c r="A3" s="14">
        <v>1914</v>
      </c>
    </row>
    <row r="4" spans="1:1">
      <c r="A4" s="14">
        <v>1915</v>
      </c>
    </row>
    <row r="5" spans="1:1">
      <c r="A5" s="14">
        <v>1916</v>
      </c>
    </row>
    <row r="6" spans="1:1">
      <c r="A6" s="14">
        <v>1917</v>
      </c>
    </row>
    <row r="7" spans="1:1">
      <c r="A7" s="14">
        <v>1918</v>
      </c>
    </row>
    <row r="8" spans="1:1">
      <c r="A8" s="14">
        <v>1919</v>
      </c>
    </row>
    <row r="9" spans="1:1">
      <c r="A9" s="14">
        <v>1920</v>
      </c>
    </row>
    <row r="10" spans="1:1">
      <c r="A10" s="14">
        <v>1921</v>
      </c>
    </row>
    <row r="11" spans="1:1">
      <c r="A11" s="14">
        <v>1922</v>
      </c>
    </row>
    <row r="12" spans="1:1">
      <c r="A12" s="14">
        <v>1923</v>
      </c>
    </row>
    <row r="13" spans="1:1">
      <c r="A13" s="14">
        <v>1924</v>
      </c>
    </row>
    <row r="14" spans="1:1">
      <c r="A14" s="14">
        <v>1925</v>
      </c>
    </row>
    <row r="15" spans="1:1">
      <c r="A15" s="14">
        <v>1926</v>
      </c>
    </row>
    <row r="16" spans="1:1">
      <c r="A16" s="14">
        <v>1927</v>
      </c>
    </row>
    <row r="17" spans="1:1">
      <c r="A17" s="14">
        <v>1928</v>
      </c>
    </row>
    <row r="18" spans="1:1">
      <c r="A18" s="14">
        <v>1929</v>
      </c>
    </row>
    <row r="19" spans="1:1">
      <c r="A19" s="14">
        <v>1930</v>
      </c>
    </row>
    <row r="20" spans="1:1">
      <c r="A20" s="14">
        <v>1931</v>
      </c>
    </row>
    <row r="21" spans="1:1">
      <c r="A21" s="14">
        <v>1932</v>
      </c>
    </row>
    <row r="22" spans="1:1">
      <c r="A22" s="14">
        <v>1933</v>
      </c>
    </row>
    <row r="23" spans="1:1">
      <c r="A23" s="14">
        <v>1934</v>
      </c>
    </row>
    <row r="24" spans="1:1">
      <c r="A24" s="14">
        <v>1935</v>
      </c>
    </row>
    <row r="25" spans="1:1">
      <c r="A25" s="14">
        <v>1936</v>
      </c>
    </row>
    <row r="26" spans="1:1">
      <c r="A26" s="14">
        <v>1937</v>
      </c>
    </row>
    <row r="27" spans="1:1">
      <c r="A27" s="14">
        <v>1938</v>
      </c>
    </row>
    <row r="28" spans="1:1">
      <c r="A28" s="14">
        <v>1939</v>
      </c>
    </row>
    <row r="29" spans="1:1">
      <c r="A29" s="14">
        <v>1940</v>
      </c>
    </row>
    <row r="30" spans="1:1">
      <c r="A30" s="14">
        <v>1941</v>
      </c>
    </row>
    <row r="31" spans="1:1">
      <c r="A31" s="14">
        <v>1942</v>
      </c>
    </row>
    <row r="32" spans="1:1">
      <c r="A32" s="14">
        <v>1943</v>
      </c>
    </row>
    <row r="33" spans="1:1">
      <c r="A33" s="14">
        <v>1944</v>
      </c>
    </row>
    <row r="34" spans="1:1">
      <c r="A34" s="14">
        <v>1945</v>
      </c>
    </row>
    <row r="35" spans="1:1">
      <c r="A35" s="14">
        <v>1946</v>
      </c>
    </row>
    <row r="36" spans="1:1">
      <c r="A36" s="14">
        <v>1947</v>
      </c>
    </row>
    <row r="37" spans="1:1">
      <c r="A37" s="14">
        <v>1948</v>
      </c>
    </row>
    <row r="38" spans="1:1">
      <c r="A38" s="14">
        <v>1949</v>
      </c>
    </row>
    <row r="39" spans="1:1">
      <c r="A39" s="14">
        <v>1950</v>
      </c>
    </row>
    <row r="40" spans="1:1">
      <c r="A40" s="14">
        <v>1951</v>
      </c>
    </row>
    <row r="41" spans="1:1">
      <c r="A41" s="14">
        <v>1952</v>
      </c>
    </row>
    <row r="42" spans="1:1">
      <c r="A42" s="14">
        <v>1953</v>
      </c>
    </row>
    <row r="43" spans="1:1">
      <c r="A43" s="14">
        <v>1954</v>
      </c>
    </row>
    <row r="44" spans="1:1">
      <c r="A44" s="14">
        <v>1955</v>
      </c>
    </row>
    <row r="45" spans="1:1">
      <c r="A45" s="14">
        <v>1956</v>
      </c>
    </row>
    <row r="46" spans="1:1">
      <c r="A46" s="14">
        <v>1957</v>
      </c>
    </row>
    <row r="47" spans="1:1">
      <c r="A47" s="14">
        <v>1958</v>
      </c>
    </row>
    <row r="48" spans="1:1">
      <c r="A48" s="14">
        <v>1959</v>
      </c>
    </row>
    <row r="49" spans="1:1">
      <c r="A49" s="14">
        <v>1960</v>
      </c>
    </row>
    <row r="50" spans="1:1">
      <c r="A50" s="14">
        <v>1961</v>
      </c>
    </row>
    <row r="51" spans="1:1">
      <c r="A51" s="14">
        <v>1962</v>
      </c>
    </row>
    <row r="52" spans="1:1">
      <c r="A52" s="14">
        <v>1963</v>
      </c>
    </row>
    <row r="53" spans="1:1">
      <c r="A53" s="14">
        <v>1964</v>
      </c>
    </row>
    <row r="54" spans="1:1">
      <c r="A54" s="14">
        <v>1965</v>
      </c>
    </row>
    <row r="55" spans="1:1">
      <c r="A55" s="14">
        <v>1966</v>
      </c>
    </row>
    <row r="56" spans="1:1">
      <c r="A56" s="14">
        <v>1967</v>
      </c>
    </row>
    <row r="57" spans="1:1">
      <c r="A57" s="14">
        <v>1968</v>
      </c>
    </row>
    <row r="58" spans="1:1">
      <c r="A58" s="14">
        <v>1969</v>
      </c>
    </row>
    <row r="59" spans="1:1">
      <c r="A59" s="14">
        <v>1970</v>
      </c>
    </row>
    <row r="60" spans="1:1">
      <c r="A60" s="14">
        <v>1971</v>
      </c>
    </row>
    <row r="61" spans="1:1">
      <c r="A61" s="14">
        <v>1972</v>
      </c>
    </row>
    <row r="62" spans="1:1">
      <c r="A62" s="14">
        <v>1973</v>
      </c>
    </row>
    <row r="63" spans="1:1">
      <c r="A63" s="14">
        <v>1974</v>
      </c>
    </row>
    <row r="64" spans="1:1">
      <c r="A64" s="14">
        <v>1975</v>
      </c>
    </row>
    <row r="65" spans="1:2">
      <c r="A65" s="14">
        <v>1976</v>
      </c>
    </row>
    <row r="66" spans="1:2">
      <c r="A66" s="14">
        <v>1977</v>
      </c>
    </row>
    <row r="67" spans="1:2">
      <c r="A67" s="14">
        <v>1978</v>
      </c>
    </row>
    <row r="68" spans="1:2">
      <c r="A68" s="14">
        <v>1979</v>
      </c>
    </row>
    <row r="69" spans="1:2">
      <c r="A69" s="14">
        <v>1980</v>
      </c>
      <c r="B69">
        <v>236739</v>
      </c>
    </row>
    <row r="70" spans="1:2">
      <c r="A70" s="14">
        <v>1981</v>
      </c>
      <c r="B70" s="46">
        <v>236739</v>
      </c>
    </row>
    <row r="71" spans="1:2">
      <c r="A71" s="14">
        <v>1982</v>
      </c>
      <c r="B71" s="46">
        <v>236739</v>
      </c>
    </row>
    <row r="72" spans="1:2">
      <c r="A72" s="14">
        <v>1983</v>
      </c>
      <c r="B72" s="46">
        <v>236739</v>
      </c>
    </row>
    <row r="73" spans="1:2">
      <c r="A73" s="14">
        <v>1984</v>
      </c>
      <c r="B73" s="46">
        <v>236739</v>
      </c>
    </row>
    <row r="74" spans="1:2">
      <c r="A74" s="14">
        <v>1985</v>
      </c>
      <c r="B74" s="46">
        <v>236739</v>
      </c>
    </row>
    <row r="75" spans="1:2">
      <c r="A75" s="14">
        <v>1986</v>
      </c>
      <c r="B75" s="46">
        <v>236739</v>
      </c>
    </row>
    <row r="76" spans="1:2">
      <c r="A76" s="14">
        <v>1987</v>
      </c>
      <c r="B76" s="46">
        <v>236739</v>
      </c>
    </row>
    <row r="77" spans="1:2">
      <c r="A77" s="14">
        <v>1988</v>
      </c>
      <c r="B77" s="46">
        <v>236739</v>
      </c>
    </row>
    <row r="78" spans="1:2">
      <c r="A78" s="14">
        <v>1989</v>
      </c>
      <c r="B78" s="46">
        <v>236739</v>
      </c>
    </row>
    <row r="79" spans="1:2">
      <c r="A79" s="14">
        <v>1990</v>
      </c>
      <c r="B79" s="46">
        <v>236739</v>
      </c>
    </row>
    <row r="80" spans="1:2">
      <c r="A80" s="14">
        <v>1991</v>
      </c>
      <c r="B80" s="46">
        <v>236739</v>
      </c>
    </row>
    <row r="81" spans="1:2">
      <c r="A81" s="14">
        <v>1992</v>
      </c>
      <c r="B81" s="46">
        <v>236739</v>
      </c>
    </row>
    <row r="82" spans="1:2">
      <c r="A82" s="14">
        <v>1993</v>
      </c>
      <c r="B82" s="46">
        <v>236739</v>
      </c>
    </row>
    <row r="83" spans="1:2">
      <c r="A83" s="14">
        <v>1994</v>
      </c>
      <c r="B83" s="46">
        <v>236739</v>
      </c>
    </row>
    <row r="84" spans="1:2">
      <c r="A84" s="14">
        <v>1995</v>
      </c>
      <c r="B84" s="46">
        <v>236739</v>
      </c>
    </row>
    <row r="85" spans="1:2">
      <c r="A85" s="14">
        <v>1996</v>
      </c>
      <c r="B85" s="46">
        <v>236739</v>
      </c>
    </row>
    <row r="86" spans="1:2">
      <c r="A86" s="14">
        <v>1997</v>
      </c>
      <c r="B86" s="46">
        <v>236739</v>
      </c>
    </row>
    <row r="87" spans="1:2">
      <c r="A87" s="14">
        <v>1998</v>
      </c>
      <c r="B87" s="46">
        <v>236739</v>
      </c>
    </row>
    <row r="88" spans="1:2">
      <c r="A88" s="14">
        <v>1999</v>
      </c>
      <c r="B88" s="46">
        <v>236739</v>
      </c>
    </row>
    <row r="89" spans="1:2">
      <c r="A89" s="14">
        <v>2000</v>
      </c>
      <c r="B89" s="46">
        <v>236739</v>
      </c>
    </row>
    <row r="90" spans="1:2">
      <c r="A90" s="14">
        <v>2001</v>
      </c>
      <c r="B90" s="46">
        <v>236739</v>
      </c>
    </row>
    <row r="91" spans="1:2">
      <c r="A91" s="14">
        <v>2002</v>
      </c>
      <c r="B91" s="46">
        <v>236739</v>
      </c>
    </row>
    <row r="92" spans="1:2">
      <c r="A92" s="14">
        <v>2003</v>
      </c>
      <c r="B92" s="46">
        <v>236739</v>
      </c>
    </row>
    <row r="93" spans="1:2">
      <c r="A93" s="14">
        <v>2004</v>
      </c>
      <c r="B93" s="46">
        <v>236739</v>
      </c>
    </row>
    <row r="94" spans="1:2">
      <c r="A94" s="14">
        <v>2005</v>
      </c>
      <c r="B94" s="46">
        <v>236739</v>
      </c>
    </row>
    <row r="95" spans="1:2">
      <c r="A95" s="14">
        <v>2006</v>
      </c>
      <c r="B95" s="46">
        <v>236739</v>
      </c>
    </row>
    <row r="96" spans="1:2">
      <c r="A96" s="14">
        <v>2007</v>
      </c>
      <c r="B96" s="46">
        <v>236739</v>
      </c>
    </row>
    <row r="97" spans="1:2">
      <c r="A97" s="14">
        <v>2008</v>
      </c>
      <c r="B97" s="46">
        <v>236739</v>
      </c>
    </row>
    <row r="98" spans="1:2">
      <c r="A98" s="14">
        <v>2009</v>
      </c>
      <c r="B98" s="46">
        <v>236739</v>
      </c>
    </row>
    <row r="99" spans="1:2">
      <c r="A99" s="14">
        <v>2010</v>
      </c>
      <c r="B99" s="46">
        <v>236739</v>
      </c>
    </row>
    <row r="100" spans="1:2">
      <c r="A100" s="14">
        <v>2011</v>
      </c>
      <c r="B100" s="46">
        <v>236739</v>
      </c>
    </row>
    <row r="101" spans="1:2">
      <c r="A101" s="14">
        <v>2012</v>
      </c>
      <c r="B101" s="46">
        <v>236739</v>
      </c>
    </row>
    <row r="102" spans="1:2">
      <c r="A102" s="14">
        <v>2013</v>
      </c>
      <c r="B102" s="46">
        <v>236739</v>
      </c>
    </row>
    <row r="103" spans="1:2">
      <c r="A103" s="14">
        <v>2014</v>
      </c>
      <c r="B103" s="46">
        <v>236739</v>
      </c>
    </row>
    <row r="104" spans="1:2">
      <c r="A104" s="14">
        <v>2015</v>
      </c>
      <c r="B104" s="46">
        <v>236739</v>
      </c>
    </row>
    <row r="105" spans="1:2">
      <c r="A105" s="14">
        <v>2016</v>
      </c>
      <c r="B105" s="46">
        <v>236739</v>
      </c>
    </row>
    <row r="106" spans="1:2">
      <c r="A106" s="14">
        <v>2017</v>
      </c>
      <c r="B106" s="46">
        <v>236739</v>
      </c>
    </row>
    <row r="107" spans="1:2">
      <c r="A107" s="14">
        <v>2018</v>
      </c>
    </row>
    <row r="108" spans="1:2">
      <c r="A108" s="14">
        <v>2019</v>
      </c>
    </row>
    <row r="109" spans="1:2">
      <c r="A109" t="s">
        <v>32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85A9-70A2-6043-A21A-35B2A093119B}">
  <dimension ref="A1:L55"/>
  <sheetViews>
    <sheetView topLeftCell="A5" zoomScale="125" workbookViewId="0">
      <selection activeCell="E2" sqref="E2:E40"/>
    </sheetView>
  </sheetViews>
  <sheetFormatPr baseColWidth="10" defaultRowHeight="20" outlineLevelCol="1"/>
  <cols>
    <col min="2" max="4" width="0" hidden="1" customWidth="1" outlineLevel="1"/>
    <col min="5" max="5" width="10.7109375" collapsed="1"/>
  </cols>
  <sheetData>
    <row r="1" spans="1:5">
      <c r="A1" t="s">
        <v>23</v>
      </c>
      <c r="B1" t="s">
        <v>42</v>
      </c>
      <c r="C1" t="s">
        <v>47</v>
      </c>
      <c r="D1" t="s">
        <v>48</v>
      </c>
      <c r="E1" t="s">
        <v>50</v>
      </c>
    </row>
    <row r="2" spans="1:5">
      <c r="A2" s="27">
        <v>1980</v>
      </c>
      <c r="B2" s="21"/>
      <c r="C2" s="28"/>
      <c r="D2" s="31"/>
      <c r="E2" s="46">
        <v>253599.41</v>
      </c>
    </row>
    <row r="3" spans="1:5">
      <c r="A3" s="29">
        <v>1981</v>
      </c>
      <c r="B3" s="21"/>
      <c r="C3" s="28"/>
      <c r="D3" s="31"/>
      <c r="E3" s="46">
        <v>245597.91</v>
      </c>
    </row>
    <row r="4" spans="1:5">
      <c r="A4" s="27">
        <v>1982</v>
      </c>
      <c r="B4" s="21"/>
      <c r="C4" s="28"/>
      <c r="D4" s="31"/>
      <c r="E4" s="46">
        <v>250823</v>
      </c>
    </row>
    <row r="5" spans="1:5">
      <c r="A5" s="29">
        <v>1983</v>
      </c>
      <c r="B5" s="21"/>
      <c r="C5" s="28"/>
      <c r="D5" s="31"/>
      <c r="E5" s="46">
        <v>257749.3</v>
      </c>
    </row>
    <row r="6" spans="1:5">
      <c r="A6" s="27">
        <v>1984</v>
      </c>
      <c r="B6" s="21"/>
      <c r="C6" s="28"/>
      <c r="D6" s="31"/>
      <c r="E6" s="46">
        <v>266335.31</v>
      </c>
    </row>
    <row r="7" spans="1:5">
      <c r="A7" s="29">
        <v>1985</v>
      </c>
      <c r="B7" s="21"/>
      <c r="C7" s="28"/>
      <c r="D7" s="31"/>
      <c r="E7" s="46">
        <v>275889.90999999997</v>
      </c>
    </row>
    <row r="8" spans="1:5">
      <c r="A8" s="27">
        <v>1986</v>
      </c>
      <c r="B8" s="21"/>
      <c r="C8" s="28"/>
      <c r="D8" s="31"/>
      <c r="E8" s="46">
        <v>292032.90999999997</v>
      </c>
    </row>
    <row r="9" spans="1:5">
      <c r="A9" s="29">
        <v>1987</v>
      </c>
      <c r="B9" s="21">
        <v>93753</v>
      </c>
      <c r="C9" s="28"/>
      <c r="D9" s="31"/>
      <c r="E9" s="46">
        <v>289961.5</v>
      </c>
    </row>
    <row r="10" spans="1:5">
      <c r="A10" s="29">
        <v>1988</v>
      </c>
      <c r="B10" s="21">
        <v>98081</v>
      </c>
      <c r="C10" s="28"/>
      <c r="D10" s="31"/>
      <c r="E10" s="46">
        <v>284353.69</v>
      </c>
    </row>
    <row r="11" spans="1:5">
      <c r="A11" s="27">
        <v>1989</v>
      </c>
      <c r="B11" s="21">
        <v>100828</v>
      </c>
      <c r="C11" s="28"/>
      <c r="D11" s="31"/>
      <c r="E11" s="46">
        <v>283646.31</v>
      </c>
    </row>
    <row r="12" spans="1:5">
      <c r="A12" s="29">
        <v>1990</v>
      </c>
      <c r="B12" s="21">
        <v>103488</v>
      </c>
      <c r="C12" s="28"/>
      <c r="D12" s="31"/>
      <c r="E12" s="46">
        <v>285730.5</v>
      </c>
    </row>
    <row r="13" spans="1:5">
      <c r="A13" s="27">
        <v>1991</v>
      </c>
      <c r="B13" s="21">
        <v>105616</v>
      </c>
      <c r="C13" s="28"/>
      <c r="D13" s="31"/>
      <c r="E13" s="46">
        <v>286267.90999999997</v>
      </c>
    </row>
    <row r="14" spans="1:5">
      <c r="A14" s="29">
        <v>1992</v>
      </c>
      <c r="B14" s="21">
        <v>107737</v>
      </c>
      <c r="C14" s="28"/>
      <c r="D14" s="31"/>
      <c r="E14" s="46">
        <v>294078.09000000003</v>
      </c>
    </row>
    <row r="15" spans="1:5">
      <c r="A15" s="27">
        <v>1993</v>
      </c>
      <c r="B15" s="21">
        <v>107804</v>
      </c>
      <c r="C15" s="28"/>
      <c r="D15" s="31"/>
      <c r="E15" s="46">
        <v>292343.81</v>
      </c>
    </row>
    <row r="16" spans="1:5">
      <c r="A16" s="29">
        <v>1994</v>
      </c>
      <c r="B16" s="21">
        <v>114936</v>
      </c>
      <c r="C16" s="28"/>
      <c r="D16" s="31"/>
      <c r="E16" s="46">
        <v>306148.09000000003</v>
      </c>
    </row>
    <row r="17" spans="1:12">
      <c r="A17" s="27">
        <v>1995</v>
      </c>
      <c r="B17" s="21">
        <v>120416</v>
      </c>
      <c r="C17" s="28"/>
      <c r="D17" s="31"/>
      <c r="E17" s="46">
        <v>311829.69</v>
      </c>
    </row>
    <row r="18" spans="1:12">
      <c r="A18" s="29">
        <v>1996</v>
      </c>
      <c r="B18" s="21">
        <v>125666</v>
      </c>
      <c r="C18" s="28"/>
      <c r="D18" s="31"/>
      <c r="E18" s="46">
        <v>320753.5</v>
      </c>
    </row>
    <row r="19" spans="1:12">
      <c r="A19" s="27">
        <v>1997</v>
      </c>
      <c r="B19" s="21">
        <v>131979</v>
      </c>
      <c r="C19" s="28"/>
      <c r="D19" s="31"/>
      <c r="E19" s="46">
        <v>329892.59000000003</v>
      </c>
    </row>
    <row r="20" spans="1:12">
      <c r="A20" s="29">
        <v>1998</v>
      </c>
      <c r="B20" s="21">
        <v>138889</v>
      </c>
      <c r="C20" s="28"/>
      <c r="D20" s="31"/>
      <c r="E20" s="46">
        <v>336325.69</v>
      </c>
    </row>
    <row r="21" spans="1:12">
      <c r="A21" s="27">
        <v>1999</v>
      </c>
      <c r="B21" s="21">
        <v>145079</v>
      </c>
      <c r="C21" s="28"/>
      <c r="D21" s="31"/>
      <c r="E21" s="46">
        <v>345842.09</v>
      </c>
    </row>
    <row r="22" spans="1:12">
      <c r="A22" s="29">
        <v>2000</v>
      </c>
      <c r="B22" s="21">
        <v>152035</v>
      </c>
      <c r="C22" s="28"/>
      <c r="D22" s="31"/>
      <c r="E22" s="46">
        <v>354927.09</v>
      </c>
    </row>
    <row r="23" spans="1:12">
      <c r="A23" s="27">
        <v>2001</v>
      </c>
      <c r="B23" s="21">
        <v>158655</v>
      </c>
      <c r="C23" s="28"/>
      <c r="D23" s="31"/>
      <c r="E23" s="46">
        <v>358295.81</v>
      </c>
      <c r="F23" s="72"/>
      <c r="G23" s="72"/>
      <c r="H23" s="72"/>
      <c r="I23" s="72"/>
      <c r="J23" s="72"/>
      <c r="K23" s="72"/>
      <c r="L23" s="72"/>
    </row>
    <row r="24" spans="1:12">
      <c r="A24" s="29">
        <v>2002</v>
      </c>
      <c r="B24" s="21">
        <v>161677</v>
      </c>
      <c r="C24" s="28"/>
      <c r="D24" s="31"/>
      <c r="E24" s="46">
        <v>360872.31</v>
      </c>
      <c r="F24" s="72"/>
      <c r="G24" s="72"/>
      <c r="H24" s="72"/>
      <c r="I24" s="72"/>
      <c r="J24" s="72"/>
      <c r="K24" s="72"/>
      <c r="L24" s="72"/>
    </row>
    <row r="25" spans="1:12">
      <c r="A25" s="27">
        <v>2003</v>
      </c>
      <c r="B25" s="21">
        <v>163210</v>
      </c>
      <c r="C25" s="28"/>
      <c r="D25" s="31"/>
      <c r="E25" s="46">
        <v>363100.69</v>
      </c>
    </row>
    <row r="26" spans="1:12">
      <c r="A26" s="29">
        <v>2004</v>
      </c>
      <c r="B26" s="21">
        <v>168134</v>
      </c>
      <c r="C26" s="28"/>
      <c r="D26" s="31"/>
      <c r="E26" s="46">
        <v>378834.91</v>
      </c>
    </row>
    <row r="27" spans="1:12">
      <c r="A27" s="27">
        <v>2005</v>
      </c>
      <c r="B27" s="21">
        <v>174473</v>
      </c>
      <c r="C27" s="28"/>
      <c r="D27" s="31"/>
      <c r="E27" s="46">
        <v>395505.41</v>
      </c>
    </row>
    <row r="28" spans="1:12">
      <c r="A28" s="29">
        <v>2006</v>
      </c>
      <c r="B28" s="21">
        <v>183647</v>
      </c>
      <c r="C28" s="28"/>
      <c r="D28" s="31"/>
      <c r="E28" s="46">
        <v>412394.31</v>
      </c>
    </row>
    <row r="29" spans="1:12">
      <c r="A29" s="27">
        <v>2007</v>
      </c>
      <c r="B29" s="21">
        <v>191218</v>
      </c>
      <c r="C29" s="28"/>
      <c r="D29" s="31"/>
      <c r="E29" s="46">
        <v>408065.41</v>
      </c>
    </row>
    <row r="30" spans="1:12">
      <c r="A30" s="29">
        <v>2008</v>
      </c>
      <c r="B30" s="21">
        <v>195540</v>
      </c>
      <c r="C30" s="72"/>
      <c r="D30" s="72"/>
      <c r="E30" s="46">
        <v>406617.59</v>
      </c>
    </row>
    <row r="31" spans="1:12">
      <c r="A31" s="27">
        <v>2009</v>
      </c>
      <c r="B31" s="21">
        <v>191138</v>
      </c>
      <c r="C31" s="72">
        <v>5799</v>
      </c>
      <c r="D31" s="72">
        <f>C31*7.47*12</f>
        <v>519822.36</v>
      </c>
      <c r="E31" s="46">
        <v>382126.31</v>
      </c>
    </row>
    <row r="32" spans="1:12">
      <c r="A32" s="29">
        <v>2010</v>
      </c>
      <c r="B32" s="21">
        <v>194934</v>
      </c>
      <c r="C32" s="72">
        <v>4960</v>
      </c>
      <c r="D32" s="72">
        <f t="shared" ref="D32:D40" si="0">C32*7.47*12</f>
        <v>444614.39999999997</v>
      </c>
      <c r="E32" s="46">
        <v>395494.5</v>
      </c>
    </row>
    <row r="33" spans="1:5">
      <c r="A33" s="27">
        <v>2011</v>
      </c>
      <c r="B33" s="21">
        <v>196528</v>
      </c>
      <c r="C33" s="72">
        <v>5037</v>
      </c>
      <c r="D33" s="72">
        <f t="shared" si="0"/>
        <v>451516.68</v>
      </c>
      <c r="E33" s="46">
        <v>396280</v>
      </c>
    </row>
    <row r="34" spans="1:5">
      <c r="A34" s="29">
        <v>2012</v>
      </c>
      <c r="B34" s="21">
        <v>199889</v>
      </c>
      <c r="C34" s="72">
        <v>5144</v>
      </c>
      <c r="D34" s="72">
        <f t="shared" si="0"/>
        <v>461108.16000000003</v>
      </c>
      <c r="E34" s="46">
        <v>395370.69</v>
      </c>
    </row>
    <row r="35" spans="1:5">
      <c r="A35" s="27">
        <v>2013</v>
      </c>
      <c r="B35" s="21">
        <v>202615</v>
      </c>
      <c r="C35" s="72">
        <v>5190</v>
      </c>
      <c r="D35" s="72">
        <f t="shared" si="0"/>
        <v>465231.6</v>
      </c>
      <c r="E35" s="46">
        <v>402389</v>
      </c>
    </row>
    <row r="36" spans="1:5">
      <c r="A36" s="29">
        <v>2014</v>
      </c>
      <c r="B36" s="21">
        <v>205509</v>
      </c>
      <c r="C36" s="72">
        <v>5246</v>
      </c>
      <c r="D36" s="72">
        <f t="shared" si="0"/>
        <v>470251.43999999994</v>
      </c>
      <c r="E36" s="46">
        <v>411658.91</v>
      </c>
    </row>
    <row r="37" spans="1:5">
      <c r="A37" s="27">
        <v>2015</v>
      </c>
      <c r="B37" s="21">
        <v>210232</v>
      </c>
      <c r="C37" s="72">
        <v>5331</v>
      </c>
      <c r="D37" s="72">
        <f t="shared" si="0"/>
        <v>477870.83999999997</v>
      </c>
      <c r="E37" s="46">
        <v>416460.91</v>
      </c>
    </row>
    <row r="38" spans="1:5">
      <c r="A38" s="29">
        <v>2016</v>
      </c>
      <c r="B38" s="21">
        <v>214610</v>
      </c>
      <c r="C38" s="72">
        <v>5412</v>
      </c>
      <c r="D38" s="72">
        <f t="shared" si="0"/>
        <v>485131.68</v>
      </c>
      <c r="E38" s="46">
        <v>420205.91</v>
      </c>
    </row>
    <row r="39" spans="1:5">
      <c r="A39" s="27">
        <v>2017</v>
      </c>
      <c r="B39" s="21">
        <v>221326</v>
      </c>
      <c r="C39" s="72">
        <v>5531</v>
      </c>
      <c r="D39" s="72">
        <f t="shared" si="0"/>
        <v>495798.83999999997</v>
      </c>
      <c r="E39" s="46">
        <v>426918.59</v>
      </c>
    </row>
    <row r="40" spans="1:5">
      <c r="A40" s="29">
        <v>2018</v>
      </c>
      <c r="B40" s="21">
        <v>227194</v>
      </c>
      <c r="C40" s="72">
        <v>5626</v>
      </c>
      <c r="D40" s="72">
        <f t="shared" si="0"/>
        <v>504314.64</v>
      </c>
      <c r="E40" s="46">
        <v>430213.09</v>
      </c>
    </row>
    <row r="41" spans="1:5">
      <c r="A41" s="29"/>
      <c r="D41" s="31"/>
      <c r="E41" s="30"/>
    </row>
    <row r="42" spans="1:5">
      <c r="A42" s="27"/>
      <c r="D42" s="31"/>
      <c r="E42" s="30"/>
    </row>
    <row r="43" spans="1:5">
      <c r="A43" s="29"/>
      <c r="D43" s="31"/>
      <c r="E43" s="30"/>
    </row>
    <row r="44" spans="1:5">
      <c r="A44" s="27"/>
      <c r="D44" s="31"/>
      <c r="E44" s="30"/>
    </row>
    <row r="45" spans="1:5">
      <c r="A45" s="29"/>
      <c r="D45" s="31"/>
      <c r="E45" s="30"/>
    </row>
    <row r="46" spans="1:5">
      <c r="A46" s="27"/>
      <c r="D46" s="31"/>
      <c r="E46" s="30"/>
    </row>
    <row r="47" spans="1:5">
      <c r="A47" s="29"/>
      <c r="D47" s="31"/>
      <c r="E47" s="30"/>
    </row>
    <row r="48" spans="1:5">
      <c r="A48" s="27"/>
      <c r="D48" s="31"/>
      <c r="E48" s="30"/>
    </row>
    <row r="49" spans="1:4">
      <c r="A49" s="29"/>
      <c r="D49" s="30"/>
    </row>
    <row r="50" spans="1:4">
      <c r="A50" s="27"/>
      <c r="D50" s="30"/>
    </row>
    <row r="51" spans="1:4">
      <c r="A51" s="29"/>
      <c r="D51" s="30"/>
    </row>
    <row r="52" spans="1:4">
      <c r="D52" s="30"/>
    </row>
    <row r="53" spans="1:4">
      <c r="D53" s="30"/>
    </row>
    <row r="54" spans="1:4">
      <c r="D54" s="30"/>
    </row>
    <row r="55" spans="1:4">
      <c r="D55" s="30"/>
    </row>
  </sheetData>
  <sortState xmlns:xlrd2="http://schemas.microsoft.com/office/spreadsheetml/2017/richdata2" ref="D2:E55">
    <sortCondition ref="D2:D55"/>
  </sortState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BEAF-F063-5043-BC96-5441F1D1C1A4}">
  <dimension ref="A1:M38"/>
  <sheetViews>
    <sheetView zoomScale="133" workbookViewId="0">
      <selection activeCell="B2" sqref="B2:B36"/>
    </sheetView>
  </sheetViews>
  <sheetFormatPr baseColWidth="10" defaultRowHeight="20"/>
  <cols>
    <col min="2" max="2" width="30.140625" bestFit="1" customWidth="1"/>
    <col min="3" max="12" width="10.85546875" bestFit="1" customWidth="1"/>
    <col min="13" max="13" width="15.28515625" bestFit="1" customWidth="1"/>
  </cols>
  <sheetData>
    <row r="1" spans="1:13">
      <c r="A1" s="32" t="s">
        <v>23</v>
      </c>
      <c r="B1" s="32" t="s">
        <v>35</v>
      </c>
      <c r="C1" s="32"/>
      <c r="D1" s="33"/>
      <c r="E1" s="33"/>
      <c r="F1" s="33"/>
      <c r="G1" s="33"/>
      <c r="H1" s="33"/>
      <c r="I1" s="33"/>
      <c r="J1" s="33"/>
      <c r="K1" s="33"/>
      <c r="L1" s="33"/>
      <c r="M1" s="36"/>
    </row>
    <row r="2" spans="1:13">
      <c r="A2" s="46">
        <v>1980</v>
      </c>
      <c r="B2" s="46">
        <v>2156317.5</v>
      </c>
      <c r="C2" s="32"/>
      <c r="D2" s="34"/>
      <c r="E2" s="34"/>
      <c r="F2" s="34"/>
      <c r="G2" s="34"/>
      <c r="H2" s="34"/>
      <c r="I2" s="34"/>
      <c r="J2" s="34"/>
      <c r="K2" s="34"/>
      <c r="L2" s="34"/>
      <c r="M2" s="37"/>
    </row>
    <row r="3" spans="1:13">
      <c r="A3" s="46">
        <v>1981</v>
      </c>
      <c r="B3" s="46">
        <v>2067994.5</v>
      </c>
      <c r="C3" s="32"/>
      <c r="D3" s="34"/>
      <c r="E3" s="34"/>
      <c r="F3" s="34"/>
      <c r="G3" s="34"/>
      <c r="H3" s="34"/>
      <c r="I3" s="34"/>
      <c r="J3" s="34"/>
      <c r="K3" s="34"/>
      <c r="L3" s="34"/>
      <c r="M3" s="37"/>
    </row>
    <row r="4" spans="1:13">
      <c r="A4" s="46">
        <v>1982</v>
      </c>
      <c r="B4" s="46">
        <v>2160632.2999999998</v>
      </c>
      <c r="C4" s="32"/>
      <c r="D4" s="34"/>
      <c r="E4" s="34"/>
      <c r="F4" s="34"/>
      <c r="G4" s="34"/>
      <c r="H4" s="34"/>
      <c r="I4" s="34"/>
      <c r="J4" s="34"/>
      <c r="K4" s="34"/>
      <c r="L4" s="34"/>
      <c r="M4" s="37"/>
    </row>
    <row r="5" spans="1:13">
      <c r="A5" s="46">
        <v>1983</v>
      </c>
      <c r="B5" s="46">
        <v>2645519.7999999998</v>
      </c>
      <c r="C5" s="32"/>
      <c r="D5" s="34"/>
      <c r="E5" s="34"/>
      <c r="F5" s="34"/>
      <c r="G5" s="34"/>
      <c r="H5" s="34"/>
      <c r="I5" s="34"/>
      <c r="J5" s="34"/>
      <c r="K5" s="34"/>
      <c r="L5" s="34"/>
      <c r="M5" s="37"/>
    </row>
    <row r="6" spans="1:13">
      <c r="A6" s="46">
        <v>1984</v>
      </c>
      <c r="B6" s="46">
        <v>2988096.8</v>
      </c>
      <c r="C6" s="32"/>
      <c r="D6" s="34"/>
      <c r="E6" s="34"/>
      <c r="F6" s="34"/>
      <c r="G6" s="34"/>
      <c r="H6" s="34"/>
      <c r="I6" s="34"/>
      <c r="J6" s="34"/>
      <c r="K6" s="34"/>
      <c r="L6" s="34"/>
      <c r="M6" s="37"/>
    </row>
    <row r="7" spans="1:13">
      <c r="A7" s="46">
        <v>1985</v>
      </c>
      <c r="B7" s="46">
        <v>3283116</v>
      </c>
      <c r="C7" s="32"/>
      <c r="D7" s="35"/>
      <c r="E7" s="35"/>
      <c r="F7" s="35"/>
      <c r="G7" s="35"/>
      <c r="H7" s="35"/>
      <c r="I7" s="35"/>
      <c r="J7" s="35"/>
      <c r="K7" s="35"/>
      <c r="L7" s="35"/>
    </row>
    <row r="8" spans="1:13">
      <c r="A8" s="46">
        <v>1986</v>
      </c>
      <c r="B8" s="46">
        <v>3097182.8</v>
      </c>
      <c r="C8" s="32"/>
      <c r="D8" s="35"/>
      <c r="E8" s="35"/>
      <c r="F8" s="35"/>
      <c r="G8" s="35"/>
      <c r="H8" s="35"/>
      <c r="I8" s="35"/>
      <c r="J8" s="35"/>
      <c r="K8" s="35"/>
      <c r="L8" s="35"/>
    </row>
    <row r="9" spans="1:13">
      <c r="A9" s="46">
        <v>1987</v>
      </c>
      <c r="B9" s="46">
        <v>3063063.3</v>
      </c>
      <c r="C9" s="32"/>
      <c r="D9" s="35"/>
      <c r="E9" s="35"/>
      <c r="F9" s="35"/>
      <c r="G9" s="35"/>
      <c r="H9" s="35"/>
      <c r="I9" s="35"/>
      <c r="J9" s="35"/>
      <c r="K9" s="35"/>
      <c r="L9" s="35"/>
    </row>
    <row r="10" spans="1:13">
      <c r="A10" s="46">
        <v>1988</v>
      </c>
      <c r="B10" s="46">
        <v>2829827.5</v>
      </c>
      <c r="C10" s="32"/>
      <c r="D10" s="35"/>
      <c r="E10" s="35"/>
      <c r="F10" s="35"/>
      <c r="G10" s="35"/>
      <c r="H10" s="35"/>
      <c r="I10" s="35"/>
      <c r="J10" s="35"/>
      <c r="K10" s="35"/>
      <c r="L10" s="35"/>
    </row>
    <row r="11" spans="1:13">
      <c r="A11" s="46">
        <v>1989</v>
      </c>
      <c r="B11" s="46">
        <v>2952328</v>
      </c>
      <c r="C11" s="32"/>
      <c r="D11" s="35"/>
      <c r="E11" s="35"/>
      <c r="F11" s="35"/>
      <c r="G11" s="35"/>
      <c r="H11" s="35"/>
      <c r="I11" s="35"/>
      <c r="J11" s="35"/>
      <c r="K11" s="35"/>
      <c r="L11" s="35"/>
    </row>
    <row r="12" spans="1:13">
      <c r="A12" s="46">
        <v>1990</v>
      </c>
      <c r="B12" s="46">
        <v>2992268.5</v>
      </c>
      <c r="C12" s="32"/>
      <c r="D12" s="35"/>
      <c r="E12" s="35"/>
      <c r="F12" s="35"/>
      <c r="G12" s="35"/>
      <c r="H12" s="35"/>
      <c r="I12" s="35"/>
      <c r="J12" s="35"/>
      <c r="K12" s="35"/>
      <c r="L12" s="35"/>
    </row>
    <row r="13" spans="1:13">
      <c r="A13" s="46">
        <v>1991</v>
      </c>
      <c r="B13" s="46">
        <v>2985828.5</v>
      </c>
    </row>
    <row r="14" spans="1:13">
      <c r="A14" s="46">
        <v>1992</v>
      </c>
      <c r="B14" s="46">
        <v>3078936</v>
      </c>
    </row>
    <row r="15" spans="1:13">
      <c r="A15" s="46">
        <v>1993</v>
      </c>
      <c r="B15" s="46">
        <v>3077771.8</v>
      </c>
    </row>
    <row r="16" spans="1:13">
      <c r="A16" s="46">
        <v>1994</v>
      </c>
      <c r="B16" s="46">
        <v>3520173.5</v>
      </c>
    </row>
    <row r="17" spans="1:12">
      <c r="A17" s="46">
        <v>1995</v>
      </c>
      <c r="B17" s="46">
        <v>3686539.8</v>
      </c>
      <c r="C17" s="32"/>
      <c r="D17" s="33"/>
      <c r="E17" s="33"/>
      <c r="F17" s="33"/>
      <c r="G17" s="33"/>
      <c r="H17" s="33"/>
      <c r="I17" s="33"/>
      <c r="J17" s="33"/>
      <c r="K17" s="33"/>
      <c r="L17" s="33"/>
    </row>
    <row r="18" spans="1:12">
      <c r="A18" s="46">
        <v>1996</v>
      </c>
      <c r="B18" s="46">
        <v>3893881.8</v>
      </c>
      <c r="C18" s="32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46">
        <v>1997</v>
      </c>
      <c r="B19" s="46">
        <v>4306371</v>
      </c>
      <c r="C19" s="32"/>
      <c r="D19" s="34"/>
      <c r="E19" s="34"/>
      <c r="F19" s="34"/>
      <c r="G19" s="34"/>
      <c r="H19" s="34"/>
      <c r="I19" s="34"/>
      <c r="J19" s="34"/>
      <c r="K19" s="34"/>
      <c r="L19" s="34"/>
    </row>
    <row r="20" spans="1:12">
      <c r="A20" s="46">
        <v>1998</v>
      </c>
      <c r="B20" s="46">
        <v>4236327.5</v>
      </c>
      <c r="C20" s="32"/>
      <c r="D20" s="34"/>
      <c r="E20" s="34"/>
      <c r="F20" s="34"/>
      <c r="G20" s="34"/>
      <c r="H20" s="34"/>
      <c r="I20" s="34"/>
      <c r="J20" s="34"/>
      <c r="K20" s="34"/>
      <c r="L20" s="34"/>
    </row>
    <row r="21" spans="1:12">
      <c r="A21" s="46">
        <v>1999</v>
      </c>
      <c r="B21" s="46">
        <v>4681788.5</v>
      </c>
      <c r="C21" s="32"/>
      <c r="D21" s="34"/>
      <c r="E21" s="34"/>
      <c r="F21" s="34"/>
      <c r="G21" s="34"/>
      <c r="H21" s="34"/>
      <c r="I21" s="34"/>
      <c r="J21" s="34"/>
      <c r="K21" s="34"/>
      <c r="L21" s="34"/>
    </row>
    <row r="22" spans="1:12">
      <c r="A22" s="46">
        <v>2000</v>
      </c>
      <c r="B22" s="46">
        <v>4806932</v>
      </c>
      <c r="C22" s="32"/>
      <c r="D22" s="34"/>
      <c r="E22" s="34"/>
      <c r="F22" s="34"/>
      <c r="G22" s="34"/>
      <c r="H22" s="34"/>
      <c r="I22" s="34"/>
      <c r="J22" s="34"/>
      <c r="K22" s="34"/>
      <c r="L22" s="34"/>
    </row>
    <row r="23" spans="1:12">
      <c r="A23" s="46">
        <v>2001</v>
      </c>
      <c r="B23" s="46">
        <v>4252587</v>
      </c>
      <c r="C23" s="32"/>
      <c r="D23" s="35"/>
      <c r="E23" s="35"/>
      <c r="F23" s="35"/>
      <c r="G23" s="35"/>
      <c r="H23" s="35"/>
      <c r="I23" s="35"/>
      <c r="J23" s="35"/>
      <c r="K23" s="35"/>
      <c r="L23" s="35"/>
    </row>
    <row r="24" spans="1:12">
      <c r="A24" s="46">
        <v>2002</v>
      </c>
      <c r="B24" s="46">
        <v>4151646.3</v>
      </c>
      <c r="C24" s="32"/>
      <c r="D24" s="35"/>
      <c r="E24" s="35"/>
      <c r="F24" s="35"/>
      <c r="G24" s="35"/>
      <c r="H24" s="35"/>
      <c r="I24" s="35"/>
      <c r="J24" s="35"/>
      <c r="K24" s="35"/>
      <c r="L24" s="35"/>
    </row>
    <row r="25" spans="1:12">
      <c r="A25" s="46">
        <v>2003</v>
      </c>
      <c r="B25" s="46">
        <v>3893977.8</v>
      </c>
      <c r="C25" s="32"/>
      <c r="D25" s="35"/>
      <c r="E25" s="35"/>
      <c r="F25" s="35"/>
      <c r="G25" s="35"/>
      <c r="H25" s="35"/>
      <c r="I25" s="35"/>
      <c r="J25" s="35"/>
      <c r="K25" s="35"/>
      <c r="L25" s="35"/>
    </row>
    <row r="26" spans="1:12">
      <c r="A26" s="46">
        <v>2004</v>
      </c>
      <c r="B26" s="46">
        <v>4188526</v>
      </c>
      <c r="C26" s="32"/>
      <c r="D26" s="35"/>
      <c r="E26" s="35"/>
      <c r="F26" s="35"/>
      <c r="G26" s="35"/>
      <c r="H26" s="35"/>
      <c r="I26" s="35"/>
      <c r="J26" s="35"/>
      <c r="K26" s="35"/>
      <c r="L26" s="35"/>
    </row>
    <row r="27" spans="1:12">
      <c r="A27" s="46">
        <v>2005</v>
      </c>
      <c r="B27" s="46">
        <v>4919057.5</v>
      </c>
      <c r="C27" s="32"/>
      <c r="D27" s="35"/>
      <c r="E27" s="35"/>
      <c r="F27" s="35"/>
      <c r="G27" s="35"/>
      <c r="H27" s="35"/>
      <c r="I27" s="35"/>
      <c r="J27" s="35"/>
      <c r="K27" s="35"/>
      <c r="L27" s="35"/>
    </row>
    <row r="28" spans="1:12">
      <c r="A28" s="46">
        <v>2006</v>
      </c>
      <c r="B28" s="46">
        <v>5360312.5</v>
      </c>
      <c r="C28" s="32"/>
      <c r="D28" s="35"/>
      <c r="E28" s="35"/>
      <c r="F28" s="35"/>
      <c r="G28" s="35"/>
      <c r="H28" s="35"/>
      <c r="I28" s="35"/>
      <c r="J28" s="35"/>
      <c r="K28" s="35"/>
      <c r="L28" s="35"/>
    </row>
    <row r="29" spans="1:12">
      <c r="A29" s="46">
        <v>2007</v>
      </c>
      <c r="B29" s="46">
        <v>5046312.5</v>
      </c>
    </row>
    <row r="30" spans="1:12">
      <c r="A30" s="46">
        <v>2008</v>
      </c>
      <c r="B30" s="46">
        <v>4823615.5</v>
      </c>
    </row>
    <row r="31" spans="1:12">
      <c r="A31" s="46">
        <v>2009</v>
      </c>
      <c r="B31" s="46">
        <v>4196770</v>
      </c>
    </row>
    <row r="32" spans="1:12">
      <c r="A32" s="46">
        <v>2010</v>
      </c>
      <c r="B32" s="46">
        <v>5235240</v>
      </c>
    </row>
    <row r="33" spans="1:2">
      <c r="A33" s="46">
        <v>2011</v>
      </c>
      <c r="B33" s="46">
        <v>5871820</v>
      </c>
    </row>
    <row r="34" spans="1:2">
      <c r="A34" s="46">
        <v>2012</v>
      </c>
      <c r="B34" s="46">
        <v>5801294</v>
      </c>
    </row>
    <row r="35" spans="1:2">
      <c r="A35" s="46">
        <v>2013</v>
      </c>
      <c r="B35" s="46">
        <v>6493996</v>
      </c>
    </row>
    <row r="36" spans="1:2">
      <c r="A36" s="46">
        <v>2014</v>
      </c>
      <c r="B36" s="46">
        <v>7177900.5</v>
      </c>
    </row>
    <row r="37" spans="1:2">
      <c r="A37" s="46">
        <v>2015</v>
      </c>
      <c r="B37" s="46">
        <v>16555984</v>
      </c>
    </row>
    <row r="38" spans="1:2">
      <c r="A38" s="46">
        <v>2016</v>
      </c>
      <c r="B38" s="46">
        <v>26116200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2CBA-88F3-6D49-BB6E-907CA70CCAA8}">
  <dimension ref="A1:K106"/>
  <sheetViews>
    <sheetView topLeftCell="A63" zoomScale="59" workbookViewId="0">
      <selection activeCell="D104" sqref="D104:D105"/>
    </sheetView>
  </sheetViews>
  <sheetFormatPr baseColWidth="10" defaultRowHeight="20"/>
  <sheetData>
    <row r="1" spans="1:10">
      <c r="A1" s="78" t="s">
        <v>0</v>
      </c>
      <c r="B1" s="78"/>
      <c r="C1" s="78"/>
      <c r="D1" s="78"/>
      <c r="E1" s="79" t="s">
        <v>6</v>
      </c>
      <c r="F1" s="79"/>
      <c r="G1" s="79"/>
      <c r="H1" s="87" t="s">
        <v>1</v>
      </c>
      <c r="I1" s="87"/>
      <c r="J1" s="87"/>
    </row>
    <row r="2" spans="1:10">
      <c r="A2" s="77" t="s">
        <v>2</v>
      </c>
      <c r="B2" s="77" t="s">
        <v>3</v>
      </c>
      <c r="C2" s="77" t="s">
        <v>4</v>
      </c>
      <c r="D2" s="77" t="s">
        <v>5</v>
      </c>
      <c r="E2" s="77" t="s">
        <v>3</v>
      </c>
      <c r="F2" s="77" t="s">
        <v>4</v>
      </c>
      <c r="G2" s="77" t="s">
        <v>5</v>
      </c>
      <c r="H2" s="77" t="s">
        <v>3</v>
      </c>
      <c r="I2" s="77" t="s">
        <v>4</v>
      </c>
      <c r="J2" s="77" t="s">
        <v>5</v>
      </c>
    </row>
    <row r="3" spans="1:10">
      <c r="A3" s="77"/>
      <c r="B3" s="77"/>
      <c r="C3" s="77"/>
      <c r="D3" s="77"/>
      <c r="E3" s="77"/>
      <c r="F3" s="77"/>
      <c r="G3" s="77"/>
      <c r="H3" s="77"/>
      <c r="I3" s="77"/>
      <c r="J3" s="77"/>
    </row>
    <row r="4" spans="1:10">
      <c r="A4" s="14">
        <f>'Posttax Min, Max, Mean'!B3</f>
        <v>1913</v>
      </c>
      <c r="B4" s="1" t="e">
        <f ca="1">LOOKUP(A4,'Posttax Calculation'!A:A,'Posttax Calculation'!$M$2:$M$104)</f>
        <v>#DIV/0!</v>
      </c>
      <c r="C4" s="1" t="e">
        <f ca="1">LOOKUP(A4,'Posttax Calculation'!A:A,'Posttax Calculation'!$N$2:$N$104)</f>
        <v>#DIV/0!</v>
      </c>
      <c r="D4" s="16" t="e">
        <f ca="1">LOOKUP(A4,'Posttax Calculation'!A:A,'Posttax Calculation'!$O$2:$O$104)</f>
        <v>#DIV/0!</v>
      </c>
      <c r="E4" s="45"/>
      <c r="F4" s="45"/>
      <c r="G4" s="45"/>
      <c r="H4" s="2" t="e">
        <f ca="1">E4/B4-1</f>
        <v>#DIV/0!</v>
      </c>
      <c r="I4" s="2" t="e">
        <f ca="1">F4/C4-1</f>
        <v>#DIV/0!</v>
      </c>
      <c r="J4" s="2" t="e">
        <f ca="1">G4/D4-1</f>
        <v>#DIV/0!</v>
      </c>
    </row>
    <row r="5" spans="1:10">
      <c r="A5" s="14">
        <f>'Posttax Min, Max, Mean'!B4</f>
        <v>1914</v>
      </c>
      <c r="B5" s="1" t="e">
        <f ca="1">LOOKUP(A5,'Posttax Calculation'!A:A,'Posttax Calculation'!$M$2:$M$104)</f>
        <v>#DIV/0!</v>
      </c>
      <c r="C5" s="1" t="e">
        <f ca="1">LOOKUP(A5,'Posttax Calculation'!A:A,'Posttax Calculation'!$N$2:$N$104)</f>
        <v>#DIV/0!</v>
      </c>
      <c r="D5" s="16" t="e">
        <f ca="1">LOOKUP(A5,'Posttax Calculation'!A:A,'Posttax Calculation'!$O$2:$O$104)</f>
        <v>#DIV/0!</v>
      </c>
      <c r="E5" s="45"/>
      <c r="F5" s="45"/>
      <c r="G5" s="45"/>
      <c r="H5" s="2" t="e">
        <f t="shared" ref="H5:H68" ca="1" si="0">E5/B5-1</f>
        <v>#DIV/0!</v>
      </c>
      <c r="I5" s="2" t="e">
        <f t="shared" ref="I5:I68" ca="1" si="1">F5/C5-1</f>
        <v>#DIV/0!</v>
      </c>
      <c r="J5" s="2" t="e">
        <f t="shared" ref="J5:J68" ca="1" si="2">G5/D5-1</f>
        <v>#DIV/0!</v>
      </c>
    </row>
    <row r="6" spans="1:10">
      <c r="A6" s="14">
        <f>'Posttax Min, Max, Mean'!B5</f>
        <v>1915</v>
      </c>
      <c r="B6" s="1" t="e">
        <f ca="1">LOOKUP(A6,'Posttax Calculation'!A:A,'Posttax Calculation'!$M$2:$M$104)</f>
        <v>#DIV/0!</v>
      </c>
      <c r="C6" s="1" t="e">
        <f ca="1">LOOKUP(A6,'Posttax Calculation'!A:A,'Posttax Calculation'!$N$2:$N$104)</f>
        <v>#DIV/0!</v>
      </c>
      <c r="D6" s="16" t="e">
        <f ca="1">LOOKUP(A6,'Posttax Calculation'!A:A,'Posttax Calculation'!$O$2:$O$104)</f>
        <v>#DIV/0!</v>
      </c>
      <c r="E6" s="45"/>
      <c r="F6" s="45"/>
      <c r="G6" s="45"/>
      <c r="H6" s="2" t="e">
        <f t="shared" ca="1" si="0"/>
        <v>#DIV/0!</v>
      </c>
      <c r="I6" s="2" t="e">
        <f t="shared" ca="1" si="1"/>
        <v>#DIV/0!</v>
      </c>
      <c r="J6" s="2" t="e">
        <f t="shared" ca="1" si="2"/>
        <v>#DIV/0!</v>
      </c>
    </row>
    <row r="7" spans="1:10">
      <c r="A7" s="14">
        <f>'Posttax Min, Max, Mean'!B6</f>
        <v>1916</v>
      </c>
      <c r="B7" s="1" t="e">
        <f ca="1">LOOKUP(A7,'Posttax Calculation'!A:A,'Posttax Calculation'!$M$2:$M$104)</f>
        <v>#DIV/0!</v>
      </c>
      <c r="C7" s="1" t="e">
        <f ca="1">LOOKUP(A7,'Posttax Calculation'!A:A,'Posttax Calculation'!$N$2:$N$104)</f>
        <v>#DIV/0!</v>
      </c>
      <c r="D7" s="16" t="e">
        <f ca="1">LOOKUP(A7,'Posttax Calculation'!A:A,'Posttax Calculation'!$O$2:$O$104)</f>
        <v>#DIV/0!</v>
      </c>
      <c r="E7" s="45"/>
      <c r="F7" s="45"/>
      <c r="G7" s="45"/>
      <c r="H7" s="2" t="e">
        <f t="shared" ca="1" si="0"/>
        <v>#DIV/0!</v>
      </c>
      <c r="I7" s="2" t="e">
        <f t="shared" ca="1" si="1"/>
        <v>#DIV/0!</v>
      </c>
      <c r="J7" s="2" t="e">
        <f t="shared" ca="1" si="2"/>
        <v>#DIV/0!</v>
      </c>
    </row>
    <row r="8" spans="1:10">
      <c r="A8" s="14">
        <f>'Posttax Min, Max, Mean'!B7</f>
        <v>1917</v>
      </c>
      <c r="B8" s="1" t="e">
        <f ca="1">LOOKUP(A8,'Posttax Calculation'!A:A,'Posttax Calculation'!$M$2:$M$104)</f>
        <v>#DIV/0!</v>
      </c>
      <c r="C8" s="1" t="e">
        <f ca="1">LOOKUP(A8,'Posttax Calculation'!A:A,'Posttax Calculation'!$N$2:$N$104)</f>
        <v>#DIV/0!</v>
      </c>
      <c r="D8" s="16" t="e">
        <f ca="1">LOOKUP(A8,'Posttax Calculation'!A:A,'Posttax Calculation'!$O$2:$O$104)</f>
        <v>#DIV/0!</v>
      </c>
      <c r="E8" s="45"/>
      <c r="F8" s="45"/>
      <c r="G8" s="45"/>
      <c r="H8" s="2" t="e">
        <f t="shared" ca="1" si="0"/>
        <v>#DIV/0!</v>
      </c>
      <c r="I8" s="2" t="e">
        <f t="shared" ca="1" si="1"/>
        <v>#DIV/0!</v>
      </c>
      <c r="J8" s="2" t="e">
        <f t="shared" ca="1" si="2"/>
        <v>#DIV/0!</v>
      </c>
    </row>
    <row r="9" spans="1:10">
      <c r="A9" s="14">
        <f>'Posttax Min, Max, Mean'!B8</f>
        <v>1918</v>
      </c>
      <c r="B9" s="1" t="e">
        <f ca="1">LOOKUP(A9,'Posttax Calculation'!A:A,'Posttax Calculation'!$M$2:$M$104)</f>
        <v>#DIV/0!</v>
      </c>
      <c r="C9" s="1" t="e">
        <f ca="1">LOOKUP(A9,'Posttax Calculation'!A:A,'Posttax Calculation'!$N$2:$N$104)</f>
        <v>#DIV/0!</v>
      </c>
      <c r="D9" s="16" t="e">
        <f ca="1">LOOKUP(A9,'Posttax Calculation'!A:A,'Posttax Calculation'!$O$2:$O$104)</f>
        <v>#DIV/0!</v>
      </c>
      <c r="E9" s="45"/>
      <c r="F9" s="45"/>
      <c r="G9" s="45"/>
      <c r="H9" s="2" t="e">
        <f t="shared" ca="1" si="0"/>
        <v>#DIV/0!</v>
      </c>
      <c r="I9" s="2" t="e">
        <f t="shared" ca="1" si="1"/>
        <v>#DIV/0!</v>
      </c>
      <c r="J9" s="2" t="e">
        <f t="shared" ca="1" si="2"/>
        <v>#DIV/0!</v>
      </c>
    </row>
    <row r="10" spans="1:10">
      <c r="A10" s="14">
        <f>'Posttax Min, Max, Mean'!B9</f>
        <v>1919</v>
      </c>
      <c r="B10" s="1" t="e">
        <f ca="1">LOOKUP(A10,'Posttax Calculation'!A:A,'Posttax Calculation'!$M$2:$M$104)</f>
        <v>#DIV/0!</v>
      </c>
      <c r="C10" s="1" t="e">
        <f ca="1">LOOKUP(A10,'Posttax Calculation'!A:A,'Posttax Calculation'!$N$2:$N$104)</f>
        <v>#DIV/0!</v>
      </c>
      <c r="D10" s="16" t="e">
        <f ca="1">LOOKUP(A10,'Posttax Calculation'!A:A,'Posttax Calculation'!$O$2:$O$104)</f>
        <v>#DIV/0!</v>
      </c>
      <c r="E10" s="45"/>
      <c r="F10" s="45"/>
      <c r="G10" s="45"/>
      <c r="H10" s="2" t="e">
        <f t="shared" ca="1" si="0"/>
        <v>#DIV/0!</v>
      </c>
      <c r="I10" s="2" t="e">
        <f t="shared" ca="1" si="1"/>
        <v>#DIV/0!</v>
      </c>
      <c r="J10" s="2" t="e">
        <f t="shared" ca="1" si="2"/>
        <v>#DIV/0!</v>
      </c>
    </row>
    <row r="11" spans="1:10">
      <c r="A11" s="14">
        <f>'Posttax Min, Max, Mean'!B10</f>
        <v>1920</v>
      </c>
      <c r="B11" s="1" t="e">
        <f ca="1">LOOKUP(A11,'Posttax Calculation'!A:A,'Posttax Calculation'!$M$2:$M$104)</f>
        <v>#DIV/0!</v>
      </c>
      <c r="C11" s="1" t="e">
        <f ca="1">LOOKUP(A11,'Posttax Calculation'!A:A,'Posttax Calculation'!$N$2:$N$104)</f>
        <v>#DIV/0!</v>
      </c>
      <c r="D11" s="16" t="e">
        <f ca="1">LOOKUP(A11,'Posttax Calculation'!A:A,'Posttax Calculation'!$O$2:$O$104)</f>
        <v>#DIV/0!</v>
      </c>
      <c r="E11" s="45"/>
      <c r="F11" s="45"/>
      <c r="G11" s="45"/>
      <c r="H11" s="2" t="e">
        <f t="shared" ca="1" si="0"/>
        <v>#DIV/0!</v>
      </c>
      <c r="I11" s="2" t="e">
        <f t="shared" ca="1" si="1"/>
        <v>#DIV/0!</v>
      </c>
      <c r="J11" s="2" t="e">
        <f t="shared" ca="1" si="2"/>
        <v>#DIV/0!</v>
      </c>
    </row>
    <row r="12" spans="1:10">
      <c r="A12" s="14">
        <f>'Posttax Min, Max, Mean'!B11</f>
        <v>1921</v>
      </c>
      <c r="B12" s="1" t="e">
        <f ca="1">LOOKUP(A12,'Posttax Calculation'!A:A,'Posttax Calculation'!$M$2:$M$104)</f>
        <v>#DIV/0!</v>
      </c>
      <c r="C12" s="1" t="e">
        <f ca="1">LOOKUP(A12,'Posttax Calculation'!A:A,'Posttax Calculation'!$N$2:$N$104)</f>
        <v>#DIV/0!</v>
      </c>
      <c r="D12" s="16" t="e">
        <f ca="1">LOOKUP(A12,'Posttax Calculation'!A:A,'Posttax Calculation'!$O$2:$O$104)</f>
        <v>#DIV/0!</v>
      </c>
      <c r="E12" s="45"/>
      <c r="F12" s="45"/>
      <c r="G12" s="45"/>
      <c r="H12" s="2" t="e">
        <f t="shared" ca="1" si="0"/>
        <v>#DIV/0!</v>
      </c>
      <c r="I12" s="2" t="e">
        <f t="shared" ca="1" si="1"/>
        <v>#DIV/0!</v>
      </c>
      <c r="J12" s="2" t="e">
        <f t="shared" ca="1" si="2"/>
        <v>#DIV/0!</v>
      </c>
    </row>
    <row r="13" spans="1:10">
      <c r="A13" s="14">
        <f>'Posttax Min, Max, Mean'!B12</f>
        <v>1922</v>
      </c>
      <c r="B13" s="1" t="e">
        <f ca="1">LOOKUP(A13,'Posttax Calculation'!A:A,'Posttax Calculation'!$M$2:$M$104)</f>
        <v>#DIV/0!</v>
      </c>
      <c r="C13" s="1" t="e">
        <f ca="1">LOOKUP(A13,'Posttax Calculation'!A:A,'Posttax Calculation'!$N$2:$N$104)</f>
        <v>#DIV/0!</v>
      </c>
      <c r="D13" s="16" t="e">
        <f ca="1">LOOKUP(A13,'Posttax Calculation'!A:A,'Posttax Calculation'!$O$2:$O$104)</f>
        <v>#DIV/0!</v>
      </c>
      <c r="E13" s="45"/>
      <c r="F13" s="45"/>
      <c r="G13" s="45"/>
      <c r="H13" s="2" t="e">
        <f t="shared" ca="1" si="0"/>
        <v>#DIV/0!</v>
      </c>
      <c r="I13" s="2" t="e">
        <f t="shared" ca="1" si="1"/>
        <v>#DIV/0!</v>
      </c>
      <c r="J13" s="2" t="e">
        <f t="shared" ca="1" si="2"/>
        <v>#DIV/0!</v>
      </c>
    </row>
    <row r="14" spans="1:10">
      <c r="A14" s="14">
        <f>'Posttax Min, Max, Mean'!B13</f>
        <v>1923</v>
      </c>
      <c r="B14" s="1" t="e">
        <f ca="1">LOOKUP(A14,'Posttax Calculation'!A:A,'Posttax Calculation'!$M$2:$M$104)</f>
        <v>#DIV/0!</v>
      </c>
      <c r="C14" s="1" t="e">
        <f ca="1">LOOKUP(A14,'Posttax Calculation'!A:A,'Posttax Calculation'!$N$2:$N$104)</f>
        <v>#DIV/0!</v>
      </c>
      <c r="D14" s="16" t="e">
        <f ca="1">LOOKUP(A14,'Posttax Calculation'!A:A,'Posttax Calculation'!$O$2:$O$104)</f>
        <v>#DIV/0!</v>
      </c>
      <c r="E14" s="45"/>
      <c r="F14" s="45"/>
      <c r="G14" s="45"/>
      <c r="H14" s="2" t="e">
        <f t="shared" ca="1" si="0"/>
        <v>#DIV/0!</v>
      </c>
      <c r="I14" s="2" t="e">
        <f t="shared" ca="1" si="1"/>
        <v>#DIV/0!</v>
      </c>
      <c r="J14" s="2" t="e">
        <f t="shared" ca="1" si="2"/>
        <v>#DIV/0!</v>
      </c>
    </row>
    <row r="15" spans="1:10">
      <c r="A15" s="14">
        <f>'Posttax Min, Max, Mean'!B14</f>
        <v>1924</v>
      </c>
      <c r="B15" s="1" t="e">
        <f ca="1">LOOKUP(A15,'Posttax Calculation'!A:A,'Posttax Calculation'!$M$2:$M$104)</f>
        <v>#DIV/0!</v>
      </c>
      <c r="C15" s="1" t="e">
        <f ca="1">LOOKUP(A15,'Posttax Calculation'!A:A,'Posttax Calculation'!$N$2:$N$104)</f>
        <v>#DIV/0!</v>
      </c>
      <c r="D15" s="16" t="e">
        <f ca="1">LOOKUP(A15,'Posttax Calculation'!A:A,'Posttax Calculation'!$O$2:$O$104)</f>
        <v>#DIV/0!</v>
      </c>
      <c r="E15" s="45"/>
      <c r="F15" s="45"/>
      <c r="G15" s="45"/>
      <c r="H15" s="2" t="e">
        <f t="shared" ca="1" si="0"/>
        <v>#DIV/0!</v>
      </c>
      <c r="I15" s="2" t="e">
        <f t="shared" ca="1" si="1"/>
        <v>#DIV/0!</v>
      </c>
      <c r="J15" s="2" t="e">
        <f t="shared" ca="1" si="2"/>
        <v>#DIV/0!</v>
      </c>
    </row>
    <row r="16" spans="1:10">
      <c r="A16" s="14">
        <f>'Posttax Min, Max, Mean'!B15</f>
        <v>1925</v>
      </c>
      <c r="B16" s="1" t="e">
        <f ca="1">LOOKUP(A16,'Posttax Calculation'!A:A,'Posttax Calculation'!$M$2:$M$104)</f>
        <v>#DIV/0!</v>
      </c>
      <c r="C16" s="1" t="e">
        <f ca="1">LOOKUP(A16,'Posttax Calculation'!A:A,'Posttax Calculation'!$N$2:$N$104)</f>
        <v>#DIV/0!</v>
      </c>
      <c r="D16" s="16" t="e">
        <f ca="1">LOOKUP(A16,'Posttax Calculation'!A:A,'Posttax Calculation'!$O$2:$O$104)</f>
        <v>#DIV/0!</v>
      </c>
      <c r="E16" s="45"/>
      <c r="F16" s="45"/>
      <c r="G16" s="45"/>
      <c r="H16" s="2" t="e">
        <f t="shared" ca="1" si="0"/>
        <v>#DIV/0!</v>
      </c>
      <c r="I16" s="2" t="e">
        <f t="shared" ca="1" si="1"/>
        <v>#DIV/0!</v>
      </c>
      <c r="J16" s="2" t="e">
        <f t="shared" ca="1" si="2"/>
        <v>#DIV/0!</v>
      </c>
    </row>
    <row r="17" spans="1:10">
      <c r="A17" s="14">
        <f>'Posttax Min, Max, Mean'!B16</f>
        <v>1926</v>
      </c>
      <c r="B17" s="1" t="e">
        <f ca="1">LOOKUP(A17,'Posttax Calculation'!A:A,'Posttax Calculation'!$M$2:$M$104)</f>
        <v>#DIV/0!</v>
      </c>
      <c r="C17" s="1" t="e">
        <f ca="1">LOOKUP(A17,'Posttax Calculation'!A:A,'Posttax Calculation'!$N$2:$N$104)</f>
        <v>#DIV/0!</v>
      </c>
      <c r="D17" s="16" t="e">
        <f ca="1">LOOKUP(A17,'Posttax Calculation'!A:A,'Posttax Calculation'!$O$2:$O$104)</f>
        <v>#DIV/0!</v>
      </c>
      <c r="E17" s="45"/>
      <c r="F17" s="45"/>
      <c r="G17" s="45"/>
      <c r="H17" s="2" t="e">
        <f t="shared" ca="1" si="0"/>
        <v>#DIV/0!</v>
      </c>
      <c r="I17" s="2" t="e">
        <f t="shared" ca="1" si="1"/>
        <v>#DIV/0!</v>
      </c>
      <c r="J17" s="2" t="e">
        <f t="shared" ca="1" si="2"/>
        <v>#DIV/0!</v>
      </c>
    </row>
    <row r="18" spans="1:10">
      <c r="A18" s="14">
        <f>'Posttax Min, Max, Mean'!B17</f>
        <v>1927</v>
      </c>
      <c r="B18" s="1" t="e">
        <f ca="1">LOOKUP(A18,'Posttax Calculation'!A:A,'Posttax Calculation'!$M$2:$M$104)</f>
        <v>#DIV/0!</v>
      </c>
      <c r="C18" s="1" t="e">
        <f ca="1">LOOKUP(A18,'Posttax Calculation'!A:A,'Posttax Calculation'!$N$2:$N$104)</f>
        <v>#DIV/0!</v>
      </c>
      <c r="D18" s="16" t="e">
        <f ca="1">LOOKUP(A18,'Posttax Calculation'!A:A,'Posttax Calculation'!$O$2:$O$104)</f>
        <v>#DIV/0!</v>
      </c>
      <c r="E18" s="45"/>
      <c r="F18" s="45"/>
      <c r="G18" s="45"/>
      <c r="H18" s="2" t="e">
        <f t="shared" ca="1" si="0"/>
        <v>#DIV/0!</v>
      </c>
      <c r="I18" s="2" t="e">
        <f t="shared" ca="1" si="1"/>
        <v>#DIV/0!</v>
      </c>
      <c r="J18" s="2" t="e">
        <f t="shared" ca="1" si="2"/>
        <v>#DIV/0!</v>
      </c>
    </row>
    <row r="19" spans="1:10">
      <c r="A19" s="14">
        <f>'Posttax Min, Max, Mean'!B18</f>
        <v>1928</v>
      </c>
      <c r="B19" s="1" t="e">
        <f ca="1">LOOKUP(A19,'Posttax Calculation'!A:A,'Posttax Calculation'!$M$2:$M$104)</f>
        <v>#DIV/0!</v>
      </c>
      <c r="C19" s="1" t="e">
        <f ca="1">LOOKUP(A19,'Posttax Calculation'!A:A,'Posttax Calculation'!$N$2:$N$104)</f>
        <v>#DIV/0!</v>
      </c>
      <c r="D19" s="16" t="e">
        <f ca="1">LOOKUP(A19,'Posttax Calculation'!A:A,'Posttax Calculation'!$O$2:$O$104)</f>
        <v>#DIV/0!</v>
      </c>
      <c r="E19" s="45"/>
      <c r="F19" s="45"/>
      <c r="G19" s="45"/>
      <c r="H19" s="2" t="e">
        <f t="shared" ca="1" si="0"/>
        <v>#DIV/0!</v>
      </c>
      <c r="I19" s="2" t="e">
        <f t="shared" ca="1" si="1"/>
        <v>#DIV/0!</v>
      </c>
      <c r="J19" s="2" t="e">
        <f t="shared" ca="1" si="2"/>
        <v>#DIV/0!</v>
      </c>
    </row>
    <row r="20" spans="1:10">
      <c r="A20" s="14">
        <f>'Posttax Min, Max, Mean'!B19</f>
        <v>1929</v>
      </c>
      <c r="B20" s="1" t="e">
        <f ca="1">LOOKUP(A20,'Posttax Calculation'!A:A,'Posttax Calculation'!$M$2:$M$104)</f>
        <v>#DIV/0!</v>
      </c>
      <c r="C20" s="1" t="e">
        <f ca="1">LOOKUP(A20,'Posttax Calculation'!A:A,'Posttax Calculation'!$N$2:$N$104)</f>
        <v>#DIV/0!</v>
      </c>
      <c r="D20" s="16" t="e">
        <f ca="1">LOOKUP(A20,'Posttax Calculation'!A:A,'Posttax Calculation'!$O$2:$O$104)</f>
        <v>#DIV/0!</v>
      </c>
      <c r="E20" s="45"/>
      <c r="F20" s="45"/>
      <c r="G20" s="45"/>
      <c r="H20" s="2" t="e">
        <f t="shared" ca="1" si="0"/>
        <v>#DIV/0!</v>
      </c>
      <c r="I20" s="2" t="e">
        <f t="shared" ca="1" si="1"/>
        <v>#DIV/0!</v>
      </c>
      <c r="J20" s="2" t="e">
        <f t="shared" ca="1" si="2"/>
        <v>#DIV/0!</v>
      </c>
    </row>
    <row r="21" spans="1:10">
      <c r="A21" s="14">
        <f>'Posttax Min, Max, Mean'!B20</f>
        <v>1930</v>
      </c>
      <c r="B21" s="1" t="e">
        <f ca="1">LOOKUP(A21,'Posttax Calculation'!A:A,'Posttax Calculation'!$M$2:$M$104)</f>
        <v>#DIV/0!</v>
      </c>
      <c r="C21" s="1" t="e">
        <f ca="1">LOOKUP(A21,'Posttax Calculation'!A:A,'Posttax Calculation'!$N$2:$N$104)</f>
        <v>#DIV/0!</v>
      </c>
      <c r="D21" s="16" t="e">
        <f ca="1">LOOKUP(A21,'Posttax Calculation'!A:A,'Posttax Calculation'!$O$2:$O$104)</f>
        <v>#DIV/0!</v>
      </c>
      <c r="E21" s="45"/>
      <c r="F21" s="45"/>
      <c r="G21" s="45"/>
      <c r="H21" s="2" t="e">
        <f t="shared" ca="1" si="0"/>
        <v>#DIV/0!</v>
      </c>
      <c r="I21" s="2" t="e">
        <f t="shared" ca="1" si="1"/>
        <v>#DIV/0!</v>
      </c>
      <c r="J21" s="2" t="e">
        <f t="shared" ca="1" si="2"/>
        <v>#DIV/0!</v>
      </c>
    </row>
    <row r="22" spans="1:10">
      <c r="A22" s="14">
        <f>'Posttax Min, Max, Mean'!B21</f>
        <v>1931</v>
      </c>
      <c r="B22" s="1" t="e">
        <f ca="1">LOOKUP(A22,'Posttax Calculation'!A:A,'Posttax Calculation'!$M$2:$M$104)</f>
        <v>#DIV/0!</v>
      </c>
      <c r="C22" s="1" t="e">
        <f ca="1">LOOKUP(A22,'Posttax Calculation'!A:A,'Posttax Calculation'!$N$2:$N$104)</f>
        <v>#DIV/0!</v>
      </c>
      <c r="D22" s="16" t="e">
        <f ca="1">LOOKUP(A22,'Posttax Calculation'!A:A,'Posttax Calculation'!$O$2:$O$104)</f>
        <v>#DIV/0!</v>
      </c>
      <c r="E22" s="45"/>
      <c r="F22" s="45"/>
      <c r="G22" s="45"/>
      <c r="H22" s="2" t="e">
        <f t="shared" ca="1" si="0"/>
        <v>#DIV/0!</v>
      </c>
      <c r="I22" s="2" t="e">
        <f t="shared" ca="1" si="1"/>
        <v>#DIV/0!</v>
      </c>
      <c r="J22" s="2" t="e">
        <f t="shared" ca="1" si="2"/>
        <v>#DIV/0!</v>
      </c>
    </row>
    <row r="23" spans="1:10">
      <c r="A23" s="14">
        <f>'Posttax Min, Max, Mean'!B22</f>
        <v>1932</v>
      </c>
      <c r="B23" s="1" t="e">
        <f ca="1">LOOKUP(A23,'Posttax Calculation'!A:A,'Posttax Calculation'!$M$2:$M$104)</f>
        <v>#DIV/0!</v>
      </c>
      <c r="C23" s="1" t="e">
        <f ca="1">LOOKUP(A23,'Posttax Calculation'!A:A,'Posttax Calculation'!$N$2:$N$104)</f>
        <v>#DIV/0!</v>
      </c>
      <c r="D23" s="16" t="e">
        <f ca="1">LOOKUP(A23,'Posttax Calculation'!A:A,'Posttax Calculation'!$O$2:$O$104)</f>
        <v>#DIV/0!</v>
      </c>
      <c r="E23" s="45"/>
      <c r="F23" s="45"/>
      <c r="G23" s="45"/>
      <c r="H23" s="2" t="e">
        <f t="shared" ca="1" si="0"/>
        <v>#DIV/0!</v>
      </c>
      <c r="I23" s="2" t="e">
        <f t="shared" ca="1" si="1"/>
        <v>#DIV/0!</v>
      </c>
      <c r="J23" s="2" t="e">
        <f t="shared" ca="1" si="2"/>
        <v>#DIV/0!</v>
      </c>
    </row>
    <row r="24" spans="1:10">
      <c r="A24" s="14">
        <f>'Posttax Min, Max, Mean'!B23</f>
        <v>1933</v>
      </c>
      <c r="B24" s="1" t="e">
        <f ca="1">LOOKUP(A24,'Posttax Calculation'!A:A,'Posttax Calculation'!$M$2:$M$104)</f>
        <v>#DIV/0!</v>
      </c>
      <c r="C24" s="1" t="e">
        <f ca="1">LOOKUP(A24,'Posttax Calculation'!A:A,'Posttax Calculation'!$N$2:$N$104)</f>
        <v>#DIV/0!</v>
      </c>
      <c r="D24" s="16" t="e">
        <f ca="1">LOOKUP(A24,'Posttax Calculation'!A:A,'Posttax Calculation'!$O$2:$O$104)</f>
        <v>#DIV/0!</v>
      </c>
      <c r="E24" s="45"/>
      <c r="F24" s="45"/>
      <c r="G24" s="45"/>
      <c r="H24" s="2" t="e">
        <f t="shared" ca="1" si="0"/>
        <v>#DIV/0!</v>
      </c>
      <c r="I24" s="2" t="e">
        <f t="shared" ca="1" si="1"/>
        <v>#DIV/0!</v>
      </c>
      <c r="J24" s="2" t="e">
        <f t="shared" ca="1" si="2"/>
        <v>#DIV/0!</v>
      </c>
    </row>
    <row r="25" spans="1:10">
      <c r="A25" s="14">
        <f>'Posttax Min, Max, Mean'!B24</f>
        <v>1934</v>
      </c>
      <c r="B25" s="1" t="e">
        <f ca="1">LOOKUP(A25,'Posttax Calculation'!A:A,'Posttax Calculation'!$M$2:$M$104)</f>
        <v>#DIV/0!</v>
      </c>
      <c r="C25" s="1" t="e">
        <f ca="1">LOOKUP(A25,'Posttax Calculation'!A:A,'Posttax Calculation'!$N$2:$N$104)</f>
        <v>#DIV/0!</v>
      </c>
      <c r="D25" s="16" t="e">
        <f ca="1">LOOKUP(A25,'Posttax Calculation'!A:A,'Posttax Calculation'!$O$2:$O$104)</f>
        <v>#DIV/0!</v>
      </c>
      <c r="E25" s="45"/>
      <c r="F25" s="45"/>
      <c r="G25" s="45"/>
      <c r="H25" s="2" t="e">
        <f t="shared" ca="1" si="0"/>
        <v>#DIV/0!</v>
      </c>
      <c r="I25" s="2" t="e">
        <f t="shared" ca="1" si="1"/>
        <v>#DIV/0!</v>
      </c>
      <c r="J25" s="2" t="e">
        <f t="shared" ca="1" si="2"/>
        <v>#DIV/0!</v>
      </c>
    </row>
    <row r="26" spans="1:10">
      <c r="A26" s="14">
        <f>'Posttax Min, Max, Mean'!B25</f>
        <v>1935</v>
      </c>
      <c r="B26" s="1" t="e">
        <f ca="1">LOOKUP(A26,'Posttax Calculation'!A:A,'Posttax Calculation'!$M$2:$M$104)</f>
        <v>#DIV/0!</v>
      </c>
      <c r="C26" s="1" t="e">
        <f ca="1">LOOKUP(A26,'Posttax Calculation'!A:A,'Posttax Calculation'!$N$2:$N$104)</f>
        <v>#DIV/0!</v>
      </c>
      <c r="D26" s="16" t="e">
        <f ca="1">LOOKUP(A26,'Posttax Calculation'!A:A,'Posttax Calculation'!$O$2:$O$104)</f>
        <v>#DIV/0!</v>
      </c>
      <c r="E26" s="45"/>
      <c r="F26" s="45"/>
      <c r="G26" s="45"/>
      <c r="H26" s="2" t="e">
        <f t="shared" ca="1" si="0"/>
        <v>#DIV/0!</v>
      </c>
      <c r="I26" s="2" t="e">
        <f t="shared" ca="1" si="1"/>
        <v>#DIV/0!</v>
      </c>
      <c r="J26" s="2" t="e">
        <f t="shared" ca="1" si="2"/>
        <v>#DIV/0!</v>
      </c>
    </row>
    <row r="27" spans="1:10">
      <c r="A27" s="14">
        <f>'Posttax Min, Max, Mean'!B26</f>
        <v>1936</v>
      </c>
      <c r="B27" s="1" t="e">
        <f ca="1">LOOKUP(A27,'Posttax Calculation'!A:A,'Posttax Calculation'!$M$2:$M$104)</f>
        <v>#DIV/0!</v>
      </c>
      <c r="C27" s="1" t="e">
        <f ca="1">LOOKUP(A27,'Posttax Calculation'!A:A,'Posttax Calculation'!$N$2:$N$104)</f>
        <v>#DIV/0!</v>
      </c>
      <c r="D27" s="16" t="e">
        <f ca="1">LOOKUP(A27,'Posttax Calculation'!A:A,'Posttax Calculation'!$O$2:$O$104)</f>
        <v>#DIV/0!</v>
      </c>
      <c r="E27" s="45"/>
      <c r="F27" s="45"/>
      <c r="G27" s="45"/>
      <c r="H27" s="2" t="e">
        <f t="shared" ca="1" si="0"/>
        <v>#DIV/0!</v>
      </c>
      <c r="I27" s="2" t="e">
        <f t="shared" ca="1" si="1"/>
        <v>#DIV/0!</v>
      </c>
      <c r="J27" s="2" t="e">
        <f t="shared" ca="1" si="2"/>
        <v>#DIV/0!</v>
      </c>
    </row>
    <row r="28" spans="1:10">
      <c r="A28" s="14">
        <f>'Posttax Min, Max, Mean'!B27</f>
        <v>1937</v>
      </c>
      <c r="B28" s="1" t="e">
        <f ca="1">LOOKUP(A28,'Posttax Calculation'!A:A,'Posttax Calculation'!$M$2:$M$104)</f>
        <v>#DIV/0!</v>
      </c>
      <c r="C28" s="1" t="e">
        <f ca="1">LOOKUP(A28,'Posttax Calculation'!A:A,'Posttax Calculation'!$N$2:$N$104)</f>
        <v>#DIV/0!</v>
      </c>
      <c r="D28" s="16" t="e">
        <f ca="1">LOOKUP(A28,'Posttax Calculation'!A:A,'Posttax Calculation'!$O$2:$O$104)</f>
        <v>#DIV/0!</v>
      </c>
      <c r="E28" s="45"/>
      <c r="F28" s="45"/>
      <c r="G28" s="45"/>
      <c r="H28" s="2" t="e">
        <f t="shared" ca="1" si="0"/>
        <v>#DIV/0!</v>
      </c>
      <c r="I28" s="2" t="e">
        <f t="shared" ca="1" si="1"/>
        <v>#DIV/0!</v>
      </c>
      <c r="J28" s="2" t="e">
        <f t="shared" ca="1" si="2"/>
        <v>#DIV/0!</v>
      </c>
    </row>
    <row r="29" spans="1:10">
      <c r="A29" s="14">
        <f>'Posttax Min, Max, Mean'!B28</f>
        <v>1938</v>
      </c>
      <c r="B29" s="1" t="e">
        <f ca="1">LOOKUP(A29,'Posttax Calculation'!A:A,'Posttax Calculation'!$M$2:$M$104)</f>
        <v>#DIV/0!</v>
      </c>
      <c r="C29" s="1" t="e">
        <f ca="1">LOOKUP(A29,'Posttax Calculation'!A:A,'Posttax Calculation'!$N$2:$N$104)</f>
        <v>#DIV/0!</v>
      </c>
      <c r="D29" s="16" t="e">
        <f ca="1">LOOKUP(A29,'Posttax Calculation'!A:A,'Posttax Calculation'!$O$2:$O$104)</f>
        <v>#DIV/0!</v>
      </c>
      <c r="E29" s="45"/>
      <c r="F29" s="45"/>
      <c r="G29" s="45"/>
      <c r="H29" s="2" t="e">
        <f t="shared" ca="1" si="0"/>
        <v>#DIV/0!</v>
      </c>
      <c r="I29" s="2" t="e">
        <f t="shared" ca="1" si="1"/>
        <v>#DIV/0!</v>
      </c>
      <c r="J29" s="2" t="e">
        <f t="shared" ca="1" si="2"/>
        <v>#DIV/0!</v>
      </c>
    </row>
    <row r="30" spans="1:10">
      <c r="A30" s="14">
        <f>'Posttax Min, Max, Mean'!B29</f>
        <v>1939</v>
      </c>
      <c r="B30" s="1" t="e">
        <f ca="1">LOOKUP(A30,'Posttax Calculation'!A:A,'Posttax Calculation'!$M$2:$M$104)</f>
        <v>#DIV/0!</v>
      </c>
      <c r="C30" s="1" t="e">
        <f ca="1">LOOKUP(A30,'Posttax Calculation'!A:A,'Posttax Calculation'!$N$2:$N$104)</f>
        <v>#DIV/0!</v>
      </c>
      <c r="D30" s="16" t="e">
        <f ca="1">LOOKUP(A30,'Posttax Calculation'!A:A,'Posttax Calculation'!$O$2:$O$104)</f>
        <v>#DIV/0!</v>
      </c>
      <c r="E30" s="45"/>
      <c r="F30" s="45"/>
      <c r="G30" s="45"/>
      <c r="H30" s="2" t="e">
        <f t="shared" ca="1" si="0"/>
        <v>#DIV/0!</v>
      </c>
      <c r="I30" s="2" t="e">
        <f t="shared" ca="1" si="1"/>
        <v>#DIV/0!</v>
      </c>
      <c r="J30" s="2" t="e">
        <f t="shared" ca="1" si="2"/>
        <v>#DIV/0!</v>
      </c>
    </row>
    <row r="31" spans="1:10">
      <c r="A31" s="14">
        <f>'Posttax Min, Max, Mean'!B30</f>
        <v>1940</v>
      </c>
      <c r="B31" s="1" t="e">
        <f ca="1">LOOKUP(A31,'Posttax Calculation'!A:A,'Posttax Calculation'!$M$2:$M$104)</f>
        <v>#DIV/0!</v>
      </c>
      <c r="C31" s="1" t="e">
        <f ca="1">LOOKUP(A31,'Posttax Calculation'!A:A,'Posttax Calculation'!$N$2:$N$104)</f>
        <v>#DIV/0!</v>
      </c>
      <c r="D31" s="16" t="e">
        <f ca="1">LOOKUP(A31,'Posttax Calculation'!A:A,'Posttax Calculation'!$O$2:$O$104)</f>
        <v>#DIV/0!</v>
      </c>
      <c r="E31" s="45"/>
      <c r="F31" s="45"/>
      <c r="G31" s="45"/>
      <c r="H31" s="2" t="e">
        <f t="shared" ca="1" si="0"/>
        <v>#DIV/0!</v>
      </c>
      <c r="I31" s="2" t="e">
        <f t="shared" ca="1" si="1"/>
        <v>#DIV/0!</v>
      </c>
      <c r="J31" s="2" t="e">
        <f t="shared" ca="1" si="2"/>
        <v>#DIV/0!</v>
      </c>
    </row>
    <row r="32" spans="1:10">
      <c r="A32" s="14">
        <f>'Posttax Min, Max, Mean'!B31</f>
        <v>1941</v>
      </c>
      <c r="B32" s="1" t="e">
        <f ca="1">LOOKUP(A32,'Posttax Calculation'!A:A,'Posttax Calculation'!$M$2:$M$104)</f>
        <v>#DIV/0!</v>
      </c>
      <c r="C32" s="1" t="e">
        <f ca="1">LOOKUP(A32,'Posttax Calculation'!A:A,'Posttax Calculation'!$N$2:$N$104)</f>
        <v>#DIV/0!</v>
      </c>
      <c r="D32" s="16" t="e">
        <f ca="1">LOOKUP(A32,'Posttax Calculation'!A:A,'Posttax Calculation'!$O$2:$O$104)</f>
        <v>#DIV/0!</v>
      </c>
      <c r="E32" s="45"/>
      <c r="F32" s="45"/>
      <c r="G32" s="45"/>
      <c r="H32" s="2" t="e">
        <f t="shared" ca="1" si="0"/>
        <v>#DIV/0!</v>
      </c>
      <c r="I32" s="2" t="e">
        <f t="shared" ca="1" si="1"/>
        <v>#DIV/0!</v>
      </c>
      <c r="J32" s="2" t="e">
        <f t="shared" ca="1" si="2"/>
        <v>#DIV/0!</v>
      </c>
    </row>
    <row r="33" spans="1:10">
      <c r="A33" s="14">
        <f>'Posttax Min, Max, Mean'!B32</f>
        <v>1942</v>
      </c>
      <c r="B33" s="1" t="e">
        <f ca="1">LOOKUP(A33,'Posttax Calculation'!A:A,'Posttax Calculation'!$M$2:$M$104)</f>
        <v>#DIV/0!</v>
      </c>
      <c r="C33" s="1" t="e">
        <f ca="1">LOOKUP(A33,'Posttax Calculation'!A:A,'Posttax Calculation'!$N$2:$N$104)</f>
        <v>#DIV/0!</v>
      </c>
      <c r="D33" s="16" t="e">
        <f ca="1">LOOKUP(A33,'Posttax Calculation'!A:A,'Posttax Calculation'!$O$2:$O$104)</f>
        <v>#DIV/0!</v>
      </c>
      <c r="E33" s="45"/>
      <c r="F33" s="45"/>
      <c r="G33" s="45"/>
      <c r="H33" s="2" t="e">
        <f t="shared" ca="1" si="0"/>
        <v>#DIV/0!</v>
      </c>
      <c r="I33" s="2" t="e">
        <f t="shared" ca="1" si="1"/>
        <v>#DIV/0!</v>
      </c>
      <c r="J33" s="2" t="e">
        <f t="shared" ca="1" si="2"/>
        <v>#DIV/0!</v>
      </c>
    </row>
    <row r="34" spans="1:10">
      <c r="A34" s="14">
        <f>'Posttax Min, Max, Mean'!B33</f>
        <v>1943</v>
      </c>
      <c r="B34" s="1" t="e">
        <f ca="1">LOOKUP(A34,'Posttax Calculation'!A:A,'Posttax Calculation'!$M$2:$M$104)</f>
        <v>#DIV/0!</v>
      </c>
      <c r="C34" s="1" t="e">
        <f ca="1">LOOKUP(A34,'Posttax Calculation'!A:A,'Posttax Calculation'!$N$2:$N$104)</f>
        <v>#DIV/0!</v>
      </c>
      <c r="D34" s="16" t="e">
        <f ca="1">LOOKUP(A34,'Posttax Calculation'!A:A,'Posttax Calculation'!$O$2:$O$104)</f>
        <v>#DIV/0!</v>
      </c>
      <c r="E34" s="45"/>
      <c r="F34" s="45"/>
      <c r="G34" s="45"/>
      <c r="H34" s="2" t="e">
        <f t="shared" ca="1" si="0"/>
        <v>#DIV/0!</v>
      </c>
      <c r="I34" s="2" t="e">
        <f t="shared" ca="1" si="1"/>
        <v>#DIV/0!</v>
      </c>
      <c r="J34" s="2" t="e">
        <f t="shared" ca="1" si="2"/>
        <v>#DIV/0!</v>
      </c>
    </row>
    <row r="35" spans="1:10">
      <c r="A35" s="14">
        <f>'Posttax Min, Max, Mean'!B34</f>
        <v>1944</v>
      </c>
      <c r="B35" s="1" t="e">
        <f ca="1">LOOKUP(A35,'Posttax Calculation'!A:A,'Posttax Calculation'!$M$2:$M$104)</f>
        <v>#DIV/0!</v>
      </c>
      <c r="C35" s="1" t="e">
        <f ca="1">LOOKUP(A35,'Posttax Calculation'!A:A,'Posttax Calculation'!$N$2:$N$104)</f>
        <v>#DIV/0!</v>
      </c>
      <c r="D35" s="16" t="e">
        <f ca="1">LOOKUP(A35,'Posttax Calculation'!A:A,'Posttax Calculation'!$O$2:$O$104)</f>
        <v>#DIV/0!</v>
      </c>
      <c r="E35" s="45"/>
      <c r="F35" s="45"/>
      <c r="G35" s="45"/>
      <c r="H35" s="2" t="e">
        <f t="shared" ca="1" si="0"/>
        <v>#DIV/0!</v>
      </c>
      <c r="I35" s="2" t="e">
        <f t="shared" ca="1" si="1"/>
        <v>#DIV/0!</v>
      </c>
      <c r="J35" s="2" t="e">
        <f t="shared" ca="1" si="2"/>
        <v>#DIV/0!</v>
      </c>
    </row>
    <row r="36" spans="1:10">
      <c r="A36" s="14">
        <f>'Posttax Min, Max, Mean'!B35</f>
        <v>1945</v>
      </c>
      <c r="B36" s="1" t="e">
        <f ca="1">LOOKUP(A36,'Posttax Calculation'!A:A,'Posttax Calculation'!$M$2:$M$104)</f>
        <v>#DIV/0!</v>
      </c>
      <c r="C36" s="1" t="e">
        <f ca="1">LOOKUP(A36,'Posttax Calculation'!A:A,'Posttax Calculation'!$N$2:$N$104)</f>
        <v>#DIV/0!</v>
      </c>
      <c r="D36" s="16" t="e">
        <f ca="1">LOOKUP(A36,'Posttax Calculation'!A:A,'Posttax Calculation'!$O$2:$O$104)</f>
        <v>#DIV/0!</v>
      </c>
      <c r="E36" s="45"/>
      <c r="F36" s="45"/>
      <c r="G36" s="45"/>
      <c r="H36" s="2" t="e">
        <f t="shared" ca="1" si="0"/>
        <v>#DIV/0!</v>
      </c>
      <c r="I36" s="2" t="e">
        <f t="shared" ca="1" si="1"/>
        <v>#DIV/0!</v>
      </c>
      <c r="J36" s="2" t="e">
        <f t="shared" ca="1" si="2"/>
        <v>#DIV/0!</v>
      </c>
    </row>
    <row r="37" spans="1:10">
      <c r="A37" s="14">
        <f>'Posttax Min, Max, Mean'!B36</f>
        <v>1946</v>
      </c>
      <c r="B37" s="1" t="e">
        <f ca="1">LOOKUP(A37,'Posttax Calculation'!A:A,'Posttax Calculation'!$M$2:$M$104)</f>
        <v>#DIV/0!</v>
      </c>
      <c r="C37" s="1" t="e">
        <f ca="1">LOOKUP(A37,'Posttax Calculation'!A:A,'Posttax Calculation'!$N$2:$N$104)</f>
        <v>#DIV/0!</v>
      </c>
      <c r="D37" s="16" t="e">
        <f ca="1">LOOKUP(A37,'Posttax Calculation'!A:A,'Posttax Calculation'!$O$2:$O$104)</f>
        <v>#DIV/0!</v>
      </c>
      <c r="E37" s="45"/>
      <c r="F37" s="45"/>
      <c r="G37" s="45"/>
      <c r="H37" s="2" t="e">
        <f t="shared" ca="1" si="0"/>
        <v>#DIV/0!</v>
      </c>
      <c r="I37" s="2" t="e">
        <f t="shared" ca="1" si="1"/>
        <v>#DIV/0!</v>
      </c>
      <c r="J37" s="2" t="e">
        <f t="shared" ca="1" si="2"/>
        <v>#DIV/0!</v>
      </c>
    </row>
    <row r="38" spans="1:10">
      <c r="A38" s="14">
        <f>'Posttax Min, Max, Mean'!B37</f>
        <v>1947</v>
      </c>
      <c r="B38" s="1" t="e">
        <f ca="1">LOOKUP(A38,'Posttax Calculation'!A:A,'Posttax Calculation'!$M$2:$M$104)</f>
        <v>#DIV/0!</v>
      </c>
      <c r="C38" s="1" t="e">
        <f ca="1">LOOKUP(A38,'Posttax Calculation'!A:A,'Posttax Calculation'!$N$2:$N$104)</f>
        <v>#DIV/0!</v>
      </c>
      <c r="D38" s="16" t="e">
        <f ca="1">LOOKUP(A38,'Posttax Calculation'!A:A,'Posttax Calculation'!$O$2:$O$104)</f>
        <v>#DIV/0!</v>
      </c>
      <c r="E38" s="45"/>
      <c r="F38" s="45"/>
      <c r="G38" s="45"/>
      <c r="H38" s="2" t="e">
        <f t="shared" ca="1" si="0"/>
        <v>#DIV/0!</v>
      </c>
      <c r="I38" s="2" t="e">
        <f t="shared" ca="1" si="1"/>
        <v>#DIV/0!</v>
      </c>
      <c r="J38" s="2" t="e">
        <f t="shared" ca="1" si="2"/>
        <v>#DIV/0!</v>
      </c>
    </row>
    <row r="39" spans="1:10">
      <c r="A39" s="14">
        <f>'Posttax Min, Max, Mean'!B38</f>
        <v>1948</v>
      </c>
      <c r="B39" s="1" t="e">
        <f ca="1">LOOKUP(A39,'Posttax Calculation'!A:A,'Posttax Calculation'!$M$2:$M$104)</f>
        <v>#DIV/0!</v>
      </c>
      <c r="C39" s="1" t="e">
        <f ca="1">LOOKUP(A39,'Posttax Calculation'!A:A,'Posttax Calculation'!$N$2:$N$104)</f>
        <v>#DIV/0!</v>
      </c>
      <c r="D39" s="16" t="e">
        <f ca="1">LOOKUP(A39,'Posttax Calculation'!A:A,'Posttax Calculation'!$O$2:$O$104)</f>
        <v>#DIV/0!</v>
      </c>
      <c r="E39" s="45"/>
      <c r="F39" s="45"/>
      <c r="G39" s="45"/>
      <c r="H39" s="2" t="e">
        <f t="shared" ca="1" si="0"/>
        <v>#DIV/0!</v>
      </c>
      <c r="I39" s="2" t="e">
        <f t="shared" ca="1" si="1"/>
        <v>#DIV/0!</v>
      </c>
      <c r="J39" s="2" t="e">
        <f t="shared" ca="1" si="2"/>
        <v>#DIV/0!</v>
      </c>
    </row>
    <row r="40" spans="1:10">
      <c r="A40" s="14">
        <f>'Posttax Min, Max, Mean'!B39</f>
        <v>1949</v>
      </c>
      <c r="B40" s="1" t="e">
        <f ca="1">LOOKUP(A40,'Posttax Calculation'!A:A,'Posttax Calculation'!$M$2:$M$104)</f>
        <v>#DIV/0!</v>
      </c>
      <c r="C40" s="1" t="e">
        <f ca="1">LOOKUP(A40,'Posttax Calculation'!A:A,'Posttax Calculation'!$N$2:$N$104)</f>
        <v>#DIV/0!</v>
      </c>
      <c r="D40" s="16" t="e">
        <f ca="1">LOOKUP(A40,'Posttax Calculation'!A:A,'Posttax Calculation'!$O$2:$O$104)</f>
        <v>#DIV/0!</v>
      </c>
      <c r="E40" s="45"/>
      <c r="F40" s="45"/>
      <c r="G40" s="45"/>
      <c r="H40" s="2" t="e">
        <f t="shared" ca="1" si="0"/>
        <v>#DIV/0!</v>
      </c>
      <c r="I40" s="2" t="e">
        <f t="shared" ca="1" si="1"/>
        <v>#DIV/0!</v>
      </c>
      <c r="J40" s="2" t="e">
        <f t="shared" ca="1" si="2"/>
        <v>#DIV/0!</v>
      </c>
    </row>
    <row r="41" spans="1:10">
      <c r="A41" s="14">
        <f>'Posttax Min, Max, Mean'!B40</f>
        <v>1950</v>
      </c>
      <c r="B41" s="1" t="e">
        <f ca="1">LOOKUP(A41,'Posttax Calculation'!A:A,'Posttax Calculation'!$M$2:$M$104)</f>
        <v>#DIV/0!</v>
      </c>
      <c r="C41" s="1" t="e">
        <f ca="1">LOOKUP(A41,'Posttax Calculation'!A:A,'Posttax Calculation'!$N$2:$N$104)</f>
        <v>#DIV/0!</v>
      </c>
      <c r="D41" s="16" t="e">
        <f ca="1">LOOKUP(A41,'Posttax Calculation'!A:A,'Posttax Calculation'!$O$2:$O$104)</f>
        <v>#DIV/0!</v>
      </c>
      <c r="E41" s="45"/>
      <c r="F41" s="45"/>
      <c r="G41" s="45"/>
      <c r="H41" s="2" t="e">
        <f t="shared" ca="1" si="0"/>
        <v>#DIV/0!</v>
      </c>
      <c r="I41" s="2" t="e">
        <f t="shared" ca="1" si="1"/>
        <v>#DIV/0!</v>
      </c>
      <c r="J41" s="2" t="e">
        <f t="shared" ca="1" si="2"/>
        <v>#DIV/0!</v>
      </c>
    </row>
    <row r="42" spans="1:10">
      <c r="A42" s="14">
        <f>'Posttax Min, Max, Mean'!B41</f>
        <v>1951</v>
      </c>
      <c r="B42" s="1" t="e">
        <f ca="1">LOOKUP(A42,'Posttax Calculation'!A:A,'Posttax Calculation'!$M$2:$M$104)</f>
        <v>#DIV/0!</v>
      </c>
      <c r="C42" s="1" t="e">
        <f ca="1">LOOKUP(A42,'Posttax Calculation'!A:A,'Posttax Calculation'!$N$2:$N$104)</f>
        <v>#DIV/0!</v>
      </c>
      <c r="D42" s="16" t="e">
        <f ca="1">LOOKUP(A42,'Posttax Calculation'!A:A,'Posttax Calculation'!$O$2:$O$104)</f>
        <v>#DIV/0!</v>
      </c>
      <c r="E42" s="45"/>
      <c r="F42" s="45"/>
      <c r="G42" s="45"/>
      <c r="H42" s="2" t="e">
        <f t="shared" ca="1" si="0"/>
        <v>#DIV/0!</v>
      </c>
      <c r="I42" s="2" t="e">
        <f t="shared" ca="1" si="1"/>
        <v>#DIV/0!</v>
      </c>
      <c r="J42" s="2" t="e">
        <f t="shared" ca="1" si="2"/>
        <v>#DIV/0!</v>
      </c>
    </row>
    <row r="43" spans="1:10">
      <c r="A43" s="14">
        <f>'Posttax Min, Max, Mean'!B42</f>
        <v>1952</v>
      </c>
      <c r="B43" s="1" t="e">
        <f ca="1">LOOKUP(A43,'Posttax Calculation'!A:A,'Posttax Calculation'!$M$2:$M$104)</f>
        <v>#DIV/0!</v>
      </c>
      <c r="C43" s="1" t="e">
        <f ca="1">LOOKUP(A43,'Posttax Calculation'!A:A,'Posttax Calculation'!$N$2:$N$104)</f>
        <v>#DIV/0!</v>
      </c>
      <c r="D43" s="16" t="e">
        <f ca="1">LOOKUP(A43,'Posttax Calculation'!A:A,'Posttax Calculation'!$O$2:$O$104)</f>
        <v>#DIV/0!</v>
      </c>
      <c r="E43" s="45"/>
      <c r="F43" s="45"/>
      <c r="G43" s="45"/>
      <c r="H43" s="2" t="e">
        <f t="shared" ca="1" si="0"/>
        <v>#DIV/0!</v>
      </c>
      <c r="I43" s="2" t="e">
        <f t="shared" ca="1" si="1"/>
        <v>#DIV/0!</v>
      </c>
      <c r="J43" s="2" t="e">
        <f t="shared" ca="1" si="2"/>
        <v>#DIV/0!</v>
      </c>
    </row>
    <row r="44" spans="1:10">
      <c r="A44" s="14">
        <f>'Posttax Min, Max, Mean'!B43</f>
        <v>1953</v>
      </c>
      <c r="B44" s="1" t="e">
        <f ca="1">LOOKUP(A44,'Posttax Calculation'!A:A,'Posttax Calculation'!$M$2:$M$104)</f>
        <v>#N/A</v>
      </c>
      <c r="C44" s="1" t="e">
        <f ca="1">LOOKUP(A44,'Posttax Calculation'!A:A,'Posttax Calculation'!$N$2:$N$104)</f>
        <v>#N/A</v>
      </c>
      <c r="D44" s="16" t="e">
        <f ca="1">LOOKUP(A44,'Posttax Calculation'!A:A,'Posttax Calculation'!$O$2:$O$104)</f>
        <v>#N/A</v>
      </c>
      <c r="E44" s="45"/>
      <c r="F44" s="45"/>
      <c r="G44" s="45"/>
      <c r="H44" s="2" t="e">
        <f t="shared" ca="1" si="0"/>
        <v>#N/A</v>
      </c>
      <c r="I44" s="2" t="e">
        <f t="shared" ca="1" si="1"/>
        <v>#N/A</v>
      </c>
      <c r="J44" s="2" t="e">
        <f t="shared" ca="1" si="2"/>
        <v>#N/A</v>
      </c>
    </row>
    <row r="45" spans="1:10">
      <c r="A45" s="14">
        <f>'Posttax Min, Max, Mean'!B44</f>
        <v>1954</v>
      </c>
      <c r="B45" s="1" t="e">
        <f ca="1">LOOKUP(A45,'Posttax Calculation'!A:A,'Posttax Calculation'!$M$2:$M$104)</f>
        <v>#N/A</v>
      </c>
      <c r="C45" s="1" t="e">
        <f ca="1">LOOKUP(A45,'Posttax Calculation'!A:A,'Posttax Calculation'!$N$2:$N$104)</f>
        <v>#N/A</v>
      </c>
      <c r="D45" s="16" t="e">
        <f ca="1">LOOKUP(A45,'Posttax Calculation'!A:A,'Posttax Calculation'!$O$2:$O$104)</f>
        <v>#N/A</v>
      </c>
      <c r="E45" s="45"/>
      <c r="F45" s="45"/>
      <c r="G45" s="45"/>
      <c r="H45" s="2" t="e">
        <f t="shared" ca="1" si="0"/>
        <v>#N/A</v>
      </c>
      <c r="I45" s="2" t="e">
        <f t="shared" ca="1" si="1"/>
        <v>#N/A</v>
      </c>
      <c r="J45" s="2" t="e">
        <f t="shared" ca="1" si="2"/>
        <v>#N/A</v>
      </c>
    </row>
    <row r="46" spans="1:10">
      <c r="A46" s="14">
        <f>'Posttax Min, Max, Mean'!B45</f>
        <v>1955</v>
      </c>
      <c r="B46" s="1" t="e">
        <f ca="1">LOOKUP(A46,'Posttax Calculation'!A:A,'Posttax Calculation'!$M$2:$M$104)</f>
        <v>#N/A</v>
      </c>
      <c r="C46" s="1" t="e">
        <f ca="1">LOOKUP(A46,'Posttax Calculation'!A:A,'Posttax Calculation'!$N$2:$N$104)</f>
        <v>#N/A</v>
      </c>
      <c r="D46" s="16" t="e">
        <f ca="1">LOOKUP(A46,'Posttax Calculation'!A:A,'Posttax Calculation'!$O$2:$O$104)</f>
        <v>#N/A</v>
      </c>
      <c r="E46" s="45"/>
      <c r="F46" s="45"/>
      <c r="G46" s="45"/>
      <c r="H46" s="2" t="e">
        <f t="shared" ca="1" si="0"/>
        <v>#N/A</v>
      </c>
      <c r="I46" s="2" t="e">
        <f t="shared" ca="1" si="1"/>
        <v>#N/A</v>
      </c>
      <c r="J46" s="2" t="e">
        <f t="shared" ca="1" si="2"/>
        <v>#N/A</v>
      </c>
    </row>
    <row r="47" spans="1:10">
      <c r="A47" s="14">
        <f>'Posttax Min, Max, Mean'!B46</f>
        <v>1956</v>
      </c>
      <c r="B47" s="1" t="e">
        <f ca="1">LOOKUP(A47,'Posttax Calculation'!A:A,'Posttax Calculation'!$M$2:$M$104)</f>
        <v>#N/A</v>
      </c>
      <c r="C47" s="1" t="e">
        <f ca="1">LOOKUP(A47,'Posttax Calculation'!A:A,'Posttax Calculation'!$N$2:$N$104)</f>
        <v>#N/A</v>
      </c>
      <c r="D47" s="16" t="e">
        <f ca="1">LOOKUP(A47,'Posttax Calculation'!A:A,'Posttax Calculation'!$O$2:$O$104)</f>
        <v>#N/A</v>
      </c>
      <c r="E47" s="45"/>
      <c r="F47" s="45"/>
      <c r="G47" s="45"/>
      <c r="H47" s="2" t="e">
        <f t="shared" ca="1" si="0"/>
        <v>#N/A</v>
      </c>
      <c r="I47" s="2" t="e">
        <f t="shared" ca="1" si="1"/>
        <v>#N/A</v>
      </c>
      <c r="J47" s="2" t="e">
        <f t="shared" ca="1" si="2"/>
        <v>#N/A</v>
      </c>
    </row>
    <row r="48" spans="1:10">
      <c r="A48" s="14">
        <f>'Posttax Min, Max, Mean'!B47</f>
        <v>1957</v>
      </c>
      <c r="B48" s="1" t="e">
        <f ca="1">LOOKUP(A48,'Posttax Calculation'!A:A,'Posttax Calculation'!$M$2:$M$104)</f>
        <v>#N/A</v>
      </c>
      <c r="C48" s="1" t="e">
        <f ca="1">LOOKUP(A48,'Posttax Calculation'!A:A,'Posttax Calculation'!$N$2:$N$104)</f>
        <v>#N/A</v>
      </c>
      <c r="D48" s="16" t="e">
        <f ca="1">LOOKUP(A48,'Posttax Calculation'!A:A,'Posttax Calculation'!$O$2:$O$104)</f>
        <v>#N/A</v>
      </c>
      <c r="E48" s="45"/>
      <c r="F48" s="45"/>
      <c r="G48" s="45"/>
      <c r="H48" s="2" t="e">
        <f t="shared" ca="1" si="0"/>
        <v>#N/A</v>
      </c>
      <c r="I48" s="2" t="e">
        <f t="shared" ca="1" si="1"/>
        <v>#N/A</v>
      </c>
      <c r="J48" s="2" t="e">
        <f t="shared" ca="1" si="2"/>
        <v>#N/A</v>
      </c>
    </row>
    <row r="49" spans="1:10">
      <c r="A49" s="14">
        <f>'Posttax Min, Max, Mean'!B48</f>
        <v>1958</v>
      </c>
      <c r="B49" s="1" t="e">
        <f ca="1">LOOKUP(A49,'Posttax Calculation'!A:A,'Posttax Calculation'!$M$2:$M$104)</f>
        <v>#N/A</v>
      </c>
      <c r="C49" s="1" t="e">
        <f ca="1">LOOKUP(A49,'Posttax Calculation'!A:A,'Posttax Calculation'!$N$2:$N$104)</f>
        <v>#N/A</v>
      </c>
      <c r="D49" s="16" t="e">
        <f ca="1">LOOKUP(A49,'Posttax Calculation'!A:A,'Posttax Calculation'!$O$2:$O$104)</f>
        <v>#N/A</v>
      </c>
      <c r="E49" s="45"/>
      <c r="F49" s="45"/>
      <c r="G49" s="45"/>
      <c r="H49" s="2" t="e">
        <f t="shared" ca="1" si="0"/>
        <v>#N/A</v>
      </c>
      <c r="I49" s="2" t="e">
        <f t="shared" ca="1" si="1"/>
        <v>#N/A</v>
      </c>
      <c r="J49" s="2" t="e">
        <f t="shared" ca="1" si="2"/>
        <v>#N/A</v>
      </c>
    </row>
    <row r="50" spans="1:10">
      <c r="A50" s="14">
        <f>'Posttax Min, Max, Mean'!B49</f>
        <v>1959</v>
      </c>
      <c r="B50" s="1" t="e">
        <f ca="1">LOOKUP(A50,'Posttax Calculation'!A:A,'Posttax Calculation'!$M$2:$M$104)</f>
        <v>#REF!</v>
      </c>
      <c r="C50" s="1" t="e">
        <f ca="1">LOOKUP(A50,'Posttax Calculation'!A:A,'Posttax Calculation'!$N$2:$N$104)</f>
        <v>#REF!</v>
      </c>
      <c r="D50" s="16" t="e">
        <f ca="1">LOOKUP(A50,'Posttax Calculation'!A:A,'Posttax Calculation'!$O$2:$O$104)</f>
        <v>#REF!</v>
      </c>
      <c r="E50" s="45"/>
      <c r="F50" s="45"/>
      <c r="G50" s="45"/>
      <c r="H50" s="2" t="e">
        <f t="shared" ca="1" si="0"/>
        <v>#REF!</v>
      </c>
      <c r="I50" s="2" t="e">
        <f t="shared" ca="1" si="1"/>
        <v>#REF!</v>
      </c>
      <c r="J50" s="2" t="e">
        <f t="shared" ca="1" si="2"/>
        <v>#REF!</v>
      </c>
    </row>
    <row r="51" spans="1:10">
      <c r="A51" s="14">
        <f>'Posttax Min, Max, Mean'!B50</f>
        <v>1960</v>
      </c>
      <c r="B51" s="1" t="e">
        <f ca="1">LOOKUP(A51,'Posttax Calculation'!A:A,'Posttax Calculation'!$M$2:$M$104)</f>
        <v>#N/A</v>
      </c>
      <c r="C51" s="1" t="e">
        <f ca="1">LOOKUP(A51,'Posttax Calculation'!A:A,'Posttax Calculation'!$N$2:$N$104)</f>
        <v>#N/A</v>
      </c>
      <c r="D51" s="16" t="e">
        <f ca="1">LOOKUP(A51,'Posttax Calculation'!A:A,'Posttax Calculation'!$O$2:$O$104)</f>
        <v>#N/A</v>
      </c>
      <c r="E51" s="45"/>
      <c r="F51" s="45"/>
      <c r="G51" s="45"/>
      <c r="H51" s="2" t="e">
        <f t="shared" ca="1" si="0"/>
        <v>#N/A</v>
      </c>
      <c r="I51" s="2" t="e">
        <f t="shared" ca="1" si="1"/>
        <v>#N/A</v>
      </c>
      <c r="J51" s="2" t="e">
        <f t="shared" ca="1" si="2"/>
        <v>#N/A</v>
      </c>
    </row>
    <row r="52" spans="1:10">
      <c r="A52" s="14">
        <f>'Posttax Min, Max, Mean'!B51</f>
        <v>1961</v>
      </c>
      <c r="B52" s="1" t="e">
        <f ca="1">LOOKUP(A52,'Posttax Calculation'!A:A,'Posttax Calculation'!$M$2:$M$104)</f>
        <v>#N/A</v>
      </c>
      <c r="C52" s="1" t="e">
        <f ca="1">LOOKUP(A52,'Posttax Calculation'!A:A,'Posttax Calculation'!$N$2:$N$104)</f>
        <v>#N/A</v>
      </c>
      <c r="D52" s="16" t="e">
        <f ca="1">LOOKUP(A52,'Posttax Calculation'!A:A,'Posttax Calculation'!$O$2:$O$104)</f>
        <v>#N/A</v>
      </c>
      <c r="E52" s="45"/>
      <c r="F52" s="45"/>
      <c r="G52" s="45"/>
      <c r="H52" s="2" t="e">
        <f t="shared" ca="1" si="0"/>
        <v>#N/A</v>
      </c>
      <c r="I52" s="2" t="e">
        <f t="shared" ca="1" si="1"/>
        <v>#N/A</v>
      </c>
      <c r="J52" s="2" t="e">
        <f t="shared" ca="1" si="2"/>
        <v>#N/A</v>
      </c>
    </row>
    <row r="53" spans="1:10">
      <c r="A53" s="14">
        <f>'Posttax Min, Max, Mean'!B52</f>
        <v>1962</v>
      </c>
      <c r="B53" s="1" t="e">
        <f ca="1">LOOKUP(A53,'Posttax Calculation'!A:A,'Posttax Calculation'!$M$2:$M$104)</f>
        <v>#N/A</v>
      </c>
      <c r="C53" s="1" t="e">
        <f ca="1">LOOKUP(A53,'Posttax Calculation'!A:A,'Posttax Calculation'!$N$2:$N$104)</f>
        <v>#N/A</v>
      </c>
      <c r="D53" s="16" t="e">
        <f ca="1">LOOKUP(A53,'Posttax Calculation'!A:A,'Posttax Calculation'!$O$2:$O$104)</f>
        <v>#N/A</v>
      </c>
      <c r="E53" s="45"/>
      <c r="F53" s="45"/>
      <c r="G53" s="45"/>
      <c r="H53" s="2" t="e">
        <f t="shared" ca="1" si="0"/>
        <v>#N/A</v>
      </c>
      <c r="I53" s="2" t="e">
        <f t="shared" ca="1" si="1"/>
        <v>#N/A</v>
      </c>
      <c r="J53" s="2" t="e">
        <f t="shared" ca="1" si="2"/>
        <v>#N/A</v>
      </c>
    </row>
    <row r="54" spans="1:10">
      <c r="A54" s="14">
        <f>'Posttax Min, Max, Mean'!B53</f>
        <v>1963</v>
      </c>
      <c r="B54" s="1" t="e">
        <f ca="1">LOOKUP(A54,'Posttax Calculation'!A:A,'Posttax Calculation'!$M$2:$M$104)</f>
        <v>#N/A</v>
      </c>
      <c r="C54" s="1" t="e">
        <f ca="1">LOOKUP(A54,'Posttax Calculation'!A:A,'Posttax Calculation'!$N$2:$N$104)</f>
        <v>#N/A</v>
      </c>
      <c r="D54" s="16" t="e">
        <f ca="1">LOOKUP(A54,'Posttax Calculation'!A:A,'Posttax Calculation'!$O$2:$O$104)</f>
        <v>#N/A</v>
      </c>
      <c r="E54" s="45"/>
      <c r="F54" s="45"/>
      <c r="G54" s="45"/>
      <c r="H54" s="2" t="e">
        <f t="shared" ca="1" si="0"/>
        <v>#N/A</v>
      </c>
      <c r="I54" s="2" t="e">
        <f t="shared" ca="1" si="1"/>
        <v>#N/A</v>
      </c>
      <c r="J54" s="2" t="e">
        <f t="shared" ca="1" si="2"/>
        <v>#N/A</v>
      </c>
    </row>
    <row r="55" spans="1:10">
      <c r="A55" s="14">
        <f>'Posttax Min, Max, Mean'!B54</f>
        <v>1964</v>
      </c>
      <c r="B55" s="1" t="e">
        <f ca="1">LOOKUP(A55,'Posttax Calculation'!A:A,'Posttax Calculation'!$M$2:$M$104)</f>
        <v>#N/A</v>
      </c>
      <c r="C55" s="1" t="e">
        <f ca="1">LOOKUP(A55,'Posttax Calculation'!A:A,'Posttax Calculation'!$N$2:$N$104)</f>
        <v>#N/A</v>
      </c>
      <c r="D55" s="16" t="e">
        <f ca="1">LOOKUP(A55,'Posttax Calculation'!A:A,'Posttax Calculation'!$O$2:$O$104)</f>
        <v>#N/A</v>
      </c>
      <c r="E55" s="45"/>
      <c r="F55" s="45"/>
      <c r="G55" s="45"/>
      <c r="H55" s="2" t="e">
        <f t="shared" ca="1" si="0"/>
        <v>#N/A</v>
      </c>
      <c r="I55" s="2" t="e">
        <f t="shared" ca="1" si="1"/>
        <v>#N/A</v>
      </c>
      <c r="J55" s="2" t="e">
        <f t="shared" ca="1" si="2"/>
        <v>#N/A</v>
      </c>
    </row>
    <row r="56" spans="1:10">
      <c r="A56" s="14">
        <f>'Posttax Min, Max, Mean'!B55</f>
        <v>1965</v>
      </c>
      <c r="B56" s="1" t="e">
        <f ca="1">LOOKUP(A56,'Posttax Calculation'!A:A,'Posttax Calculation'!$M$2:$M$104)</f>
        <v>#N/A</v>
      </c>
      <c r="C56" s="1" t="e">
        <f ca="1">LOOKUP(A56,'Posttax Calculation'!A:A,'Posttax Calculation'!$N$2:$N$104)</f>
        <v>#N/A</v>
      </c>
      <c r="D56" s="16" t="e">
        <f ca="1">LOOKUP(A56,'Posttax Calculation'!A:A,'Posttax Calculation'!$O$2:$O$104)</f>
        <v>#N/A</v>
      </c>
      <c r="E56" s="45"/>
      <c r="F56" s="45"/>
      <c r="G56" s="45"/>
      <c r="H56" s="2" t="e">
        <f t="shared" ca="1" si="0"/>
        <v>#N/A</v>
      </c>
      <c r="I56" s="2" t="e">
        <f t="shared" ca="1" si="1"/>
        <v>#N/A</v>
      </c>
      <c r="J56" s="2" t="e">
        <f t="shared" ca="1" si="2"/>
        <v>#N/A</v>
      </c>
    </row>
    <row r="57" spans="1:10">
      <c r="A57" s="14">
        <f>'Posttax Min, Max, Mean'!B56</f>
        <v>1966</v>
      </c>
      <c r="B57" s="1" t="e">
        <f ca="1">LOOKUP(A57,'Posttax Calculation'!A:A,'Posttax Calculation'!$M$2:$M$104)</f>
        <v>#N/A</v>
      </c>
      <c r="C57" s="1" t="e">
        <f ca="1">LOOKUP(A57,'Posttax Calculation'!A:A,'Posttax Calculation'!$N$2:$N$104)</f>
        <v>#N/A</v>
      </c>
      <c r="D57" s="16" t="e">
        <f ca="1">LOOKUP(A57,'Posttax Calculation'!A:A,'Posttax Calculation'!$O$2:$O$104)</f>
        <v>#N/A</v>
      </c>
      <c r="E57" s="45"/>
      <c r="F57" s="45"/>
      <c r="G57" s="45"/>
      <c r="H57" s="2" t="e">
        <f t="shared" ca="1" si="0"/>
        <v>#N/A</v>
      </c>
      <c r="I57" s="2" t="e">
        <f t="shared" ca="1" si="1"/>
        <v>#N/A</v>
      </c>
      <c r="J57" s="2" t="e">
        <f t="shared" ca="1" si="2"/>
        <v>#N/A</v>
      </c>
    </row>
    <row r="58" spans="1:10">
      <c r="A58" s="14">
        <f>'Posttax Min, Max, Mean'!B57</f>
        <v>1967</v>
      </c>
      <c r="B58" s="1" t="e">
        <f ca="1">LOOKUP(A58,'Posttax Calculation'!A:A,'Posttax Calculation'!$M$2:$M$104)</f>
        <v>#N/A</v>
      </c>
      <c r="C58" s="1" t="e">
        <f ca="1">LOOKUP(A58,'Posttax Calculation'!A:A,'Posttax Calculation'!$N$2:$N$104)</f>
        <v>#N/A</v>
      </c>
      <c r="D58" s="16" t="e">
        <f ca="1">LOOKUP(A58,'Posttax Calculation'!A:A,'Posttax Calculation'!$O$2:$O$104)</f>
        <v>#N/A</v>
      </c>
      <c r="E58" s="45"/>
      <c r="F58" s="45"/>
      <c r="G58" s="45"/>
      <c r="H58" s="2" t="e">
        <f t="shared" ca="1" si="0"/>
        <v>#N/A</v>
      </c>
      <c r="I58" s="2" t="e">
        <f t="shared" ca="1" si="1"/>
        <v>#N/A</v>
      </c>
      <c r="J58" s="2" t="e">
        <f t="shared" ca="1" si="2"/>
        <v>#N/A</v>
      </c>
    </row>
    <row r="59" spans="1:10">
      <c r="A59" s="14">
        <f>'Posttax Min, Max, Mean'!B58</f>
        <v>1968</v>
      </c>
      <c r="B59" s="1" t="e">
        <f ca="1">LOOKUP(A59,'Posttax Calculation'!A:A,'Posttax Calculation'!$M$2:$M$104)</f>
        <v>#N/A</v>
      </c>
      <c r="C59" s="1" t="e">
        <f ca="1">LOOKUP(A59,'Posttax Calculation'!A:A,'Posttax Calculation'!$N$2:$N$104)</f>
        <v>#N/A</v>
      </c>
      <c r="D59" s="16" t="e">
        <f ca="1">LOOKUP(A59,'Posttax Calculation'!A:A,'Posttax Calculation'!$O$2:$O$104)</f>
        <v>#N/A</v>
      </c>
      <c r="E59" s="45"/>
      <c r="F59" s="45"/>
      <c r="G59" s="45"/>
      <c r="H59" s="2" t="e">
        <f t="shared" ca="1" si="0"/>
        <v>#N/A</v>
      </c>
      <c r="I59" s="2" t="e">
        <f t="shared" ca="1" si="1"/>
        <v>#N/A</v>
      </c>
      <c r="J59" s="2" t="e">
        <f t="shared" ca="1" si="2"/>
        <v>#N/A</v>
      </c>
    </row>
    <row r="60" spans="1:10">
      <c r="A60" s="14">
        <f>'Posttax Min, Max, Mean'!B59</f>
        <v>1969</v>
      </c>
      <c r="B60" s="1" t="e">
        <f ca="1">LOOKUP(A60,'Posttax Calculation'!A:A,'Posttax Calculation'!$M$2:$M$104)</f>
        <v>#N/A</v>
      </c>
      <c r="C60" s="1" t="e">
        <f ca="1">LOOKUP(A60,'Posttax Calculation'!A:A,'Posttax Calculation'!$N$2:$N$104)</f>
        <v>#N/A</v>
      </c>
      <c r="D60" s="16" t="e">
        <f ca="1">LOOKUP(A60,'Posttax Calculation'!A:A,'Posttax Calculation'!$O$2:$O$104)</f>
        <v>#N/A</v>
      </c>
      <c r="E60" s="45"/>
      <c r="F60" s="45"/>
      <c r="G60" s="45"/>
      <c r="H60" s="2" t="e">
        <f t="shared" ca="1" si="0"/>
        <v>#N/A</v>
      </c>
      <c r="I60" s="2" t="e">
        <f t="shared" ca="1" si="1"/>
        <v>#N/A</v>
      </c>
      <c r="J60" s="2" t="e">
        <f t="shared" ca="1" si="2"/>
        <v>#N/A</v>
      </c>
    </row>
    <row r="61" spans="1:10">
      <c r="A61" s="14">
        <f>'Posttax Min, Max, Mean'!B60</f>
        <v>1970</v>
      </c>
      <c r="B61" s="1" t="e">
        <f ca="1">LOOKUP(A61,'Posttax Calculation'!A:A,'Posttax Calculation'!$M$2:$M$104)</f>
        <v>#N/A</v>
      </c>
      <c r="C61" s="1" t="e">
        <f ca="1">LOOKUP(A61,'Posttax Calculation'!A:A,'Posttax Calculation'!$N$2:$N$104)</f>
        <v>#N/A</v>
      </c>
      <c r="D61" s="16" t="e">
        <f ca="1">LOOKUP(A61,'Posttax Calculation'!A:A,'Posttax Calculation'!$O$2:$O$104)</f>
        <v>#N/A</v>
      </c>
      <c r="E61" s="45"/>
      <c r="F61" s="45"/>
      <c r="G61" s="45"/>
      <c r="H61" s="2" t="e">
        <f t="shared" ca="1" si="0"/>
        <v>#N/A</v>
      </c>
      <c r="I61" s="2" t="e">
        <f t="shared" ca="1" si="1"/>
        <v>#N/A</v>
      </c>
      <c r="J61" s="2" t="e">
        <f t="shared" ca="1" si="2"/>
        <v>#N/A</v>
      </c>
    </row>
    <row r="62" spans="1:10">
      <c r="A62" s="14">
        <f>'Posttax Min, Max, Mean'!B61</f>
        <v>1971</v>
      </c>
      <c r="B62" s="1" t="e">
        <f ca="1">LOOKUP(A62,'Posttax Calculation'!A:A,'Posttax Calculation'!$M$2:$M$104)</f>
        <v>#N/A</v>
      </c>
      <c r="C62" s="1" t="e">
        <f ca="1">LOOKUP(A62,'Posttax Calculation'!A:A,'Posttax Calculation'!$N$2:$N$104)</f>
        <v>#N/A</v>
      </c>
      <c r="D62" s="16" t="e">
        <f ca="1">LOOKUP(A62,'Posttax Calculation'!A:A,'Posttax Calculation'!$O$2:$O$104)</f>
        <v>#N/A</v>
      </c>
      <c r="E62" s="45"/>
      <c r="F62" s="45"/>
      <c r="G62" s="45"/>
      <c r="H62" s="2" t="e">
        <f t="shared" ca="1" si="0"/>
        <v>#N/A</v>
      </c>
      <c r="I62" s="2" t="e">
        <f t="shared" ca="1" si="1"/>
        <v>#N/A</v>
      </c>
      <c r="J62" s="2" t="e">
        <f t="shared" ca="1" si="2"/>
        <v>#N/A</v>
      </c>
    </row>
    <row r="63" spans="1:10">
      <c r="A63" s="14">
        <f>'Posttax Min, Max, Mean'!B62</f>
        <v>1972</v>
      </c>
      <c r="B63" s="1" t="e">
        <f ca="1">LOOKUP(A63,'Posttax Calculation'!A:A,'Posttax Calculation'!$M$2:$M$104)</f>
        <v>#N/A</v>
      </c>
      <c r="C63" s="1" t="e">
        <f ca="1">LOOKUP(A63,'Posttax Calculation'!A:A,'Posttax Calculation'!$N$2:$N$104)</f>
        <v>#N/A</v>
      </c>
      <c r="D63" s="16" t="e">
        <f ca="1">LOOKUP(A63,'Posttax Calculation'!A:A,'Posttax Calculation'!$O$2:$O$104)</f>
        <v>#N/A</v>
      </c>
      <c r="E63" s="45"/>
      <c r="F63" s="45"/>
      <c r="G63" s="45"/>
      <c r="H63" s="2" t="e">
        <f t="shared" ca="1" si="0"/>
        <v>#N/A</v>
      </c>
      <c r="I63" s="2" t="e">
        <f t="shared" ca="1" si="1"/>
        <v>#N/A</v>
      </c>
      <c r="J63" s="2" t="e">
        <f t="shared" ca="1" si="2"/>
        <v>#N/A</v>
      </c>
    </row>
    <row r="64" spans="1:10">
      <c r="A64" s="14">
        <f>'Posttax Min, Max, Mean'!B63</f>
        <v>1973</v>
      </c>
      <c r="B64" s="1" t="e">
        <f ca="1">LOOKUP(A64,'Posttax Calculation'!A:A,'Posttax Calculation'!$M$2:$M$104)</f>
        <v>#N/A</v>
      </c>
      <c r="C64" s="1" t="e">
        <f ca="1">LOOKUP(A64,'Posttax Calculation'!A:A,'Posttax Calculation'!$N$2:$N$104)</f>
        <v>#N/A</v>
      </c>
      <c r="D64" s="16" t="e">
        <f ca="1">LOOKUP(A64,'Posttax Calculation'!A:A,'Posttax Calculation'!$O$2:$O$104)</f>
        <v>#N/A</v>
      </c>
      <c r="E64" s="45"/>
      <c r="F64" s="45"/>
      <c r="G64" s="45"/>
      <c r="H64" s="2" t="e">
        <f t="shared" ca="1" si="0"/>
        <v>#N/A</v>
      </c>
      <c r="I64" s="2" t="e">
        <f t="shared" ca="1" si="1"/>
        <v>#N/A</v>
      </c>
      <c r="J64" s="2" t="e">
        <f t="shared" ca="1" si="2"/>
        <v>#N/A</v>
      </c>
    </row>
    <row r="65" spans="1:10">
      <c r="A65" s="14">
        <f>'Posttax Min, Max, Mean'!B64</f>
        <v>1974</v>
      </c>
      <c r="B65" s="1" t="e">
        <f ca="1">LOOKUP(A65,'Posttax Calculation'!A:A,'Posttax Calculation'!$M$2:$M$104)</f>
        <v>#N/A</v>
      </c>
      <c r="C65" s="1" t="e">
        <f ca="1">LOOKUP(A65,'Posttax Calculation'!A:A,'Posttax Calculation'!$N$2:$N$104)</f>
        <v>#N/A</v>
      </c>
      <c r="D65" s="16" t="e">
        <f ca="1">LOOKUP(A65,'Posttax Calculation'!A:A,'Posttax Calculation'!$O$2:$O$104)</f>
        <v>#N/A</v>
      </c>
      <c r="E65" s="45"/>
      <c r="F65" s="45"/>
      <c r="G65" s="45"/>
      <c r="H65" s="2" t="e">
        <f t="shared" ca="1" si="0"/>
        <v>#N/A</v>
      </c>
      <c r="I65" s="2" t="e">
        <f t="shared" ca="1" si="1"/>
        <v>#N/A</v>
      </c>
      <c r="J65" s="2" t="e">
        <f t="shared" ca="1" si="2"/>
        <v>#N/A</v>
      </c>
    </row>
    <row r="66" spans="1:10">
      <c r="A66" s="14">
        <f>'Posttax Min, Max, Mean'!B65</f>
        <v>1975</v>
      </c>
      <c r="B66" s="1" t="e">
        <f ca="1">LOOKUP(A66,'Posttax Calculation'!A:A,'Posttax Calculation'!$M$2:$M$104)</f>
        <v>#N/A</v>
      </c>
      <c r="C66" s="1" t="e">
        <f ca="1">LOOKUP(A66,'Posttax Calculation'!A:A,'Posttax Calculation'!$N$2:$N$104)</f>
        <v>#N/A</v>
      </c>
      <c r="D66" s="16" t="e">
        <f ca="1">LOOKUP(A66,'Posttax Calculation'!A:A,'Posttax Calculation'!$O$2:$O$104)</f>
        <v>#N/A</v>
      </c>
      <c r="E66" s="45"/>
      <c r="F66" s="45"/>
      <c r="G66" s="45"/>
      <c r="H66" s="2" t="e">
        <f t="shared" ca="1" si="0"/>
        <v>#N/A</v>
      </c>
      <c r="I66" s="2" t="e">
        <f t="shared" ca="1" si="1"/>
        <v>#N/A</v>
      </c>
      <c r="J66" s="2" t="e">
        <f t="shared" ca="1" si="2"/>
        <v>#N/A</v>
      </c>
    </row>
    <row r="67" spans="1:10">
      <c r="A67" s="14">
        <f>'Posttax Min, Max, Mean'!B66</f>
        <v>1976</v>
      </c>
      <c r="B67" s="1" t="e">
        <f ca="1">LOOKUP(A67,'Posttax Calculation'!A:A,'Posttax Calculation'!$M$1:$M$104)</f>
        <v>#N/A</v>
      </c>
      <c r="C67" s="1" t="e">
        <f ca="1">LOOKUP(A67,'Posttax Calculation'!A:A,'Posttax Calculation'!$N$2:$N$104)</f>
        <v>#N/A</v>
      </c>
      <c r="D67" s="16" t="e">
        <f ca="1">LOOKUP(A67,'Posttax Calculation'!A:A,'Posttax Calculation'!$O$2:$O$104)</f>
        <v>#N/A</v>
      </c>
      <c r="E67" s="45"/>
      <c r="F67" s="45"/>
      <c r="G67" s="45"/>
      <c r="H67" s="2" t="e">
        <f t="shared" ca="1" si="0"/>
        <v>#N/A</v>
      </c>
      <c r="I67" s="2" t="e">
        <f t="shared" ca="1" si="1"/>
        <v>#N/A</v>
      </c>
      <c r="J67" s="2" t="e">
        <f t="shared" ca="1" si="2"/>
        <v>#N/A</v>
      </c>
    </row>
    <row r="68" spans="1:10">
      <c r="A68" s="14">
        <f>'Posttax Min, Max, Mean'!B67</f>
        <v>1977</v>
      </c>
      <c r="B68" s="1" t="e">
        <f ca="1">LOOKUP(A68,'Posttax Calculation'!A:A,'Posttax Calculation'!$M$1:$M$104)</f>
        <v>#N/A</v>
      </c>
      <c r="C68" s="1" t="e">
        <f ca="1">LOOKUP(A68,'Posttax Calculation'!A:A,'Posttax Calculation'!$N$2:$N$104)</f>
        <v>#N/A</v>
      </c>
      <c r="D68" s="16" t="e">
        <f ca="1">LOOKUP(A68,'Posttax Calculation'!A:A,'Posttax Calculation'!$O$2:$O$104)</f>
        <v>#N/A</v>
      </c>
      <c r="E68" s="45"/>
      <c r="F68" s="45"/>
      <c r="G68" s="45"/>
      <c r="H68" s="2" t="e">
        <f t="shared" ca="1" si="0"/>
        <v>#N/A</v>
      </c>
      <c r="I68" s="2" t="e">
        <f t="shared" ca="1" si="1"/>
        <v>#N/A</v>
      </c>
      <c r="J68" s="2" t="e">
        <f t="shared" ca="1" si="2"/>
        <v>#N/A</v>
      </c>
    </row>
    <row r="69" spans="1:10">
      <c r="A69" s="14">
        <f>'Posttax Min, Max, Mean'!B68</f>
        <v>1978</v>
      </c>
      <c r="B69" s="1" t="e">
        <f ca="1">LOOKUP(A69,'Posttax Calculation'!A:A,'Posttax Calculation'!$M$1:$M$104)</f>
        <v>#N/A</v>
      </c>
      <c r="C69" s="1" t="e">
        <f ca="1">LOOKUP(A69,'Posttax Calculation'!A:A,'Posttax Calculation'!$N$2:$N$104)</f>
        <v>#N/A</v>
      </c>
      <c r="D69" s="16" t="e">
        <f ca="1">LOOKUP(A69,'Posttax Calculation'!A:A,'Posttax Calculation'!$O$2:$O$104)</f>
        <v>#N/A</v>
      </c>
      <c r="E69" s="45"/>
      <c r="F69" s="45"/>
      <c r="G69" s="45"/>
      <c r="H69" s="2" t="e">
        <f t="shared" ref="H69:H106" ca="1" si="3">E69/B69-1</f>
        <v>#N/A</v>
      </c>
      <c r="I69" s="2" t="e">
        <f t="shared" ref="I69:I106" ca="1" si="4">F69/C69-1</f>
        <v>#N/A</v>
      </c>
      <c r="J69" s="2" t="e">
        <f t="shared" ref="J69:J106" ca="1" si="5">G69/D69-1</f>
        <v>#N/A</v>
      </c>
    </row>
    <row r="70" spans="1:10">
      <c r="A70" s="14">
        <f>'Posttax Min, Max, Mean'!B69</f>
        <v>1979</v>
      </c>
      <c r="B70" s="1" t="e">
        <f ca="1">LOOKUP(A70,'Posttax Calculation'!A:A,'Posttax Calculation'!$M$1:$M$104)</f>
        <v>#N/A</v>
      </c>
      <c r="C70" s="1">
        <f ca="1">LOOKUP(A70,'Posttax Calculation'!A:A,'Posttax Calculation'!$N$2:$N$104)</f>
        <v>0.15242245413191802</v>
      </c>
      <c r="D70" s="16" t="e">
        <f ca="1">LOOKUP(A70,'Posttax Calculation'!A:A,'Posttax Calculation'!$O$1:$O$104)</f>
        <v>#N/A</v>
      </c>
      <c r="E70" s="45"/>
      <c r="F70" s="45"/>
      <c r="G70" s="45"/>
      <c r="H70" s="2" t="e">
        <f t="shared" ca="1" si="3"/>
        <v>#N/A</v>
      </c>
      <c r="I70" s="2">
        <f t="shared" ca="1" si="4"/>
        <v>-1</v>
      </c>
      <c r="J70" s="2" t="e">
        <f t="shared" ca="1" si="5"/>
        <v>#N/A</v>
      </c>
    </row>
    <row r="71" spans="1:10">
      <c r="A71" s="14">
        <f>'Posttax Min, Max, Mean'!B70</f>
        <v>1980</v>
      </c>
      <c r="B71" s="1">
        <f ca="1">LOOKUP(A71,'Posttax Calculation'!A:A,'Posttax Calculation'!$M$1:$M$104)</f>
        <v>0.82332433785558456</v>
      </c>
      <c r="C71" s="1">
        <f ca="1">LOOKUP(A71,'Posttax Calculation'!A:A,'Posttax Calculation'!$N$1:$N$104)</f>
        <v>0.15242245413191802</v>
      </c>
      <c r="D71" s="16">
        <f ca="1">LOOKUP(A71,'Posttax Calculation'!A:A,'Posttax Calculation'!$O$1:$O$104)</f>
        <v>2.4253208012497418E-2</v>
      </c>
      <c r="E71" s="44">
        <v>0.77859997999999997</v>
      </c>
      <c r="F71" s="44">
        <v>0.16900000000000001</v>
      </c>
      <c r="G71" s="44">
        <v>5.2400000000000002E-2</v>
      </c>
      <c r="H71" s="2">
        <f t="shared" ca="1" si="3"/>
        <v>-5.4321675917018086E-2</v>
      </c>
      <c r="I71" s="2">
        <f t="shared" ca="1" si="4"/>
        <v>0.10876052326079533</v>
      </c>
      <c r="J71" s="2">
        <f t="shared" ca="1" si="5"/>
        <v>1.1605389263555916</v>
      </c>
    </row>
    <row r="72" spans="1:10">
      <c r="A72" s="14">
        <f>'Posttax Min, Max, Mean'!B71</f>
        <v>1981</v>
      </c>
      <c r="B72" s="1">
        <f ca="1">LOOKUP(A72,'Posttax Calculation'!A:A,'Posttax Calculation'!$M$1:$M$104)</f>
        <v>0.82439089409673616</v>
      </c>
      <c r="C72" s="1">
        <f ca="1">LOOKUP(A72,'Posttax Calculation'!A:A,'Posttax Calculation'!$N$1:$N$104)</f>
        <v>0.15158971890659378</v>
      </c>
      <c r="D72" s="16">
        <f ca="1">LOOKUP(A72,'Posttax Calculation'!A:A,'Posttax Calculation'!$O$1:$O$104)</f>
        <v>2.4019386996670056E-2</v>
      </c>
      <c r="E72" s="44">
        <v>0.77530003000000003</v>
      </c>
      <c r="F72" s="44">
        <v>0.17169999999999999</v>
      </c>
      <c r="G72" s="44">
        <v>5.2999998999999999E-2</v>
      </c>
      <c r="H72" s="2">
        <f t="shared" ca="1" si="3"/>
        <v>-5.954804261942237E-2</v>
      </c>
      <c r="I72" s="2">
        <f t="shared" ca="1" si="4"/>
        <v>0.13266256602664273</v>
      </c>
      <c r="J72" s="2">
        <f t="shared" ca="1" si="5"/>
        <v>1.2065508585771858</v>
      </c>
    </row>
    <row r="73" spans="1:10">
      <c r="A73" s="14">
        <f>'Posttax Min, Max, Mean'!B72</f>
        <v>1982</v>
      </c>
      <c r="B73" s="1">
        <f ca="1">LOOKUP(A73,'Posttax Calculation'!A:A,'Posttax Calculation'!$M$1:$M$104)</f>
        <v>0.82139893698107092</v>
      </c>
      <c r="C73" s="1">
        <f ca="1">LOOKUP(A73,'Posttax Calculation'!A:A,'Posttax Calculation'!$N$1:$N$104)</f>
        <v>0.15392319976698654</v>
      </c>
      <c r="D73" s="16">
        <f ca="1">LOOKUP(A73,'Posttax Calculation'!A:A,'Posttax Calculation'!$O$1:$O$104)</f>
        <v>2.4677863251942544E-2</v>
      </c>
      <c r="E73" s="44">
        <v>0.77780002000000004</v>
      </c>
      <c r="F73" s="44">
        <v>0.16700000000000001</v>
      </c>
      <c r="G73" s="44">
        <v>5.5199999E-2</v>
      </c>
      <c r="H73" s="2">
        <f t="shared" ca="1" si="3"/>
        <v>-5.3078857322742867E-2</v>
      </c>
      <c r="I73" s="2">
        <f t="shared" ca="1" si="4"/>
        <v>8.4956655350262533E-2</v>
      </c>
      <c r="J73" s="2">
        <f t="shared" ca="1" si="5"/>
        <v>1.236822468641197</v>
      </c>
    </row>
    <row r="74" spans="1:10">
      <c r="A74" s="14">
        <f>'Posttax Min, Max, Mean'!B73</f>
        <v>1983</v>
      </c>
      <c r="B74" s="1">
        <f ca="1">LOOKUP(A74,'Posttax Calculation'!A:A,'Posttax Calculation'!$M$1:$M$104)</f>
        <v>0.8139302234323873</v>
      </c>
      <c r="C74" s="1">
        <f ca="1">LOOKUP(A74,'Posttax Calculation'!A:A,'Posttax Calculation'!$N$1:$N$104)</f>
        <v>0.15971354981730834</v>
      </c>
      <c r="D74" s="16">
        <f ca="1">LOOKUP(A74,'Posttax Calculation'!A:A,'Posttax Calculation'!$O$1:$O$104)</f>
        <v>2.6356226750304357E-2</v>
      </c>
      <c r="E74" s="44">
        <v>0.76810001999999999</v>
      </c>
      <c r="F74" s="44">
        <v>0.16900000000000001</v>
      </c>
      <c r="G74" s="44">
        <v>6.2899998999999998E-2</v>
      </c>
      <c r="H74" s="2">
        <f t="shared" ca="1" si="3"/>
        <v>-5.6307287913598847E-2</v>
      </c>
      <c r="I74" s="2">
        <f t="shared" ca="1" si="4"/>
        <v>5.8144410372909405E-2</v>
      </c>
      <c r="J74" s="2">
        <f t="shared" ca="1" si="5"/>
        <v>1.386532776330498</v>
      </c>
    </row>
    <row r="75" spans="1:10">
      <c r="A75" s="14">
        <f>'Posttax Min, Max, Mean'!B74</f>
        <v>1984</v>
      </c>
      <c r="B75" s="1">
        <f ca="1">LOOKUP(A75,'Posttax Calculation'!A:A,'Posttax Calculation'!$M$1:$M$104)</f>
        <v>0.80707225724882514</v>
      </c>
      <c r="C75" s="1">
        <f ca="1">LOOKUP(A75,'Posttax Calculation'!A:A,'Posttax Calculation'!$N$1:$N$104)</f>
        <v>0.16498671057746905</v>
      </c>
      <c r="D75" s="16">
        <f ca="1">LOOKUP(A75,'Posttax Calculation'!A:A,'Posttax Calculation'!$O$1:$O$104)</f>
        <v>2.7941032173705804E-2</v>
      </c>
      <c r="E75" s="44">
        <v>0.76099998000000002</v>
      </c>
      <c r="F75" s="44">
        <v>0.1681</v>
      </c>
      <c r="G75" s="44">
        <v>7.0900001000000004E-2</v>
      </c>
      <c r="H75" s="2">
        <f t="shared" ca="1" si="3"/>
        <v>-5.7085690698721159E-2</v>
      </c>
      <c r="I75" s="2">
        <f t="shared" ca="1" si="4"/>
        <v>1.8869940564510523E-2</v>
      </c>
      <c r="J75" s="2">
        <f t="shared" ca="1" si="5"/>
        <v>1.5374868243672535</v>
      </c>
    </row>
    <row r="76" spans="1:10">
      <c r="A76" s="14">
        <f>'Posttax Min, Max, Mean'!B75</f>
        <v>1985</v>
      </c>
      <c r="B76" s="1">
        <f ca="1">LOOKUP(A76,'Posttax Calculation'!A:A,'Posttax Calculation'!$M$1:$M$104)</f>
        <v>0.80208910038322478</v>
      </c>
      <c r="C76" s="1">
        <f ca="1">LOOKUP(A76,'Posttax Calculation'!A:A,'Posttax Calculation'!$N$1:$N$104)</f>
        <v>0.16879197177858918</v>
      </c>
      <c r="D76" s="16">
        <f ca="1">LOOKUP(A76,'Posttax Calculation'!A:A,'Posttax Calculation'!$O$1:$O$104)</f>
        <v>2.9118927838186037E-2</v>
      </c>
      <c r="E76" s="44">
        <v>0.75340003</v>
      </c>
      <c r="F76" s="44">
        <v>0.17050000000000001</v>
      </c>
      <c r="G76" s="44">
        <v>7.6099999000000002E-2</v>
      </c>
      <c r="H76" s="2">
        <f t="shared" ca="1" si="3"/>
        <v>-6.0702820123053614E-2</v>
      </c>
      <c r="I76" s="2">
        <f t="shared" ca="1" si="4"/>
        <v>1.0119131872286635E-2</v>
      </c>
      <c r="J76" s="2">
        <f t="shared" ca="1" si="5"/>
        <v>1.61342036433786</v>
      </c>
    </row>
    <row r="77" spans="1:10">
      <c r="A77" s="14">
        <f>'Posttax Min, Max, Mean'!B76</f>
        <v>1986</v>
      </c>
      <c r="B77" s="1">
        <f ca="1">LOOKUP(A77,'Posttax Calculation'!A:A,'Posttax Calculation'!$M$1:$M$104)</f>
        <v>0.80494385422998715</v>
      </c>
      <c r="C77" s="1">
        <f ca="1">LOOKUP(A77,'Posttax Calculation'!A:A,'Posttax Calculation'!$N$1:$N$104)</f>
        <v>0.16661472902698737</v>
      </c>
      <c r="D77" s="16">
        <f ca="1">LOOKUP(A77,'Posttax Calculation'!A:A,'Posttax Calculation'!$O$1:$O$104)</f>
        <v>2.8441416743025472E-2</v>
      </c>
      <c r="E77" s="44">
        <v>0.76429999000000004</v>
      </c>
      <c r="F77" s="44">
        <v>0.16800000000000001</v>
      </c>
      <c r="G77" s="44">
        <v>6.7699998999999997E-2</v>
      </c>
      <c r="H77" s="2">
        <f t="shared" ca="1" si="3"/>
        <v>-5.0492794020854048E-2</v>
      </c>
      <c r="I77" s="2">
        <f t="shared" ca="1" si="4"/>
        <v>8.3142167628424968E-3</v>
      </c>
      <c r="J77" s="2">
        <f t="shared" ca="1" si="5"/>
        <v>1.3803314585797377</v>
      </c>
    </row>
    <row r="78" spans="1:10">
      <c r="A78" s="14">
        <f>'Posttax Min, Max, Mean'!B77</f>
        <v>1987</v>
      </c>
      <c r="B78" s="1">
        <f ca="1">LOOKUP(A78,'Posttax Calculation'!A:A,'Posttax Calculation'!$M$1:$M$104)</f>
        <v>0.80286088702607705</v>
      </c>
      <c r="C78" s="1">
        <f ca="1">LOOKUP(A78,'Posttax Calculation'!A:A,'Posttax Calculation'!$N$1:$N$104)</f>
        <v>0.16820407088675016</v>
      </c>
      <c r="D78" s="16">
        <f ca="1">LOOKUP(A78,'Posttax Calculation'!A:A,'Posttax Calculation'!$O$1:$O$104)</f>
        <v>2.8935042087172791E-2</v>
      </c>
      <c r="E78" s="44">
        <v>0.74980002999999995</v>
      </c>
      <c r="F78" s="44">
        <v>0.18009998999999999</v>
      </c>
      <c r="G78" s="44">
        <v>7.0100001999999995E-2</v>
      </c>
      <c r="H78" s="2">
        <f t="shared" ca="1" si="3"/>
        <v>-6.6089727228614725E-2</v>
      </c>
      <c r="I78" s="2">
        <f t="shared" ca="1" si="4"/>
        <v>7.0723134407723265E-2</v>
      </c>
      <c r="J78" s="2">
        <f t="shared" ca="1" si="5"/>
        <v>1.4226680503456417</v>
      </c>
    </row>
    <row r="79" spans="1:10">
      <c r="A79" s="14">
        <f>'Posttax Min, Max, Mean'!B78</f>
        <v>1988</v>
      </c>
      <c r="B79" s="1">
        <f ca="1">LOOKUP(A79,'Posttax Calculation'!A:A,'Posttax Calculation'!$M$1:$M$104)</f>
        <v>0.80622535251253002</v>
      </c>
      <c r="C79" s="1">
        <f ca="1">LOOKUP(A79,'Posttax Calculation'!A:A,'Posttax Calculation'!$N$1:$N$104)</f>
        <v>0.16563499415288929</v>
      </c>
      <c r="D79" s="16">
        <f ca="1">LOOKUP(A79,'Posttax Calculation'!A:A,'Posttax Calculation'!$O$1:$O$104)</f>
        <v>2.8139653334580683E-2</v>
      </c>
      <c r="E79" s="44">
        <v>0.75470000999999998</v>
      </c>
      <c r="F79" s="44">
        <v>0.17860000000000001</v>
      </c>
      <c r="G79" s="44">
        <v>6.6699996999999997E-2</v>
      </c>
      <c r="H79" s="2">
        <f t="shared" ca="1" si="3"/>
        <v>-6.3909355308606752E-2</v>
      </c>
      <c r="I79" s="2">
        <f t="shared" ca="1" si="4"/>
        <v>7.8274557338670725E-2</v>
      </c>
      <c r="J79" s="2">
        <f t="shared" ca="1" si="5"/>
        <v>1.3703204942483316</v>
      </c>
    </row>
    <row r="80" spans="1:10">
      <c r="A80" s="14">
        <f>'Posttax Min, Max, Mean'!B79</f>
        <v>1989</v>
      </c>
      <c r="B80" s="1">
        <f ca="1">LOOKUP(A80,'Posttax Calculation'!A:A,'Posttax Calculation'!$M$1:$M$104)</f>
        <v>0.80474751114847987</v>
      </c>
      <c r="C80" s="1">
        <f ca="1">LOOKUP(A80,'Posttax Calculation'!A:A,'Posttax Calculation'!$N$1:$N$104)</f>
        <v>0.16676470809995048</v>
      </c>
      <c r="D80" s="16">
        <f ca="1">LOOKUP(A80,'Posttax Calculation'!A:A,'Posttax Calculation'!$O$1:$O$104)</f>
        <v>2.8487780751569658E-2</v>
      </c>
      <c r="E80" s="44">
        <v>0.75429999999999997</v>
      </c>
      <c r="F80" s="44">
        <v>0.1767</v>
      </c>
      <c r="G80" s="44">
        <v>6.8999998000000007E-2</v>
      </c>
      <c r="H80" s="2">
        <f t="shared" ca="1" si="3"/>
        <v>-6.2687377655240795E-2</v>
      </c>
      <c r="I80" s="2">
        <f t="shared" ca="1" si="4"/>
        <v>5.9576705486719561E-2</v>
      </c>
      <c r="J80" s="2">
        <f t="shared" ca="1" si="5"/>
        <v>1.422091022172661</v>
      </c>
    </row>
    <row r="81" spans="1:10">
      <c r="A81" s="14">
        <f>'Posttax Min, Max, Mean'!B80</f>
        <v>1990</v>
      </c>
      <c r="B81" s="1">
        <f ca="1">LOOKUP(A81,'Posttax Calculation'!A:A,'Posttax Calculation'!$M$1:$M$104)</f>
        <v>0.80415171811997321</v>
      </c>
      <c r="C81" s="1">
        <f ca="1">LOOKUP(A81,'Posttax Calculation'!A:A,'Posttax Calculation'!$N$1:$N$104)</f>
        <v>0.16721960082693355</v>
      </c>
      <c r="D81" s="16">
        <f ca="1">LOOKUP(A81,'Posttax Calculation'!A:A,'Posttax Calculation'!$O$1:$O$104)</f>
        <v>2.8628681053093241E-2</v>
      </c>
      <c r="E81" s="44">
        <v>0.75510001000000004</v>
      </c>
      <c r="F81" s="44">
        <v>0.17550001000000001</v>
      </c>
      <c r="G81" s="44">
        <v>6.9499999000000007E-2</v>
      </c>
      <c r="H81" s="2">
        <f t="shared" ca="1" si="3"/>
        <v>-6.0998076624957265E-2</v>
      </c>
      <c r="I81" s="2">
        <f t="shared" ca="1" si="4"/>
        <v>4.9518173300965973E-2</v>
      </c>
      <c r="J81" s="2">
        <f t="shared" ca="1" si="5"/>
        <v>1.4276353797476378</v>
      </c>
    </row>
    <row r="82" spans="1:10">
      <c r="A82" s="14">
        <f>'Posttax Min, Max, Mean'!B81</f>
        <v>1991</v>
      </c>
      <c r="B82" s="1">
        <f ca="1">LOOKUP(A82,'Posttax Calculation'!A:A,'Posttax Calculation'!$M$1:$M$104)</f>
        <v>0.80460500094188236</v>
      </c>
      <c r="C82" s="1">
        <f ca="1">LOOKUP(A82,'Posttax Calculation'!A:A,'Posttax Calculation'!$N$1:$N$104)</f>
        <v>0.16687354467384941</v>
      </c>
      <c r="D82" s="16">
        <f ca="1">LOOKUP(A82,'Posttax Calculation'!A:A,'Posttax Calculation'!$O$1:$O$104)</f>
        <v>2.852145438426823E-2</v>
      </c>
      <c r="E82" s="44">
        <v>0.75860000000000005</v>
      </c>
      <c r="F82" s="44">
        <v>0.17249999999999999</v>
      </c>
      <c r="G82" s="44">
        <v>6.8899997000000004E-2</v>
      </c>
      <c r="H82" s="2">
        <f t="shared" ca="1" si="3"/>
        <v>-5.7177125282627084E-2</v>
      </c>
      <c r="I82" s="2">
        <f t="shared" ca="1" si="4"/>
        <v>3.3716880270910243E-2</v>
      </c>
      <c r="J82" s="2">
        <f t="shared" ca="1" si="5"/>
        <v>1.4157252316699402</v>
      </c>
    </row>
    <row r="83" spans="1:10">
      <c r="A83" s="14">
        <f>'Posttax Min, Max, Mean'!B82</f>
        <v>1992</v>
      </c>
      <c r="B83" s="1">
        <f ca="1">LOOKUP(A83,'Posttax Calculation'!A:A,'Posttax Calculation'!$M$1:$M$104)</f>
        <v>0.80358422320194978</v>
      </c>
      <c r="C83" s="1">
        <f ca="1">LOOKUP(A83,'Posttax Calculation'!A:A,'Posttax Calculation'!$N$1:$N$104)</f>
        <v>0.1676525923566895</v>
      </c>
      <c r="D83" s="16">
        <f ca="1">LOOKUP(A83,'Posttax Calculation'!A:A,'Posttax Calculation'!$O$1:$O$104)</f>
        <v>2.8763184441360723E-2</v>
      </c>
      <c r="E83" s="44">
        <v>0.76069998999999999</v>
      </c>
      <c r="F83" s="44">
        <v>0.17050000000000001</v>
      </c>
      <c r="G83" s="44">
        <v>6.8800001999999999E-2</v>
      </c>
      <c r="H83" s="2">
        <f t="shared" ca="1" si="3"/>
        <v>-5.3366196054812853E-2</v>
      </c>
      <c r="I83" s="2">
        <f t="shared" ca="1" si="4"/>
        <v>1.6983976228965858E-2</v>
      </c>
      <c r="J83" s="2">
        <f t="shared" ca="1" si="5"/>
        <v>1.3919466267812601</v>
      </c>
    </row>
    <row r="84" spans="1:10">
      <c r="A84" s="14">
        <f>'Posttax Min, Max, Mean'!B83</f>
        <v>1993</v>
      </c>
      <c r="B84" s="1">
        <f ca="1">LOOKUP(A84,'Posttax Calculation'!A:A,'Posttax Calculation'!$M$1:$M$104)</f>
        <v>0.8051957224868056</v>
      </c>
      <c r="C84" s="1">
        <f ca="1">LOOKUP(A84,'Posttax Calculation'!A:A,'Posttax Calculation'!$N$1:$N$104)</f>
        <v>0.16642228588609542</v>
      </c>
      <c r="D84" s="16">
        <f ca="1">LOOKUP(A84,'Posttax Calculation'!A:A,'Posttax Calculation'!$O$1:$O$104)</f>
        <v>2.8381991627098979E-2</v>
      </c>
      <c r="E84" s="44">
        <v>0.76459997999999996</v>
      </c>
      <c r="F84" s="44">
        <v>0.16850001000000001</v>
      </c>
      <c r="G84" s="44">
        <v>6.6900000000000001E-2</v>
      </c>
      <c r="H84" s="2">
        <f t="shared" ca="1" si="3"/>
        <v>-5.0417235652255754E-2</v>
      </c>
      <c r="I84" s="2">
        <f t="shared" ca="1" si="4"/>
        <v>1.2484650735578917E-2</v>
      </c>
      <c r="J84" s="2">
        <f t="shared" ca="1" si="5"/>
        <v>1.3571284523995217</v>
      </c>
    </row>
    <row r="85" spans="1:10">
      <c r="A85" s="14">
        <f>'Posttax Min, Max, Mean'!B84</f>
        <v>1994</v>
      </c>
      <c r="B85" s="1">
        <f ca="1">LOOKUP(A85,'Posttax Calculation'!A:A,'Posttax Calculation'!$M$1:$M$104)</f>
        <v>0.79992260709372265</v>
      </c>
      <c r="C85" s="1">
        <f ca="1">LOOKUP(A85,'Posttax Calculation'!A:A,'Posttax Calculation'!$N$1:$N$104)</f>
        <v>0.1704394235986274</v>
      </c>
      <c r="D85" s="16">
        <f ca="1">LOOKUP(A85,'Posttax Calculation'!A:A,'Posttax Calculation'!$O$1:$O$104)</f>
        <v>2.9637969307649947E-2</v>
      </c>
      <c r="E85" s="44">
        <v>0.76080000000000003</v>
      </c>
      <c r="F85" s="44">
        <v>0.16750000000000001</v>
      </c>
      <c r="G85" s="44">
        <v>7.1699999E-2</v>
      </c>
      <c r="H85" s="2">
        <f t="shared" ca="1" si="3"/>
        <v>-4.890799028153836E-2</v>
      </c>
      <c r="I85" s="2">
        <f t="shared" ca="1" si="4"/>
        <v>-1.7246148435408504E-2</v>
      </c>
      <c r="J85" s="2">
        <f t="shared" ca="1" si="5"/>
        <v>1.4191940498937385</v>
      </c>
    </row>
    <row r="86" spans="1:10">
      <c r="A86" s="14">
        <f>'Posttax Min, Max, Mean'!B85</f>
        <v>1995</v>
      </c>
      <c r="B86" s="1">
        <f ca="1">LOOKUP(A86,'Posttax Calculation'!A:A,'Posttax Calculation'!$M$1:$M$104)</f>
        <v>0.79873484274629047</v>
      </c>
      <c r="C86" s="1">
        <f ca="1">LOOKUP(A86,'Posttax Calculation'!A:A,'Posttax Calculation'!$N$1:$N$104)</f>
        <v>0.17134083976582237</v>
      </c>
      <c r="D86" s="16">
        <f ca="1">LOOKUP(A86,'Posttax Calculation'!A:A,'Posttax Calculation'!$O$1:$O$104)</f>
        <v>2.9924317487887153E-2</v>
      </c>
      <c r="E86" s="44">
        <v>0.76160002000000004</v>
      </c>
      <c r="F86" s="44">
        <v>0.1661</v>
      </c>
      <c r="G86" s="44">
        <v>7.22E-2</v>
      </c>
      <c r="H86" s="2">
        <f t="shared" ca="1" si="3"/>
        <v>-4.6492053130685718E-2</v>
      </c>
      <c r="I86" s="2">
        <f t="shared" ca="1" si="4"/>
        <v>-3.0587218861453103E-2</v>
      </c>
      <c r="J86" s="2">
        <f t="shared" ca="1" si="5"/>
        <v>1.4127534413850982</v>
      </c>
    </row>
    <row r="87" spans="1:10">
      <c r="A87" s="14">
        <f>'Posttax Min, Max, Mean'!B86</f>
        <v>1996</v>
      </c>
      <c r="B87" s="1">
        <f ca="1">LOOKUP(A87,'Posttax Calculation'!A:A,'Posttax Calculation'!$M$1:$M$104)</f>
        <v>0.7963059801457113</v>
      </c>
      <c r="C87" s="1">
        <f ca="1">LOOKUP(A87,'Posttax Calculation'!A:A,'Posttax Calculation'!$N$1:$N$104)</f>
        <v>0.17318020157716851</v>
      </c>
      <c r="D87" s="16">
        <f ca="1">LOOKUP(A87,'Posttax Calculation'!A:A,'Posttax Calculation'!$O$1:$O$104)</f>
        <v>3.0513818277120186E-2</v>
      </c>
      <c r="E87" s="44">
        <v>0.75950002999999999</v>
      </c>
      <c r="F87" s="44">
        <v>0.1666</v>
      </c>
      <c r="G87" s="44">
        <v>7.3899998999999994E-2</v>
      </c>
      <c r="H87" s="2">
        <f t="shared" ca="1" si="3"/>
        <v>-4.6220863667225554E-2</v>
      </c>
      <c r="I87" s="2">
        <f t="shared" ca="1" si="4"/>
        <v>-3.7996269303546271E-2</v>
      </c>
      <c r="J87" s="2">
        <f t="shared" ca="1" si="5"/>
        <v>1.4218535461165658</v>
      </c>
    </row>
    <row r="88" spans="1:10">
      <c r="A88" s="14">
        <f>'Posttax Min, Max, Mean'!B87</f>
        <v>1997</v>
      </c>
      <c r="B88" s="1">
        <f ca="1">LOOKUP(A88,'Posttax Calculation'!A:A,'Posttax Calculation'!$M$1:$M$104)</f>
        <v>0.79146606870719194</v>
      </c>
      <c r="C88" s="1">
        <f ca="1">LOOKUP(A88,'Posttax Calculation'!A:A,'Posttax Calculation'!$N$1:$N$104)</f>
        <v>0.17682959524366304</v>
      </c>
      <c r="D88" s="16">
        <f ca="1">LOOKUP(A88,'Posttax Calculation'!A:A,'Posttax Calculation'!$O$1:$O$104)</f>
        <v>3.1704336049145021E-2</v>
      </c>
      <c r="E88" s="44">
        <v>0.75160002999999997</v>
      </c>
      <c r="F88" s="44">
        <v>0.16889999999999999</v>
      </c>
      <c r="G88" s="44">
        <v>7.9499997000000003E-2</v>
      </c>
      <c r="H88" s="2">
        <f t="shared" ca="1" si="3"/>
        <v>-5.0369864588523106E-2</v>
      </c>
      <c r="I88" s="2">
        <f t="shared" ca="1" si="4"/>
        <v>-4.4843145361139536E-2</v>
      </c>
      <c r="J88" s="2">
        <f t="shared" ca="1" si="5"/>
        <v>1.5075433491736505</v>
      </c>
    </row>
    <row r="89" spans="1:10">
      <c r="A89" s="14">
        <f>'Posttax Min, Max, Mean'!B88</f>
        <v>1998</v>
      </c>
      <c r="B89" s="1">
        <f ca="1">LOOKUP(A89,'Posttax Calculation'!A:A,'Posttax Calculation'!$M$1:$M$104)</f>
        <v>0.79276230452272833</v>
      </c>
      <c r="C89" s="1">
        <f ca="1">LOOKUP(A89,'Posttax Calculation'!A:A,'Posttax Calculation'!$N$1:$N$104)</f>
        <v>0.17585427792030939</v>
      </c>
      <c r="D89" s="16">
        <f ca="1">LOOKUP(A89,'Posttax Calculation'!A:A,'Posttax Calculation'!$O$1:$O$104)</f>
        <v>3.1383417556962279E-2</v>
      </c>
      <c r="E89" s="44">
        <v>0.75629997000000004</v>
      </c>
      <c r="F89" s="44">
        <v>0.16789999999999999</v>
      </c>
      <c r="G89" s="44">
        <v>7.5800002000000005E-2</v>
      </c>
      <c r="H89" s="2">
        <f t="shared" ca="1" si="3"/>
        <v>-4.599403164695115E-2</v>
      </c>
      <c r="I89" s="2">
        <f t="shared" ca="1" si="4"/>
        <v>-4.5232211660577115E-2</v>
      </c>
      <c r="J89" s="2">
        <f t="shared" ca="1" si="5"/>
        <v>1.4152883242374634</v>
      </c>
    </row>
    <row r="90" spans="1:10">
      <c r="A90" s="14">
        <f>'Posttax Min, Max, Mean'!B89</f>
        <v>1999</v>
      </c>
      <c r="B90" s="1">
        <f ca="1">LOOKUP(A90,'Posttax Calculation'!A:A,'Posttax Calculation'!$M$1:$M$104)</f>
        <v>0.7878647445638709</v>
      </c>
      <c r="C90" s="1">
        <f ca="1">LOOKUP(A90,'Posttax Calculation'!A:A,'Posttax Calculation'!$N$1:$N$104)</f>
        <v>0.17953134179973085</v>
      </c>
      <c r="D90" s="16">
        <f ca="1">LOOKUP(A90,'Posttax Calculation'!A:A,'Posttax Calculation'!$O$1:$O$104)</f>
        <v>3.2603913636398252E-2</v>
      </c>
      <c r="E90" s="44">
        <v>0.74819999999999998</v>
      </c>
      <c r="F90" s="44">
        <v>0.17020001000000001</v>
      </c>
      <c r="G90" s="44">
        <v>8.1600003000000004E-2</v>
      </c>
      <c r="H90" s="2">
        <f t="shared" ca="1" si="3"/>
        <v>-5.0344611606942369E-2</v>
      </c>
      <c r="I90" s="2">
        <f t="shared" ca="1" si="4"/>
        <v>-5.1976060036024396E-2</v>
      </c>
      <c r="J90" s="2">
        <f t="shared" ca="1" si="5"/>
        <v>1.5027671190032739</v>
      </c>
    </row>
    <row r="91" spans="1:10">
      <c r="A91" s="14">
        <f>'Posttax Min, Max, Mean'!B90</f>
        <v>2000</v>
      </c>
      <c r="B91" s="1">
        <f ca="1">LOOKUP(A91,'Posttax Calculation'!A:A,'Posttax Calculation'!$M$1:$M$104)</f>
        <v>0.78697177864878221</v>
      </c>
      <c r="C91" s="1">
        <f ca="1">LOOKUP(A91,'Posttax Calculation'!A:A,'Posttax Calculation'!$N$1:$N$104)</f>
        <v>0.18019943629168478</v>
      </c>
      <c r="D91" s="16">
        <f ca="1">LOOKUP(A91,'Posttax Calculation'!A:A,'Posttax Calculation'!$O$1:$O$104)</f>
        <v>3.2828785059533017E-2</v>
      </c>
      <c r="E91" s="44">
        <v>0.74839997000000003</v>
      </c>
      <c r="F91" s="44">
        <v>0.17069999999999999</v>
      </c>
      <c r="G91" s="44">
        <v>8.0799996999999998E-2</v>
      </c>
      <c r="H91" s="2">
        <f t="shared" ca="1" si="3"/>
        <v>-4.9012950267428024E-2</v>
      </c>
      <c r="I91" s="2">
        <f t="shared" ca="1" si="4"/>
        <v>-5.2716237559746082E-2</v>
      </c>
      <c r="J91" s="2">
        <f t="shared" ca="1" si="5"/>
        <v>1.4612545622225768</v>
      </c>
    </row>
    <row r="92" spans="1:10">
      <c r="A92" s="14">
        <f>'Posttax Min, Max, Mean'!B91</f>
        <v>2001</v>
      </c>
      <c r="B92" s="1">
        <f ca="1">LOOKUP(A92,'Posttax Calculation'!A:A,'Posttax Calculation'!$M$1:$M$104)</f>
        <v>0.7932967397092614</v>
      </c>
      <c r="C92" s="1">
        <f ca="1">LOOKUP(A92,'Posttax Calculation'!A:A,'Posttax Calculation'!$N$1:$N$104)</f>
        <v>0.17545171518201785</v>
      </c>
      <c r="D92" s="16">
        <f ca="1">LOOKUP(A92,'Posttax Calculation'!A:A,'Posttax Calculation'!$O$1:$O$104)</f>
        <v>3.1251545108720746E-2</v>
      </c>
      <c r="E92" s="44">
        <v>0.76190000999999996</v>
      </c>
      <c r="F92" s="44">
        <v>0.16789999999999999</v>
      </c>
      <c r="G92" s="44">
        <v>7.0100001999999995E-2</v>
      </c>
      <c r="H92" s="2">
        <f t="shared" ca="1" si="3"/>
        <v>-3.9577535287448895E-2</v>
      </c>
      <c r="I92" s="2">
        <f t="shared" ca="1" si="4"/>
        <v>-4.3041558038822925E-2</v>
      </c>
      <c r="J92" s="2">
        <f t="shared" ca="1" si="5"/>
        <v>1.2430891578681842</v>
      </c>
    </row>
    <row r="93" spans="1:10">
      <c r="A93" s="14">
        <f>'Posttax Min, Max, Mean'!B92</f>
        <v>2002</v>
      </c>
      <c r="B93" s="1">
        <f ca="1">LOOKUP(A93,'Posttax Calculation'!A:A,'Posttax Calculation'!$M$1:$M$104)</f>
        <v>0.79443583711812649</v>
      </c>
      <c r="C93" s="1">
        <f ca="1">LOOKUP(A93,'Posttax Calculation'!A:A,'Posttax Calculation'!$N$1:$N$104)</f>
        <v>0.17459283161903005</v>
      </c>
      <c r="D93" s="16">
        <f ca="1">LOOKUP(A93,'Posttax Calculation'!A:A,'Posttax Calculation'!$O$1:$O$104)</f>
        <v>3.097133126284346E-2</v>
      </c>
      <c r="E93" s="44">
        <v>0.76450001999999995</v>
      </c>
      <c r="F93" s="44">
        <v>0.16739999999999999</v>
      </c>
      <c r="G93" s="44">
        <v>6.8099997999999995E-2</v>
      </c>
      <c r="H93" s="2">
        <f t="shared" ca="1" si="3"/>
        <v>-3.7681856380901602E-2</v>
      </c>
      <c r="I93" s="2">
        <f t="shared" ca="1" si="4"/>
        <v>-4.1197748798330713E-2</v>
      </c>
      <c r="J93" s="2">
        <f t="shared" ca="1" si="5"/>
        <v>1.1988075818264901</v>
      </c>
    </row>
    <row r="94" spans="1:10">
      <c r="A94" s="14">
        <f>'Posttax Min, Max, Mean'!B93</f>
        <v>2003</v>
      </c>
      <c r="B94" s="1">
        <f ca="1">LOOKUP(A94,'Posttax Calculation'!A:A,'Posttax Calculation'!$M$1:$M$104)</f>
        <v>0.79780509487608409</v>
      </c>
      <c r="C94" s="1">
        <f ca="1">LOOKUP(A94,'Posttax Calculation'!A:A,'Posttax Calculation'!$N$1:$N$104)</f>
        <v>0.17204555830067103</v>
      </c>
      <c r="D94" s="16">
        <f ca="1">LOOKUP(A94,'Posttax Calculation'!A:A,'Posttax Calculation'!$O$1:$O$104)</f>
        <v>3.0149346823244882E-2</v>
      </c>
      <c r="E94" s="44">
        <v>0.7712</v>
      </c>
      <c r="F94" s="44">
        <v>0.1656</v>
      </c>
      <c r="G94" s="44">
        <v>6.3199996999999994E-2</v>
      </c>
      <c r="H94" s="2">
        <f t="shared" ca="1" si="3"/>
        <v>-3.334786283887603E-2</v>
      </c>
      <c r="I94" s="2">
        <f t="shared" ca="1" si="4"/>
        <v>-3.7464252866131087E-2</v>
      </c>
      <c r="J94" s="2">
        <f t="shared" ca="1" si="5"/>
        <v>1.0962310517212712</v>
      </c>
    </row>
    <row r="95" spans="1:10">
      <c r="A95" s="14">
        <f>'Posttax Min, Max, Mean'!B94</f>
        <v>2004</v>
      </c>
      <c r="B95" s="1">
        <f ca="1">LOOKUP(A95,'Posttax Calculation'!A:A,'Posttax Calculation'!$M$1:$M$104)</f>
        <v>0.79313110721191415</v>
      </c>
      <c r="C95" s="1">
        <f ca="1">LOOKUP(A95,'Posttax Calculation'!A:A,'Posttax Calculation'!$N$1:$N$104)</f>
        <v>0.17557650524111057</v>
      </c>
      <c r="D95" s="16">
        <f ca="1">LOOKUP(A95,'Posttax Calculation'!A:A,'Posttax Calculation'!$O$1:$O$104)</f>
        <v>3.1292387546975275E-2</v>
      </c>
      <c r="E95" s="44">
        <v>0.76690000000000003</v>
      </c>
      <c r="F95" s="44">
        <v>0.16639999999999999</v>
      </c>
      <c r="G95" s="44">
        <v>6.6799997999999999E-2</v>
      </c>
      <c r="H95" s="2">
        <f t="shared" ca="1" si="3"/>
        <v>-3.3072851352563992E-2</v>
      </c>
      <c r="I95" s="2">
        <f t="shared" ca="1" si="4"/>
        <v>-5.2264995413303983E-2</v>
      </c>
      <c r="J95" s="2">
        <f t="shared" ca="1" si="5"/>
        <v>1.1347044197161904</v>
      </c>
    </row>
    <row r="96" spans="1:10">
      <c r="A96" s="14">
        <f>'Posttax Min, Max, Mean'!B95</f>
        <v>2005</v>
      </c>
      <c r="B96" s="1">
        <f ca="1">LOOKUP(A96,'Posttax Calculation'!A:A,'Posttax Calculation'!$M$1:$M$104)</f>
        <v>0.78284645807539255</v>
      </c>
      <c r="C96" s="1">
        <f ca="1">LOOKUP(A96,'Posttax Calculation'!A:A,'Posttax Calculation'!$N$1:$N$104)</f>
        <v>0.18327650205900547</v>
      </c>
      <c r="D96" s="16">
        <f ca="1">LOOKUP(A96,'Posttax Calculation'!A:A,'Posttax Calculation'!$O$1:$O$104)</f>
        <v>3.3877039865601977E-2</v>
      </c>
      <c r="E96" s="44">
        <v>0.75139999000000002</v>
      </c>
      <c r="F96" s="44">
        <v>0.16869998999999999</v>
      </c>
      <c r="G96" s="44">
        <v>7.9899997E-2</v>
      </c>
      <c r="H96" s="2">
        <f t="shared" ca="1" si="3"/>
        <v>-4.0169394331428521E-2</v>
      </c>
      <c r="I96" s="2">
        <f t="shared" ca="1" si="4"/>
        <v>-7.9532901900935427E-2</v>
      </c>
      <c r="J96" s="2">
        <f t="shared" ca="1" si="5"/>
        <v>1.3585294735603139</v>
      </c>
    </row>
    <row r="97" spans="1:11">
      <c r="A97" s="14">
        <f>'Posttax Min, Max, Mean'!B96</f>
        <v>2006</v>
      </c>
      <c r="B97" s="1">
        <f ca="1">LOOKUP(A97,'Posttax Calculation'!A:A,'Posttax Calculation'!$M$1:$M$104)</f>
        <v>0.77732354860082764</v>
      </c>
      <c r="C97" s="1">
        <f ca="1">LOOKUP(A97,'Posttax Calculation'!A:A,'Posttax Calculation'!$N$1:$N$104)</f>
        <v>0.18737176876938966</v>
      </c>
      <c r="D97" s="16">
        <f ca="1">LOOKUP(A97,'Posttax Calculation'!A:A,'Posttax Calculation'!$O$1:$O$104)</f>
        <v>3.5304682629782702E-2</v>
      </c>
      <c r="E97" s="44">
        <v>0.74390000000000001</v>
      </c>
      <c r="F97" s="44">
        <v>0.17050000000000001</v>
      </c>
      <c r="G97" s="44">
        <v>8.5699997999999999E-2</v>
      </c>
      <c r="H97" s="2">
        <f t="shared" ca="1" si="3"/>
        <v>-4.29982452750719E-2</v>
      </c>
      <c r="I97" s="2">
        <f t="shared" ca="1" si="4"/>
        <v>-9.0044348090425497E-2</v>
      </c>
      <c r="J97" s="2">
        <f t="shared" ca="1" si="5"/>
        <v>1.4274399772596817</v>
      </c>
    </row>
    <row r="98" spans="1:11">
      <c r="A98" s="14">
        <f>'Posttax Min, Max, Mean'!B97</f>
        <v>2007</v>
      </c>
      <c r="B98" s="1">
        <f ca="1">LOOKUP(A98,'Posttax Calculation'!A:A,'Posttax Calculation'!$M$1:$M$104)</f>
        <v>0.78461411002161607</v>
      </c>
      <c r="C98" s="1">
        <f ca="1">LOOKUP(A98,'Posttax Calculation'!A:A,'Posttax Calculation'!$N$1:$N$104)</f>
        <v>0.18195990814459673</v>
      </c>
      <c r="D98" s="16">
        <f ca="1">LOOKUP(A98,'Posttax Calculation'!A:A,'Posttax Calculation'!$O$1:$O$104)</f>
        <v>3.3425981833787199E-2</v>
      </c>
      <c r="E98" s="44">
        <v>0.75629997000000004</v>
      </c>
      <c r="F98" s="44">
        <v>0.17</v>
      </c>
      <c r="G98" s="44">
        <v>7.3700003E-2</v>
      </c>
      <c r="H98" s="2">
        <f t="shared" ca="1" si="3"/>
        <v>-3.6086707669373941E-2</v>
      </c>
      <c r="I98" s="2">
        <f t="shared" ca="1" si="4"/>
        <v>-6.5728259958741098E-2</v>
      </c>
      <c r="J98" s="2">
        <f t="shared" ca="1" si="5"/>
        <v>1.2048717481651821</v>
      </c>
    </row>
    <row r="99" spans="1:11">
      <c r="A99" s="14">
        <f>'Posttax Min, Max, Mean'!B98</f>
        <v>2008</v>
      </c>
      <c r="B99" s="1">
        <f ca="1">LOOKUP(A99,'Posttax Calculation'!A:A,'Posttax Calculation'!$M$1:$M$104)</f>
        <v>0.78756035933213886</v>
      </c>
      <c r="C99" s="1">
        <f ca="1">LOOKUP(A99,'Posttax Calculation'!A:A,'Posttax Calculation'!$N$1:$N$104)</f>
        <v>0.17975915631559847</v>
      </c>
      <c r="D99" s="16">
        <f ca="1">LOOKUP(A99,'Posttax Calculation'!A:A,'Posttax Calculation'!$O$1:$O$104)</f>
        <v>3.2680484352262673E-2</v>
      </c>
      <c r="E99" s="44">
        <v>0.76099998000000002</v>
      </c>
      <c r="F99" s="44">
        <v>0.16930000000000001</v>
      </c>
      <c r="G99" s="44">
        <v>6.9799997000000003E-2</v>
      </c>
      <c r="H99" s="2">
        <f t="shared" ca="1" si="3"/>
        <v>-3.3724880915365518E-2</v>
      </c>
      <c r="I99" s="2">
        <f t="shared" ca="1" si="4"/>
        <v>-5.8184275727438339E-2</v>
      </c>
      <c r="J99" s="2">
        <f t="shared" ca="1" si="5"/>
        <v>1.1358311660141389</v>
      </c>
    </row>
    <row r="100" spans="1:11">
      <c r="A100" s="14">
        <f>'Posttax Min, Max, Mean'!B99</f>
        <v>2009</v>
      </c>
      <c r="B100" s="1">
        <f ca="1">LOOKUP(A100,'Posttax Calculation'!A:A,'Posttax Calculation'!$M$1:$M$104)</f>
        <v>0.7919548311288056</v>
      </c>
      <c r="C100" s="1">
        <f ca="1">LOOKUP(A100,'Posttax Calculation'!A:A,'Posttax Calculation'!$N$1:$N$104)</f>
        <v>0.1764620174521121</v>
      </c>
      <c r="D100" s="16">
        <f ca="1">LOOKUP(A100,'Posttax Calculation'!A:A,'Posttax Calculation'!$O$1:$O$104)</f>
        <v>3.15831514190823E-2</v>
      </c>
      <c r="E100" s="44">
        <v>0.76319999000000005</v>
      </c>
      <c r="F100" s="44">
        <v>0.16889999999999999</v>
      </c>
      <c r="G100" s="44">
        <v>6.7799999999999999E-2</v>
      </c>
      <c r="H100" s="2">
        <f t="shared" ca="1" si="3"/>
        <v>-3.6308688322312599E-2</v>
      </c>
      <c r="I100" s="2">
        <f t="shared" ca="1" si="4"/>
        <v>-4.2853513528282483E-2</v>
      </c>
      <c r="J100" s="2">
        <f t="shared" ca="1" si="5"/>
        <v>1.1467142116488018</v>
      </c>
    </row>
    <row r="101" spans="1:11">
      <c r="A101" s="14">
        <f>'Posttax Min, Max, Mean'!B100</f>
        <v>2010</v>
      </c>
      <c r="B101" s="1">
        <f ca="1">LOOKUP(A101,'Posttax Calculation'!A:A,'Posttax Calculation'!$M$1:$M$104)</f>
        <v>0.77702181988528296</v>
      </c>
      <c r="C101" s="1">
        <f ca="1">LOOKUP(A101,'Posttax Calculation'!A:A,'Posttax Calculation'!$N$1:$N$104)</f>
        <v>0.18759469976429455</v>
      </c>
      <c r="D101" s="16">
        <f ca="1">LOOKUP(A101,'Posttax Calculation'!A:A,'Posttax Calculation'!$O$1:$O$104)</f>
        <v>3.5383480350422492E-2</v>
      </c>
      <c r="E101" s="44">
        <v>0.73460000999999997</v>
      </c>
      <c r="F101" s="44">
        <v>0.17580000000000001</v>
      </c>
      <c r="G101" s="44">
        <v>8.9599997000000001E-2</v>
      </c>
      <c r="H101" s="2">
        <f t="shared" ca="1" si="3"/>
        <v>-5.4595390759484719E-2</v>
      </c>
      <c r="I101" s="2">
        <f t="shared" ca="1" si="4"/>
        <v>-6.2873310275365579E-2</v>
      </c>
      <c r="J101" s="2">
        <f t="shared" ca="1" si="5"/>
        <v>1.532255055541198</v>
      </c>
    </row>
    <row r="102" spans="1:11">
      <c r="A102" s="14">
        <f>'Posttax Min, Max, Mean'!B101</f>
        <v>2011</v>
      </c>
      <c r="B102" s="1">
        <f ca="1">LOOKUP(A102,'Posttax Calculation'!A:A,'Posttax Calculation'!$M$1:$M$104)</f>
        <v>0.77515478015864148</v>
      </c>
      <c r="C102" s="1">
        <f ca="1">LOOKUP(A102,'Posttax Calculation'!A:A,'Posttax Calculation'!$N$1:$N$104)</f>
        <v>0.18897230094000628</v>
      </c>
      <c r="D102" s="16">
        <f ca="1">LOOKUP(A102,'Posttax Calculation'!A:A,'Posttax Calculation'!$O$1:$O$104)</f>
        <v>3.5872918901352246E-2</v>
      </c>
      <c r="E102" s="44">
        <v>0.72829997999999996</v>
      </c>
      <c r="F102" s="44">
        <v>0.17949999999999999</v>
      </c>
      <c r="G102" s="44">
        <v>9.2200004000000002E-2</v>
      </c>
      <c r="H102" s="2">
        <f t="shared" ca="1" si="3"/>
        <v>-6.0445734655796501E-2</v>
      </c>
      <c r="I102" s="2">
        <f t="shared" ca="1" si="4"/>
        <v>-5.0125340554611153E-2</v>
      </c>
      <c r="J102" s="2">
        <f t="shared" ca="1" si="5"/>
        <v>1.5701840503568412</v>
      </c>
    </row>
    <row r="103" spans="1:11">
      <c r="A103" s="14">
        <f>'Posttax Min, Max, Mean'!B102</f>
        <v>2012</v>
      </c>
      <c r="B103" s="1">
        <f ca="1">LOOKUP(A103,'Posttax Calculation'!A:A,'Posttax Calculation'!$M$1:$M$104)</f>
        <v>0.77552567775765879</v>
      </c>
      <c r="C103" s="1">
        <f ca="1">LOOKUP(A103,'Posttax Calculation'!A:A,'Posttax Calculation'!$N$1:$N$104)</f>
        <v>0.18869888709926586</v>
      </c>
      <c r="D103" s="16">
        <f ca="1">LOOKUP(A103,'Posttax Calculation'!A:A,'Posttax Calculation'!$O$1:$O$104)</f>
        <v>3.5775435143075351E-2</v>
      </c>
      <c r="E103" s="44">
        <v>0.72770000000000001</v>
      </c>
      <c r="F103" s="44">
        <v>0.18110000000000001</v>
      </c>
      <c r="G103" s="44">
        <v>9.11E-2</v>
      </c>
      <c r="H103" s="2">
        <f t="shared" ca="1" si="3"/>
        <v>-6.1668722428303235E-2</v>
      </c>
      <c r="I103" s="2">
        <f t="shared" ca="1" si="4"/>
        <v>-4.0269909463050646E-2</v>
      </c>
      <c r="J103" s="2">
        <f t="shared" ca="1" si="5"/>
        <v>1.5464400261147682</v>
      </c>
    </row>
    <row r="104" spans="1:11">
      <c r="A104" s="14">
        <f>'Posttax Min, Max, Mean'!B103</f>
        <v>2013</v>
      </c>
      <c r="B104" s="1">
        <f ca="1">LOOKUP(A104,'Posttax Calculation'!A:A,'Posttax Calculation'!$M$1:$M$104)</f>
        <v>0.77131482649750138</v>
      </c>
      <c r="C104" s="1">
        <f ca="1">LOOKUP(A104,'Posttax Calculation'!A:A,'Posttax Calculation'!$N$1:$N$104)</f>
        <v>0.19179557333514352</v>
      </c>
      <c r="D104" s="16">
        <f ca="1">LOOKUP(A104,'Posttax Calculation'!A:A,'Posttax Calculation'!$O$1:$O$104)</f>
        <v>3.6889600167355097E-2</v>
      </c>
      <c r="E104" s="44">
        <v>0.72100001999999996</v>
      </c>
      <c r="F104" s="44">
        <v>0.18009998999999999</v>
      </c>
      <c r="G104" s="44">
        <v>9.8899998000000003E-2</v>
      </c>
      <c r="H104" s="2">
        <f t="shared" ca="1" si="3"/>
        <v>-6.5232515658979584E-2</v>
      </c>
      <c r="I104" s="2">
        <f t="shared" ca="1" si="4"/>
        <v>-6.0979422683059892E-2</v>
      </c>
      <c r="J104" s="2">
        <f t="shared" ca="1" si="5"/>
        <v>1.6809723486111428</v>
      </c>
    </row>
    <row r="105" spans="1:11">
      <c r="A105" s="14">
        <f>'Posttax Min, Max, Mean'!B104</f>
        <v>2014</v>
      </c>
      <c r="B105" s="1">
        <f ca="1">LOOKUP(A105,'Posttax Calculation'!A:A,'Posttax Calculation'!$M$1:$M$104)</f>
        <v>0.76565419601765172</v>
      </c>
      <c r="C105" s="1">
        <f ca="1">LOOKUP(A105,'Posttax Calculation'!A:A,'Posttax Calculation'!$N$1:$N$104)</f>
        <v>0.19593271836596415</v>
      </c>
      <c r="D105" s="16">
        <f ca="1">LOOKUP(A105,'Posttax Calculation'!A:A,'Posttax Calculation'!$O$1:$O$104)</f>
        <v>3.8413085616384124E-2</v>
      </c>
      <c r="E105" s="44">
        <v>0.70649998999999997</v>
      </c>
      <c r="F105" s="44">
        <v>0.18619999000000001</v>
      </c>
      <c r="G105" s="44">
        <v>0.10730000000000001</v>
      </c>
      <c r="H105" s="2">
        <f t="shared" ca="1" si="3"/>
        <v>-7.7259690243097645E-2</v>
      </c>
      <c r="I105" s="2">
        <f t="shared" ca="1" si="4"/>
        <v>-4.9673829093644817E-2</v>
      </c>
      <c r="J105" s="2">
        <f t="shared" ca="1" si="5"/>
        <v>1.7933189505149758</v>
      </c>
    </row>
    <row r="106" spans="1:11">
      <c r="D106" t="s">
        <v>32</v>
      </c>
      <c r="E106" t="s">
        <v>32</v>
      </c>
      <c r="F106" t="s">
        <v>32</v>
      </c>
      <c r="G106" t="s">
        <v>32</v>
      </c>
      <c r="H106" s="2" t="e">
        <f t="shared" si="3"/>
        <v>#VALUE!</v>
      </c>
      <c r="I106" s="2" t="e">
        <f t="shared" si="4"/>
        <v>#VALUE!</v>
      </c>
      <c r="J106" s="2" t="e">
        <f t="shared" si="5"/>
        <v>#VALUE!</v>
      </c>
      <c r="K106" t="s">
        <v>32</v>
      </c>
    </row>
  </sheetData>
  <mergeCells count="13">
    <mergeCell ref="H2:H3"/>
    <mergeCell ref="I2:I3"/>
    <mergeCell ref="J2:J3"/>
    <mergeCell ref="A1:D1"/>
    <mergeCell ref="E1:G1"/>
    <mergeCell ref="A2:A3"/>
    <mergeCell ref="B2:B3"/>
    <mergeCell ref="C2:C3"/>
    <mergeCell ref="D2:D3"/>
    <mergeCell ref="E2:E3"/>
    <mergeCell ref="F2:F3"/>
    <mergeCell ref="G2:G3"/>
    <mergeCell ref="H1:J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Summary for Denmark</vt:lpstr>
      <vt:lpstr>Pretax Summary</vt:lpstr>
      <vt:lpstr>Pretax Calculation</vt:lpstr>
      <vt:lpstr>Pretax Min, Max, Mean</vt:lpstr>
      <vt:lpstr>Exchange rate</vt:lpstr>
      <vt:lpstr>PretaxMinimumWage</vt:lpstr>
      <vt:lpstr>PretaxMeanWage</vt:lpstr>
      <vt:lpstr>PretaxMaximumWage</vt:lpstr>
      <vt:lpstr>Posttax Summary</vt:lpstr>
      <vt:lpstr>Posttax Calculation</vt:lpstr>
      <vt:lpstr>Posttax Min, Max, Mean</vt:lpstr>
      <vt:lpstr>CPI</vt:lpstr>
      <vt:lpstr>PosttaxMinimumWage</vt:lpstr>
      <vt:lpstr>PosttaxMaximumWage</vt:lpstr>
      <vt:lpstr>PosttaxMeanWage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2019-11-09T03:40:18Z</dcterms:created>
  <dcterms:modified xsi:type="dcterms:W3CDTF">2019-12-14T01:14:16Z</dcterms:modified>
</cp:coreProperties>
</file>