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danana/Library/Mobile Documents/com~apple~CloudDocs/Columbia 2019-2020/Income Inequality/Norway/"/>
    </mc:Choice>
  </mc:AlternateContent>
  <xr:revisionPtr revIDLastSave="0" documentId="13_ncr:1_{89E502CD-FA9A-DB42-9BF9-46651B5191CF}" xr6:coauthVersionLast="45" xr6:coauthVersionMax="45" xr10:uidLastSave="{00000000-0000-0000-0000-000000000000}"/>
  <bookViews>
    <workbookView xWindow="0" yWindow="460" windowWidth="28800" windowHeight="16500" firstSheet="6" activeTab="14" xr2:uid="{46CD416A-48D4-BB42-92D7-B9F19E3879E8}"/>
  </bookViews>
  <sheets>
    <sheet name="Summary for Norway" sheetId="12" r:id="rId1"/>
    <sheet name="Pretax Summary" sheetId="1" r:id="rId2"/>
    <sheet name="Pretax Calculation" sheetId="2" r:id="rId3"/>
    <sheet name="Pretax Min, Max, Mean" sheetId="3" r:id="rId4"/>
    <sheet name="PretaxMinimumWage" sheetId="5" r:id="rId5"/>
    <sheet name="PretaxMaximumWage" sheetId="11" r:id="rId6"/>
    <sheet name="PretaxMeanWage" sheetId="10" r:id="rId7"/>
    <sheet name="Posttax Summary" sheetId="6" r:id="rId8"/>
    <sheet name="Posttax Calculation" sheetId="16" r:id="rId9"/>
    <sheet name="Posttax Min, Max, Mean" sheetId="9" r:id="rId10"/>
    <sheet name="PosttaxMinimumWage" sheetId="8" r:id="rId11"/>
    <sheet name="PosttaxMaximumWage" sheetId="14" r:id="rId12"/>
    <sheet name="PosttaxMeanWage" sheetId="15" r:id="rId13"/>
    <sheet name="Exchange rate" sheetId="13" r:id="rId14"/>
    <sheet name="CPI" sheetId="4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6" l="1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O105" i="9" l="1"/>
  <c r="O104" i="9"/>
  <c r="N104" i="9"/>
  <c r="O103" i="9"/>
  <c r="N103" i="9"/>
  <c r="O102" i="9"/>
  <c r="N102" i="9"/>
  <c r="O101" i="9"/>
  <c r="N101" i="9"/>
  <c r="O100" i="9"/>
  <c r="N100" i="9"/>
  <c r="O99" i="9"/>
  <c r="N99" i="9"/>
  <c r="O98" i="9"/>
  <c r="N98" i="9"/>
  <c r="O97" i="9"/>
  <c r="N97" i="9"/>
  <c r="O96" i="9"/>
  <c r="N96" i="9"/>
  <c r="O95" i="9"/>
  <c r="N95" i="9"/>
  <c r="O94" i="9"/>
  <c r="N94" i="9"/>
  <c r="O93" i="9"/>
  <c r="N93" i="9"/>
  <c r="O92" i="9"/>
  <c r="N92" i="9"/>
  <c r="O91" i="9"/>
  <c r="N91" i="9"/>
  <c r="O90" i="9"/>
  <c r="N90" i="9"/>
  <c r="O89" i="9"/>
  <c r="N89" i="9"/>
  <c r="O88" i="9"/>
  <c r="N88" i="9"/>
  <c r="O87" i="9"/>
  <c r="N87" i="9"/>
  <c r="O86" i="9"/>
  <c r="N86" i="9"/>
  <c r="O85" i="9"/>
  <c r="N85" i="9"/>
  <c r="O84" i="9"/>
  <c r="N84" i="9"/>
  <c r="O83" i="9"/>
  <c r="N83" i="9"/>
  <c r="O82" i="9"/>
  <c r="N82" i="9"/>
  <c r="O81" i="9"/>
  <c r="N81" i="9"/>
  <c r="O80" i="9"/>
  <c r="N80" i="9"/>
  <c r="O79" i="9"/>
  <c r="N79" i="9"/>
  <c r="O78" i="9"/>
  <c r="N78" i="9"/>
  <c r="O77" i="9"/>
  <c r="N77" i="9"/>
  <c r="O76" i="9"/>
  <c r="N76" i="9"/>
  <c r="O75" i="9"/>
  <c r="N75" i="9"/>
  <c r="O74" i="9"/>
  <c r="N74" i="9"/>
  <c r="O73" i="9"/>
  <c r="N73" i="9"/>
  <c r="O72" i="9"/>
  <c r="N72" i="9"/>
  <c r="O71" i="9"/>
  <c r="N71" i="9"/>
  <c r="O70" i="9"/>
  <c r="N70" i="9"/>
  <c r="O69" i="9"/>
  <c r="N69" i="9"/>
  <c r="O68" i="9"/>
  <c r="N68" i="9"/>
  <c r="O67" i="9"/>
  <c r="N67" i="9"/>
  <c r="O66" i="9"/>
  <c r="N66" i="9"/>
  <c r="O65" i="9"/>
  <c r="N65" i="9"/>
  <c r="O64" i="9"/>
  <c r="N64" i="9"/>
  <c r="O63" i="9"/>
  <c r="N63" i="9"/>
  <c r="O62" i="9"/>
  <c r="N62" i="9"/>
  <c r="O61" i="9"/>
  <c r="N61" i="9"/>
  <c r="O60" i="9"/>
  <c r="N60" i="9"/>
  <c r="O59" i="9"/>
  <c r="N59" i="9"/>
  <c r="O58" i="9"/>
  <c r="N58" i="9"/>
  <c r="O57" i="9"/>
  <c r="N57" i="9"/>
  <c r="O56" i="9"/>
  <c r="N56" i="9"/>
  <c r="O55" i="9"/>
  <c r="N55" i="9"/>
  <c r="O54" i="9"/>
  <c r="N54" i="9"/>
  <c r="O53" i="9"/>
  <c r="N53" i="9"/>
  <c r="O52" i="9"/>
  <c r="N52" i="9"/>
  <c r="O51" i="9"/>
  <c r="N51" i="9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J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K100" i="9"/>
  <c r="K101" i="9"/>
  <c r="K102" i="9"/>
  <c r="K103" i="9"/>
  <c r="K104" i="9"/>
  <c r="F100" i="9"/>
  <c r="F101" i="9"/>
  <c r="F102" i="9"/>
  <c r="F103" i="9"/>
  <c r="F104" i="9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70" i="10" l="1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F41" i="3"/>
  <c r="F42" i="3"/>
  <c r="F43" i="3"/>
  <c r="F44" i="3"/>
  <c r="Q44" i="3" s="1"/>
  <c r="C44" i="2" s="1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Q75" i="3" s="1"/>
  <c r="C75" i="2" s="1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Q91" i="3" s="1"/>
  <c r="C91" i="2" s="1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40" i="3"/>
  <c r="P108" i="3"/>
  <c r="J106" i="6"/>
  <c r="I106" i="6"/>
  <c r="H106" i="6"/>
  <c r="A105" i="6"/>
  <c r="A104" i="6"/>
  <c r="R104" i="9"/>
  <c r="D104" i="16" s="1"/>
  <c r="A104" i="9"/>
  <c r="D104" i="9"/>
  <c r="A103" i="6"/>
  <c r="A103" i="9"/>
  <c r="D103" i="9"/>
  <c r="A102" i="6"/>
  <c r="A102" i="9"/>
  <c r="D102" i="9"/>
  <c r="A101" i="6"/>
  <c r="Q101" i="9"/>
  <c r="C101" i="16" s="1"/>
  <c r="R101" i="9"/>
  <c r="D101" i="16" s="1"/>
  <c r="A101" i="9"/>
  <c r="D101" i="9"/>
  <c r="A100" i="6"/>
  <c r="Q100" i="9"/>
  <c r="C100" i="16" s="1"/>
  <c r="A100" i="9"/>
  <c r="D100" i="9"/>
  <c r="A99" i="6"/>
  <c r="F99" i="9"/>
  <c r="K99" i="9"/>
  <c r="R99" i="9" s="1"/>
  <c r="D99" i="16" s="1"/>
  <c r="A99" i="9"/>
  <c r="D99" i="9"/>
  <c r="A98" i="6"/>
  <c r="F98" i="9"/>
  <c r="Q98" i="9" s="1"/>
  <c r="C98" i="16" s="1"/>
  <c r="K98" i="9"/>
  <c r="R98" i="9" s="1"/>
  <c r="D98" i="16" s="1"/>
  <c r="A98" i="9"/>
  <c r="D98" i="9"/>
  <c r="A97" i="6"/>
  <c r="F97" i="9"/>
  <c r="K97" i="9"/>
  <c r="R97" i="9" s="1"/>
  <c r="D97" i="16" s="1"/>
  <c r="A97" i="9"/>
  <c r="D97" i="9"/>
  <c r="A96" i="6"/>
  <c r="F96" i="9"/>
  <c r="K96" i="9"/>
  <c r="A96" i="9"/>
  <c r="P96" i="9" s="1"/>
  <c r="B96" i="16" s="1"/>
  <c r="D96" i="9"/>
  <c r="A95" i="6"/>
  <c r="F95" i="9"/>
  <c r="K95" i="9"/>
  <c r="R95" i="9" s="1"/>
  <c r="D95" i="16" s="1"/>
  <c r="A95" i="9"/>
  <c r="D95" i="9"/>
  <c r="A94" i="6"/>
  <c r="F94" i="9"/>
  <c r="Q94" i="9" s="1"/>
  <c r="C94" i="16" s="1"/>
  <c r="K94" i="9"/>
  <c r="A94" i="9"/>
  <c r="D94" i="9"/>
  <c r="A93" i="6"/>
  <c r="F93" i="9"/>
  <c r="K93" i="9"/>
  <c r="A93" i="9"/>
  <c r="D93" i="9"/>
  <c r="A92" i="6"/>
  <c r="F92" i="9"/>
  <c r="K92" i="9"/>
  <c r="R92" i="9" s="1"/>
  <c r="D92" i="16" s="1"/>
  <c r="A92" i="9"/>
  <c r="P92" i="9" s="1"/>
  <c r="B92" i="16" s="1"/>
  <c r="D92" i="9"/>
  <c r="A91" i="6"/>
  <c r="F91" i="9"/>
  <c r="K91" i="9"/>
  <c r="A91" i="9"/>
  <c r="D91" i="9"/>
  <c r="A90" i="6"/>
  <c r="F90" i="9"/>
  <c r="K90" i="9"/>
  <c r="R90" i="9" s="1"/>
  <c r="D90" i="16" s="1"/>
  <c r="A90" i="9"/>
  <c r="D90" i="9"/>
  <c r="A89" i="6"/>
  <c r="F89" i="9"/>
  <c r="K89" i="9"/>
  <c r="R89" i="9" s="1"/>
  <c r="D89" i="16" s="1"/>
  <c r="A89" i="9"/>
  <c r="D89" i="9"/>
  <c r="A88" i="6"/>
  <c r="F88" i="9"/>
  <c r="K88" i="9"/>
  <c r="A88" i="9"/>
  <c r="D88" i="9"/>
  <c r="A87" i="6"/>
  <c r="F87" i="9"/>
  <c r="Q87" i="9" s="1"/>
  <c r="C87" i="16" s="1"/>
  <c r="K87" i="9"/>
  <c r="A87" i="9"/>
  <c r="D87" i="9"/>
  <c r="A86" i="6"/>
  <c r="F86" i="9"/>
  <c r="Q86" i="9" s="1"/>
  <c r="C86" i="16" s="1"/>
  <c r="K86" i="9"/>
  <c r="R86" i="9" s="1"/>
  <c r="D86" i="16" s="1"/>
  <c r="A86" i="9"/>
  <c r="D86" i="9"/>
  <c r="A85" i="6"/>
  <c r="F85" i="9"/>
  <c r="Q85" i="9" s="1"/>
  <c r="C85" i="16" s="1"/>
  <c r="K85" i="9"/>
  <c r="R85" i="9" s="1"/>
  <c r="D85" i="16" s="1"/>
  <c r="A85" i="9"/>
  <c r="D85" i="9"/>
  <c r="A84" i="6"/>
  <c r="F84" i="9"/>
  <c r="Q84" i="9" s="1"/>
  <c r="C84" i="16" s="1"/>
  <c r="K84" i="9"/>
  <c r="A84" i="9"/>
  <c r="D84" i="9"/>
  <c r="A83" i="6"/>
  <c r="F83" i="9"/>
  <c r="K83" i="9"/>
  <c r="R83" i="9" s="1"/>
  <c r="D83" i="16" s="1"/>
  <c r="A83" i="9"/>
  <c r="D83" i="9"/>
  <c r="P83" i="9"/>
  <c r="B83" i="16" s="1"/>
  <c r="A82" i="6"/>
  <c r="F82" i="9"/>
  <c r="K82" i="9"/>
  <c r="A82" i="9"/>
  <c r="D82" i="9"/>
  <c r="A81" i="6"/>
  <c r="F81" i="9"/>
  <c r="K81" i="9"/>
  <c r="A81" i="9"/>
  <c r="D81" i="9"/>
  <c r="A80" i="6"/>
  <c r="F80" i="9"/>
  <c r="Q80" i="9" s="1"/>
  <c r="C80" i="16" s="1"/>
  <c r="K80" i="9"/>
  <c r="A80" i="9"/>
  <c r="D80" i="9"/>
  <c r="A79" i="6"/>
  <c r="F79" i="9"/>
  <c r="Q79" i="9" s="1"/>
  <c r="C79" i="16" s="1"/>
  <c r="K79" i="9"/>
  <c r="R79" i="9" s="1"/>
  <c r="D79" i="16" s="1"/>
  <c r="A79" i="9"/>
  <c r="D79" i="9"/>
  <c r="A78" i="6"/>
  <c r="F78" i="9"/>
  <c r="K78" i="9"/>
  <c r="A78" i="9"/>
  <c r="D78" i="9"/>
  <c r="A77" i="6"/>
  <c r="F77" i="9"/>
  <c r="K77" i="9"/>
  <c r="R77" i="9" s="1"/>
  <c r="D77" i="16" s="1"/>
  <c r="A77" i="9"/>
  <c r="D77" i="9"/>
  <c r="A76" i="6"/>
  <c r="F76" i="9"/>
  <c r="K76" i="9"/>
  <c r="A76" i="9"/>
  <c r="D76" i="9"/>
  <c r="A75" i="6"/>
  <c r="F75" i="9"/>
  <c r="K75" i="9"/>
  <c r="R75" i="9" s="1"/>
  <c r="D75" i="16" s="1"/>
  <c r="A75" i="9"/>
  <c r="D75" i="9"/>
  <c r="A74" i="6"/>
  <c r="F74" i="9"/>
  <c r="Q74" i="9" s="1"/>
  <c r="C74" i="16" s="1"/>
  <c r="K74" i="9"/>
  <c r="A74" i="9"/>
  <c r="D74" i="9"/>
  <c r="A73" i="6"/>
  <c r="F73" i="9"/>
  <c r="Q73" i="9" s="1"/>
  <c r="C73" i="16" s="1"/>
  <c r="K73" i="9"/>
  <c r="R73" i="9" s="1"/>
  <c r="D73" i="16" s="1"/>
  <c r="A73" i="9"/>
  <c r="D73" i="9"/>
  <c r="A72" i="6"/>
  <c r="F72" i="9"/>
  <c r="Q72" i="9" s="1"/>
  <c r="C72" i="16" s="1"/>
  <c r="K72" i="9"/>
  <c r="R72" i="9" s="1"/>
  <c r="D72" i="16" s="1"/>
  <c r="A72" i="9"/>
  <c r="D72" i="9"/>
  <c r="A71" i="6"/>
  <c r="F71" i="9"/>
  <c r="K71" i="9"/>
  <c r="R71" i="9" s="1"/>
  <c r="D71" i="16" s="1"/>
  <c r="A71" i="9"/>
  <c r="D71" i="9"/>
  <c r="A70" i="6"/>
  <c r="F70" i="9"/>
  <c r="K70" i="9"/>
  <c r="A70" i="9"/>
  <c r="D70" i="9"/>
  <c r="A69" i="6"/>
  <c r="F69" i="9"/>
  <c r="Q69" i="9" s="1"/>
  <c r="C69" i="16" s="1"/>
  <c r="K69" i="9"/>
  <c r="A69" i="9"/>
  <c r="P69" i="9" s="1"/>
  <c r="B69" i="16" s="1"/>
  <c r="D69" i="9"/>
  <c r="A68" i="6"/>
  <c r="F68" i="9"/>
  <c r="Q68" i="9" s="1"/>
  <c r="C68" i="16" s="1"/>
  <c r="K68" i="9"/>
  <c r="A68" i="9"/>
  <c r="D68" i="9"/>
  <c r="A67" i="6"/>
  <c r="F67" i="9"/>
  <c r="Q67" i="9" s="1"/>
  <c r="C67" i="16" s="1"/>
  <c r="K67" i="9"/>
  <c r="A67" i="9"/>
  <c r="D67" i="9"/>
  <c r="A66" i="6"/>
  <c r="F66" i="9"/>
  <c r="K66" i="9"/>
  <c r="A66" i="9"/>
  <c r="D66" i="9"/>
  <c r="A65" i="6"/>
  <c r="F65" i="9"/>
  <c r="K65" i="9"/>
  <c r="R65" i="9" s="1"/>
  <c r="D65" i="16" s="1"/>
  <c r="A65" i="9"/>
  <c r="D65" i="9"/>
  <c r="A64" i="6"/>
  <c r="F64" i="9"/>
  <c r="K64" i="9"/>
  <c r="A64" i="9"/>
  <c r="D64" i="9"/>
  <c r="A63" i="6"/>
  <c r="F63" i="9"/>
  <c r="K63" i="9"/>
  <c r="A63" i="9"/>
  <c r="P63" i="9" s="1"/>
  <c r="B63" i="16" s="1"/>
  <c r="D63" i="9"/>
  <c r="A62" i="6"/>
  <c r="F62" i="9"/>
  <c r="K62" i="9"/>
  <c r="R62" i="9" s="1"/>
  <c r="D62" i="16" s="1"/>
  <c r="A62" i="9"/>
  <c r="D62" i="9"/>
  <c r="A61" i="6"/>
  <c r="F61" i="9"/>
  <c r="K61" i="9"/>
  <c r="A61" i="9"/>
  <c r="D61" i="9"/>
  <c r="A60" i="6"/>
  <c r="F60" i="9"/>
  <c r="K60" i="9"/>
  <c r="A60" i="9"/>
  <c r="D60" i="9"/>
  <c r="A59" i="6"/>
  <c r="F59" i="9"/>
  <c r="K59" i="9"/>
  <c r="A59" i="9"/>
  <c r="D59" i="9"/>
  <c r="A58" i="6"/>
  <c r="F58" i="9"/>
  <c r="K58" i="9"/>
  <c r="R58" i="9" s="1"/>
  <c r="D58" i="16" s="1"/>
  <c r="A58" i="9"/>
  <c r="D58" i="9"/>
  <c r="A57" i="6"/>
  <c r="F57" i="9"/>
  <c r="K57" i="9"/>
  <c r="R57" i="9" s="1"/>
  <c r="D57" i="16" s="1"/>
  <c r="A57" i="9"/>
  <c r="D57" i="9"/>
  <c r="A56" i="6"/>
  <c r="F56" i="9"/>
  <c r="K56" i="9"/>
  <c r="A56" i="9"/>
  <c r="D56" i="9"/>
  <c r="A55" i="6"/>
  <c r="F55" i="9"/>
  <c r="K55" i="9"/>
  <c r="A55" i="9"/>
  <c r="D55" i="9"/>
  <c r="A54" i="6"/>
  <c r="F54" i="9"/>
  <c r="Q54" i="9" s="1"/>
  <c r="C54" i="16" s="1"/>
  <c r="K54" i="9"/>
  <c r="A54" i="9"/>
  <c r="D54" i="9"/>
  <c r="A53" i="6"/>
  <c r="F53" i="9"/>
  <c r="K53" i="9"/>
  <c r="R53" i="9" s="1"/>
  <c r="D53" i="16" s="1"/>
  <c r="A53" i="9"/>
  <c r="D53" i="9"/>
  <c r="A52" i="6"/>
  <c r="F52" i="9"/>
  <c r="Q52" i="9" s="1"/>
  <c r="C52" i="16" s="1"/>
  <c r="K52" i="9"/>
  <c r="R52" i="9" s="1"/>
  <c r="D52" i="16" s="1"/>
  <c r="A52" i="9"/>
  <c r="P52" i="9" s="1"/>
  <c r="B52" i="16" s="1"/>
  <c r="D52" i="9"/>
  <c r="A51" i="6"/>
  <c r="F50" i="9"/>
  <c r="K51" i="9"/>
  <c r="R51" i="9" s="1"/>
  <c r="D51" i="16" s="1"/>
  <c r="A51" i="9"/>
  <c r="D51" i="9"/>
  <c r="A50" i="6"/>
  <c r="K50" i="9"/>
  <c r="R50" i="9"/>
  <c r="D50" i="16" s="1"/>
  <c r="A50" i="9"/>
  <c r="P50" i="9" s="1"/>
  <c r="B50" i="16" s="1"/>
  <c r="D50" i="9"/>
  <c r="A49" i="6"/>
  <c r="P49" i="9"/>
  <c r="B49" i="16" s="1"/>
  <c r="D49" i="9"/>
  <c r="A48" i="6"/>
  <c r="Q48" i="9"/>
  <c r="C48" i="16" s="1"/>
  <c r="D48" i="9"/>
  <c r="P48" i="9"/>
  <c r="B48" i="16" s="1"/>
  <c r="A47" i="6"/>
  <c r="Q47" i="9"/>
  <c r="C47" i="16" s="1"/>
  <c r="P47" i="9"/>
  <c r="B47" i="16" s="1"/>
  <c r="D47" i="9"/>
  <c r="A46" i="6"/>
  <c r="P46" i="9"/>
  <c r="B46" i="16" s="1"/>
  <c r="D46" i="9"/>
  <c r="A45" i="6"/>
  <c r="Q45" i="9"/>
  <c r="C45" i="16" s="1"/>
  <c r="R45" i="9"/>
  <c r="D45" i="16" s="1"/>
  <c r="P45" i="9"/>
  <c r="B45" i="16" s="1"/>
  <c r="D45" i="9"/>
  <c r="A44" i="6"/>
  <c r="D44" i="9"/>
  <c r="A43" i="6"/>
  <c r="Q43" i="9"/>
  <c r="C43" i="16" s="1"/>
  <c r="R43" i="9"/>
  <c r="D43" i="16" s="1"/>
  <c r="D43" i="9"/>
  <c r="P43" i="9" s="1"/>
  <c r="B43" i="16" s="1"/>
  <c r="A42" i="6"/>
  <c r="Q42" i="9"/>
  <c r="C42" i="16" s="1"/>
  <c r="R42" i="9"/>
  <c r="D42" i="16" s="1"/>
  <c r="D42" i="9"/>
  <c r="P42" i="9"/>
  <c r="B42" i="16"/>
  <c r="A41" i="6"/>
  <c r="R41" i="9"/>
  <c r="D41" i="16" s="1"/>
  <c r="D41" i="9"/>
  <c r="A40" i="6"/>
  <c r="D40" i="9"/>
  <c r="P40" i="9" s="1"/>
  <c r="B40" i="16" s="1"/>
  <c r="A39" i="6"/>
  <c r="Q39" i="9"/>
  <c r="C39" i="16" s="1"/>
  <c r="R39" i="9"/>
  <c r="D39" i="16" s="1"/>
  <c r="D39" i="9"/>
  <c r="A38" i="6"/>
  <c r="R38" i="9"/>
  <c r="D38" i="16" s="1"/>
  <c r="D38" i="9"/>
  <c r="A37" i="6"/>
  <c r="R37" i="9"/>
  <c r="D37" i="16" s="1"/>
  <c r="D37" i="9"/>
  <c r="P37" i="9"/>
  <c r="B37" i="16" s="1"/>
  <c r="A36" i="6"/>
  <c r="Q36" i="9"/>
  <c r="C36" i="16" s="1"/>
  <c r="R36" i="9"/>
  <c r="D36" i="16" s="1"/>
  <c r="D36" i="9"/>
  <c r="P36" i="9" s="1"/>
  <c r="B36" i="16" s="1"/>
  <c r="A35" i="6"/>
  <c r="R35" i="9"/>
  <c r="D35" i="16" s="1"/>
  <c r="D35" i="9"/>
  <c r="A34" i="6"/>
  <c r="R34" i="9"/>
  <c r="D34" i="16" s="1"/>
  <c r="D34" i="9"/>
  <c r="A33" i="6"/>
  <c r="Q33" i="9"/>
  <c r="C33" i="16" s="1"/>
  <c r="R33" i="9"/>
  <c r="D33" i="16" s="1"/>
  <c r="D33" i="9"/>
  <c r="P33" i="9"/>
  <c r="B33" i="16" s="1"/>
  <c r="A32" i="6"/>
  <c r="Q32" i="9"/>
  <c r="C32" i="16" s="1"/>
  <c r="R32" i="9"/>
  <c r="D32" i="16" s="1"/>
  <c r="D32" i="9"/>
  <c r="P32" i="9"/>
  <c r="B32" i="16" s="1"/>
  <c r="A31" i="6"/>
  <c r="Q31" i="9"/>
  <c r="C31" i="16" s="1"/>
  <c r="R31" i="9"/>
  <c r="D31" i="16" s="1"/>
  <c r="D31" i="9"/>
  <c r="P31" i="9"/>
  <c r="B31" i="16" s="1"/>
  <c r="A30" i="6"/>
  <c r="R30" i="9"/>
  <c r="D30" i="16" s="1"/>
  <c r="D30" i="9"/>
  <c r="A29" i="6"/>
  <c r="R29" i="9"/>
  <c r="D29" i="16" s="1"/>
  <c r="D29" i="9"/>
  <c r="A28" i="6"/>
  <c r="R28" i="9"/>
  <c r="D28" i="16" s="1"/>
  <c r="D28" i="9"/>
  <c r="A27" i="6"/>
  <c r="R27" i="9"/>
  <c r="D27" i="16" s="1"/>
  <c r="D27" i="9"/>
  <c r="P27" i="9"/>
  <c r="B27" i="16" s="1"/>
  <c r="A26" i="6"/>
  <c r="D26" i="9"/>
  <c r="P26" i="9" s="1"/>
  <c r="B26" i="16" s="1"/>
  <c r="A25" i="6"/>
  <c r="R25" i="9"/>
  <c r="D25" i="16" s="1"/>
  <c r="D25" i="9"/>
  <c r="P25" i="9" s="1"/>
  <c r="B25" i="16" s="1"/>
  <c r="A24" i="6"/>
  <c r="Q24" i="9"/>
  <c r="C24" i="16" s="1"/>
  <c r="R24" i="9"/>
  <c r="D24" i="16" s="1"/>
  <c r="D24" i="9"/>
  <c r="A23" i="6"/>
  <c r="Q23" i="9"/>
  <c r="C23" i="16" s="1"/>
  <c r="R23" i="9"/>
  <c r="D23" i="16" s="1"/>
  <c r="D23" i="9"/>
  <c r="P23" i="9"/>
  <c r="B23" i="16" s="1"/>
  <c r="A22" i="6"/>
  <c r="R22" i="9"/>
  <c r="D22" i="16" s="1"/>
  <c r="D22" i="9"/>
  <c r="A21" i="6"/>
  <c r="R21" i="9"/>
  <c r="D21" i="16" s="1"/>
  <c r="D21" i="9"/>
  <c r="A20" i="6"/>
  <c r="R20" i="9"/>
  <c r="D20" i="16" s="1"/>
  <c r="D20" i="9"/>
  <c r="P20" i="9" s="1"/>
  <c r="B20" i="16" s="1"/>
  <c r="A19" i="6"/>
  <c r="R19" i="9"/>
  <c r="D19" i="16" s="1"/>
  <c r="D19" i="9"/>
  <c r="A18" i="6"/>
  <c r="Q18" i="9"/>
  <c r="C18" i="16" s="1"/>
  <c r="R18" i="9"/>
  <c r="D18" i="16" s="1"/>
  <c r="D18" i="9"/>
  <c r="P18" i="9"/>
  <c r="B18" i="16" s="1"/>
  <c r="A17" i="6"/>
  <c r="R17" i="9"/>
  <c r="D17" i="16" s="1"/>
  <c r="D17" i="9"/>
  <c r="A16" i="6"/>
  <c r="R16" i="9"/>
  <c r="D16" i="16" s="1"/>
  <c r="D16" i="9"/>
  <c r="A15" i="6"/>
  <c r="R15" i="9"/>
  <c r="D15" i="16" s="1"/>
  <c r="D15" i="9"/>
  <c r="A14" i="6"/>
  <c r="R14" i="9"/>
  <c r="D14" i="16"/>
  <c r="D14" i="9"/>
  <c r="A13" i="6"/>
  <c r="D13" i="9"/>
  <c r="A12" i="6"/>
  <c r="Q12" i="9"/>
  <c r="C12" i="16" s="1"/>
  <c r="D12" i="9"/>
  <c r="P12" i="9"/>
  <c r="B12" i="16" s="1"/>
  <c r="A11" i="6"/>
  <c r="Q11" i="9"/>
  <c r="C11" i="16" s="1"/>
  <c r="R11" i="9"/>
  <c r="D11" i="16" s="1"/>
  <c r="D11" i="9"/>
  <c r="A10" i="6"/>
  <c r="R10" i="9"/>
  <c r="D10" i="16" s="1"/>
  <c r="D10" i="9"/>
  <c r="A9" i="6"/>
  <c r="R9" i="9"/>
  <c r="D9" i="16" s="1"/>
  <c r="D9" i="9"/>
  <c r="P9" i="9" s="1"/>
  <c r="B9" i="16" s="1"/>
  <c r="A8" i="6"/>
  <c r="R8" i="9"/>
  <c r="D8" i="16" s="1"/>
  <c r="D8" i="9"/>
  <c r="P8" i="9"/>
  <c r="B8" i="16" s="1"/>
  <c r="A7" i="6"/>
  <c r="R7" i="9"/>
  <c r="D7" i="16" s="1"/>
  <c r="D7" i="9"/>
  <c r="P7" i="9"/>
  <c r="B7" i="16" s="1"/>
  <c r="A6" i="6"/>
  <c r="R6" i="9"/>
  <c r="D6" i="16" s="1"/>
  <c r="D6" i="9"/>
  <c r="A5" i="6"/>
  <c r="R5" i="9"/>
  <c r="D5" i="16" s="1"/>
  <c r="D5" i="9"/>
  <c r="P5" i="9"/>
  <c r="B5" i="16" s="1"/>
  <c r="A4" i="6"/>
  <c r="D4" i="9"/>
  <c r="P4" i="9" s="1"/>
  <c r="B4" i="16" s="1"/>
  <c r="Q3" i="9"/>
  <c r="C3" i="16" s="1"/>
  <c r="K3" i="9"/>
  <c r="R3" i="9" s="1"/>
  <c r="D3" i="16" s="1"/>
  <c r="D3" i="9"/>
  <c r="P3" i="9"/>
  <c r="B3" i="16" s="1"/>
  <c r="D105" i="16"/>
  <c r="C105" i="16"/>
  <c r="B105" i="16"/>
  <c r="A3" i="12"/>
  <c r="F51" i="9"/>
  <c r="A105" i="9"/>
  <c r="R62" i="3"/>
  <c r="D62" i="2" s="1"/>
  <c r="R61" i="3"/>
  <c r="D61" i="2" s="1"/>
  <c r="R54" i="3"/>
  <c r="D54" i="2" s="1"/>
  <c r="R53" i="3"/>
  <c r="D53" i="2" s="1"/>
  <c r="Q93" i="3"/>
  <c r="C93" i="2" s="1"/>
  <c r="Q85" i="3"/>
  <c r="C85" i="2" s="1"/>
  <c r="Q77" i="3"/>
  <c r="C77" i="2" s="1"/>
  <c r="Q71" i="3"/>
  <c r="C71" i="2" s="1"/>
  <c r="Q69" i="3"/>
  <c r="C69" i="2" s="1"/>
  <c r="Q61" i="3"/>
  <c r="C61" i="2" s="1"/>
  <c r="Q53" i="3"/>
  <c r="C53" i="2" s="1"/>
  <c r="K105" i="3"/>
  <c r="K104" i="3"/>
  <c r="R104" i="3" s="1"/>
  <c r="K103" i="3"/>
  <c r="K102" i="3"/>
  <c r="R102" i="3" s="1"/>
  <c r="D102" i="2" s="1"/>
  <c r="K101" i="3"/>
  <c r="K100" i="3"/>
  <c r="K99" i="3"/>
  <c r="R99" i="3" s="1"/>
  <c r="D99" i="2" s="1"/>
  <c r="K98" i="3"/>
  <c r="R98" i="3" s="1"/>
  <c r="D98" i="2" s="1"/>
  <c r="K97" i="3"/>
  <c r="R97" i="3" s="1"/>
  <c r="D97" i="2" s="1"/>
  <c r="F97" i="2" s="1"/>
  <c r="P97" i="2" s="1"/>
  <c r="K96" i="3"/>
  <c r="R96" i="3" s="1"/>
  <c r="D96" i="2" s="1"/>
  <c r="K95" i="3"/>
  <c r="K94" i="3"/>
  <c r="R94" i="3" s="1"/>
  <c r="D94" i="2" s="1"/>
  <c r="K93" i="3"/>
  <c r="R93" i="3" s="1"/>
  <c r="D93" i="2" s="1"/>
  <c r="K92" i="3"/>
  <c r="R92" i="3" s="1"/>
  <c r="D92" i="2" s="1"/>
  <c r="F92" i="2" s="1"/>
  <c r="P92" i="2" s="1"/>
  <c r="K91" i="3"/>
  <c r="R91" i="3" s="1"/>
  <c r="D91" i="2" s="1"/>
  <c r="K90" i="3"/>
  <c r="R90" i="3" s="1"/>
  <c r="D90" i="2" s="1"/>
  <c r="K89" i="3"/>
  <c r="R89" i="3" s="1"/>
  <c r="D89" i="2" s="1"/>
  <c r="F89" i="2" s="1"/>
  <c r="P89" i="2" s="1"/>
  <c r="K88" i="3"/>
  <c r="R88" i="3" s="1"/>
  <c r="D88" i="2" s="1"/>
  <c r="K87" i="3"/>
  <c r="K86" i="3"/>
  <c r="R86" i="3" s="1"/>
  <c r="D86" i="2" s="1"/>
  <c r="K85" i="3"/>
  <c r="R85" i="3" s="1"/>
  <c r="D85" i="2" s="1"/>
  <c r="K84" i="3"/>
  <c r="R84" i="3" s="1"/>
  <c r="D84" i="2" s="1"/>
  <c r="K83" i="3"/>
  <c r="R83" i="3" s="1"/>
  <c r="D83" i="2" s="1"/>
  <c r="K82" i="3"/>
  <c r="R82" i="3" s="1"/>
  <c r="D82" i="2" s="1"/>
  <c r="K81" i="3"/>
  <c r="R81" i="3" s="1"/>
  <c r="D81" i="2" s="1"/>
  <c r="K80" i="3"/>
  <c r="R80" i="3" s="1"/>
  <c r="D80" i="2" s="1"/>
  <c r="K79" i="3"/>
  <c r="K78" i="3"/>
  <c r="R78" i="3" s="1"/>
  <c r="D78" i="2" s="1"/>
  <c r="K77" i="3"/>
  <c r="R77" i="3" s="1"/>
  <c r="D77" i="2" s="1"/>
  <c r="K76" i="3"/>
  <c r="R76" i="3" s="1"/>
  <c r="D76" i="2" s="1"/>
  <c r="K75" i="3"/>
  <c r="R75" i="3" s="1"/>
  <c r="D75" i="2" s="1"/>
  <c r="K74" i="3"/>
  <c r="R74" i="3" s="1"/>
  <c r="D74" i="2" s="1"/>
  <c r="K73" i="3"/>
  <c r="R73" i="3" s="1"/>
  <c r="D73" i="2" s="1"/>
  <c r="K72" i="3"/>
  <c r="R72" i="3" s="1"/>
  <c r="D72" i="2" s="1"/>
  <c r="K71" i="3"/>
  <c r="K70" i="3"/>
  <c r="R70" i="3" s="1"/>
  <c r="D70" i="2" s="1"/>
  <c r="A105" i="3"/>
  <c r="A104" i="3"/>
  <c r="A103" i="3"/>
  <c r="A102" i="3"/>
  <c r="A101" i="3"/>
  <c r="A100" i="3"/>
  <c r="A99" i="3"/>
  <c r="A98" i="3"/>
  <c r="P98" i="3" s="1"/>
  <c r="B98" i="2" s="1"/>
  <c r="A97" i="3"/>
  <c r="P97" i="3" s="1"/>
  <c r="B97" i="2" s="1"/>
  <c r="A96" i="3"/>
  <c r="A95" i="3"/>
  <c r="A94" i="3"/>
  <c r="A93" i="3"/>
  <c r="A92" i="3"/>
  <c r="P92" i="3" s="1"/>
  <c r="B92" i="2" s="1"/>
  <c r="A91" i="3"/>
  <c r="A90" i="3"/>
  <c r="P90" i="3" s="1"/>
  <c r="B90" i="2" s="1"/>
  <c r="A89" i="3"/>
  <c r="P89" i="3" s="1"/>
  <c r="B89" i="2" s="1"/>
  <c r="A88" i="3"/>
  <c r="A87" i="3"/>
  <c r="A86" i="3"/>
  <c r="A85" i="3"/>
  <c r="A84" i="3"/>
  <c r="P84" i="3" s="1"/>
  <c r="A83" i="3"/>
  <c r="A82" i="3"/>
  <c r="P82" i="3" s="1"/>
  <c r="B82" i="2" s="1"/>
  <c r="A81" i="3"/>
  <c r="P81" i="3" s="1"/>
  <c r="A80" i="3"/>
  <c r="A79" i="3"/>
  <c r="A78" i="3"/>
  <c r="A77" i="3"/>
  <c r="A76" i="3"/>
  <c r="P76" i="3" s="1"/>
  <c r="A75" i="3"/>
  <c r="A74" i="3"/>
  <c r="P74" i="3" s="1"/>
  <c r="B74" i="2" s="1"/>
  <c r="A73" i="3"/>
  <c r="P73" i="3" s="1"/>
  <c r="B73" i="2" s="1"/>
  <c r="A72" i="3"/>
  <c r="A71" i="3"/>
  <c r="A70" i="3"/>
  <c r="N100" i="3"/>
  <c r="N101" i="3"/>
  <c r="N102" i="3"/>
  <c r="N103" i="3"/>
  <c r="R103" i="3"/>
  <c r="D103" i="2" s="1"/>
  <c r="N104" i="3"/>
  <c r="G109" i="12"/>
  <c r="J109" i="12" s="1"/>
  <c r="D109" i="12"/>
  <c r="F109" i="12"/>
  <c r="C109" i="12"/>
  <c r="I109" i="12" s="1"/>
  <c r="E109" i="12"/>
  <c r="B109" i="12"/>
  <c r="H109" i="12"/>
  <c r="G108" i="12"/>
  <c r="D108" i="12"/>
  <c r="F108" i="12"/>
  <c r="I108" i="12" s="1"/>
  <c r="C108" i="12"/>
  <c r="E108" i="12"/>
  <c r="B108" i="12"/>
  <c r="G107" i="12"/>
  <c r="J107" i="12" s="1"/>
  <c r="D107" i="12"/>
  <c r="F107" i="12"/>
  <c r="I107" i="12" s="1"/>
  <c r="C107" i="12"/>
  <c r="E107" i="12"/>
  <c r="B107" i="12"/>
  <c r="H107" i="12" s="1"/>
  <c r="G106" i="12"/>
  <c r="D106" i="12"/>
  <c r="J106" i="12" s="1"/>
  <c r="F106" i="12"/>
  <c r="C106" i="12"/>
  <c r="I106" i="12" s="1"/>
  <c r="E106" i="12"/>
  <c r="B106" i="12"/>
  <c r="G105" i="12"/>
  <c r="D105" i="12"/>
  <c r="F105" i="12"/>
  <c r="C105" i="12"/>
  <c r="E105" i="12"/>
  <c r="H105" i="12" s="1"/>
  <c r="B105" i="12"/>
  <c r="D104" i="3"/>
  <c r="I104" i="3"/>
  <c r="Q104" i="3" s="1"/>
  <c r="C104" i="2" s="1"/>
  <c r="D103" i="3"/>
  <c r="I103" i="3"/>
  <c r="Q103" i="3"/>
  <c r="C103" i="2" s="1"/>
  <c r="D102" i="3"/>
  <c r="Q102" i="3"/>
  <c r="C102" i="2" s="1"/>
  <c r="I102" i="3"/>
  <c r="D101" i="3"/>
  <c r="I101" i="3"/>
  <c r="D100" i="3"/>
  <c r="I100" i="3"/>
  <c r="N99" i="3"/>
  <c r="D99" i="3"/>
  <c r="I99" i="3"/>
  <c r="N98" i="3"/>
  <c r="D98" i="3"/>
  <c r="I98" i="3"/>
  <c r="Q98" i="3"/>
  <c r="C98" i="2" s="1"/>
  <c r="I97" i="3"/>
  <c r="Q97" i="3"/>
  <c r="C97" i="2" s="1"/>
  <c r="N97" i="3"/>
  <c r="D97" i="3"/>
  <c r="I96" i="3"/>
  <c r="Q96" i="3" s="1"/>
  <c r="C96" i="2" s="1"/>
  <c r="N96" i="3"/>
  <c r="D96" i="3"/>
  <c r="I95" i="3"/>
  <c r="Q95" i="3"/>
  <c r="C95" i="2" s="1"/>
  <c r="N95" i="3"/>
  <c r="R95" i="3"/>
  <c r="D95" i="2" s="1"/>
  <c r="D95" i="3"/>
  <c r="I94" i="3"/>
  <c r="Q94" i="3" s="1"/>
  <c r="C94" i="2" s="1"/>
  <c r="N94" i="3"/>
  <c r="D94" i="3"/>
  <c r="I93" i="3"/>
  <c r="N93" i="3"/>
  <c r="D93" i="3"/>
  <c r="I92" i="3"/>
  <c r="N92" i="3"/>
  <c r="D92" i="3"/>
  <c r="I91" i="3"/>
  <c r="N91" i="3"/>
  <c r="D91" i="3"/>
  <c r="I90" i="3"/>
  <c r="Q90" i="3" s="1"/>
  <c r="C90" i="2" s="1"/>
  <c r="N90" i="3"/>
  <c r="D90" i="3"/>
  <c r="I89" i="3"/>
  <c r="Q89" i="3"/>
  <c r="C89" i="2" s="1"/>
  <c r="N89" i="3"/>
  <c r="D89" i="3"/>
  <c r="I88" i="3"/>
  <c r="Q88" i="3" s="1"/>
  <c r="C88" i="2" s="1"/>
  <c r="N88" i="3"/>
  <c r="D88" i="3"/>
  <c r="I87" i="3"/>
  <c r="Q87" i="3"/>
  <c r="C87" i="2" s="1"/>
  <c r="N87" i="3"/>
  <c r="R87" i="3"/>
  <c r="D87" i="2" s="1"/>
  <c r="D87" i="3"/>
  <c r="I86" i="3"/>
  <c r="Q86" i="3"/>
  <c r="C86" i="2" s="1"/>
  <c r="N86" i="3"/>
  <c r="D86" i="3"/>
  <c r="I85" i="3"/>
  <c r="N85" i="3"/>
  <c r="D85" i="3"/>
  <c r="I84" i="3"/>
  <c r="N84" i="3"/>
  <c r="D84" i="3"/>
  <c r="B84" i="2"/>
  <c r="I83" i="3"/>
  <c r="Q83" i="3" s="1"/>
  <c r="C83" i="2" s="1"/>
  <c r="N83" i="3"/>
  <c r="D83" i="3"/>
  <c r="I82" i="3"/>
  <c r="Q82" i="3"/>
  <c r="C82" i="2" s="1"/>
  <c r="N82" i="3"/>
  <c r="D82" i="3"/>
  <c r="I81" i="3"/>
  <c r="N81" i="3"/>
  <c r="D81" i="3"/>
  <c r="B81" i="2"/>
  <c r="I80" i="3"/>
  <c r="Q80" i="3"/>
  <c r="C80" i="2" s="1"/>
  <c r="N80" i="3"/>
  <c r="D80" i="3"/>
  <c r="I79" i="3"/>
  <c r="Q79" i="3"/>
  <c r="C79" i="2" s="1"/>
  <c r="N79" i="3"/>
  <c r="R79" i="3"/>
  <c r="D79" i="2" s="1"/>
  <c r="D79" i="3"/>
  <c r="I78" i="3"/>
  <c r="Q78" i="3"/>
  <c r="C78" i="2" s="1"/>
  <c r="N78" i="3"/>
  <c r="D78" i="3"/>
  <c r="I77" i="3"/>
  <c r="N77" i="3"/>
  <c r="D77" i="3"/>
  <c r="I76" i="3"/>
  <c r="N76" i="3"/>
  <c r="D76" i="3"/>
  <c r="B76" i="2"/>
  <c r="I75" i="3"/>
  <c r="N75" i="3"/>
  <c r="D75" i="3"/>
  <c r="I74" i="3"/>
  <c r="Q74" i="3"/>
  <c r="C74" i="2" s="1"/>
  <c r="N74" i="3"/>
  <c r="D74" i="3"/>
  <c r="I73" i="3"/>
  <c r="Q73" i="3"/>
  <c r="C73" i="2" s="1"/>
  <c r="N73" i="3"/>
  <c r="D73" i="3"/>
  <c r="I72" i="3"/>
  <c r="Q72" i="3"/>
  <c r="C72" i="2" s="1"/>
  <c r="N72" i="3"/>
  <c r="D72" i="3"/>
  <c r="I71" i="3"/>
  <c r="N71" i="3"/>
  <c r="R71" i="3"/>
  <c r="D71" i="2" s="1"/>
  <c r="D71" i="3"/>
  <c r="I70" i="3"/>
  <c r="Q70" i="3"/>
  <c r="C70" i="2" s="1"/>
  <c r="N70" i="3"/>
  <c r="D70" i="3"/>
  <c r="I69" i="3"/>
  <c r="K69" i="3"/>
  <c r="R69" i="3" s="1"/>
  <c r="D69" i="2" s="1"/>
  <c r="N69" i="3"/>
  <c r="A69" i="3"/>
  <c r="D69" i="3"/>
  <c r="P69" i="3"/>
  <c r="B69" i="2" s="1"/>
  <c r="I68" i="3"/>
  <c r="N68" i="3"/>
  <c r="R68" i="3" s="1"/>
  <c r="D68" i="2" s="1"/>
  <c r="A68" i="3"/>
  <c r="D68" i="3"/>
  <c r="P68" i="3"/>
  <c r="B68" i="2" s="1"/>
  <c r="I67" i="3"/>
  <c r="N67" i="3"/>
  <c r="R67" i="3" s="1"/>
  <c r="D67" i="2" s="1"/>
  <c r="A67" i="3"/>
  <c r="P67" i="3" s="1"/>
  <c r="B67" i="2" s="1"/>
  <c r="D67" i="3"/>
  <c r="I66" i="3"/>
  <c r="Q66" i="3"/>
  <c r="C66" i="2" s="1"/>
  <c r="N66" i="3"/>
  <c r="R66" i="3"/>
  <c r="D66" i="2" s="1"/>
  <c r="A66" i="3"/>
  <c r="D66" i="3"/>
  <c r="P66" i="3"/>
  <c r="B66" i="2" s="1"/>
  <c r="I65" i="3"/>
  <c r="Q65" i="3" s="1"/>
  <c r="C65" i="2" s="1"/>
  <c r="N65" i="3"/>
  <c r="R65" i="3" s="1"/>
  <c r="D65" i="2" s="1"/>
  <c r="A65" i="3"/>
  <c r="P65" i="3" s="1"/>
  <c r="B65" i="2" s="1"/>
  <c r="D65" i="3"/>
  <c r="I64" i="3"/>
  <c r="Q64" i="3" s="1"/>
  <c r="C64" i="2" s="1"/>
  <c r="N64" i="3"/>
  <c r="R64" i="3"/>
  <c r="D64" i="2" s="1"/>
  <c r="A64" i="3"/>
  <c r="P64" i="3" s="1"/>
  <c r="B64" i="2" s="1"/>
  <c r="D64" i="3"/>
  <c r="I63" i="3"/>
  <c r="Q63" i="3"/>
  <c r="C63" i="2" s="1"/>
  <c r="N63" i="3"/>
  <c r="R63" i="3"/>
  <c r="D63" i="2" s="1"/>
  <c r="A63" i="3"/>
  <c r="D63" i="3"/>
  <c r="I62" i="3"/>
  <c r="Q62" i="3"/>
  <c r="C62" i="2" s="1"/>
  <c r="N62" i="3"/>
  <c r="A62" i="3"/>
  <c r="D62" i="3"/>
  <c r="I61" i="3"/>
  <c r="N61" i="3"/>
  <c r="A61" i="3"/>
  <c r="P61" i="3" s="1"/>
  <c r="B61" i="2" s="1"/>
  <c r="D61" i="3"/>
  <c r="I60" i="3"/>
  <c r="Q60" i="3"/>
  <c r="C60" i="2" s="1"/>
  <c r="N60" i="3"/>
  <c r="R60" i="3" s="1"/>
  <c r="D60" i="2" s="1"/>
  <c r="A60" i="3"/>
  <c r="D60" i="3"/>
  <c r="P60" i="3"/>
  <c r="B60" i="2" s="1"/>
  <c r="I59" i="3"/>
  <c r="Q59" i="3" s="1"/>
  <c r="C59" i="2" s="1"/>
  <c r="N59" i="3"/>
  <c r="R59" i="3" s="1"/>
  <c r="D59" i="2" s="1"/>
  <c r="A59" i="3"/>
  <c r="D59" i="3"/>
  <c r="I58" i="3"/>
  <c r="Q58" i="3"/>
  <c r="C58" i="2" s="1"/>
  <c r="N58" i="3"/>
  <c r="R58" i="3"/>
  <c r="D58" i="2" s="1"/>
  <c r="A58" i="3"/>
  <c r="D58" i="3"/>
  <c r="P58" i="3"/>
  <c r="B58" i="2" s="1"/>
  <c r="I57" i="3"/>
  <c r="Q57" i="3" s="1"/>
  <c r="C57" i="2" s="1"/>
  <c r="N57" i="3"/>
  <c r="R57" i="3"/>
  <c r="D57" i="2" s="1"/>
  <c r="A57" i="3"/>
  <c r="P57" i="3" s="1"/>
  <c r="B57" i="2" s="1"/>
  <c r="D57" i="3"/>
  <c r="I56" i="3"/>
  <c r="N56" i="3"/>
  <c r="R56" i="3"/>
  <c r="D56" i="2" s="1"/>
  <c r="A56" i="3"/>
  <c r="P56" i="3" s="1"/>
  <c r="B56" i="2" s="1"/>
  <c r="D56" i="3"/>
  <c r="I55" i="3"/>
  <c r="Q55" i="3"/>
  <c r="C55" i="2" s="1"/>
  <c r="N55" i="3"/>
  <c r="R55" i="3"/>
  <c r="D55" i="2" s="1"/>
  <c r="A55" i="3"/>
  <c r="D55" i="3"/>
  <c r="I54" i="3"/>
  <c r="Q54" i="3" s="1"/>
  <c r="C54" i="2" s="1"/>
  <c r="N54" i="3"/>
  <c r="A54" i="3"/>
  <c r="D54" i="3"/>
  <c r="I53" i="3"/>
  <c r="N53" i="3"/>
  <c r="A53" i="3"/>
  <c r="P53" i="3" s="1"/>
  <c r="B53" i="2" s="1"/>
  <c r="D53" i="3"/>
  <c r="I52" i="3"/>
  <c r="N52" i="3"/>
  <c r="R52" i="3" s="1"/>
  <c r="D52" i="2" s="1"/>
  <c r="A52" i="3"/>
  <c r="D52" i="3"/>
  <c r="P52" i="3"/>
  <c r="B52" i="2" s="1"/>
  <c r="I51" i="3"/>
  <c r="N51" i="3"/>
  <c r="A51" i="3"/>
  <c r="D51" i="3"/>
  <c r="I50" i="3"/>
  <c r="Q50" i="3"/>
  <c r="C50" i="2" s="1"/>
  <c r="N50" i="3"/>
  <c r="R50" i="3"/>
  <c r="D50" i="2" s="1"/>
  <c r="A50" i="3"/>
  <c r="D50" i="3"/>
  <c r="P50" i="3"/>
  <c r="B50" i="2" s="1"/>
  <c r="I49" i="3"/>
  <c r="Q49" i="3" s="1"/>
  <c r="C49" i="2" s="1"/>
  <c r="N49" i="3"/>
  <c r="R49" i="3"/>
  <c r="D49" i="2" s="1"/>
  <c r="A49" i="3"/>
  <c r="P49" i="3" s="1"/>
  <c r="B49" i="2" s="1"/>
  <c r="D49" i="3"/>
  <c r="I48" i="3"/>
  <c r="N48" i="3"/>
  <c r="R48" i="3"/>
  <c r="D48" i="2" s="1"/>
  <c r="A48" i="3"/>
  <c r="P48" i="3" s="1"/>
  <c r="B48" i="2" s="1"/>
  <c r="D48" i="3"/>
  <c r="I47" i="3"/>
  <c r="Q47" i="3"/>
  <c r="C47" i="2" s="1"/>
  <c r="N47" i="3"/>
  <c r="R47" i="3"/>
  <c r="D47" i="2" s="1"/>
  <c r="A47" i="3"/>
  <c r="D47" i="3"/>
  <c r="I46" i="3"/>
  <c r="Q46" i="3" s="1"/>
  <c r="C46" i="2" s="1"/>
  <c r="N46" i="3"/>
  <c r="R46" i="3" s="1"/>
  <c r="D46" i="2" s="1"/>
  <c r="A46" i="3"/>
  <c r="D46" i="3"/>
  <c r="I45" i="3"/>
  <c r="Q45" i="3"/>
  <c r="C45" i="2" s="1"/>
  <c r="N45" i="3"/>
  <c r="R45" i="3"/>
  <c r="D45" i="2" s="1"/>
  <c r="F45" i="2" s="1"/>
  <c r="P45" i="2" s="1"/>
  <c r="A45" i="3"/>
  <c r="D45" i="3"/>
  <c r="P45" i="3"/>
  <c r="B45" i="2" s="1"/>
  <c r="I44" i="3"/>
  <c r="N44" i="3"/>
  <c r="R44" i="3" s="1"/>
  <c r="D44" i="2" s="1"/>
  <c r="A44" i="3"/>
  <c r="D44" i="3"/>
  <c r="P44" i="3" s="1"/>
  <c r="B44" i="2" s="1"/>
  <c r="I43" i="3"/>
  <c r="Q43" i="3" s="1"/>
  <c r="C43" i="2" s="1"/>
  <c r="N43" i="3"/>
  <c r="A43" i="3"/>
  <c r="D43" i="3"/>
  <c r="I42" i="3"/>
  <c r="Q42" i="3"/>
  <c r="C42" i="2" s="1"/>
  <c r="N42" i="3"/>
  <c r="R42" i="3"/>
  <c r="D42" i="2" s="1"/>
  <c r="A42" i="3"/>
  <c r="D42" i="3"/>
  <c r="I41" i="3"/>
  <c r="Q41" i="3" s="1"/>
  <c r="C41" i="2" s="1"/>
  <c r="N41" i="3"/>
  <c r="R41" i="3" s="1"/>
  <c r="D41" i="2" s="1"/>
  <c r="A41" i="3"/>
  <c r="D41" i="3"/>
  <c r="P41" i="3"/>
  <c r="B41" i="2" s="1"/>
  <c r="I40" i="3"/>
  <c r="N40" i="3"/>
  <c r="A40" i="3"/>
  <c r="D40" i="3"/>
  <c r="P40" i="3"/>
  <c r="B40" i="2"/>
  <c r="I39" i="3"/>
  <c r="Q39" i="3"/>
  <c r="C39" i="2" s="1"/>
  <c r="N39" i="3"/>
  <c r="R39" i="3" s="1"/>
  <c r="D39" i="2" s="1"/>
  <c r="F39" i="2" s="1"/>
  <c r="A39" i="3"/>
  <c r="P39" i="3" s="1"/>
  <c r="B39" i="2" s="1"/>
  <c r="D39" i="3"/>
  <c r="I38" i="3"/>
  <c r="N38" i="3"/>
  <c r="R38" i="3" s="1"/>
  <c r="D38" i="2" s="1"/>
  <c r="F38" i="2" s="1"/>
  <c r="P38" i="2" s="1"/>
  <c r="A38" i="3"/>
  <c r="D38" i="3"/>
  <c r="P38" i="3" s="1"/>
  <c r="B38" i="2" s="1"/>
  <c r="I37" i="3"/>
  <c r="Q37" i="3" s="1"/>
  <c r="C37" i="2" s="1"/>
  <c r="N37" i="3"/>
  <c r="R37" i="3" s="1"/>
  <c r="D37" i="2" s="1"/>
  <c r="A37" i="3"/>
  <c r="D37" i="3"/>
  <c r="I36" i="3"/>
  <c r="Q36" i="3"/>
  <c r="C36" i="2" s="1"/>
  <c r="N36" i="3"/>
  <c r="R36" i="3" s="1"/>
  <c r="D36" i="2"/>
  <c r="A36" i="3"/>
  <c r="D36" i="3"/>
  <c r="P36" i="3" s="1"/>
  <c r="B36" i="2" s="1"/>
  <c r="I35" i="3"/>
  <c r="Q35" i="3"/>
  <c r="C35" i="2" s="1"/>
  <c r="N35" i="3"/>
  <c r="R35" i="3"/>
  <c r="D35" i="2" s="1"/>
  <c r="F35" i="2" s="1"/>
  <c r="P35" i="2" s="1"/>
  <c r="A35" i="3"/>
  <c r="D35" i="3"/>
  <c r="P35" i="3"/>
  <c r="B35" i="2" s="1"/>
  <c r="I34" i="3"/>
  <c r="Q34" i="3"/>
  <c r="C34" i="2" s="1"/>
  <c r="N34" i="3"/>
  <c r="R34" i="3" s="1"/>
  <c r="D34" i="2" s="1"/>
  <c r="A34" i="3"/>
  <c r="D34" i="3"/>
  <c r="I33" i="3"/>
  <c r="N33" i="3"/>
  <c r="R33" i="3"/>
  <c r="D33" i="2" s="1"/>
  <c r="A33" i="3"/>
  <c r="D33" i="3"/>
  <c r="I32" i="3"/>
  <c r="Q32" i="3" s="1"/>
  <c r="C32" i="2" s="1"/>
  <c r="N32" i="3"/>
  <c r="R32" i="3"/>
  <c r="D32" i="2" s="1"/>
  <c r="F32" i="2" s="1"/>
  <c r="P32" i="2" s="1"/>
  <c r="A32" i="3"/>
  <c r="D32" i="3"/>
  <c r="P32" i="3"/>
  <c r="B32" i="2" s="1"/>
  <c r="I31" i="3"/>
  <c r="Q31" i="3"/>
  <c r="C31" i="2" s="1"/>
  <c r="N31" i="3"/>
  <c r="R31" i="3"/>
  <c r="D31" i="2" s="1"/>
  <c r="A31" i="3"/>
  <c r="D31" i="3"/>
  <c r="I30" i="3"/>
  <c r="N30" i="3"/>
  <c r="R30" i="3"/>
  <c r="D30" i="2" s="1"/>
  <c r="A30" i="3"/>
  <c r="D30" i="3"/>
  <c r="P30" i="3"/>
  <c r="B30" i="2" s="1"/>
  <c r="I29" i="3"/>
  <c r="Q29" i="3"/>
  <c r="C29" i="2" s="1"/>
  <c r="N29" i="3"/>
  <c r="A29" i="3"/>
  <c r="P29" i="3" s="1"/>
  <c r="D29" i="3"/>
  <c r="B29" i="2"/>
  <c r="I28" i="3"/>
  <c r="Q28" i="3"/>
  <c r="C28" i="2"/>
  <c r="N28" i="3"/>
  <c r="R28" i="3"/>
  <c r="D28" i="2" s="1"/>
  <c r="F28" i="2" s="1"/>
  <c r="P28" i="2" s="1"/>
  <c r="A28" i="3"/>
  <c r="D28" i="3"/>
  <c r="P28" i="3"/>
  <c r="B28" i="2" s="1"/>
  <c r="I27" i="3"/>
  <c r="N27" i="3"/>
  <c r="R27" i="3"/>
  <c r="D27" i="2" s="1"/>
  <c r="A27" i="3"/>
  <c r="P27" i="3" s="1"/>
  <c r="B27" i="2" s="1"/>
  <c r="D27" i="3"/>
  <c r="I26" i="3"/>
  <c r="Q26" i="3"/>
  <c r="C26" i="2" s="1"/>
  <c r="N26" i="3"/>
  <c r="R26" i="3"/>
  <c r="D26" i="2" s="1"/>
  <c r="A26" i="3"/>
  <c r="D26" i="3"/>
  <c r="P26" i="3"/>
  <c r="B26" i="2" s="1"/>
  <c r="I25" i="3"/>
  <c r="Q25" i="3"/>
  <c r="C25" i="2" s="1"/>
  <c r="N25" i="3"/>
  <c r="R25" i="3"/>
  <c r="D25" i="2" s="1"/>
  <c r="A25" i="3"/>
  <c r="D25" i="3"/>
  <c r="I24" i="3"/>
  <c r="Q24" i="3" s="1"/>
  <c r="C24" i="2" s="1"/>
  <c r="N24" i="3"/>
  <c r="R24" i="3"/>
  <c r="D24" i="2" s="1"/>
  <c r="A24" i="3"/>
  <c r="P24" i="3" s="1"/>
  <c r="B24" i="2" s="1"/>
  <c r="D24" i="3"/>
  <c r="I23" i="3"/>
  <c r="Q23" i="3" s="1"/>
  <c r="C23" i="2" s="1"/>
  <c r="N23" i="3"/>
  <c r="R23" i="3" s="1"/>
  <c r="D23" i="2" s="1"/>
  <c r="A23" i="3"/>
  <c r="P23" i="3" s="1"/>
  <c r="D23" i="3"/>
  <c r="B23" i="2"/>
  <c r="F23" i="2"/>
  <c r="P23" i="2" s="1"/>
  <c r="I22" i="3"/>
  <c r="Q22" i="3"/>
  <c r="C22" i="2" s="1"/>
  <c r="N22" i="3"/>
  <c r="R22" i="3" s="1"/>
  <c r="D22" i="2" s="1"/>
  <c r="A22" i="3"/>
  <c r="D22" i="3"/>
  <c r="P22" i="3"/>
  <c r="B22" i="2"/>
  <c r="I21" i="3"/>
  <c r="Q21" i="3"/>
  <c r="C21" i="2" s="1"/>
  <c r="N21" i="3"/>
  <c r="R21" i="3"/>
  <c r="D21" i="2" s="1"/>
  <c r="A21" i="3"/>
  <c r="D21" i="3"/>
  <c r="P21" i="3"/>
  <c r="B21" i="2" s="1"/>
  <c r="I20" i="3"/>
  <c r="Q20" i="3"/>
  <c r="C20" i="2" s="1"/>
  <c r="N20" i="3"/>
  <c r="R20" i="3" s="1"/>
  <c r="D20" i="2" s="1"/>
  <c r="A20" i="3"/>
  <c r="D20" i="3"/>
  <c r="P20" i="3" s="1"/>
  <c r="B20" i="2"/>
  <c r="I19" i="3"/>
  <c r="N19" i="3"/>
  <c r="R19" i="3" s="1"/>
  <c r="D19" i="2" s="1"/>
  <c r="A19" i="3"/>
  <c r="D19" i="3"/>
  <c r="I18" i="3"/>
  <c r="Q18" i="3"/>
  <c r="C18" i="2" s="1"/>
  <c r="N18" i="3"/>
  <c r="R18" i="3"/>
  <c r="D18" i="2" s="1"/>
  <c r="A18" i="3"/>
  <c r="D18" i="3"/>
  <c r="P18" i="3"/>
  <c r="B18" i="2" s="1"/>
  <c r="I17" i="3"/>
  <c r="Q17" i="3"/>
  <c r="C17" i="2" s="1"/>
  <c r="N17" i="3"/>
  <c r="R17" i="3"/>
  <c r="D17" i="2" s="1"/>
  <c r="F17" i="2" s="1"/>
  <c r="E17" i="2" s="1"/>
  <c r="A17" i="3"/>
  <c r="P17" i="3" s="1"/>
  <c r="B17" i="2" s="1"/>
  <c r="D17" i="3"/>
  <c r="I16" i="3"/>
  <c r="Q16" i="3" s="1"/>
  <c r="C16" i="2" s="1"/>
  <c r="N16" i="3"/>
  <c r="R16" i="3"/>
  <c r="D16" i="2" s="1"/>
  <c r="A16" i="3"/>
  <c r="P16" i="3" s="1"/>
  <c r="B16" i="2" s="1"/>
  <c r="D16" i="3"/>
  <c r="I15" i="3"/>
  <c r="Q15" i="3" s="1"/>
  <c r="C15" i="2" s="1"/>
  <c r="N15" i="3"/>
  <c r="R15" i="3"/>
  <c r="D15" i="2" s="1"/>
  <c r="A15" i="3"/>
  <c r="P15" i="3" s="1"/>
  <c r="B15" i="2" s="1"/>
  <c r="D15" i="3"/>
  <c r="I14" i="3"/>
  <c r="Q14" i="3"/>
  <c r="C14" i="2" s="1"/>
  <c r="N14" i="3"/>
  <c r="R14" i="3"/>
  <c r="D14" i="2" s="1"/>
  <c r="A14" i="3"/>
  <c r="D14" i="3"/>
  <c r="P14" i="3"/>
  <c r="B14" i="2" s="1"/>
  <c r="I13" i="3"/>
  <c r="Q13" i="3"/>
  <c r="C13" i="2" s="1"/>
  <c r="N13" i="3"/>
  <c r="R13" i="3"/>
  <c r="D13" i="2" s="1"/>
  <c r="A13" i="3"/>
  <c r="D13" i="3"/>
  <c r="P13" i="3"/>
  <c r="B13" i="2"/>
  <c r="F13" i="2" s="1"/>
  <c r="P13" i="2" s="1"/>
  <c r="I12" i="3"/>
  <c r="Q12" i="3"/>
  <c r="C12" i="2" s="1"/>
  <c r="N12" i="3"/>
  <c r="A12" i="3"/>
  <c r="D12" i="3"/>
  <c r="P12" i="3" s="1"/>
  <c r="B12" i="2" s="1"/>
  <c r="I11" i="3"/>
  <c r="Q11" i="3" s="1"/>
  <c r="C11" i="2" s="1"/>
  <c r="N11" i="3"/>
  <c r="R11" i="3" s="1"/>
  <c r="D11" i="2" s="1"/>
  <c r="A11" i="3"/>
  <c r="D11" i="3"/>
  <c r="I10" i="3"/>
  <c r="Q10" i="3" s="1"/>
  <c r="C10" i="2" s="1"/>
  <c r="N10" i="3"/>
  <c r="R10" i="3"/>
  <c r="D10" i="2" s="1"/>
  <c r="A10" i="3"/>
  <c r="D10" i="3"/>
  <c r="I9" i="3"/>
  <c r="Q9" i="3" s="1"/>
  <c r="C9" i="2" s="1"/>
  <c r="N9" i="3"/>
  <c r="R9" i="3"/>
  <c r="D9" i="2" s="1"/>
  <c r="A9" i="3"/>
  <c r="D9" i="3"/>
  <c r="I8" i="3"/>
  <c r="N8" i="3"/>
  <c r="R8" i="3"/>
  <c r="D8" i="2" s="1"/>
  <c r="A8" i="3"/>
  <c r="P8" i="3" s="1"/>
  <c r="B8" i="2" s="1"/>
  <c r="F8" i="2" s="1"/>
  <c r="P8" i="2" s="1"/>
  <c r="D8" i="3"/>
  <c r="I7" i="3"/>
  <c r="Q7" i="3" s="1"/>
  <c r="C7" i="2" s="1"/>
  <c r="N7" i="3"/>
  <c r="R7" i="3" s="1"/>
  <c r="D7" i="2" s="1"/>
  <c r="A7" i="3"/>
  <c r="P7" i="3" s="1"/>
  <c r="B7" i="2" s="1"/>
  <c r="D7" i="3"/>
  <c r="I6" i="3"/>
  <c r="Q6" i="3" s="1"/>
  <c r="C6" i="2" s="1"/>
  <c r="N6" i="3"/>
  <c r="R6" i="3" s="1"/>
  <c r="D6" i="2" s="1"/>
  <c r="A6" i="3"/>
  <c r="D6" i="3"/>
  <c r="P6" i="3"/>
  <c r="B6" i="2" s="1"/>
  <c r="I5" i="3"/>
  <c r="Q5" i="3"/>
  <c r="C5" i="2" s="1"/>
  <c r="N5" i="3"/>
  <c r="R5" i="3" s="1"/>
  <c r="D5" i="2" s="1"/>
  <c r="A5" i="3"/>
  <c r="D5" i="3"/>
  <c r="P5" i="3"/>
  <c r="B5" i="2" s="1"/>
  <c r="F5" i="2" s="1"/>
  <c r="P5" i="2" s="1"/>
  <c r="I4" i="3"/>
  <c r="Q4" i="3"/>
  <c r="C4" i="2" s="1"/>
  <c r="N4" i="3"/>
  <c r="R4" i="3" s="1"/>
  <c r="D4" i="2" s="1"/>
  <c r="A4" i="3"/>
  <c r="D4" i="3"/>
  <c r="P4" i="3"/>
  <c r="B4" i="2" s="1"/>
  <c r="F4" i="2" s="1"/>
  <c r="P4" i="2" s="1"/>
  <c r="I3" i="3"/>
  <c r="Q3" i="3"/>
  <c r="C3" i="2" s="1"/>
  <c r="N3" i="3"/>
  <c r="R3" i="3" s="1"/>
  <c r="D3" i="2" s="1"/>
  <c r="F3" i="2" s="1"/>
  <c r="P3" i="2" s="1"/>
  <c r="A3" i="3"/>
  <c r="D3" i="3"/>
  <c r="P3" i="3"/>
  <c r="B3" i="2" s="1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P17" i="2"/>
  <c r="B105" i="2"/>
  <c r="C105" i="2"/>
  <c r="D105" i="2"/>
  <c r="H108" i="12" l="1"/>
  <c r="H106" i="12"/>
  <c r="I105" i="12"/>
  <c r="J108" i="12"/>
  <c r="F7" i="16"/>
  <c r="P7" i="16" s="1"/>
  <c r="F18" i="16"/>
  <c r="P18" i="16" s="1"/>
  <c r="F27" i="16"/>
  <c r="P27" i="16" s="1"/>
  <c r="F31" i="16"/>
  <c r="P31" i="16" s="1"/>
  <c r="F45" i="16"/>
  <c r="P45" i="16" s="1"/>
  <c r="Q58" i="9"/>
  <c r="C58" i="16" s="1"/>
  <c r="Q75" i="9"/>
  <c r="C75" i="16" s="1"/>
  <c r="F23" i="16"/>
  <c r="P23" i="16" s="1"/>
  <c r="F92" i="16"/>
  <c r="P92" i="16" s="1"/>
  <c r="F36" i="16"/>
  <c r="P36" i="16" s="1"/>
  <c r="Q53" i="9"/>
  <c r="C53" i="16" s="1"/>
  <c r="R60" i="9"/>
  <c r="D60" i="16" s="1"/>
  <c r="Q91" i="9"/>
  <c r="C91" i="16" s="1"/>
  <c r="R100" i="9"/>
  <c r="D100" i="16" s="1"/>
  <c r="Q25" i="9"/>
  <c r="C25" i="16" s="1"/>
  <c r="P34" i="9"/>
  <c r="B34" i="16" s="1"/>
  <c r="F34" i="16" s="1"/>
  <c r="P34" i="16" s="1"/>
  <c r="Q38" i="9"/>
  <c r="C38" i="16" s="1"/>
  <c r="Q44" i="9"/>
  <c r="C44" i="16" s="1"/>
  <c r="Q55" i="9"/>
  <c r="C55" i="16" s="1"/>
  <c r="P57" i="9"/>
  <c r="B57" i="16" s="1"/>
  <c r="F57" i="16" s="1"/>
  <c r="P57" i="16" s="1"/>
  <c r="Q66" i="9"/>
  <c r="C66" i="16" s="1"/>
  <c r="P72" i="9"/>
  <c r="B72" i="16" s="1"/>
  <c r="F72" i="16" s="1"/>
  <c r="P72" i="16" s="1"/>
  <c r="R81" i="9"/>
  <c r="D81" i="16" s="1"/>
  <c r="P82" i="9"/>
  <c r="B82" i="16" s="1"/>
  <c r="P84" i="9"/>
  <c r="B84" i="16" s="1"/>
  <c r="P95" i="9"/>
  <c r="B95" i="16" s="1"/>
  <c r="F95" i="16" s="1"/>
  <c r="P95" i="16" s="1"/>
  <c r="Q95" i="9"/>
  <c r="C95" i="16" s="1"/>
  <c r="P97" i="9"/>
  <c r="B97" i="16" s="1"/>
  <c r="F97" i="16" s="1"/>
  <c r="P97" i="16" s="1"/>
  <c r="Q22" i="9"/>
  <c r="C22" i="16" s="1"/>
  <c r="Q35" i="9"/>
  <c r="C35" i="16" s="1"/>
  <c r="Q37" i="9"/>
  <c r="C37" i="16" s="1"/>
  <c r="P51" i="9"/>
  <c r="B51" i="16" s="1"/>
  <c r="F51" i="16" s="1"/>
  <c r="P51" i="16" s="1"/>
  <c r="P66" i="9"/>
  <c r="B66" i="16" s="1"/>
  <c r="P86" i="9"/>
  <c r="B86" i="16" s="1"/>
  <c r="F86" i="16" s="1"/>
  <c r="P86" i="16" s="1"/>
  <c r="P88" i="9"/>
  <c r="B88" i="16" s="1"/>
  <c r="R94" i="9"/>
  <c r="D94" i="16" s="1"/>
  <c r="Q103" i="9"/>
  <c r="C103" i="16" s="1"/>
  <c r="Q19" i="9"/>
  <c r="C19" i="16" s="1"/>
  <c r="P6" i="9"/>
  <c r="B6" i="16" s="1"/>
  <c r="F6" i="16" s="1"/>
  <c r="P6" i="16" s="1"/>
  <c r="Q10" i="9"/>
  <c r="C10" i="16" s="1"/>
  <c r="P14" i="9"/>
  <c r="B14" i="16" s="1"/>
  <c r="Q17" i="9"/>
  <c r="C17" i="16" s="1"/>
  <c r="P39" i="9"/>
  <c r="B39" i="16" s="1"/>
  <c r="F39" i="16" s="1"/>
  <c r="P39" i="16" s="1"/>
  <c r="P41" i="9"/>
  <c r="B41" i="16" s="1"/>
  <c r="F41" i="16" s="1"/>
  <c r="P41" i="16" s="1"/>
  <c r="R46" i="9"/>
  <c r="D46" i="16" s="1"/>
  <c r="F46" i="16" s="1"/>
  <c r="P46" i="16" s="1"/>
  <c r="P55" i="9"/>
  <c r="B55" i="16" s="1"/>
  <c r="R63" i="9"/>
  <c r="D63" i="16" s="1"/>
  <c r="F63" i="16" s="1"/>
  <c r="P63" i="16" s="1"/>
  <c r="P64" i="9"/>
  <c r="B64" i="16" s="1"/>
  <c r="R70" i="9"/>
  <c r="D70" i="16" s="1"/>
  <c r="P78" i="9"/>
  <c r="B78" i="16" s="1"/>
  <c r="P80" i="9"/>
  <c r="B80" i="16" s="1"/>
  <c r="R84" i="9"/>
  <c r="D84" i="16" s="1"/>
  <c r="Q8" i="9"/>
  <c r="C8" i="16" s="1"/>
  <c r="Q9" i="9"/>
  <c r="C9" i="16" s="1"/>
  <c r="P24" i="9"/>
  <c r="B24" i="16" s="1"/>
  <c r="F24" i="16" s="1"/>
  <c r="Q34" i="9"/>
  <c r="C34" i="16" s="1"/>
  <c r="P53" i="9"/>
  <c r="B53" i="16" s="1"/>
  <c r="F53" i="16" s="1"/>
  <c r="P53" i="16" s="1"/>
  <c r="Q60" i="9"/>
  <c r="C60" i="16" s="1"/>
  <c r="R61" i="9"/>
  <c r="D61" i="16" s="1"/>
  <c r="P62" i="9"/>
  <c r="B62" i="16" s="1"/>
  <c r="R64" i="9"/>
  <c r="D64" i="16" s="1"/>
  <c r="R66" i="9"/>
  <c r="D66" i="16" s="1"/>
  <c r="P71" i="9"/>
  <c r="B71" i="16" s="1"/>
  <c r="F71" i="16" s="1"/>
  <c r="P71" i="16" s="1"/>
  <c r="P76" i="9"/>
  <c r="B76" i="16" s="1"/>
  <c r="R78" i="9"/>
  <c r="D78" i="16" s="1"/>
  <c r="Q81" i="9"/>
  <c r="C81" i="16" s="1"/>
  <c r="P93" i="9"/>
  <c r="B93" i="16" s="1"/>
  <c r="P13" i="9"/>
  <c r="B13" i="16" s="1"/>
  <c r="P58" i="9"/>
  <c r="B58" i="16" s="1"/>
  <c r="Q61" i="9"/>
  <c r="C61" i="16" s="1"/>
  <c r="P85" i="9"/>
  <c r="B85" i="16" s="1"/>
  <c r="F85" i="16" s="1"/>
  <c r="R102" i="9"/>
  <c r="D102" i="16" s="1"/>
  <c r="P103" i="9"/>
  <c r="B103" i="16" s="1"/>
  <c r="Q6" i="9"/>
  <c r="C6" i="16" s="1"/>
  <c r="Q27" i="9"/>
  <c r="C27" i="16" s="1"/>
  <c r="E27" i="16" s="1"/>
  <c r="Q4" i="9"/>
  <c r="C4" i="16" s="1"/>
  <c r="Q7" i="9"/>
  <c r="C7" i="16" s="1"/>
  <c r="E7" i="16" s="1"/>
  <c r="P11" i="9"/>
  <c r="B11" i="16" s="1"/>
  <c r="F11" i="16" s="1"/>
  <c r="Q14" i="9"/>
  <c r="C14" i="16" s="1"/>
  <c r="Q15" i="9"/>
  <c r="C15" i="16" s="1"/>
  <c r="P19" i="9"/>
  <c r="B19" i="16" s="1"/>
  <c r="F19" i="16" s="1"/>
  <c r="P19" i="16" s="1"/>
  <c r="Q26" i="9"/>
  <c r="C26" i="16" s="1"/>
  <c r="Q30" i="9"/>
  <c r="C30" i="16" s="1"/>
  <c r="P38" i="9"/>
  <c r="B38" i="16" s="1"/>
  <c r="F38" i="16" s="1"/>
  <c r="P38" i="16" s="1"/>
  <c r="Q41" i="9"/>
  <c r="C41" i="16" s="1"/>
  <c r="R44" i="9"/>
  <c r="D44" i="16" s="1"/>
  <c r="R48" i="9"/>
  <c r="D48" i="16" s="1"/>
  <c r="F48" i="16" s="1"/>
  <c r="P48" i="16" s="1"/>
  <c r="R55" i="9"/>
  <c r="D55" i="16" s="1"/>
  <c r="R59" i="9"/>
  <c r="D59" i="16" s="1"/>
  <c r="P60" i="9"/>
  <c r="B60" i="16" s="1"/>
  <c r="P65" i="9"/>
  <c r="B65" i="16" s="1"/>
  <c r="F65" i="16" s="1"/>
  <c r="P65" i="16" s="1"/>
  <c r="P67" i="9"/>
  <c r="B67" i="16" s="1"/>
  <c r="P73" i="9"/>
  <c r="B73" i="16" s="1"/>
  <c r="F73" i="16" s="1"/>
  <c r="P73" i="16" s="1"/>
  <c r="P79" i="9"/>
  <c r="B79" i="16" s="1"/>
  <c r="F79" i="16" s="1"/>
  <c r="P79" i="16" s="1"/>
  <c r="R80" i="9"/>
  <c r="D80" i="16" s="1"/>
  <c r="R91" i="9"/>
  <c r="D91" i="16" s="1"/>
  <c r="R103" i="9"/>
  <c r="D103" i="16" s="1"/>
  <c r="Q5" i="9"/>
  <c r="C5" i="16" s="1"/>
  <c r="P10" i="9"/>
  <c r="B10" i="16" s="1"/>
  <c r="F10" i="16" s="1"/>
  <c r="P10" i="16" s="1"/>
  <c r="Q13" i="9"/>
  <c r="C13" i="16" s="1"/>
  <c r="Q40" i="9"/>
  <c r="C40" i="16" s="1"/>
  <c r="F43" i="16"/>
  <c r="P43" i="16" s="1"/>
  <c r="R49" i="9"/>
  <c r="D49" i="16" s="1"/>
  <c r="F49" i="16" s="1"/>
  <c r="P49" i="16" s="1"/>
  <c r="R56" i="9"/>
  <c r="D56" i="16" s="1"/>
  <c r="Q59" i="9"/>
  <c r="C59" i="16" s="1"/>
  <c r="R67" i="9"/>
  <c r="D67" i="16" s="1"/>
  <c r="P75" i="9"/>
  <c r="B75" i="16" s="1"/>
  <c r="F75" i="16" s="1"/>
  <c r="P75" i="16" s="1"/>
  <c r="P77" i="9"/>
  <c r="B77" i="16" s="1"/>
  <c r="F77" i="16" s="1"/>
  <c r="P77" i="16" s="1"/>
  <c r="Q82" i="9"/>
  <c r="C82" i="16" s="1"/>
  <c r="Q88" i="9"/>
  <c r="C88" i="16" s="1"/>
  <c r="Q92" i="9"/>
  <c r="C92" i="16" s="1"/>
  <c r="Q99" i="9"/>
  <c r="C99" i="16" s="1"/>
  <c r="Q102" i="9"/>
  <c r="C102" i="16" s="1"/>
  <c r="P104" i="9"/>
  <c r="B104" i="16" s="1"/>
  <c r="F104" i="16" s="1"/>
  <c r="P104" i="16" s="1"/>
  <c r="F32" i="16"/>
  <c r="P32" i="16" s="1"/>
  <c r="F42" i="16"/>
  <c r="P42" i="16" s="1"/>
  <c r="P56" i="9"/>
  <c r="B56" i="16" s="1"/>
  <c r="P89" i="9"/>
  <c r="B89" i="16" s="1"/>
  <c r="F89" i="16" s="1"/>
  <c r="P89" i="16" s="1"/>
  <c r="P70" i="9"/>
  <c r="B70" i="16" s="1"/>
  <c r="P87" i="9"/>
  <c r="B87" i="16" s="1"/>
  <c r="F50" i="16"/>
  <c r="P50" i="16" s="1"/>
  <c r="F52" i="16"/>
  <c r="P90" i="9"/>
  <c r="B90" i="16" s="1"/>
  <c r="F90" i="16" s="1"/>
  <c r="P90" i="16" s="1"/>
  <c r="F83" i="16"/>
  <c r="P83" i="16" s="1"/>
  <c r="F58" i="16"/>
  <c r="P58" i="16" s="1"/>
  <c r="P81" i="9"/>
  <c r="B81" i="16" s="1"/>
  <c r="F76" i="2"/>
  <c r="P76" i="2" s="1"/>
  <c r="F69" i="2"/>
  <c r="P69" i="2" s="1"/>
  <c r="F65" i="2"/>
  <c r="P65" i="2" s="1"/>
  <c r="F48" i="2"/>
  <c r="P48" i="2" s="1"/>
  <c r="F98" i="2"/>
  <c r="P98" i="2" s="1"/>
  <c r="R100" i="3"/>
  <c r="D100" i="2" s="1"/>
  <c r="Q52" i="3"/>
  <c r="C52" i="2" s="1"/>
  <c r="Q68" i="3"/>
  <c r="C68" i="2" s="1"/>
  <c r="Q76" i="3"/>
  <c r="C76" i="2" s="1"/>
  <c r="Q84" i="3"/>
  <c r="C84" i="2" s="1"/>
  <c r="Q92" i="3"/>
  <c r="C92" i="2" s="1"/>
  <c r="E92" i="2" s="1"/>
  <c r="Q100" i="3"/>
  <c r="C100" i="2" s="1"/>
  <c r="Q51" i="3"/>
  <c r="C51" i="2" s="1"/>
  <c r="Q67" i="3"/>
  <c r="C67" i="2" s="1"/>
  <c r="F67" i="2"/>
  <c r="P67" i="2" s="1"/>
  <c r="F64" i="2"/>
  <c r="P64" i="2" s="1"/>
  <c r="F7" i="2"/>
  <c r="E7" i="2" s="1"/>
  <c r="F27" i="2"/>
  <c r="P27" i="2" s="1"/>
  <c r="F30" i="2"/>
  <c r="P30" i="2" s="1"/>
  <c r="F21" i="2"/>
  <c r="P21" i="2" s="1"/>
  <c r="F20" i="2"/>
  <c r="P20" i="2" s="1"/>
  <c r="F50" i="2"/>
  <c r="P50" i="2" s="1"/>
  <c r="F58" i="2"/>
  <c r="P58" i="2" s="1"/>
  <c r="F22" i="2"/>
  <c r="P22" i="2" s="1"/>
  <c r="F52" i="2"/>
  <c r="P52" i="2" s="1"/>
  <c r="F56" i="2"/>
  <c r="P56" i="2" s="1"/>
  <c r="F14" i="2"/>
  <c r="E14" i="2" s="1"/>
  <c r="F16" i="2"/>
  <c r="P16" i="2" s="1"/>
  <c r="E3" i="2"/>
  <c r="G3" i="2" s="1"/>
  <c r="I3" i="2" s="1"/>
  <c r="K3" i="2" s="1"/>
  <c r="M3" i="2" s="1"/>
  <c r="B4" i="1" s="1"/>
  <c r="H4" i="1" s="1"/>
  <c r="B3" i="12" s="1"/>
  <c r="E97" i="2"/>
  <c r="E89" i="2"/>
  <c r="F81" i="2"/>
  <c r="P81" i="2" s="1"/>
  <c r="F84" i="2"/>
  <c r="P7" i="2"/>
  <c r="E13" i="2"/>
  <c r="P10" i="3"/>
  <c r="B10" i="2" s="1"/>
  <c r="P14" i="2"/>
  <c r="E39" i="2"/>
  <c r="P39" i="2"/>
  <c r="P19" i="3"/>
  <c r="B19" i="2" s="1"/>
  <c r="F24" i="2"/>
  <c r="P24" i="2" s="1"/>
  <c r="E23" i="2"/>
  <c r="H3" i="2"/>
  <c r="J3" i="2" s="1"/>
  <c r="L3" i="2" s="1"/>
  <c r="F6" i="2"/>
  <c r="G17" i="2"/>
  <c r="I17" i="2" s="1"/>
  <c r="K17" i="2" s="1"/>
  <c r="M17" i="2" s="1"/>
  <c r="B18" i="1" s="1"/>
  <c r="H18" i="1" s="1"/>
  <c r="B17" i="12" s="1"/>
  <c r="H17" i="2"/>
  <c r="J17" i="2" s="1"/>
  <c r="L17" i="2" s="1"/>
  <c r="F10" i="2"/>
  <c r="P10" i="2" s="1"/>
  <c r="F15" i="2"/>
  <c r="P15" i="2" s="1"/>
  <c r="E20" i="2"/>
  <c r="P46" i="3"/>
  <c r="B46" i="2" s="1"/>
  <c r="F26" i="2"/>
  <c r="P26" i="2" s="1"/>
  <c r="Q27" i="3"/>
  <c r="C27" i="2" s="1"/>
  <c r="E27" i="2" s="1"/>
  <c r="F49" i="2"/>
  <c r="P49" i="2" s="1"/>
  <c r="F18" i="2"/>
  <c r="P18" i="2" s="1"/>
  <c r="P25" i="3"/>
  <c r="B25" i="2" s="1"/>
  <c r="E32" i="2"/>
  <c r="E4" i="2"/>
  <c r="E5" i="2"/>
  <c r="F25" i="2"/>
  <c r="P25" i="2" s="1"/>
  <c r="E28" i="2"/>
  <c r="E35" i="2"/>
  <c r="P37" i="3"/>
  <c r="B37" i="2" s="1"/>
  <c r="P11" i="3"/>
  <c r="B11" i="2" s="1"/>
  <c r="F11" i="2" s="1"/>
  <c r="R12" i="3"/>
  <c r="D12" i="2" s="1"/>
  <c r="F12" i="2" s="1"/>
  <c r="P12" i="2" s="1"/>
  <c r="Q19" i="3"/>
  <c r="C19" i="2" s="1"/>
  <c r="F41" i="2"/>
  <c r="P41" i="2" s="1"/>
  <c r="F57" i="2"/>
  <c r="P57" i="2" s="1"/>
  <c r="Q8" i="3"/>
  <c r="C8" i="2" s="1"/>
  <c r="E8" i="2" s="1"/>
  <c r="P9" i="3"/>
  <c r="B9" i="2" s="1"/>
  <c r="F9" i="2" s="1"/>
  <c r="F37" i="2"/>
  <c r="P37" i="2" s="1"/>
  <c r="F46" i="2"/>
  <c r="P46" i="2" s="1"/>
  <c r="P55" i="3"/>
  <c r="B55" i="2" s="1"/>
  <c r="F55" i="2" s="1"/>
  <c r="P55" i="2" s="1"/>
  <c r="F73" i="2"/>
  <c r="P73" i="2" s="1"/>
  <c r="F74" i="2"/>
  <c r="P74" i="2" s="1"/>
  <c r="E45" i="2"/>
  <c r="F66" i="2"/>
  <c r="P66" i="2" s="1"/>
  <c r="F19" i="2"/>
  <c r="P19" i="2" s="1"/>
  <c r="E37" i="2"/>
  <c r="R101" i="3"/>
  <c r="D101" i="2" s="1"/>
  <c r="E69" i="2"/>
  <c r="Q101" i="3"/>
  <c r="C101" i="2" s="1"/>
  <c r="F53" i="2"/>
  <c r="F61" i="2"/>
  <c r="P61" i="2" s="1"/>
  <c r="R29" i="3"/>
  <c r="D29" i="2" s="1"/>
  <c r="F29" i="2" s="1"/>
  <c r="P29" i="2" s="1"/>
  <c r="Q48" i="3"/>
  <c r="C48" i="2" s="1"/>
  <c r="E48" i="2" s="1"/>
  <c r="P54" i="3"/>
  <c r="B54" i="2" s="1"/>
  <c r="F54" i="2" s="1"/>
  <c r="F60" i="2"/>
  <c r="P60" i="2" s="1"/>
  <c r="F68" i="2"/>
  <c r="P68" i="2" s="1"/>
  <c r="F82" i="2"/>
  <c r="Q99" i="3"/>
  <c r="C99" i="2" s="1"/>
  <c r="J105" i="12"/>
  <c r="F14" i="16"/>
  <c r="P17" i="9"/>
  <c r="B17" i="16" s="1"/>
  <c r="F17" i="16" s="1"/>
  <c r="F36" i="2"/>
  <c r="P36" i="2" s="1"/>
  <c r="Q40" i="3"/>
  <c r="C40" i="2" s="1"/>
  <c r="P43" i="3"/>
  <c r="B43" i="2" s="1"/>
  <c r="P47" i="3"/>
  <c r="B47" i="2" s="1"/>
  <c r="F47" i="2" s="1"/>
  <c r="P47" i="2" s="1"/>
  <c r="Q56" i="3"/>
  <c r="C56" i="2" s="1"/>
  <c r="P62" i="3"/>
  <c r="B62" i="2" s="1"/>
  <c r="F62" i="2" s="1"/>
  <c r="P62" i="2" s="1"/>
  <c r="D104" i="2"/>
  <c r="F9" i="16"/>
  <c r="P9" i="16" s="1"/>
  <c r="Q30" i="3"/>
  <c r="C30" i="2" s="1"/>
  <c r="Q33" i="3"/>
  <c r="C33" i="2" s="1"/>
  <c r="P34" i="3"/>
  <c r="B34" i="2" s="1"/>
  <c r="F34" i="2" s="1"/>
  <c r="P34" i="2" s="1"/>
  <c r="R43" i="3"/>
  <c r="D43" i="2" s="1"/>
  <c r="P51" i="3"/>
  <c r="B51" i="2" s="1"/>
  <c r="P63" i="3"/>
  <c r="B63" i="2" s="1"/>
  <c r="F63" i="2" s="1"/>
  <c r="P63" i="2" s="1"/>
  <c r="P31" i="3"/>
  <c r="B31" i="2" s="1"/>
  <c r="F31" i="2" s="1"/>
  <c r="P59" i="3"/>
  <c r="B59" i="2" s="1"/>
  <c r="F59" i="2" s="1"/>
  <c r="E65" i="2"/>
  <c r="F90" i="2"/>
  <c r="F8" i="16"/>
  <c r="P8" i="16" s="1"/>
  <c r="P33" i="3"/>
  <c r="B33" i="2" s="1"/>
  <c r="F33" i="2" s="1"/>
  <c r="P33" i="2" s="1"/>
  <c r="Q38" i="3"/>
  <c r="C38" i="2" s="1"/>
  <c r="E38" i="2" s="1"/>
  <c r="R40" i="3"/>
  <c r="D40" i="2" s="1"/>
  <c r="F40" i="2" s="1"/>
  <c r="P40" i="2" s="1"/>
  <c r="P42" i="3"/>
  <c r="B42" i="2" s="1"/>
  <c r="F42" i="2" s="1"/>
  <c r="F44" i="2"/>
  <c r="R51" i="3"/>
  <c r="D51" i="2" s="1"/>
  <c r="Q81" i="3"/>
  <c r="C81" i="2" s="1"/>
  <c r="F3" i="16"/>
  <c r="E3" i="16" s="1"/>
  <c r="F5" i="16"/>
  <c r="P5" i="16" s="1"/>
  <c r="F20" i="16"/>
  <c r="P20" i="16" s="1"/>
  <c r="P75" i="3"/>
  <c r="B75" i="2" s="1"/>
  <c r="F75" i="2" s="1"/>
  <c r="P83" i="3"/>
  <c r="B83" i="2" s="1"/>
  <c r="F83" i="2" s="1"/>
  <c r="P91" i="3"/>
  <c r="B91" i="2" s="1"/>
  <c r="F91" i="2" s="1"/>
  <c r="P99" i="3"/>
  <c r="B99" i="2" s="1"/>
  <c r="F99" i="2" s="1"/>
  <c r="P99" i="2" s="1"/>
  <c r="P100" i="3"/>
  <c r="B100" i="2" s="1"/>
  <c r="F25" i="16"/>
  <c r="P25" i="16" s="1"/>
  <c r="P77" i="3"/>
  <c r="B77" i="2" s="1"/>
  <c r="F77" i="2" s="1"/>
  <c r="P85" i="3"/>
  <c r="B85" i="2" s="1"/>
  <c r="F85" i="2" s="1"/>
  <c r="P93" i="3"/>
  <c r="B93" i="2" s="1"/>
  <c r="F93" i="2" s="1"/>
  <c r="P101" i="3"/>
  <c r="B101" i="2" s="1"/>
  <c r="R12" i="9"/>
  <c r="D12" i="16" s="1"/>
  <c r="F12" i="16" s="1"/>
  <c r="P15" i="9"/>
  <c r="B15" i="16" s="1"/>
  <c r="F15" i="16" s="1"/>
  <c r="P70" i="3"/>
  <c r="B70" i="2" s="1"/>
  <c r="F70" i="2" s="1"/>
  <c r="P78" i="3"/>
  <c r="B78" i="2" s="1"/>
  <c r="F78" i="2" s="1"/>
  <c r="P86" i="3"/>
  <c r="B86" i="2" s="1"/>
  <c r="F86" i="2" s="1"/>
  <c r="P94" i="3"/>
  <c r="B94" i="2" s="1"/>
  <c r="F94" i="2" s="1"/>
  <c r="P102" i="3"/>
  <c r="B102" i="2" s="1"/>
  <c r="F102" i="2" s="1"/>
  <c r="E31" i="16"/>
  <c r="F33" i="16"/>
  <c r="P71" i="3"/>
  <c r="B71" i="2" s="1"/>
  <c r="F71" i="2" s="1"/>
  <c r="P79" i="3"/>
  <c r="B79" i="2" s="1"/>
  <c r="F79" i="2" s="1"/>
  <c r="P87" i="3"/>
  <c r="B87" i="2" s="1"/>
  <c r="F87" i="2" s="1"/>
  <c r="P95" i="3"/>
  <c r="B95" i="2" s="1"/>
  <c r="F95" i="2" s="1"/>
  <c r="P95" i="2" s="1"/>
  <c r="P103" i="3"/>
  <c r="B103" i="2" s="1"/>
  <c r="F103" i="2" s="1"/>
  <c r="R4" i="9"/>
  <c r="D4" i="16" s="1"/>
  <c r="F4" i="16" s="1"/>
  <c r="P4" i="16" s="1"/>
  <c r="Q16" i="9"/>
  <c r="C16" i="16" s="1"/>
  <c r="E18" i="16"/>
  <c r="P35" i="9"/>
  <c r="B35" i="16" s="1"/>
  <c r="F35" i="16" s="1"/>
  <c r="P35" i="16" s="1"/>
  <c r="P72" i="3"/>
  <c r="B72" i="2" s="1"/>
  <c r="F72" i="2" s="1"/>
  <c r="P80" i="3"/>
  <c r="B80" i="2" s="1"/>
  <c r="F80" i="2" s="1"/>
  <c r="P88" i="3"/>
  <c r="B88" i="2" s="1"/>
  <c r="F88" i="2" s="1"/>
  <c r="P96" i="3"/>
  <c r="B96" i="2" s="1"/>
  <c r="F96" i="2" s="1"/>
  <c r="P104" i="3"/>
  <c r="B104" i="2" s="1"/>
  <c r="Q20" i="9"/>
  <c r="C20" i="16" s="1"/>
  <c r="E20" i="16" s="1"/>
  <c r="Q21" i="9"/>
  <c r="C21" i="16" s="1"/>
  <c r="Q28" i="9"/>
  <c r="C28" i="16" s="1"/>
  <c r="Q29" i="9"/>
  <c r="C29" i="16" s="1"/>
  <c r="F37" i="16"/>
  <c r="P37" i="16" s="1"/>
  <c r="R40" i="9"/>
  <c r="D40" i="16" s="1"/>
  <c r="F40" i="16" s="1"/>
  <c r="P44" i="9"/>
  <c r="B44" i="16" s="1"/>
  <c r="P61" i="9"/>
  <c r="B61" i="16" s="1"/>
  <c r="R26" i="9"/>
  <c r="D26" i="16" s="1"/>
  <c r="F26" i="16" s="1"/>
  <c r="P26" i="16" s="1"/>
  <c r="P28" i="9"/>
  <c r="B28" i="16" s="1"/>
  <c r="F28" i="16" s="1"/>
  <c r="P28" i="16" s="1"/>
  <c r="R13" i="9"/>
  <c r="D13" i="16" s="1"/>
  <c r="P16" i="9"/>
  <c r="B16" i="16" s="1"/>
  <c r="F16" i="16" s="1"/>
  <c r="P16" i="16" s="1"/>
  <c r="P21" i="9"/>
  <c r="B21" i="16" s="1"/>
  <c r="F21" i="16" s="1"/>
  <c r="P21" i="16" s="1"/>
  <c r="P22" i="9"/>
  <c r="B22" i="16" s="1"/>
  <c r="F22" i="16" s="1"/>
  <c r="P22" i="16" s="1"/>
  <c r="P29" i="9"/>
  <c r="B29" i="16" s="1"/>
  <c r="F29" i="16" s="1"/>
  <c r="P29" i="16" s="1"/>
  <c r="P30" i="9"/>
  <c r="B30" i="16" s="1"/>
  <c r="F30" i="16" s="1"/>
  <c r="E36" i="16"/>
  <c r="P54" i="9"/>
  <c r="B54" i="16" s="1"/>
  <c r="R47" i="9"/>
  <c r="D47" i="16" s="1"/>
  <c r="F47" i="16" s="1"/>
  <c r="P47" i="16" s="1"/>
  <c r="Q57" i="9"/>
  <c r="C57" i="16" s="1"/>
  <c r="Q46" i="9"/>
  <c r="C46" i="16" s="1"/>
  <c r="Q49" i="9"/>
  <c r="C49" i="16" s="1"/>
  <c r="Q51" i="9"/>
  <c r="C51" i="16" s="1"/>
  <c r="F62" i="16"/>
  <c r="P62" i="16" s="1"/>
  <c r="Q62" i="9"/>
  <c r="C62" i="16" s="1"/>
  <c r="R54" i="9"/>
  <c r="D54" i="16" s="1"/>
  <c r="Q50" i="9"/>
  <c r="C50" i="16" s="1"/>
  <c r="Q56" i="9"/>
  <c r="C56" i="16" s="1"/>
  <c r="P59" i="9"/>
  <c r="B59" i="16" s="1"/>
  <c r="Q64" i="9"/>
  <c r="C64" i="16" s="1"/>
  <c r="R68" i="9"/>
  <c r="D68" i="16" s="1"/>
  <c r="Q70" i="9"/>
  <c r="C70" i="16" s="1"/>
  <c r="Q93" i="9"/>
  <c r="C93" i="16" s="1"/>
  <c r="Q65" i="9"/>
  <c r="C65" i="16" s="1"/>
  <c r="R69" i="9"/>
  <c r="D69" i="16" s="1"/>
  <c r="F69" i="16" s="1"/>
  <c r="P69" i="16" s="1"/>
  <c r="Q71" i="9"/>
  <c r="C71" i="16" s="1"/>
  <c r="Q63" i="9"/>
  <c r="C63" i="16" s="1"/>
  <c r="P68" i="9"/>
  <c r="B68" i="16" s="1"/>
  <c r="P94" i="9"/>
  <c r="B94" i="16" s="1"/>
  <c r="Q96" i="9"/>
  <c r="C96" i="16" s="1"/>
  <c r="P102" i="9"/>
  <c r="B102" i="16" s="1"/>
  <c r="R74" i="9"/>
  <c r="D74" i="16" s="1"/>
  <c r="R76" i="9"/>
  <c r="D76" i="16" s="1"/>
  <c r="F76" i="16" s="1"/>
  <c r="P76" i="16" s="1"/>
  <c r="Q77" i="9"/>
  <c r="C77" i="16" s="1"/>
  <c r="Q83" i="9"/>
  <c r="C83" i="16" s="1"/>
  <c r="Q78" i="9"/>
  <c r="C78" i="16" s="1"/>
  <c r="Q89" i="9"/>
  <c r="C89" i="16" s="1"/>
  <c r="P91" i="9"/>
  <c r="B91" i="16" s="1"/>
  <c r="R96" i="9"/>
  <c r="D96" i="16" s="1"/>
  <c r="F96" i="16" s="1"/>
  <c r="P96" i="16" s="1"/>
  <c r="P101" i="9"/>
  <c r="B101" i="16" s="1"/>
  <c r="F101" i="16" s="1"/>
  <c r="R82" i="9"/>
  <c r="D82" i="16" s="1"/>
  <c r="Q90" i="9"/>
  <c r="C90" i="16" s="1"/>
  <c r="Q104" i="9"/>
  <c r="C104" i="16" s="1"/>
  <c r="P74" i="9"/>
  <c r="B74" i="16" s="1"/>
  <c r="R87" i="9"/>
  <c r="D87" i="16" s="1"/>
  <c r="R88" i="9"/>
  <c r="D88" i="16" s="1"/>
  <c r="R93" i="9"/>
  <c r="D93" i="16" s="1"/>
  <c r="P98" i="9"/>
  <c r="B98" i="16" s="1"/>
  <c r="F98" i="16" s="1"/>
  <c r="P99" i="9"/>
  <c r="B99" i="16" s="1"/>
  <c r="F99" i="16" s="1"/>
  <c r="P99" i="16" s="1"/>
  <c r="P100" i="9"/>
  <c r="B100" i="16" s="1"/>
  <c r="Q76" i="9"/>
  <c r="C76" i="16" s="1"/>
  <c r="Q97" i="9"/>
  <c r="C97" i="16" s="1"/>
  <c r="F100" i="2" l="1"/>
  <c r="F61" i="16"/>
  <c r="P61" i="16" s="1"/>
  <c r="F94" i="16"/>
  <c r="P94" i="16" s="1"/>
  <c r="E92" i="16"/>
  <c r="F78" i="16"/>
  <c r="P78" i="16" s="1"/>
  <c r="F102" i="16"/>
  <c r="P102" i="16" s="1"/>
  <c r="E51" i="16"/>
  <c r="G51" i="16" s="1"/>
  <c r="I51" i="16" s="1"/>
  <c r="K51" i="16" s="1"/>
  <c r="M51" i="16" s="1"/>
  <c r="B51" i="6" s="1"/>
  <c r="H51" i="6" s="1"/>
  <c r="E50" i="12" s="1"/>
  <c r="F56" i="16"/>
  <c r="P56" i="16" s="1"/>
  <c r="F60" i="16"/>
  <c r="P60" i="16" s="1"/>
  <c r="E45" i="16"/>
  <c r="F13" i="16"/>
  <c r="P13" i="16" s="1"/>
  <c r="F82" i="16"/>
  <c r="P82" i="16" s="1"/>
  <c r="E23" i="16"/>
  <c r="G23" i="16" s="1"/>
  <c r="I23" i="16" s="1"/>
  <c r="K23" i="16" s="1"/>
  <c r="M23" i="16" s="1"/>
  <c r="B23" i="6" s="1"/>
  <c r="H23" i="6" s="1"/>
  <c r="E22" i="12" s="1"/>
  <c r="E34" i="16"/>
  <c r="F66" i="16"/>
  <c r="P66" i="16" s="1"/>
  <c r="F70" i="16"/>
  <c r="P70" i="16" s="1"/>
  <c r="F55" i="16"/>
  <c r="P55" i="16" s="1"/>
  <c r="F80" i="16"/>
  <c r="P80" i="16" s="1"/>
  <c r="E42" i="16"/>
  <c r="F44" i="16"/>
  <c r="P44" i="16" s="1"/>
  <c r="F67" i="16"/>
  <c r="P67" i="16" s="1"/>
  <c r="E43" i="16"/>
  <c r="H43" i="16" s="1"/>
  <c r="J43" i="16" s="1"/>
  <c r="L43" i="16" s="1"/>
  <c r="O43" i="16" s="1"/>
  <c r="D43" i="6" s="1"/>
  <c r="J43" i="6" s="1"/>
  <c r="G42" i="12" s="1"/>
  <c r="F103" i="16"/>
  <c r="E103" i="16" s="1"/>
  <c r="E26" i="2"/>
  <c r="E76" i="2"/>
  <c r="H76" i="2" s="1"/>
  <c r="J76" i="2" s="1"/>
  <c r="L76" i="2" s="1"/>
  <c r="F93" i="16"/>
  <c r="P93" i="16" s="1"/>
  <c r="F88" i="16"/>
  <c r="P88" i="16" s="1"/>
  <c r="P85" i="16"/>
  <c r="E85" i="16"/>
  <c r="G85" i="16" s="1"/>
  <c r="I85" i="16" s="1"/>
  <c r="K85" i="16" s="1"/>
  <c r="M85" i="16" s="1"/>
  <c r="E79" i="16"/>
  <c r="H79" i="16" s="1"/>
  <c r="J79" i="16" s="1"/>
  <c r="L79" i="16" s="1"/>
  <c r="F64" i="16"/>
  <c r="P64" i="16" s="1"/>
  <c r="F84" i="16"/>
  <c r="P84" i="16" s="1"/>
  <c r="F81" i="16"/>
  <c r="P81" i="16" s="1"/>
  <c r="F59" i="16"/>
  <c r="P59" i="16" s="1"/>
  <c r="E41" i="16"/>
  <c r="E83" i="16"/>
  <c r="H83" i="16" s="1"/>
  <c r="J83" i="16" s="1"/>
  <c r="L83" i="16" s="1"/>
  <c r="P11" i="16"/>
  <c r="E11" i="16"/>
  <c r="P24" i="16"/>
  <c r="E24" i="16"/>
  <c r="G24" i="16" s="1"/>
  <c r="I24" i="16" s="1"/>
  <c r="K24" i="16" s="1"/>
  <c r="M24" i="16" s="1"/>
  <c r="B24" i="6" s="1"/>
  <c r="H24" i="6" s="1"/>
  <c r="E23" i="12" s="1"/>
  <c r="H7" i="16"/>
  <c r="J7" i="16" s="1"/>
  <c r="L7" i="16" s="1"/>
  <c r="O7" i="16" s="1"/>
  <c r="D7" i="6" s="1"/>
  <c r="J7" i="6" s="1"/>
  <c r="G6" i="12" s="1"/>
  <c r="G7" i="16"/>
  <c r="I7" i="16" s="1"/>
  <c r="K7" i="16" s="1"/>
  <c r="M7" i="16" s="1"/>
  <c r="B7" i="6" s="1"/>
  <c r="H7" i="6" s="1"/>
  <c r="E6" i="12" s="1"/>
  <c r="E46" i="16"/>
  <c r="G46" i="16" s="1"/>
  <c r="I46" i="16" s="1"/>
  <c r="K46" i="16" s="1"/>
  <c r="M46" i="16" s="1"/>
  <c r="B46" i="6" s="1"/>
  <c r="H46" i="6" s="1"/>
  <c r="E45" i="12" s="1"/>
  <c r="F100" i="16"/>
  <c r="E100" i="16" s="1"/>
  <c r="E86" i="16"/>
  <c r="G86" i="16" s="1"/>
  <c r="I86" i="16" s="1"/>
  <c r="K86" i="16" s="1"/>
  <c r="M86" i="16" s="1"/>
  <c r="F91" i="16"/>
  <c r="P91" i="16" s="1"/>
  <c r="E49" i="16"/>
  <c r="G49" i="16" s="1"/>
  <c r="I49" i="16" s="1"/>
  <c r="K49" i="16" s="1"/>
  <c r="M49" i="16" s="1"/>
  <c r="B49" i="6" s="1"/>
  <c r="H49" i="6" s="1"/>
  <c r="E48" i="12" s="1"/>
  <c r="E32" i="16"/>
  <c r="H24" i="16"/>
  <c r="J24" i="16" s="1"/>
  <c r="L24" i="16" s="1"/>
  <c r="N24" i="16" s="1"/>
  <c r="C24" i="6" s="1"/>
  <c r="I24" i="6" s="1"/>
  <c r="F23" i="12" s="1"/>
  <c r="E71" i="16"/>
  <c r="H71" i="16" s="1"/>
  <c r="J71" i="16" s="1"/>
  <c r="L71" i="16" s="1"/>
  <c r="E104" i="16"/>
  <c r="G104" i="16" s="1"/>
  <c r="I104" i="16" s="1"/>
  <c r="K104" i="16" s="1"/>
  <c r="M104" i="16" s="1"/>
  <c r="E10" i="16"/>
  <c r="H10" i="16" s="1"/>
  <c r="J10" i="16" s="1"/>
  <c r="L10" i="16" s="1"/>
  <c r="E89" i="16"/>
  <c r="H89" i="16" s="1"/>
  <c r="J89" i="16" s="1"/>
  <c r="L89" i="16" s="1"/>
  <c r="E50" i="16"/>
  <c r="H50" i="16" s="1"/>
  <c r="J50" i="16" s="1"/>
  <c r="L50" i="16" s="1"/>
  <c r="E57" i="16"/>
  <c r="H57" i="16" s="1"/>
  <c r="J57" i="16" s="1"/>
  <c r="L57" i="16" s="1"/>
  <c r="E63" i="16"/>
  <c r="G63" i="16" s="1"/>
  <c r="I63" i="16" s="1"/>
  <c r="K63" i="16" s="1"/>
  <c r="M63" i="16" s="1"/>
  <c r="B63" i="6" s="1"/>
  <c r="H63" i="6" s="1"/>
  <c r="E62" i="12" s="1"/>
  <c r="F87" i="16"/>
  <c r="P87" i="16" s="1"/>
  <c r="E78" i="16"/>
  <c r="H78" i="16" s="1"/>
  <c r="J78" i="16" s="1"/>
  <c r="L78" i="16" s="1"/>
  <c r="E77" i="16"/>
  <c r="H77" i="16" s="1"/>
  <c r="J77" i="16" s="1"/>
  <c r="L77" i="16" s="1"/>
  <c r="E72" i="16"/>
  <c r="F68" i="16"/>
  <c r="P68" i="16" s="1"/>
  <c r="E90" i="16"/>
  <c r="H90" i="16" s="1"/>
  <c r="J90" i="16" s="1"/>
  <c r="L90" i="16" s="1"/>
  <c r="E58" i="16"/>
  <c r="E52" i="16"/>
  <c r="P52" i="16"/>
  <c r="E53" i="16"/>
  <c r="G53" i="16" s="1"/>
  <c r="I53" i="16" s="1"/>
  <c r="K53" i="16" s="1"/>
  <c r="M53" i="16" s="1"/>
  <c r="B53" i="6" s="1"/>
  <c r="H53" i="6" s="1"/>
  <c r="E52" i="12" s="1"/>
  <c r="E65" i="16"/>
  <c r="H65" i="16" s="1"/>
  <c r="J65" i="16" s="1"/>
  <c r="L65" i="16" s="1"/>
  <c r="E76" i="16"/>
  <c r="H76" i="16" s="1"/>
  <c r="J76" i="16" s="1"/>
  <c r="L76" i="16" s="1"/>
  <c r="F54" i="16"/>
  <c r="P54" i="16" s="1"/>
  <c r="E58" i="2"/>
  <c r="H58" i="2" s="1"/>
  <c r="J58" i="2" s="1"/>
  <c r="L58" i="2" s="1"/>
  <c r="E67" i="2"/>
  <c r="E57" i="2"/>
  <c r="G57" i="2" s="1"/>
  <c r="I57" i="2" s="1"/>
  <c r="K57" i="2" s="1"/>
  <c r="M57" i="2" s="1"/>
  <c r="B58" i="1" s="1"/>
  <c r="H58" i="1" s="1"/>
  <c r="B57" i="12" s="1"/>
  <c r="E52" i="2"/>
  <c r="E81" i="2"/>
  <c r="H81" i="2" s="1"/>
  <c r="J81" i="2" s="1"/>
  <c r="L81" i="2" s="1"/>
  <c r="E64" i="2"/>
  <c r="G64" i="2" s="1"/>
  <c r="I64" i="2" s="1"/>
  <c r="K64" i="2" s="1"/>
  <c r="M64" i="2" s="1"/>
  <c r="B65" i="1" s="1"/>
  <c r="H65" i="1" s="1"/>
  <c r="B64" i="12" s="1"/>
  <c r="E22" i="2"/>
  <c r="E30" i="2"/>
  <c r="E49" i="2"/>
  <c r="H49" i="2" s="1"/>
  <c r="J49" i="2" s="1"/>
  <c r="L49" i="2" s="1"/>
  <c r="E50" i="2"/>
  <c r="H50" i="2" s="1"/>
  <c r="J50" i="2" s="1"/>
  <c r="L50" i="2" s="1"/>
  <c r="G92" i="2"/>
  <c r="I92" i="2" s="1"/>
  <c r="K92" i="2" s="1"/>
  <c r="M92" i="2" s="1"/>
  <c r="B93" i="1" s="1"/>
  <c r="H93" i="1" s="1"/>
  <c r="B92" i="12" s="1"/>
  <c r="H92" i="2"/>
  <c r="J92" i="2" s="1"/>
  <c r="L92" i="2" s="1"/>
  <c r="O92" i="2" s="1"/>
  <c r="D93" i="1" s="1"/>
  <c r="J93" i="1" s="1"/>
  <c r="D92" i="12" s="1"/>
  <c r="E98" i="2"/>
  <c r="E16" i="2"/>
  <c r="G16" i="2" s="1"/>
  <c r="I16" i="2" s="1"/>
  <c r="K16" i="2" s="1"/>
  <c r="M16" i="2" s="1"/>
  <c r="B17" i="1" s="1"/>
  <c r="H17" i="1" s="1"/>
  <c r="B16" i="12" s="1"/>
  <c r="E60" i="2"/>
  <c r="H60" i="2" s="1"/>
  <c r="J60" i="2" s="1"/>
  <c r="L60" i="2" s="1"/>
  <c r="E56" i="2"/>
  <c r="G56" i="2" s="1"/>
  <c r="I56" i="2" s="1"/>
  <c r="K56" i="2" s="1"/>
  <c r="M56" i="2" s="1"/>
  <c r="B57" i="1" s="1"/>
  <c r="H57" i="1" s="1"/>
  <c r="B56" i="12" s="1"/>
  <c r="E21" i="2"/>
  <c r="E66" i="2"/>
  <c r="H66" i="2" s="1"/>
  <c r="J66" i="2" s="1"/>
  <c r="L66" i="2" s="1"/>
  <c r="E68" i="2"/>
  <c r="G68" i="2" s="1"/>
  <c r="I68" i="2" s="1"/>
  <c r="K68" i="2" s="1"/>
  <c r="M68" i="2" s="1"/>
  <c r="B69" i="1" s="1"/>
  <c r="H69" i="1" s="1"/>
  <c r="B68" i="12" s="1"/>
  <c r="E15" i="2"/>
  <c r="H15" i="2" s="1"/>
  <c r="J15" i="2" s="1"/>
  <c r="L15" i="2" s="1"/>
  <c r="H89" i="2"/>
  <c r="J89" i="2" s="1"/>
  <c r="L89" i="2" s="1"/>
  <c r="G89" i="2"/>
  <c r="I89" i="2" s="1"/>
  <c r="K89" i="2" s="1"/>
  <c r="M89" i="2" s="1"/>
  <c r="B90" i="1" s="1"/>
  <c r="H90" i="1" s="1"/>
  <c r="B89" i="12" s="1"/>
  <c r="H97" i="2"/>
  <c r="J97" i="2" s="1"/>
  <c r="L97" i="2" s="1"/>
  <c r="G97" i="2"/>
  <c r="I97" i="2" s="1"/>
  <c r="K97" i="2" s="1"/>
  <c r="M97" i="2" s="1"/>
  <c r="B98" i="1" s="1"/>
  <c r="H98" i="1" s="1"/>
  <c r="B97" i="12" s="1"/>
  <c r="E95" i="2"/>
  <c r="H95" i="2" s="1"/>
  <c r="J95" i="2" s="1"/>
  <c r="L95" i="2" s="1"/>
  <c r="E84" i="2"/>
  <c r="P84" i="2"/>
  <c r="G76" i="2"/>
  <c r="I76" i="2" s="1"/>
  <c r="K76" i="2" s="1"/>
  <c r="M76" i="2" s="1"/>
  <c r="B77" i="1" s="1"/>
  <c r="H77" i="1" s="1"/>
  <c r="B76" i="12" s="1"/>
  <c r="P3" i="16"/>
  <c r="P75" i="2"/>
  <c r="E75" i="2"/>
  <c r="P11" i="2"/>
  <c r="E11" i="2"/>
  <c r="P15" i="16"/>
  <c r="E15" i="16"/>
  <c r="E98" i="16"/>
  <c r="P98" i="16"/>
  <c r="P102" i="2"/>
  <c r="E102" i="2"/>
  <c r="E100" i="2"/>
  <c r="P100" i="2"/>
  <c r="P103" i="2"/>
  <c r="E103" i="2"/>
  <c r="E88" i="2"/>
  <c r="P88" i="2"/>
  <c r="P94" i="2"/>
  <c r="E94" i="2"/>
  <c r="P93" i="2"/>
  <c r="E93" i="2"/>
  <c r="P78" i="2"/>
  <c r="E78" i="2"/>
  <c r="P96" i="2"/>
  <c r="E96" i="2"/>
  <c r="P101" i="16"/>
  <c r="E101" i="16"/>
  <c r="P30" i="16"/>
  <c r="E30" i="16"/>
  <c r="P80" i="2"/>
  <c r="E80" i="2"/>
  <c r="E87" i="2"/>
  <c r="P87" i="2"/>
  <c r="E86" i="2"/>
  <c r="P86" i="2"/>
  <c r="E85" i="2"/>
  <c r="P85" i="2"/>
  <c r="P42" i="2"/>
  <c r="E42" i="2"/>
  <c r="P59" i="2"/>
  <c r="E59" i="2"/>
  <c r="P17" i="16"/>
  <c r="E17" i="16"/>
  <c r="P54" i="2"/>
  <c r="E54" i="2"/>
  <c r="E47" i="16"/>
  <c r="F74" i="16"/>
  <c r="E75" i="16"/>
  <c r="E28" i="16"/>
  <c r="G32" i="16"/>
  <c r="I32" i="16" s="1"/>
  <c r="K32" i="16" s="1"/>
  <c r="M32" i="16" s="1"/>
  <c r="B32" i="6" s="1"/>
  <c r="H32" i="6" s="1"/>
  <c r="E31" i="12" s="1"/>
  <c r="H32" i="16"/>
  <c r="J32" i="16" s="1"/>
  <c r="L32" i="16" s="1"/>
  <c r="E33" i="2"/>
  <c r="E5" i="16"/>
  <c r="H48" i="2"/>
  <c r="J48" i="2" s="1"/>
  <c r="L48" i="2" s="1"/>
  <c r="G48" i="2"/>
  <c r="I48" i="2" s="1"/>
  <c r="K48" i="2" s="1"/>
  <c r="M48" i="2" s="1"/>
  <c r="B49" i="1" s="1"/>
  <c r="H49" i="1" s="1"/>
  <c r="B48" i="12" s="1"/>
  <c r="G49" i="2"/>
  <c r="I49" i="2" s="1"/>
  <c r="K49" i="2" s="1"/>
  <c r="M49" i="2" s="1"/>
  <c r="B50" i="1" s="1"/>
  <c r="H50" i="1" s="1"/>
  <c r="B49" i="12" s="1"/>
  <c r="E4" i="16"/>
  <c r="G8" i="2"/>
  <c r="I8" i="2" s="1"/>
  <c r="K8" i="2" s="1"/>
  <c r="M8" i="2" s="1"/>
  <c r="B9" i="1" s="1"/>
  <c r="H9" i="1" s="1"/>
  <c r="B8" i="12" s="1"/>
  <c r="H8" i="2"/>
  <c r="J8" i="2" s="1"/>
  <c r="L8" i="2" s="1"/>
  <c r="G26" i="2"/>
  <c r="I26" i="2" s="1"/>
  <c r="K26" i="2" s="1"/>
  <c r="M26" i="2" s="1"/>
  <c r="B27" i="1" s="1"/>
  <c r="H27" i="1" s="1"/>
  <c r="B26" i="12" s="1"/>
  <c r="H26" i="2"/>
  <c r="J26" i="2" s="1"/>
  <c r="L26" i="2" s="1"/>
  <c r="O3" i="2"/>
  <c r="D4" i="1" s="1"/>
  <c r="J4" i="1" s="1"/>
  <c r="D3" i="12" s="1"/>
  <c r="N3" i="2"/>
  <c r="C4" i="1" s="1"/>
  <c r="I4" i="1" s="1"/>
  <c r="C3" i="12" s="1"/>
  <c r="E40" i="16"/>
  <c r="P40" i="16"/>
  <c r="E102" i="16"/>
  <c r="E77" i="2"/>
  <c r="P77" i="2"/>
  <c r="H30" i="2"/>
  <c r="J30" i="2" s="1"/>
  <c r="L30" i="2" s="1"/>
  <c r="G30" i="2"/>
  <c r="I30" i="2" s="1"/>
  <c r="K30" i="2" s="1"/>
  <c r="M30" i="2" s="1"/>
  <c r="B31" i="1" s="1"/>
  <c r="H31" i="1" s="1"/>
  <c r="B30" i="12" s="1"/>
  <c r="H69" i="2"/>
  <c r="J69" i="2" s="1"/>
  <c r="L69" i="2" s="1"/>
  <c r="G69" i="2"/>
  <c r="I69" i="2" s="1"/>
  <c r="K69" i="2" s="1"/>
  <c r="M69" i="2" s="1"/>
  <c r="B70" i="1" s="1"/>
  <c r="H70" i="1" s="1"/>
  <c r="B69" i="12" s="1"/>
  <c r="E34" i="2"/>
  <c r="E62" i="2"/>
  <c r="G58" i="2"/>
  <c r="I58" i="2" s="1"/>
  <c r="K58" i="2" s="1"/>
  <c r="M58" i="2" s="1"/>
  <c r="B59" i="1" s="1"/>
  <c r="H59" i="1" s="1"/>
  <c r="B58" i="12" s="1"/>
  <c r="P9" i="2"/>
  <c r="E9" i="2"/>
  <c r="E73" i="16"/>
  <c r="E62" i="16"/>
  <c r="E21" i="16"/>
  <c r="E25" i="16"/>
  <c r="E48" i="16"/>
  <c r="E12" i="16"/>
  <c r="P12" i="16"/>
  <c r="E61" i="16"/>
  <c r="H38" i="2"/>
  <c r="J38" i="2" s="1"/>
  <c r="L38" i="2" s="1"/>
  <c r="G38" i="2"/>
  <c r="I38" i="2" s="1"/>
  <c r="K38" i="2" s="1"/>
  <c r="M38" i="2" s="1"/>
  <c r="B39" i="1" s="1"/>
  <c r="H39" i="1" s="1"/>
  <c r="B38" i="12" s="1"/>
  <c r="P90" i="2"/>
  <c r="E90" i="2"/>
  <c r="H27" i="16"/>
  <c r="J27" i="16" s="1"/>
  <c r="L27" i="16" s="1"/>
  <c r="G27" i="16"/>
  <c r="I27" i="16" s="1"/>
  <c r="K27" i="16" s="1"/>
  <c r="M27" i="16" s="1"/>
  <c r="B27" i="6" s="1"/>
  <c r="H27" i="6" s="1"/>
  <c r="E26" i="12" s="1"/>
  <c r="H26" i="12" s="1"/>
  <c r="E40" i="2"/>
  <c r="E99" i="2"/>
  <c r="E61" i="2"/>
  <c r="E29" i="2"/>
  <c r="E46" i="2"/>
  <c r="E63" i="2"/>
  <c r="E19" i="2"/>
  <c r="E24" i="2"/>
  <c r="E13" i="16"/>
  <c r="E18" i="2"/>
  <c r="G41" i="16"/>
  <c r="I41" i="16" s="1"/>
  <c r="K41" i="16" s="1"/>
  <c r="M41" i="16" s="1"/>
  <c r="B41" i="6" s="1"/>
  <c r="H41" i="6" s="1"/>
  <c r="E40" i="12" s="1"/>
  <c r="H41" i="16"/>
  <c r="J41" i="16" s="1"/>
  <c r="L41" i="16" s="1"/>
  <c r="E91" i="2"/>
  <c r="P91" i="2"/>
  <c r="G65" i="2"/>
  <c r="I65" i="2" s="1"/>
  <c r="K65" i="2" s="1"/>
  <c r="M65" i="2" s="1"/>
  <c r="B66" i="1" s="1"/>
  <c r="H66" i="1" s="1"/>
  <c r="B65" i="12" s="1"/>
  <c r="H65" i="2"/>
  <c r="J65" i="2" s="1"/>
  <c r="L65" i="2" s="1"/>
  <c r="F104" i="2"/>
  <c r="P82" i="2"/>
  <c r="E82" i="2"/>
  <c r="P53" i="2"/>
  <c r="E53" i="2"/>
  <c r="G37" i="2"/>
  <c r="I37" i="2" s="1"/>
  <c r="K37" i="2" s="1"/>
  <c r="M37" i="2" s="1"/>
  <c r="B38" i="1" s="1"/>
  <c r="H38" i="1" s="1"/>
  <c r="B37" i="12" s="1"/>
  <c r="H37" i="2"/>
  <c r="J37" i="2" s="1"/>
  <c r="L37" i="2" s="1"/>
  <c r="E47" i="2"/>
  <c r="H21" i="2"/>
  <c r="J21" i="2" s="1"/>
  <c r="L21" i="2" s="1"/>
  <c r="G21" i="2"/>
  <c r="I21" i="2" s="1"/>
  <c r="K21" i="2" s="1"/>
  <c r="M21" i="2" s="1"/>
  <c r="B22" i="1" s="1"/>
  <c r="H22" i="1" s="1"/>
  <c r="B21" i="12" s="1"/>
  <c r="H5" i="2"/>
  <c r="J5" i="2" s="1"/>
  <c r="L5" i="2" s="1"/>
  <c r="G5" i="2"/>
  <c r="I5" i="2" s="1"/>
  <c r="K5" i="2" s="1"/>
  <c r="M5" i="2" s="1"/>
  <c r="B6" i="1" s="1"/>
  <c r="H6" i="1" s="1"/>
  <c r="B5" i="12" s="1"/>
  <c r="O17" i="2"/>
  <c r="D18" i="1" s="1"/>
  <c r="J18" i="1" s="1"/>
  <c r="D17" i="12" s="1"/>
  <c r="N17" i="2"/>
  <c r="C18" i="1" s="1"/>
  <c r="I18" i="1" s="1"/>
  <c r="C17" i="12" s="1"/>
  <c r="G39" i="2"/>
  <c r="I39" i="2" s="1"/>
  <c r="K39" i="2" s="1"/>
  <c r="M39" i="2" s="1"/>
  <c r="B40" i="1" s="1"/>
  <c r="H40" i="1" s="1"/>
  <c r="B39" i="12" s="1"/>
  <c r="H39" i="2"/>
  <c r="J39" i="2" s="1"/>
  <c r="L39" i="2" s="1"/>
  <c r="H13" i="2"/>
  <c r="J13" i="2" s="1"/>
  <c r="L13" i="2" s="1"/>
  <c r="G13" i="2"/>
  <c r="I13" i="2" s="1"/>
  <c r="K13" i="2" s="1"/>
  <c r="M13" i="2" s="1"/>
  <c r="B14" i="1" s="1"/>
  <c r="H14" i="1" s="1"/>
  <c r="B13" i="12" s="1"/>
  <c r="G4" i="2"/>
  <c r="I4" i="2" s="1"/>
  <c r="K4" i="2" s="1"/>
  <c r="M4" i="2" s="1"/>
  <c r="B5" i="1" s="1"/>
  <c r="H5" i="1" s="1"/>
  <c r="B4" i="12" s="1"/>
  <c r="H4" i="12" s="1"/>
  <c r="H4" i="2"/>
  <c r="J4" i="2" s="1"/>
  <c r="L4" i="2" s="1"/>
  <c r="E31" i="2"/>
  <c r="P31" i="2"/>
  <c r="G22" i="2"/>
  <c r="I22" i="2" s="1"/>
  <c r="K22" i="2" s="1"/>
  <c r="M22" i="2" s="1"/>
  <c r="B23" i="1" s="1"/>
  <c r="H23" i="1" s="1"/>
  <c r="B22" i="12" s="1"/>
  <c r="H22" i="2"/>
  <c r="J22" i="2" s="1"/>
  <c r="L22" i="2" s="1"/>
  <c r="G92" i="16"/>
  <c r="I92" i="16" s="1"/>
  <c r="K92" i="16" s="1"/>
  <c r="M92" i="16" s="1"/>
  <c r="H92" i="16"/>
  <c r="J92" i="16" s="1"/>
  <c r="L92" i="16" s="1"/>
  <c r="P83" i="2"/>
  <c r="E83" i="2"/>
  <c r="P72" i="2"/>
  <c r="E72" i="2"/>
  <c r="E71" i="2"/>
  <c r="P71" i="2"/>
  <c r="H46" i="16"/>
  <c r="J46" i="16" s="1"/>
  <c r="L46" i="16" s="1"/>
  <c r="E95" i="16"/>
  <c r="E38" i="16"/>
  <c r="G81" i="2"/>
  <c r="I81" i="2" s="1"/>
  <c r="K81" i="2" s="1"/>
  <c r="M81" i="2" s="1"/>
  <c r="B82" i="1" s="1"/>
  <c r="H82" i="1" s="1"/>
  <c r="B81" i="12" s="1"/>
  <c r="G34" i="16"/>
  <c r="I34" i="16" s="1"/>
  <c r="K34" i="16" s="1"/>
  <c r="M34" i="16" s="1"/>
  <c r="B34" i="6" s="1"/>
  <c r="H34" i="6" s="1"/>
  <c r="E33" i="12" s="1"/>
  <c r="H34" i="16"/>
  <c r="J34" i="16" s="1"/>
  <c r="L34" i="16" s="1"/>
  <c r="H67" i="2"/>
  <c r="J67" i="2" s="1"/>
  <c r="L67" i="2" s="1"/>
  <c r="G67" i="2"/>
  <c r="I67" i="2" s="1"/>
  <c r="K67" i="2" s="1"/>
  <c r="M67" i="2" s="1"/>
  <c r="B68" i="1" s="1"/>
  <c r="H68" i="1" s="1"/>
  <c r="B67" i="12" s="1"/>
  <c r="G52" i="2"/>
  <c r="I52" i="2" s="1"/>
  <c r="K52" i="2" s="1"/>
  <c r="M52" i="2" s="1"/>
  <c r="B53" i="1" s="1"/>
  <c r="H53" i="1" s="1"/>
  <c r="B52" i="12" s="1"/>
  <c r="H52" i="2"/>
  <c r="J52" i="2" s="1"/>
  <c r="L52" i="2" s="1"/>
  <c r="N7" i="16"/>
  <c r="C7" i="6" s="1"/>
  <c r="I7" i="6" s="1"/>
  <c r="F6" i="12" s="1"/>
  <c r="H27" i="2"/>
  <c r="J27" i="2" s="1"/>
  <c r="L27" i="2" s="1"/>
  <c r="G27" i="2"/>
  <c r="I27" i="2" s="1"/>
  <c r="K27" i="2" s="1"/>
  <c r="M27" i="2" s="1"/>
  <c r="B28" i="1" s="1"/>
  <c r="H28" i="1" s="1"/>
  <c r="B27" i="12" s="1"/>
  <c r="E12" i="2"/>
  <c r="E36" i="2"/>
  <c r="G14" i="2"/>
  <c r="I14" i="2" s="1"/>
  <c r="K14" i="2" s="1"/>
  <c r="M14" i="2" s="1"/>
  <c r="B15" i="1" s="1"/>
  <c r="H15" i="1" s="1"/>
  <c r="B14" i="12" s="1"/>
  <c r="H14" i="2"/>
  <c r="J14" i="2" s="1"/>
  <c r="L14" i="2" s="1"/>
  <c r="G7" i="2"/>
  <c r="I7" i="2" s="1"/>
  <c r="K7" i="2" s="1"/>
  <c r="M7" i="2" s="1"/>
  <c r="B8" i="1" s="1"/>
  <c r="H8" i="1" s="1"/>
  <c r="B7" i="12" s="1"/>
  <c r="H7" i="2"/>
  <c r="J7" i="2" s="1"/>
  <c r="L7" i="2" s="1"/>
  <c r="G20" i="16"/>
  <c r="I20" i="16" s="1"/>
  <c r="K20" i="16" s="1"/>
  <c r="M20" i="16" s="1"/>
  <c r="B20" i="6" s="1"/>
  <c r="H20" i="6" s="1"/>
  <c r="E19" i="12" s="1"/>
  <c r="H20" i="16"/>
  <c r="J20" i="16" s="1"/>
  <c r="L20" i="16" s="1"/>
  <c r="E79" i="2"/>
  <c r="P79" i="2"/>
  <c r="E39" i="16"/>
  <c r="O24" i="16"/>
  <c r="D24" i="6" s="1"/>
  <c r="J24" i="6" s="1"/>
  <c r="G23" i="12" s="1"/>
  <c r="P70" i="2"/>
  <c r="E70" i="2"/>
  <c r="E96" i="16"/>
  <c r="E94" i="16"/>
  <c r="E97" i="16"/>
  <c r="H45" i="16"/>
  <c r="J45" i="16" s="1"/>
  <c r="L45" i="16" s="1"/>
  <c r="G45" i="16"/>
  <c r="I45" i="16" s="1"/>
  <c r="K45" i="16" s="1"/>
  <c r="M45" i="16" s="1"/>
  <c r="B45" i="6" s="1"/>
  <c r="H45" i="6" s="1"/>
  <c r="E44" i="12" s="1"/>
  <c r="G36" i="16"/>
  <c r="I36" i="16" s="1"/>
  <c r="K36" i="16" s="1"/>
  <c r="M36" i="16" s="1"/>
  <c r="B36" i="6" s="1"/>
  <c r="H36" i="6" s="1"/>
  <c r="E35" i="12" s="1"/>
  <c r="H36" i="16"/>
  <c r="J36" i="16" s="1"/>
  <c r="L36" i="16" s="1"/>
  <c r="E69" i="16"/>
  <c r="H18" i="16"/>
  <c r="J18" i="16" s="1"/>
  <c r="L18" i="16" s="1"/>
  <c r="G18" i="16"/>
  <c r="I18" i="16" s="1"/>
  <c r="K18" i="16" s="1"/>
  <c r="M18" i="16" s="1"/>
  <c r="B18" i="6" s="1"/>
  <c r="H18" i="6" s="1"/>
  <c r="E17" i="12" s="1"/>
  <c r="H17" i="12" s="1"/>
  <c r="P33" i="16"/>
  <c r="E33" i="16"/>
  <c r="E37" i="16"/>
  <c r="F51" i="2"/>
  <c r="F43" i="2"/>
  <c r="E26" i="16"/>
  <c r="E14" i="16"/>
  <c r="P14" i="16"/>
  <c r="E19" i="16"/>
  <c r="E9" i="16"/>
  <c r="E74" i="2"/>
  <c r="F101" i="2"/>
  <c r="P101" i="2" s="1"/>
  <c r="E6" i="16"/>
  <c r="H35" i="2"/>
  <c r="J35" i="2" s="1"/>
  <c r="L35" i="2" s="1"/>
  <c r="G35" i="2"/>
  <c r="I35" i="2" s="1"/>
  <c r="K35" i="2" s="1"/>
  <c r="M35" i="2" s="1"/>
  <c r="B36" i="1" s="1"/>
  <c r="H36" i="1" s="1"/>
  <c r="B35" i="12" s="1"/>
  <c r="G32" i="2"/>
  <c r="I32" i="2" s="1"/>
  <c r="K32" i="2" s="1"/>
  <c r="M32" i="2" s="1"/>
  <c r="B33" i="1" s="1"/>
  <c r="H33" i="1" s="1"/>
  <c r="B32" i="12" s="1"/>
  <c r="H32" i="2"/>
  <c r="J32" i="2" s="1"/>
  <c r="L32" i="2" s="1"/>
  <c r="E41" i="2"/>
  <c r="E6" i="2"/>
  <c r="P6" i="2"/>
  <c r="G23" i="2"/>
  <c r="I23" i="2" s="1"/>
  <c r="K23" i="2" s="1"/>
  <c r="M23" i="2" s="1"/>
  <c r="B24" i="1" s="1"/>
  <c r="H24" i="1" s="1"/>
  <c r="B23" i="12" s="1"/>
  <c r="H23" i="2"/>
  <c r="J23" i="2" s="1"/>
  <c r="L23" i="2" s="1"/>
  <c r="H45" i="2"/>
  <c r="J45" i="2" s="1"/>
  <c r="L45" i="2" s="1"/>
  <c r="G45" i="2"/>
  <c r="I45" i="2" s="1"/>
  <c r="K45" i="2" s="1"/>
  <c r="M45" i="2" s="1"/>
  <c r="B46" i="1" s="1"/>
  <c r="H46" i="1" s="1"/>
  <c r="B45" i="12" s="1"/>
  <c r="E99" i="16"/>
  <c r="H42" i="16"/>
  <c r="J42" i="16" s="1"/>
  <c r="L42" i="16" s="1"/>
  <c r="G42" i="16"/>
  <c r="I42" i="16" s="1"/>
  <c r="K42" i="16" s="1"/>
  <c r="M42" i="16" s="1"/>
  <c r="B42" i="6" s="1"/>
  <c r="H42" i="6" s="1"/>
  <c r="E41" i="12" s="1"/>
  <c r="E29" i="16"/>
  <c r="E16" i="16"/>
  <c r="G31" i="16"/>
  <c r="I31" i="16" s="1"/>
  <c r="K31" i="16" s="1"/>
  <c r="M31" i="16" s="1"/>
  <c r="B31" i="6" s="1"/>
  <c r="H31" i="6" s="1"/>
  <c r="E30" i="12" s="1"/>
  <c r="H31" i="16"/>
  <c r="J31" i="16" s="1"/>
  <c r="L31" i="16" s="1"/>
  <c r="E22" i="16"/>
  <c r="E35" i="16"/>
  <c r="P44" i="2"/>
  <c r="E44" i="2"/>
  <c r="E73" i="2"/>
  <c r="E8" i="16"/>
  <c r="G28" i="2"/>
  <c r="I28" i="2" s="1"/>
  <c r="K28" i="2" s="1"/>
  <c r="M28" i="2" s="1"/>
  <c r="B29" i="1" s="1"/>
  <c r="H29" i="1" s="1"/>
  <c r="B28" i="12" s="1"/>
  <c r="H28" i="2"/>
  <c r="J28" i="2" s="1"/>
  <c r="L28" i="2" s="1"/>
  <c r="G20" i="2"/>
  <c r="I20" i="2" s="1"/>
  <c r="K20" i="2" s="1"/>
  <c r="M20" i="2" s="1"/>
  <c r="B21" i="1" s="1"/>
  <c r="H21" i="1" s="1"/>
  <c r="B20" i="12" s="1"/>
  <c r="H20" i="2"/>
  <c r="J20" i="2" s="1"/>
  <c r="L20" i="2" s="1"/>
  <c r="E25" i="2"/>
  <c r="E10" i="2"/>
  <c r="E55" i="2"/>
  <c r="H3" i="16"/>
  <c r="J3" i="16" s="1"/>
  <c r="L3" i="16" s="1"/>
  <c r="G3" i="16"/>
  <c r="I3" i="16" s="1"/>
  <c r="K3" i="16" s="1"/>
  <c r="M3" i="16" s="1"/>
  <c r="E55" i="16" l="1"/>
  <c r="H55" i="16" s="1"/>
  <c r="J55" i="16" s="1"/>
  <c r="L55" i="16" s="1"/>
  <c r="E56" i="16"/>
  <c r="G56" i="16" s="1"/>
  <c r="I56" i="16" s="1"/>
  <c r="K56" i="16" s="1"/>
  <c r="M56" i="16" s="1"/>
  <c r="B56" i="6" s="1"/>
  <c r="H56" i="6" s="1"/>
  <c r="E55" i="12" s="1"/>
  <c r="E70" i="16"/>
  <c r="H70" i="16" s="1"/>
  <c r="J70" i="16" s="1"/>
  <c r="L70" i="16" s="1"/>
  <c r="B105" i="6"/>
  <c r="H105" i="6" s="1"/>
  <c r="E104" i="12" s="1"/>
  <c r="B93" i="6"/>
  <c r="B87" i="6"/>
  <c r="B86" i="6"/>
  <c r="H86" i="6" s="1"/>
  <c r="E85" i="12" s="1"/>
  <c r="H51" i="16"/>
  <c r="J51" i="16" s="1"/>
  <c r="L51" i="16" s="1"/>
  <c r="N51" i="16" s="1"/>
  <c r="C51" i="6" s="1"/>
  <c r="I51" i="6" s="1"/>
  <c r="F50" i="12" s="1"/>
  <c r="E80" i="16"/>
  <c r="H80" i="16" s="1"/>
  <c r="J80" i="16" s="1"/>
  <c r="L80" i="16" s="1"/>
  <c r="E60" i="16"/>
  <c r="G60" i="16" s="1"/>
  <c r="I60" i="16" s="1"/>
  <c r="K60" i="16" s="1"/>
  <c r="M60" i="16" s="1"/>
  <c r="B60" i="6" s="1"/>
  <c r="H60" i="6" s="1"/>
  <c r="E59" i="12" s="1"/>
  <c r="E82" i="16"/>
  <c r="G82" i="16" s="1"/>
  <c r="I82" i="16" s="1"/>
  <c r="K82" i="16" s="1"/>
  <c r="M82" i="16" s="1"/>
  <c r="H85" i="16"/>
  <c r="J85" i="16" s="1"/>
  <c r="L85" i="16" s="1"/>
  <c r="H23" i="16"/>
  <c r="J23" i="16" s="1"/>
  <c r="L23" i="16" s="1"/>
  <c r="G10" i="16"/>
  <c r="I10" i="16" s="1"/>
  <c r="K10" i="16" s="1"/>
  <c r="M10" i="16" s="1"/>
  <c r="B10" i="6" s="1"/>
  <c r="H10" i="6" s="1"/>
  <c r="E9" i="12" s="1"/>
  <c r="E66" i="16"/>
  <c r="P103" i="16"/>
  <c r="E81" i="16"/>
  <c r="H81" i="16" s="1"/>
  <c r="J81" i="16" s="1"/>
  <c r="L81" i="16" s="1"/>
  <c r="O81" i="16" s="1"/>
  <c r="E67" i="16"/>
  <c r="G67" i="16" s="1"/>
  <c r="I67" i="16" s="1"/>
  <c r="K67" i="16" s="1"/>
  <c r="M67" i="16" s="1"/>
  <c r="B67" i="6" s="1"/>
  <c r="H67" i="6" s="1"/>
  <c r="E66" i="12" s="1"/>
  <c r="G83" i="16"/>
  <c r="I83" i="16" s="1"/>
  <c r="K83" i="16" s="1"/>
  <c r="M83" i="16" s="1"/>
  <c r="H63" i="16"/>
  <c r="J63" i="16" s="1"/>
  <c r="L63" i="16" s="1"/>
  <c r="N63" i="16" s="1"/>
  <c r="C63" i="6" s="1"/>
  <c r="I63" i="6" s="1"/>
  <c r="F62" i="12" s="1"/>
  <c r="E84" i="16"/>
  <c r="H84" i="16" s="1"/>
  <c r="J84" i="16" s="1"/>
  <c r="L84" i="16" s="1"/>
  <c r="O84" i="16" s="1"/>
  <c r="G79" i="16"/>
  <c r="I79" i="16" s="1"/>
  <c r="K79" i="16" s="1"/>
  <c r="M79" i="16" s="1"/>
  <c r="G43" i="16"/>
  <c r="I43" i="16" s="1"/>
  <c r="K43" i="16" s="1"/>
  <c r="M43" i="16" s="1"/>
  <c r="B43" i="6" s="1"/>
  <c r="H43" i="6" s="1"/>
  <c r="E42" i="12" s="1"/>
  <c r="E44" i="16"/>
  <c r="E54" i="16"/>
  <c r="G54" i="16" s="1"/>
  <c r="I54" i="16" s="1"/>
  <c r="K54" i="16" s="1"/>
  <c r="M54" i="16" s="1"/>
  <c r="B54" i="6" s="1"/>
  <c r="H54" i="6" s="1"/>
  <c r="E53" i="12" s="1"/>
  <c r="E93" i="16"/>
  <c r="G93" i="16" s="1"/>
  <c r="I93" i="16" s="1"/>
  <c r="K93" i="16" s="1"/>
  <c r="M93" i="16" s="1"/>
  <c r="E88" i="16"/>
  <c r="G88" i="16" s="1"/>
  <c r="I88" i="16" s="1"/>
  <c r="K88" i="16" s="1"/>
  <c r="M88" i="16" s="1"/>
  <c r="H30" i="12"/>
  <c r="G15" i="2"/>
  <c r="I15" i="2" s="1"/>
  <c r="K15" i="2" s="1"/>
  <c r="M15" i="2" s="1"/>
  <c r="B16" i="1" s="1"/>
  <c r="H16" i="1" s="1"/>
  <c r="B15" i="12" s="1"/>
  <c r="H57" i="2"/>
  <c r="J57" i="2" s="1"/>
  <c r="L57" i="2" s="1"/>
  <c r="E68" i="16"/>
  <c r="G68" i="16" s="1"/>
  <c r="I68" i="16" s="1"/>
  <c r="K68" i="16" s="1"/>
  <c r="M68" i="16" s="1"/>
  <c r="B68" i="6" s="1"/>
  <c r="H68" i="6" s="1"/>
  <c r="E67" i="12" s="1"/>
  <c r="H67" i="12" s="1"/>
  <c r="E64" i="16"/>
  <c r="G64" i="16" s="1"/>
  <c r="I64" i="16" s="1"/>
  <c r="K64" i="16" s="1"/>
  <c r="M64" i="16" s="1"/>
  <c r="B64" i="6" s="1"/>
  <c r="H64" i="6" s="1"/>
  <c r="E63" i="12" s="1"/>
  <c r="G57" i="16"/>
  <c r="I57" i="16" s="1"/>
  <c r="K57" i="16" s="1"/>
  <c r="M57" i="16" s="1"/>
  <c r="B57" i="6" s="1"/>
  <c r="H57" i="6" s="1"/>
  <c r="E56" i="12" s="1"/>
  <c r="H56" i="12" s="1"/>
  <c r="E59" i="16"/>
  <c r="G59" i="16" s="1"/>
  <c r="I59" i="16" s="1"/>
  <c r="K59" i="16" s="1"/>
  <c r="M59" i="16" s="1"/>
  <c r="B59" i="6" s="1"/>
  <c r="H59" i="6" s="1"/>
  <c r="E58" i="12" s="1"/>
  <c r="H58" i="12" s="1"/>
  <c r="G71" i="16"/>
  <c r="I71" i="16" s="1"/>
  <c r="K71" i="16" s="1"/>
  <c r="M71" i="16" s="1"/>
  <c r="H86" i="16"/>
  <c r="J86" i="16" s="1"/>
  <c r="L86" i="16" s="1"/>
  <c r="O86" i="16" s="1"/>
  <c r="G55" i="16"/>
  <c r="I55" i="16" s="1"/>
  <c r="K55" i="16" s="1"/>
  <c r="M55" i="16" s="1"/>
  <c r="B55" i="6" s="1"/>
  <c r="H55" i="6" s="1"/>
  <c r="E54" i="12" s="1"/>
  <c r="H104" i="16"/>
  <c r="J104" i="16" s="1"/>
  <c r="L104" i="16" s="1"/>
  <c r="O104" i="16" s="1"/>
  <c r="G89" i="16"/>
  <c r="I89" i="16" s="1"/>
  <c r="K89" i="16" s="1"/>
  <c r="M89" i="16" s="1"/>
  <c r="G90" i="16"/>
  <c r="I90" i="16" s="1"/>
  <c r="K90" i="16" s="1"/>
  <c r="M90" i="16" s="1"/>
  <c r="H49" i="16"/>
  <c r="J49" i="16" s="1"/>
  <c r="L49" i="16" s="1"/>
  <c r="E91" i="16"/>
  <c r="H91" i="16" s="1"/>
  <c r="J91" i="16" s="1"/>
  <c r="L91" i="16" s="1"/>
  <c r="H23" i="12"/>
  <c r="P100" i="16"/>
  <c r="H11" i="16"/>
  <c r="J11" i="16" s="1"/>
  <c r="L11" i="16" s="1"/>
  <c r="G11" i="16"/>
  <c r="I11" i="16" s="1"/>
  <c r="K11" i="16" s="1"/>
  <c r="M11" i="16" s="1"/>
  <c r="B11" i="6" s="1"/>
  <c r="H11" i="6" s="1"/>
  <c r="E10" i="12" s="1"/>
  <c r="G77" i="16"/>
  <c r="I77" i="16" s="1"/>
  <c r="K77" i="16" s="1"/>
  <c r="M77" i="16" s="1"/>
  <c r="G78" i="16"/>
  <c r="I78" i="16" s="1"/>
  <c r="K78" i="16" s="1"/>
  <c r="M78" i="16" s="1"/>
  <c r="G70" i="16"/>
  <c r="I70" i="16" s="1"/>
  <c r="K70" i="16" s="1"/>
  <c r="M70" i="16" s="1"/>
  <c r="G50" i="16"/>
  <c r="I50" i="16" s="1"/>
  <c r="K50" i="16" s="1"/>
  <c r="M50" i="16" s="1"/>
  <c r="B50" i="6" s="1"/>
  <c r="H50" i="6" s="1"/>
  <c r="E49" i="12" s="1"/>
  <c r="H49" i="12" s="1"/>
  <c r="E87" i="16"/>
  <c r="H87" i="16" s="1"/>
  <c r="J87" i="16" s="1"/>
  <c r="L87" i="16" s="1"/>
  <c r="O87" i="16" s="1"/>
  <c r="H53" i="16"/>
  <c r="J53" i="16" s="1"/>
  <c r="L53" i="16" s="1"/>
  <c r="O53" i="16" s="1"/>
  <c r="D53" i="6" s="1"/>
  <c r="J53" i="6" s="1"/>
  <c r="G52" i="12" s="1"/>
  <c r="O79" i="16"/>
  <c r="G72" i="16"/>
  <c r="I72" i="16" s="1"/>
  <c r="K72" i="16" s="1"/>
  <c r="M72" i="16" s="1"/>
  <c r="H72" i="16"/>
  <c r="J72" i="16" s="1"/>
  <c r="L72" i="16" s="1"/>
  <c r="H52" i="16"/>
  <c r="J52" i="16" s="1"/>
  <c r="L52" i="16" s="1"/>
  <c r="G52" i="16"/>
  <c r="I52" i="16" s="1"/>
  <c r="K52" i="16" s="1"/>
  <c r="M52" i="16" s="1"/>
  <c r="B52" i="6" s="1"/>
  <c r="H52" i="6" s="1"/>
  <c r="E51" i="12" s="1"/>
  <c r="G76" i="16"/>
  <c r="I76" i="16" s="1"/>
  <c r="K76" i="16" s="1"/>
  <c r="M76" i="16" s="1"/>
  <c r="G58" i="16"/>
  <c r="I58" i="16" s="1"/>
  <c r="K58" i="16" s="1"/>
  <c r="M58" i="16" s="1"/>
  <c r="B58" i="6" s="1"/>
  <c r="H58" i="6" s="1"/>
  <c r="E57" i="12" s="1"/>
  <c r="H57" i="12" s="1"/>
  <c r="H58" i="16"/>
  <c r="J58" i="16" s="1"/>
  <c r="L58" i="16" s="1"/>
  <c r="G65" i="16"/>
  <c r="I65" i="16" s="1"/>
  <c r="K65" i="16" s="1"/>
  <c r="M65" i="16" s="1"/>
  <c r="B65" i="6" s="1"/>
  <c r="H65" i="6" s="1"/>
  <c r="E64" i="12" s="1"/>
  <c r="H64" i="12" s="1"/>
  <c r="H64" i="2"/>
  <c r="J64" i="2" s="1"/>
  <c r="L64" i="2" s="1"/>
  <c r="O64" i="2" s="1"/>
  <c r="D65" i="1" s="1"/>
  <c r="J65" i="1" s="1"/>
  <c r="D64" i="12" s="1"/>
  <c r="H56" i="2"/>
  <c r="J56" i="2" s="1"/>
  <c r="L56" i="2" s="1"/>
  <c r="O56" i="2" s="1"/>
  <c r="D57" i="1" s="1"/>
  <c r="J57" i="1" s="1"/>
  <c r="D56" i="12" s="1"/>
  <c r="H68" i="2"/>
  <c r="J68" i="2" s="1"/>
  <c r="L68" i="2" s="1"/>
  <c r="N68" i="2" s="1"/>
  <c r="C69" i="1" s="1"/>
  <c r="I69" i="1" s="1"/>
  <c r="C68" i="12" s="1"/>
  <c r="H16" i="2"/>
  <c r="J16" i="2" s="1"/>
  <c r="L16" i="2" s="1"/>
  <c r="G50" i="2"/>
  <c r="I50" i="2" s="1"/>
  <c r="K50" i="2" s="1"/>
  <c r="M50" i="2" s="1"/>
  <c r="B51" i="1" s="1"/>
  <c r="H51" i="1" s="1"/>
  <c r="B50" i="12" s="1"/>
  <c r="H50" i="12" s="1"/>
  <c r="N92" i="2"/>
  <c r="C93" i="1" s="1"/>
  <c r="I93" i="1" s="1"/>
  <c r="C92" i="12" s="1"/>
  <c r="G98" i="2"/>
  <c r="I98" i="2" s="1"/>
  <c r="K98" i="2" s="1"/>
  <c r="M98" i="2" s="1"/>
  <c r="B99" i="1" s="1"/>
  <c r="H99" i="1" s="1"/>
  <c r="B98" i="12" s="1"/>
  <c r="H98" i="2"/>
  <c r="J98" i="2" s="1"/>
  <c r="L98" i="2" s="1"/>
  <c r="G60" i="2"/>
  <c r="I60" i="2" s="1"/>
  <c r="K60" i="2" s="1"/>
  <c r="M60" i="2" s="1"/>
  <c r="B61" i="1" s="1"/>
  <c r="H61" i="1" s="1"/>
  <c r="B60" i="12" s="1"/>
  <c r="H48" i="12"/>
  <c r="G66" i="2"/>
  <c r="I66" i="2" s="1"/>
  <c r="K66" i="2" s="1"/>
  <c r="M66" i="2" s="1"/>
  <c r="B67" i="1" s="1"/>
  <c r="H67" i="1" s="1"/>
  <c r="B66" i="12" s="1"/>
  <c r="H52" i="12"/>
  <c r="H35" i="12"/>
  <c r="G95" i="2"/>
  <c r="I95" i="2" s="1"/>
  <c r="K95" i="2" s="1"/>
  <c r="M95" i="2" s="1"/>
  <c r="B96" i="1" s="1"/>
  <c r="H96" i="1" s="1"/>
  <c r="B95" i="12" s="1"/>
  <c r="O50" i="2"/>
  <c r="D51" i="1" s="1"/>
  <c r="J51" i="1" s="1"/>
  <c r="D50" i="12" s="1"/>
  <c r="H84" i="2"/>
  <c r="J84" i="2" s="1"/>
  <c r="L84" i="2" s="1"/>
  <c r="G84" i="2"/>
  <c r="I84" i="2" s="1"/>
  <c r="K84" i="2" s="1"/>
  <c r="M84" i="2" s="1"/>
  <c r="B85" i="1" s="1"/>
  <c r="H85" i="1" s="1"/>
  <c r="B84" i="12" s="1"/>
  <c r="N97" i="2"/>
  <c r="C98" i="1" s="1"/>
  <c r="I98" i="1" s="1"/>
  <c r="C97" i="12" s="1"/>
  <c r="O97" i="2"/>
  <c r="D98" i="1" s="1"/>
  <c r="J98" i="1" s="1"/>
  <c r="D97" i="12" s="1"/>
  <c r="N76" i="2"/>
  <c r="C77" i="1" s="1"/>
  <c r="I77" i="1" s="1"/>
  <c r="C76" i="12" s="1"/>
  <c r="O76" i="2"/>
  <c r="D77" i="1" s="1"/>
  <c r="J77" i="1" s="1"/>
  <c r="D76" i="12" s="1"/>
  <c r="N89" i="2"/>
  <c r="C90" i="1" s="1"/>
  <c r="I90" i="1" s="1"/>
  <c r="C89" i="12" s="1"/>
  <c r="O89" i="2"/>
  <c r="D90" i="1" s="1"/>
  <c r="J90" i="1" s="1"/>
  <c r="D89" i="12" s="1"/>
  <c r="P51" i="2"/>
  <c r="E51" i="2"/>
  <c r="H69" i="16"/>
  <c r="J69" i="16" s="1"/>
  <c r="L69" i="16" s="1"/>
  <c r="G69" i="16"/>
  <c r="I69" i="16" s="1"/>
  <c r="K69" i="16" s="1"/>
  <c r="M69" i="16" s="1"/>
  <c r="N67" i="2"/>
  <c r="C68" i="1" s="1"/>
  <c r="I68" i="1" s="1"/>
  <c r="C67" i="12" s="1"/>
  <c r="O67" i="2"/>
  <c r="D68" i="1" s="1"/>
  <c r="J68" i="1" s="1"/>
  <c r="D67" i="12" s="1"/>
  <c r="G15" i="16"/>
  <c r="I15" i="16" s="1"/>
  <c r="K15" i="16" s="1"/>
  <c r="M15" i="16" s="1"/>
  <c r="B15" i="6" s="1"/>
  <c r="H15" i="6" s="1"/>
  <c r="E14" i="12" s="1"/>
  <c r="H14" i="12" s="1"/>
  <c r="H15" i="16"/>
  <c r="J15" i="16" s="1"/>
  <c r="L15" i="16" s="1"/>
  <c r="G8" i="16"/>
  <c r="I8" i="16" s="1"/>
  <c r="K8" i="16" s="1"/>
  <c r="M8" i="16" s="1"/>
  <c r="B8" i="6" s="1"/>
  <c r="H8" i="6" s="1"/>
  <c r="E7" i="12" s="1"/>
  <c r="H7" i="12" s="1"/>
  <c r="H8" i="16"/>
  <c r="J8" i="16" s="1"/>
  <c r="L8" i="16" s="1"/>
  <c r="N32" i="2"/>
  <c r="C33" i="1" s="1"/>
  <c r="I33" i="1" s="1"/>
  <c r="C32" i="12" s="1"/>
  <c r="O32" i="2"/>
  <c r="D33" i="1" s="1"/>
  <c r="J33" i="1" s="1"/>
  <c r="D32" i="12" s="1"/>
  <c r="H74" i="2"/>
  <c r="J74" i="2" s="1"/>
  <c r="L74" i="2" s="1"/>
  <c r="G74" i="2"/>
  <c r="I74" i="2" s="1"/>
  <c r="K74" i="2" s="1"/>
  <c r="M74" i="2" s="1"/>
  <c r="B75" i="1" s="1"/>
  <c r="H75" i="1" s="1"/>
  <c r="B74" i="12" s="1"/>
  <c r="G39" i="16"/>
  <c r="I39" i="16" s="1"/>
  <c r="K39" i="16" s="1"/>
  <c r="M39" i="16" s="1"/>
  <c r="B39" i="6" s="1"/>
  <c r="H39" i="6" s="1"/>
  <c r="E38" i="12" s="1"/>
  <c r="H38" i="12" s="1"/>
  <c r="H39" i="16"/>
  <c r="J39" i="16" s="1"/>
  <c r="L39" i="16" s="1"/>
  <c r="G44" i="16"/>
  <c r="I44" i="16" s="1"/>
  <c r="K44" i="16" s="1"/>
  <c r="M44" i="16" s="1"/>
  <c r="B44" i="6" s="1"/>
  <c r="H44" i="6" s="1"/>
  <c r="E43" i="12" s="1"/>
  <c r="H44" i="16"/>
  <c r="J44" i="16" s="1"/>
  <c r="L44" i="16" s="1"/>
  <c r="H94" i="2"/>
  <c r="J94" i="2" s="1"/>
  <c r="L94" i="2" s="1"/>
  <c r="G94" i="2"/>
  <c r="I94" i="2" s="1"/>
  <c r="K94" i="2" s="1"/>
  <c r="M94" i="2" s="1"/>
  <c r="B95" i="1" s="1"/>
  <c r="H95" i="1" s="1"/>
  <c r="B94" i="12" s="1"/>
  <c r="O71" i="16"/>
  <c r="N7" i="2"/>
  <c r="C8" i="1" s="1"/>
  <c r="I8" i="1" s="1"/>
  <c r="C7" i="12" s="1"/>
  <c r="O7" i="2"/>
  <c r="D8" i="1" s="1"/>
  <c r="J8" i="1" s="1"/>
  <c r="D7" i="12" s="1"/>
  <c r="O46" i="16"/>
  <c r="D46" i="6" s="1"/>
  <c r="J46" i="6" s="1"/>
  <c r="G45" i="12" s="1"/>
  <c r="N46" i="16"/>
  <c r="C46" i="6" s="1"/>
  <c r="I46" i="6" s="1"/>
  <c r="F45" i="12" s="1"/>
  <c r="H82" i="2"/>
  <c r="J82" i="2" s="1"/>
  <c r="L82" i="2" s="1"/>
  <c r="G82" i="2"/>
  <c r="I82" i="2" s="1"/>
  <c r="K82" i="2" s="1"/>
  <c r="M82" i="2" s="1"/>
  <c r="B83" i="1" s="1"/>
  <c r="H83" i="1" s="1"/>
  <c r="B82" i="12" s="1"/>
  <c r="H91" i="2"/>
  <c r="J91" i="2" s="1"/>
  <c r="L91" i="2" s="1"/>
  <c r="G91" i="2"/>
  <c r="I91" i="2" s="1"/>
  <c r="K91" i="2" s="1"/>
  <c r="M91" i="2" s="1"/>
  <c r="B92" i="1" s="1"/>
  <c r="H92" i="1" s="1"/>
  <c r="B91" i="12" s="1"/>
  <c r="H24" i="2"/>
  <c r="J24" i="2" s="1"/>
  <c r="L24" i="2" s="1"/>
  <c r="G24" i="2"/>
  <c r="I24" i="2" s="1"/>
  <c r="K24" i="2" s="1"/>
  <c r="M24" i="2" s="1"/>
  <c r="B25" i="1" s="1"/>
  <c r="H25" i="1" s="1"/>
  <c r="B24" i="12" s="1"/>
  <c r="H99" i="2"/>
  <c r="J99" i="2" s="1"/>
  <c r="L99" i="2" s="1"/>
  <c r="G99" i="2"/>
  <c r="I99" i="2" s="1"/>
  <c r="K99" i="2" s="1"/>
  <c r="M99" i="2" s="1"/>
  <c r="B100" i="1" s="1"/>
  <c r="H100" i="1" s="1"/>
  <c r="B99" i="12" s="1"/>
  <c r="O89" i="16"/>
  <c r="H4" i="16"/>
  <c r="J4" i="16" s="1"/>
  <c r="L4" i="16" s="1"/>
  <c r="G4" i="16"/>
  <c r="I4" i="16" s="1"/>
  <c r="K4" i="16" s="1"/>
  <c r="M4" i="16" s="1"/>
  <c r="B4" i="6" s="1"/>
  <c r="H4" i="6" s="1"/>
  <c r="E3" i="12" s="1"/>
  <c r="H3" i="12" s="1"/>
  <c r="H47" i="16"/>
  <c r="J47" i="16" s="1"/>
  <c r="L47" i="16" s="1"/>
  <c r="G47" i="16"/>
  <c r="I47" i="16" s="1"/>
  <c r="K47" i="16" s="1"/>
  <c r="M47" i="16" s="1"/>
  <c r="B47" i="6" s="1"/>
  <c r="H47" i="6" s="1"/>
  <c r="E46" i="12" s="1"/>
  <c r="G86" i="2"/>
  <c r="I86" i="2" s="1"/>
  <c r="K86" i="2" s="1"/>
  <c r="M86" i="2" s="1"/>
  <c r="B87" i="1" s="1"/>
  <c r="H87" i="1" s="1"/>
  <c r="B86" i="12" s="1"/>
  <c r="H86" i="2"/>
  <c r="J86" i="2" s="1"/>
  <c r="L86" i="2" s="1"/>
  <c r="G31" i="2"/>
  <c r="I31" i="2" s="1"/>
  <c r="K31" i="2" s="1"/>
  <c r="M31" i="2" s="1"/>
  <c r="B32" i="1" s="1"/>
  <c r="H32" i="1" s="1"/>
  <c r="B31" i="12" s="1"/>
  <c r="H31" i="12" s="1"/>
  <c r="H31" i="2"/>
  <c r="J31" i="2" s="1"/>
  <c r="L31" i="2" s="1"/>
  <c r="G18" i="2"/>
  <c r="I18" i="2" s="1"/>
  <c r="K18" i="2" s="1"/>
  <c r="M18" i="2" s="1"/>
  <c r="B19" i="1" s="1"/>
  <c r="H19" i="1" s="1"/>
  <c r="B18" i="12" s="1"/>
  <c r="H18" i="2"/>
  <c r="J18" i="2" s="1"/>
  <c r="L18" i="2" s="1"/>
  <c r="H100" i="16"/>
  <c r="J100" i="16" s="1"/>
  <c r="L100" i="16" s="1"/>
  <c r="G100" i="16"/>
  <c r="I100" i="16" s="1"/>
  <c r="K100" i="16" s="1"/>
  <c r="M100" i="16" s="1"/>
  <c r="H85" i="2"/>
  <c r="J85" i="2" s="1"/>
  <c r="L85" i="2" s="1"/>
  <c r="G85" i="2"/>
  <c r="I85" i="2" s="1"/>
  <c r="K85" i="2" s="1"/>
  <c r="M85" i="2" s="1"/>
  <c r="B86" i="1" s="1"/>
  <c r="H86" i="1" s="1"/>
  <c r="B85" i="12" s="1"/>
  <c r="H37" i="16"/>
  <c r="J37" i="16" s="1"/>
  <c r="L37" i="16" s="1"/>
  <c r="G37" i="16"/>
  <c r="I37" i="16" s="1"/>
  <c r="K37" i="16" s="1"/>
  <c r="M37" i="16" s="1"/>
  <c r="B37" i="6" s="1"/>
  <c r="H37" i="6" s="1"/>
  <c r="E36" i="12" s="1"/>
  <c r="O34" i="16"/>
  <c r="D34" i="6" s="1"/>
  <c r="J34" i="6" s="1"/>
  <c r="G33" i="12" s="1"/>
  <c r="N34" i="16"/>
  <c r="C34" i="6" s="1"/>
  <c r="I34" i="6" s="1"/>
  <c r="F33" i="12" s="1"/>
  <c r="G83" i="2"/>
  <c r="I83" i="2" s="1"/>
  <c r="K83" i="2" s="1"/>
  <c r="M83" i="2" s="1"/>
  <c r="B84" i="1" s="1"/>
  <c r="H84" i="1" s="1"/>
  <c r="B83" i="12" s="1"/>
  <c r="H83" i="2"/>
  <c r="J83" i="2" s="1"/>
  <c r="L83" i="2" s="1"/>
  <c r="H17" i="16"/>
  <c r="J17" i="16" s="1"/>
  <c r="L17" i="16" s="1"/>
  <c r="G17" i="16"/>
  <c r="I17" i="16" s="1"/>
  <c r="K17" i="16" s="1"/>
  <c r="M17" i="16" s="1"/>
  <c r="B17" i="6" s="1"/>
  <c r="H17" i="6" s="1"/>
  <c r="E16" i="12" s="1"/>
  <c r="H16" i="12" s="1"/>
  <c r="G94" i="16"/>
  <c r="I94" i="16" s="1"/>
  <c r="K94" i="16" s="1"/>
  <c r="M94" i="16" s="1"/>
  <c r="H94" i="16"/>
  <c r="J94" i="16" s="1"/>
  <c r="L94" i="16" s="1"/>
  <c r="O81" i="2"/>
  <c r="D82" i="1" s="1"/>
  <c r="J82" i="1" s="1"/>
  <c r="D81" i="12" s="1"/>
  <c r="N81" i="2"/>
  <c r="C82" i="1" s="1"/>
  <c r="I82" i="1" s="1"/>
  <c r="C81" i="12" s="1"/>
  <c r="H45" i="12"/>
  <c r="O92" i="16"/>
  <c r="N92" i="16"/>
  <c r="O4" i="2"/>
  <c r="D5" i="1" s="1"/>
  <c r="J5" i="1" s="1"/>
  <c r="D4" i="12" s="1"/>
  <c r="N4" i="2"/>
  <c r="C5" i="1" s="1"/>
  <c r="I5" i="1" s="1"/>
  <c r="C4" i="12" s="1"/>
  <c r="N13" i="2"/>
  <c r="C14" i="1" s="1"/>
  <c r="I14" i="1" s="1"/>
  <c r="C13" i="12" s="1"/>
  <c r="O13" i="2"/>
  <c r="D14" i="1" s="1"/>
  <c r="J14" i="1" s="1"/>
  <c r="D13" i="12" s="1"/>
  <c r="N21" i="2"/>
  <c r="C22" i="1" s="1"/>
  <c r="I22" i="1" s="1"/>
  <c r="C21" i="12" s="1"/>
  <c r="O21" i="2"/>
  <c r="D22" i="1" s="1"/>
  <c r="J22" i="1" s="1"/>
  <c r="D21" i="12" s="1"/>
  <c r="G19" i="2"/>
  <c r="I19" i="2" s="1"/>
  <c r="K19" i="2" s="1"/>
  <c r="M19" i="2" s="1"/>
  <c r="B20" i="1" s="1"/>
  <c r="H20" i="1" s="1"/>
  <c r="B19" i="12" s="1"/>
  <c r="H19" i="12" s="1"/>
  <c r="H19" i="2"/>
  <c r="J19" i="2" s="1"/>
  <c r="L19" i="2" s="1"/>
  <c r="G40" i="2"/>
  <c r="I40" i="2" s="1"/>
  <c r="K40" i="2" s="1"/>
  <c r="M40" i="2" s="1"/>
  <c r="B41" i="1" s="1"/>
  <c r="H41" i="1" s="1"/>
  <c r="B40" i="12" s="1"/>
  <c r="H40" i="2"/>
  <c r="J40" i="2" s="1"/>
  <c r="L40" i="2" s="1"/>
  <c r="O57" i="16"/>
  <c r="D57" i="6" s="1"/>
  <c r="J57" i="6" s="1"/>
  <c r="G56" i="12" s="1"/>
  <c r="O70" i="16"/>
  <c r="N69" i="2"/>
  <c r="C70" i="1" s="1"/>
  <c r="I70" i="1" s="1"/>
  <c r="C69" i="12" s="1"/>
  <c r="O69" i="2"/>
  <c r="D70" i="1" s="1"/>
  <c r="J70" i="1" s="1"/>
  <c r="D69" i="12" s="1"/>
  <c r="O55" i="16"/>
  <c r="D55" i="6" s="1"/>
  <c r="J55" i="6" s="1"/>
  <c r="G54" i="12" s="1"/>
  <c r="H40" i="16"/>
  <c r="J40" i="16" s="1"/>
  <c r="L40" i="16" s="1"/>
  <c r="G40" i="16"/>
  <c r="I40" i="16" s="1"/>
  <c r="K40" i="16" s="1"/>
  <c r="M40" i="16" s="1"/>
  <c r="B40" i="6" s="1"/>
  <c r="H40" i="6" s="1"/>
  <c r="E39" i="12" s="1"/>
  <c r="H39" i="12" s="1"/>
  <c r="H59" i="2"/>
  <c r="J59" i="2" s="1"/>
  <c r="L59" i="2" s="1"/>
  <c r="G59" i="2"/>
  <c r="I59" i="2" s="1"/>
  <c r="K59" i="2" s="1"/>
  <c r="M59" i="2" s="1"/>
  <c r="B60" i="1" s="1"/>
  <c r="H60" i="1" s="1"/>
  <c r="B59" i="12" s="1"/>
  <c r="G96" i="2"/>
  <c r="I96" i="2" s="1"/>
  <c r="K96" i="2" s="1"/>
  <c r="M96" i="2" s="1"/>
  <c r="B97" i="1" s="1"/>
  <c r="H97" i="1" s="1"/>
  <c r="B96" i="12" s="1"/>
  <c r="H96" i="2"/>
  <c r="J96" i="2" s="1"/>
  <c r="L96" i="2" s="1"/>
  <c r="O8" i="2"/>
  <c r="D9" i="1" s="1"/>
  <c r="J9" i="1" s="1"/>
  <c r="D8" i="12" s="1"/>
  <c r="N8" i="2"/>
  <c r="C9" i="1" s="1"/>
  <c r="I9" i="1" s="1"/>
  <c r="C8" i="12" s="1"/>
  <c r="O77" i="16"/>
  <c r="O95" i="2"/>
  <c r="D96" i="1" s="1"/>
  <c r="J96" i="1" s="1"/>
  <c r="D95" i="12" s="1"/>
  <c r="H13" i="16"/>
  <c r="J13" i="16" s="1"/>
  <c r="L13" i="16" s="1"/>
  <c r="G13" i="16"/>
  <c r="I13" i="16" s="1"/>
  <c r="K13" i="16" s="1"/>
  <c r="M13" i="16" s="1"/>
  <c r="B13" i="6" s="1"/>
  <c r="H13" i="6" s="1"/>
  <c r="E12" i="12" s="1"/>
  <c r="G101" i="16"/>
  <c r="I101" i="16" s="1"/>
  <c r="K101" i="16" s="1"/>
  <c r="M101" i="16" s="1"/>
  <c r="H101" i="16"/>
  <c r="J101" i="16" s="1"/>
  <c r="L101" i="16" s="1"/>
  <c r="G10" i="2"/>
  <c r="I10" i="2" s="1"/>
  <c r="K10" i="2" s="1"/>
  <c r="M10" i="2" s="1"/>
  <c r="B11" i="1" s="1"/>
  <c r="H11" i="1" s="1"/>
  <c r="B10" i="12" s="1"/>
  <c r="H10" i="2"/>
  <c r="J10" i="2" s="1"/>
  <c r="L10" i="2" s="1"/>
  <c r="N23" i="2"/>
  <c r="C24" i="1" s="1"/>
  <c r="I24" i="1" s="1"/>
  <c r="C23" i="12" s="1"/>
  <c r="I23" i="12" s="1"/>
  <c r="O23" i="2"/>
  <c r="D24" i="1" s="1"/>
  <c r="J24" i="1" s="1"/>
  <c r="D23" i="12" s="1"/>
  <c r="H33" i="16"/>
  <c r="J33" i="16" s="1"/>
  <c r="L33" i="16" s="1"/>
  <c r="G33" i="16"/>
  <c r="I33" i="16" s="1"/>
  <c r="K33" i="16" s="1"/>
  <c r="M33" i="16" s="1"/>
  <c r="B33" i="6" s="1"/>
  <c r="H33" i="6" s="1"/>
  <c r="E32" i="12" s="1"/>
  <c r="H32" i="12" s="1"/>
  <c r="O45" i="16"/>
  <c r="D45" i="6" s="1"/>
  <c r="J45" i="6" s="1"/>
  <c r="G44" i="12" s="1"/>
  <c r="N45" i="16"/>
  <c r="C45" i="6" s="1"/>
  <c r="I45" i="6" s="1"/>
  <c r="F44" i="12" s="1"/>
  <c r="H96" i="16"/>
  <c r="J96" i="16" s="1"/>
  <c r="L96" i="16" s="1"/>
  <c r="G96" i="16"/>
  <c r="I96" i="16" s="1"/>
  <c r="K96" i="16" s="1"/>
  <c r="M96" i="16" s="1"/>
  <c r="N14" i="2"/>
  <c r="C15" i="1" s="1"/>
  <c r="I15" i="1" s="1"/>
  <c r="C14" i="12" s="1"/>
  <c r="O14" i="2"/>
  <c r="D15" i="1" s="1"/>
  <c r="J15" i="1" s="1"/>
  <c r="D14" i="12" s="1"/>
  <c r="O52" i="2"/>
  <c r="D53" i="1" s="1"/>
  <c r="J53" i="1" s="1"/>
  <c r="D52" i="12" s="1"/>
  <c r="N52" i="2"/>
  <c r="C53" i="1" s="1"/>
  <c r="I53" i="1" s="1"/>
  <c r="C52" i="12" s="1"/>
  <c r="N39" i="2"/>
  <c r="C40" i="1" s="1"/>
  <c r="I40" i="1" s="1"/>
  <c r="C39" i="12" s="1"/>
  <c r="O39" i="2"/>
  <c r="D40" i="1" s="1"/>
  <c r="J40" i="1" s="1"/>
  <c r="D39" i="12" s="1"/>
  <c r="G47" i="2"/>
  <c r="I47" i="2" s="1"/>
  <c r="K47" i="2" s="1"/>
  <c r="M47" i="2" s="1"/>
  <c r="B48" i="1" s="1"/>
  <c r="H48" i="1" s="1"/>
  <c r="B47" i="12" s="1"/>
  <c r="H47" i="2"/>
  <c r="J47" i="2" s="1"/>
  <c r="L47" i="2" s="1"/>
  <c r="E104" i="2"/>
  <c r="P104" i="2"/>
  <c r="O23" i="16"/>
  <c r="D23" i="6" s="1"/>
  <c r="J23" i="6" s="1"/>
  <c r="G22" i="12" s="1"/>
  <c r="N23" i="16"/>
  <c r="C23" i="6" s="1"/>
  <c r="I23" i="6" s="1"/>
  <c r="F22" i="12" s="1"/>
  <c r="G61" i="16"/>
  <c r="I61" i="16" s="1"/>
  <c r="K61" i="16" s="1"/>
  <c r="M61" i="16" s="1"/>
  <c r="B61" i="6" s="1"/>
  <c r="H61" i="6" s="1"/>
  <c r="E60" i="12" s="1"/>
  <c r="H61" i="16"/>
  <c r="J61" i="16" s="1"/>
  <c r="L61" i="16" s="1"/>
  <c r="O49" i="16"/>
  <c r="D49" i="6" s="1"/>
  <c r="J49" i="6" s="1"/>
  <c r="G48" i="12" s="1"/>
  <c r="N49" i="16"/>
  <c r="C49" i="6" s="1"/>
  <c r="I49" i="6" s="1"/>
  <c r="F48" i="12" s="1"/>
  <c r="G9" i="2"/>
  <c r="I9" i="2" s="1"/>
  <c r="K9" i="2" s="1"/>
  <c r="M9" i="2" s="1"/>
  <c r="B10" i="1" s="1"/>
  <c r="H10" i="1" s="1"/>
  <c r="B9" i="12" s="1"/>
  <c r="H9" i="2"/>
  <c r="J9" i="2" s="1"/>
  <c r="L9" i="2" s="1"/>
  <c r="O49" i="2"/>
  <c r="D50" i="1" s="1"/>
  <c r="J50" i="1" s="1"/>
  <c r="D49" i="12" s="1"/>
  <c r="N49" i="2"/>
  <c r="C50" i="1" s="1"/>
  <c r="I50" i="1" s="1"/>
  <c r="C49" i="12" s="1"/>
  <c r="N32" i="16"/>
  <c r="C32" i="6" s="1"/>
  <c r="I32" i="6" s="1"/>
  <c r="F31" i="12" s="1"/>
  <c r="O32" i="16"/>
  <c r="D32" i="6" s="1"/>
  <c r="J32" i="6" s="1"/>
  <c r="G31" i="12" s="1"/>
  <c r="O83" i="16"/>
  <c r="G87" i="2"/>
  <c r="I87" i="2" s="1"/>
  <c r="K87" i="2" s="1"/>
  <c r="M87" i="2" s="1"/>
  <c r="B88" i="1" s="1"/>
  <c r="H88" i="1" s="1"/>
  <c r="B87" i="12" s="1"/>
  <c r="H87" i="2"/>
  <c r="J87" i="2" s="1"/>
  <c r="L87" i="2" s="1"/>
  <c r="H88" i="2"/>
  <c r="J88" i="2" s="1"/>
  <c r="L88" i="2" s="1"/>
  <c r="G88" i="2"/>
  <c r="I88" i="2" s="1"/>
  <c r="K88" i="2" s="1"/>
  <c r="M88" i="2" s="1"/>
  <c r="B89" i="1" s="1"/>
  <c r="H89" i="1" s="1"/>
  <c r="B88" i="12" s="1"/>
  <c r="H98" i="16"/>
  <c r="J98" i="16" s="1"/>
  <c r="L98" i="16" s="1"/>
  <c r="G98" i="16"/>
  <c r="I98" i="16" s="1"/>
  <c r="K98" i="16" s="1"/>
  <c r="M98" i="16" s="1"/>
  <c r="G11" i="2"/>
  <c r="I11" i="2" s="1"/>
  <c r="K11" i="2" s="1"/>
  <c r="M11" i="2" s="1"/>
  <c r="B12" i="1" s="1"/>
  <c r="H12" i="1" s="1"/>
  <c r="B11" i="12" s="1"/>
  <c r="H11" i="2"/>
  <c r="J11" i="2" s="1"/>
  <c r="L11" i="2" s="1"/>
  <c r="H25" i="16"/>
  <c r="J25" i="16" s="1"/>
  <c r="L25" i="16" s="1"/>
  <c r="G25" i="16"/>
  <c r="I25" i="16" s="1"/>
  <c r="K25" i="16" s="1"/>
  <c r="M25" i="16" s="1"/>
  <c r="B25" i="6" s="1"/>
  <c r="H25" i="6" s="1"/>
  <c r="E24" i="12" s="1"/>
  <c r="H77" i="2"/>
  <c r="J77" i="2" s="1"/>
  <c r="L77" i="2" s="1"/>
  <c r="G77" i="2"/>
  <c r="I77" i="2" s="1"/>
  <c r="K77" i="2" s="1"/>
  <c r="M77" i="2" s="1"/>
  <c r="B78" i="1" s="1"/>
  <c r="H78" i="1" s="1"/>
  <c r="B77" i="12" s="1"/>
  <c r="G75" i="16"/>
  <c r="I75" i="16" s="1"/>
  <c r="K75" i="16" s="1"/>
  <c r="M75" i="16" s="1"/>
  <c r="H75" i="16"/>
  <c r="J75" i="16" s="1"/>
  <c r="L75" i="16" s="1"/>
  <c r="N27" i="2"/>
  <c r="C28" i="1" s="1"/>
  <c r="I28" i="1" s="1"/>
  <c r="C27" i="12" s="1"/>
  <c r="O27" i="2"/>
  <c r="D28" i="1" s="1"/>
  <c r="J28" i="1" s="1"/>
  <c r="D27" i="12" s="1"/>
  <c r="H102" i="16"/>
  <c r="J102" i="16" s="1"/>
  <c r="L102" i="16" s="1"/>
  <c r="G102" i="16"/>
  <c r="I102" i="16" s="1"/>
  <c r="K102" i="16" s="1"/>
  <c r="M102" i="16" s="1"/>
  <c r="H73" i="2"/>
  <c r="J73" i="2" s="1"/>
  <c r="L73" i="2" s="1"/>
  <c r="G73" i="2"/>
  <c r="I73" i="2" s="1"/>
  <c r="K73" i="2" s="1"/>
  <c r="M73" i="2" s="1"/>
  <c r="B74" i="1" s="1"/>
  <c r="H74" i="1" s="1"/>
  <c r="B73" i="12" s="1"/>
  <c r="H19" i="16"/>
  <c r="J19" i="16" s="1"/>
  <c r="L19" i="16" s="1"/>
  <c r="G19" i="16"/>
  <c r="I19" i="16" s="1"/>
  <c r="K19" i="16" s="1"/>
  <c r="M19" i="16" s="1"/>
  <c r="B19" i="6" s="1"/>
  <c r="H19" i="6" s="1"/>
  <c r="E18" i="12" s="1"/>
  <c r="N10" i="16"/>
  <c r="C10" i="6" s="1"/>
  <c r="I10" i="6" s="1"/>
  <c r="F9" i="12" s="1"/>
  <c r="O10" i="16"/>
  <c r="D10" i="6" s="1"/>
  <c r="J10" i="6" s="1"/>
  <c r="G9" i="12" s="1"/>
  <c r="N42" i="16"/>
  <c r="C42" i="6" s="1"/>
  <c r="I42" i="6" s="1"/>
  <c r="F41" i="12" s="1"/>
  <c r="O42" i="16"/>
  <c r="D42" i="6" s="1"/>
  <c r="J42" i="6" s="1"/>
  <c r="G41" i="12" s="1"/>
  <c r="O45" i="2"/>
  <c r="D46" i="1" s="1"/>
  <c r="J46" i="1" s="1"/>
  <c r="D45" i="12" s="1"/>
  <c r="N45" i="2"/>
  <c r="C46" i="1" s="1"/>
  <c r="I46" i="1" s="1"/>
  <c r="C45" i="12" s="1"/>
  <c r="H14" i="16"/>
  <c r="J14" i="16" s="1"/>
  <c r="L14" i="16" s="1"/>
  <c r="G14" i="16"/>
  <c r="I14" i="16" s="1"/>
  <c r="K14" i="16" s="1"/>
  <c r="M14" i="16" s="1"/>
  <c r="B14" i="6" s="1"/>
  <c r="H14" i="6" s="1"/>
  <c r="E13" i="12" s="1"/>
  <c r="H13" i="12" s="1"/>
  <c r="O90" i="16"/>
  <c r="G70" i="2"/>
  <c r="I70" i="2" s="1"/>
  <c r="K70" i="2" s="1"/>
  <c r="M70" i="2" s="1"/>
  <c r="B71" i="1" s="1"/>
  <c r="H71" i="1" s="1"/>
  <c r="B70" i="12" s="1"/>
  <c r="H70" i="2"/>
  <c r="J70" i="2" s="1"/>
  <c r="L70" i="2" s="1"/>
  <c r="G79" i="2"/>
  <c r="I79" i="2" s="1"/>
  <c r="K79" i="2" s="1"/>
  <c r="M79" i="2" s="1"/>
  <c r="B80" i="1" s="1"/>
  <c r="H80" i="1" s="1"/>
  <c r="B79" i="12" s="1"/>
  <c r="H79" i="2"/>
  <c r="J79" i="2" s="1"/>
  <c r="L79" i="2" s="1"/>
  <c r="H38" i="16"/>
  <c r="J38" i="16" s="1"/>
  <c r="L38" i="16" s="1"/>
  <c r="G38" i="16"/>
  <c r="I38" i="16" s="1"/>
  <c r="K38" i="16" s="1"/>
  <c r="M38" i="16" s="1"/>
  <c r="B38" i="6" s="1"/>
  <c r="H38" i="6" s="1"/>
  <c r="E37" i="12" s="1"/>
  <c r="H37" i="12" s="1"/>
  <c r="N22" i="2"/>
  <c r="C23" i="1" s="1"/>
  <c r="I23" i="1" s="1"/>
  <c r="C22" i="12" s="1"/>
  <c r="O22" i="2"/>
  <c r="D23" i="1" s="1"/>
  <c r="J23" i="1" s="1"/>
  <c r="D22" i="12" s="1"/>
  <c r="N37" i="2"/>
  <c r="C38" i="1" s="1"/>
  <c r="I38" i="1" s="1"/>
  <c r="C37" i="12" s="1"/>
  <c r="O37" i="2"/>
  <c r="D38" i="1" s="1"/>
  <c r="J38" i="1" s="1"/>
  <c r="D37" i="12" s="1"/>
  <c r="O57" i="2"/>
  <c r="D58" i="1" s="1"/>
  <c r="J58" i="1" s="1"/>
  <c r="D57" i="12" s="1"/>
  <c r="N57" i="2"/>
  <c r="C58" i="1" s="1"/>
  <c r="I58" i="1" s="1"/>
  <c r="C57" i="12" s="1"/>
  <c r="H22" i="12"/>
  <c r="O60" i="2"/>
  <c r="D61" i="1" s="1"/>
  <c r="J61" i="1" s="1"/>
  <c r="D60" i="12" s="1"/>
  <c r="O27" i="16"/>
  <c r="D27" i="6" s="1"/>
  <c r="J27" i="6" s="1"/>
  <c r="G26" i="12" s="1"/>
  <c r="N27" i="16"/>
  <c r="C27" i="6" s="1"/>
  <c r="I27" i="6" s="1"/>
  <c r="F26" i="12" s="1"/>
  <c r="O30" i="2"/>
  <c r="D31" i="1" s="1"/>
  <c r="J31" i="1" s="1"/>
  <c r="D30" i="12" s="1"/>
  <c r="N30" i="2"/>
  <c r="C31" i="1" s="1"/>
  <c r="I31" i="1" s="1"/>
  <c r="C30" i="12" s="1"/>
  <c r="E101" i="2"/>
  <c r="H42" i="2"/>
  <c r="J42" i="2" s="1"/>
  <c r="L42" i="2" s="1"/>
  <c r="G42" i="2"/>
  <c r="I42" i="2" s="1"/>
  <c r="K42" i="2" s="1"/>
  <c r="M42" i="2" s="1"/>
  <c r="B43" i="1" s="1"/>
  <c r="H43" i="1" s="1"/>
  <c r="B42" i="12" s="1"/>
  <c r="G80" i="2"/>
  <c r="I80" i="2" s="1"/>
  <c r="K80" i="2" s="1"/>
  <c r="M80" i="2" s="1"/>
  <c r="B81" i="1" s="1"/>
  <c r="H81" i="1" s="1"/>
  <c r="B80" i="12" s="1"/>
  <c r="H80" i="2"/>
  <c r="J80" i="2" s="1"/>
  <c r="L80" i="2" s="1"/>
  <c r="G78" i="2"/>
  <c r="I78" i="2" s="1"/>
  <c r="K78" i="2" s="1"/>
  <c r="M78" i="2" s="1"/>
  <c r="B79" i="1" s="1"/>
  <c r="H79" i="1" s="1"/>
  <c r="B78" i="12" s="1"/>
  <c r="H78" i="2"/>
  <c r="J78" i="2" s="1"/>
  <c r="L78" i="2" s="1"/>
  <c r="G103" i="2"/>
  <c r="I103" i="2" s="1"/>
  <c r="K103" i="2" s="1"/>
  <c r="M103" i="2" s="1"/>
  <c r="B104" i="1" s="1"/>
  <c r="H104" i="1" s="1"/>
  <c r="B103" i="12" s="1"/>
  <c r="H103" i="2"/>
  <c r="J103" i="2" s="1"/>
  <c r="L103" i="2" s="1"/>
  <c r="G41" i="2"/>
  <c r="I41" i="2" s="1"/>
  <c r="K41" i="2" s="1"/>
  <c r="M41" i="2" s="1"/>
  <c r="B42" i="1" s="1"/>
  <c r="H42" i="1" s="1"/>
  <c r="B41" i="12" s="1"/>
  <c r="H41" i="12" s="1"/>
  <c r="H41" i="2"/>
  <c r="J41" i="2" s="1"/>
  <c r="L41" i="2" s="1"/>
  <c r="H5" i="16"/>
  <c r="J5" i="16" s="1"/>
  <c r="L5" i="16" s="1"/>
  <c r="G5" i="16"/>
  <c r="I5" i="16" s="1"/>
  <c r="K5" i="16" s="1"/>
  <c r="M5" i="16" s="1"/>
  <c r="B5" i="6" s="1"/>
  <c r="H5" i="6" s="1"/>
  <c r="O16" i="2"/>
  <c r="D17" i="1" s="1"/>
  <c r="J17" i="1" s="1"/>
  <c r="D16" i="12" s="1"/>
  <c r="N16" i="2"/>
  <c r="C17" i="1" s="1"/>
  <c r="I17" i="1" s="1"/>
  <c r="C16" i="12" s="1"/>
  <c r="H22" i="16"/>
  <c r="J22" i="16" s="1"/>
  <c r="L22" i="16" s="1"/>
  <c r="G22" i="16"/>
  <c r="I22" i="16" s="1"/>
  <c r="K22" i="16" s="1"/>
  <c r="M22" i="16" s="1"/>
  <c r="B22" i="6" s="1"/>
  <c r="H22" i="6" s="1"/>
  <c r="E21" i="12" s="1"/>
  <c r="H21" i="12" s="1"/>
  <c r="O36" i="16"/>
  <c r="D36" i="6" s="1"/>
  <c r="J36" i="6" s="1"/>
  <c r="G35" i="12" s="1"/>
  <c r="N36" i="16"/>
  <c r="C36" i="6" s="1"/>
  <c r="I36" i="6" s="1"/>
  <c r="F35" i="12" s="1"/>
  <c r="O38" i="2"/>
  <c r="D39" i="1" s="1"/>
  <c r="J39" i="1" s="1"/>
  <c r="D38" i="12" s="1"/>
  <c r="N38" i="2"/>
  <c r="C39" i="1" s="1"/>
  <c r="I39" i="1" s="1"/>
  <c r="C38" i="12" s="1"/>
  <c r="G73" i="16"/>
  <c r="I73" i="16" s="1"/>
  <c r="K73" i="16" s="1"/>
  <c r="M73" i="16" s="1"/>
  <c r="H73" i="16"/>
  <c r="J73" i="16" s="1"/>
  <c r="L73" i="16" s="1"/>
  <c r="O85" i="16"/>
  <c r="N85" i="16"/>
  <c r="G102" i="2"/>
  <c r="I102" i="2" s="1"/>
  <c r="K102" i="2" s="1"/>
  <c r="M102" i="2" s="1"/>
  <c r="B103" i="1" s="1"/>
  <c r="H103" i="1" s="1"/>
  <c r="B102" i="12" s="1"/>
  <c r="H102" i="2"/>
  <c r="J102" i="2" s="1"/>
  <c r="L102" i="2" s="1"/>
  <c r="H9" i="16"/>
  <c r="J9" i="16" s="1"/>
  <c r="L9" i="16" s="1"/>
  <c r="G9" i="16"/>
  <c r="I9" i="16" s="1"/>
  <c r="K9" i="16" s="1"/>
  <c r="M9" i="16" s="1"/>
  <c r="B9" i="6" s="1"/>
  <c r="H9" i="6" s="1"/>
  <c r="E8" i="12" s="1"/>
  <c r="H8" i="12" s="1"/>
  <c r="O78" i="16"/>
  <c r="H25" i="2"/>
  <c r="J25" i="2" s="1"/>
  <c r="L25" i="2" s="1"/>
  <c r="G25" i="2"/>
  <c r="I25" i="2" s="1"/>
  <c r="K25" i="2" s="1"/>
  <c r="M25" i="2" s="1"/>
  <c r="B26" i="1" s="1"/>
  <c r="H26" i="1" s="1"/>
  <c r="B25" i="12" s="1"/>
  <c r="G16" i="16"/>
  <c r="I16" i="16" s="1"/>
  <c r="K16" i="16" s="1"/>
  <c r="M16" i="16" s="1"/>
  <c r="B16" i="6" s="1"/>
  <c r="H16" i="6" s="1"/>
  <c r="E15" i="12" s="1"/>
  <c r="H15" i="12" s="1"/>
  <c r="H16" i="16"/>
  <c r="J16" i="16" s="1"/>
  <c r="L16" i="16" s="1"/>
  <c r="O35" i="2"/>
  <c r="D36" i="1" s="1"/>
  <c r="J36" i="1" s="1"/>
  <c r="D35" i="12" s="1"/>
  <c r="N35" i="2"/>
  <c r="C36" i="1" s="1"/>
  <c r="I36" i="1" s="1"/>
  <c r="C35" i="12" s="1"/>
  <c r="H44" i="2"/>
  <c r="J44" i="2" s="1"/>
  <c r="L44" i="2" s="1"/>
  <c r="G44" i="2"/>
  <c r="I44" i="2" s="1"/>
  <c r="K44" i="2" s="1"/>
  <c r="M44" i="2" s="1"/>
  <c r="B45" i="1" s="1"/>
  <c r="H45" i="1" s="1"/>
  <c r="B44" i="12" s="1"/>
  <c r="H44" i="12" s="1"/>
  <c r="O50" i="16"/>
  <c r="D50" i="6" s="1"/>
  <c r="J50" i="6" s="1"/>
  <c r="G49" i="12" s="1"/>
  <c r="O68" i="2"/>
  <c r="D69" i="1" s="1"/>
  <c r="J69" i="1" s="1"/>
  <c r="D68" i="12" s="1"/>
  <c r="H26" i="16"/>
  <c r="J26" i="16" s="1"/>
  <c r="L26" i="16" s="1"/>
  <c r="G26" i="16"/>
  <c r="I26" i="16" s="1"/>
  <c r="K26" i="16" s="1"/>
  <c r="M26" i="16" s="1"/>
  <c r="B26" i="6" s="1"/>
  <c r="H26" i="6" s="1"/>
  <c r="E25" i="12" s="1"/>
  <c r="H97" i="16"/>
  <c r="J97" i="16" s="1"/>
  <c r="L97" i="16" s="1"/>
  <c r="G97" i="16"/>
  <c r="I97" i="16" s="1"/>
  <c r="K97" i="16" s="1"/>
  <c r="M97" i="16" s="1"/>
  <c r="O20" i="16"/>
  <c r="D20" i="6" s="1"/>
  <c r="J20" i="6" s="1"/>
  <c r="G19" i="12" s="1"/>
  <c r="N20" i="16"/>
  <c r="C20" i="6" s="1"/>
  <c r="I20" i="6" s="1"/>
  <c r="F19" i="12" s="1"/>
  <c r="G36" i="2"/>
  <c r="I36" i="2" s="1"/>
  <c r="K36" i="2" s="1"/>
  <c r="M36" i="2" s="1"/>
  <c r="B37" i="1" s="1"/>
  <c r="H37" i="1" s="1"/>
  <c r="B36" i="12" s="1"/>
  <c r="H36" i="2"/>
  <c r="J36" i="2" s="1"/>
  <c r="L36" i="2" s="1"/>
  <c r="H71" i="2"/>
  <c r="J71" i="2" s="1"/>
  <c r="L71" i="2" s="1"/>
  <c r="G71" i="2"/>
  <c r="I71" i="2" s="1"/>
  <c r="K71" i="2" s="1"/>
  <c r="M71" i="2" s="1"/>
  <c r="B72" i="1" s="1"/>
  <c r="H72" i="1" s="1"/>
  <c r="B71" i="12" s="1"/>
  <c r="O66" i="2"/>
  <c r="D67" i="1" s="1"/>
  <c r="J67" i="1" s="1"/>
  <c r="D66" i="12" s="1"/>
  <c r="O41" i="16"/>
  <c r="D41" i="6" s="1"/>
  <c r="J41" i="6" s="1"/>
  <c r="G40" i="12" s="1"/>
  <c r="N41" i="16"/>
  <c r="C41" i="6" s="1"/>
  <c r="I41" i="6" s="1"/>
  <c r="F40" i="12" s="1"/>
  <c r="H63" i="2"/>
  <c r="J63" i="2" s="1"/>
  <c r="L63" i="2" s="1"/>
  <c r="G63" i="2"/>
  <c r="I63" i="2" s="1"/>
  <c r="K63" i="2" s="1"/>
  <c r="M63" i="2" s="1"/>
  <c r="B64" i="1" s="1"/>
  <c r="H64" i="1" s="1"/>
  <c r="B63" i="12" s="1"/>
  <c r="H90" i="2"/>
  <c r="J90" i="2" s="1"/>
  <c r="L90" i="2" s="1"/>
  <c r="G90" i="2"/>
  <c r="I90" i="2" s="1"/>
  <c r="K90" i="2" s="1"/>
  <c r="M90" i="2" s="1"/>
  <c r="B91" i="1" s="1"/>
  <c r="H91" i="1" s="1"/>
  <c r="B90" i="12" s="1"/>
  <c r="H12" i="16"/>
  <c r="J12" i="16" s="1"/>
  <c r="L12" i="16" s="1"/>
  <c r="G12" i="16"/>
  <c r="I12" i="16" s="1"/>
  <c r="K12" i="16" s="1"/>
  <c r="M12" i="16" s="1"/>
  <c r="B12" i="6" s="1"/>
  <c r="H12" i="6" s="1"/>
  <c r="E11" i="12" s="1"/>
  <c r="G62" i="16"/>
  <c r="I62" i="16" s="1"/>
  <c r="K62" i="16" s="1"/>
  <c r="M62" i="16" s="1"/>
  <c r="B62" i="6" s="1"/>
  <c r="H62" i="6" s="1"/>
  <c r="E61" i="12" s="1"/>
  <c r="H62" i="16"/>
  <c r="J62" i="16" s="1"/>
  <c r="L62" i="16" s="1"/>
  <c r="O76" i="16"/>
  <c r="G80" i="16"/>
  <c r="I80" i="16" s="1"/>
  <c r="K80" i="16" s="1"/>
  <c r="M80" i="16" s="1"/>
  <c r="N26" i="2"/>
  <c r="C27" i="1" s="1"/>
  <c r="I27" i="1" s="1"/>
  <c r="C26" i="12" s="1"/>
  <c r="O26" i="2"/>
  <c r="D27" i="1" s="1"/>
  <c r="J27" i="1" s="1"/>
  <c r="D26" i="12" s="1"/>
  <c r="G28" i="16"/>
  <c r="I28" i="16" s="1"/>
  <c r="K28" i="16" s="1"/>
  <c r="M28" i="16" s="1"/>
  <c r="B28" i="6" s="1"/>
  <c r="H28" i="6" s="1"/>
  <c r="E27" i="12" s="1"/>
  <c r="H27" i="12" s="1"/>
  <c r="H28" i="16"/>
  <c r="J28" i="16" s="1"/>
  <c r="L28" i="16" s="1"/>
  <c r="O65" i="16"/>
  <c r="D65" i="6" s="1"/>
  <c r="J65" i="6" s="1"/>
  <c r="G64" i="12" s="1"/>
  <c r="H75" i="2"/>
  <c r="J75" i="2" s="1"/>
  <c r="L75" i="2" s="1"/>
  <c r="G75" i="2"/>
  <c r="I75" i="2" s="1"/>
  <c r="K75" i="2" s="1"/>
  <c r="M75" i="2" s="1"/>
  <c r="B76" i="1" s="1"/>
  <c r="H76" i="1" s="1"/>
  <c r="B75" i="12" s="1"/>
  <c r="G55" i="2"/>
  <c r="I55" i="2" s="1"/>
  <c r="K55" i="2" s="1"/>
  <c r="M55" i="2" s="1"/>
  <c r="B56" i="1" s="1"/>
  <c r="H56" i="1" s="1"/>
  <c r="B55" i="12" s="1"/>
  <c r="H55" i="12" s="1"/>
  <c r="H55" i="2"/>
  <c r="J55" i="2" s="1"/>
  <c r="L55" i="2" s="1"/>
  <c r="G29" i="2"/>
  <c r="I29" i="2" s="1"/>
  <c r="K29" i="2" s="1"/>
  <c r="M29" i="2" s="1"/>
  <c r="B30" i="1" s="1"/>
  <c r="H30" i="1" s="1"/>
  <c r="B29" i="12" s="1"/>
  <c r="H29" i="2"/>
  <c r="J29" i="2" s="1"/>
  <c r="L29" i="2" s="1"/>
  <c r="H62" i="2"/>
  <c r="J62" i="2" s="1"/>
  <c r="L62" i="2" s="1"/>
  <c r="G62" i="2"/>
  <c r="I62" i="2" s="1"/>
  <c r="K62" i="2" s="1"/>
  <c r="M62" i="2" s="1"/>
  <c r="B63" i="1" s="1"/>
  <c r="H63" i="1" s="1"/>
  <c r="B62" i="12" s="1"/>
  <c r="H62" i="12" s="1"/>
  <c r="P74" i="16"/>
  <c r="E74" i="16"/>
  <c r="H100" i="2"/>
  <c r="J100" i="2" s="1"/>
  <c r="L100" i="2" s="1"/>
  <c r="G100" i="2"/>
  <c r="I100" i="2" s="1"/>
  <c r="K100" i="2" s="1"/>
  <c r="M100" i="2" s="1"/>
  <c r="B101" i="1" s="1"/>
  <c r="H101" i="1" s="1"/>
  <c r="B100" i="12" s="1"/>
  <c r="N5" i="2"/>
  <c r="C6" i="1" s="1"/>
  <c r="I6" i="1" s="1"/>
  <c r="C5" i="12" s="1"/>
  <c r="O5" i="2"/>
  <c r="D6" i="1" s="1"/>
  <c r="J6" i="1" s="1"/>
  <c r="D5" i="12" s="1"/>
  <c r="H61" i="2"/>
  <c r="J61" i="2" s="1"/>
  <c r="L61" i="2" s="1"/>
  <c r="G61" i="2"/>
  <c r="I61" i="2" s="1"/>
  <c r="K61" i="2" s="1"/>
  <c r="M61" i="2" s="1"/>
  <c r="B62" i="1" s="1"/>
  <c r="H62" i="1" s="1"/>
  <c r="B61" i="12" s="1"/>
  <c r="G21" i="16"/>
  <c r="I21" i="16" s="1"/>
  <c r="K21" i="16" s="1"/>
  <c r="M21" i="16" s="1"/>
  <c r="B21" i="6" s="1"/>
  <c r="H21" i="6" s="1"/>
  <c r="E20" i="12" s="1"/>
  <c r="H20" i="12" s="1"/>
  <c r="H21" i="16"/>
  <c r="J21" i="16" s="1"/>
  <c r="L21" i="16" s="1"/>
  <c r="G34" i="2"/>
  <c r="I34" i="2" s="1"/>
  <c r="K34" i="2" s="1"/>
  <c r="M34" i="2" s="1"/>
  <c r="B35" i="1" s="1"/>
  <c r="H35" i="1" s="1"/>
  <c r="B34" i="12" s="1"/>
  <c r="H34" i="2"/>
  <c r="J34" i="2" s="1"/>
  <c r="L34" i="2" s="1"/>
  <c r="G33" i="2"/>
  <c r="I33" i="2" s="1"/>
  <c r="K33" i="2" s="1"/>
  <c r="M33" i="2" s="1"/>
  <c r="B34" i="1" s="1"/>
  <c r="H34" i="1" s="1"/>
  <c r="B33" i="12" s="1"/>
  <c r="H33" i="12" s="1"/>
  <c r="H33" i="2"/>
  <c r="J33" i="2" s="1"/>
  <c r="L33" i="2" s="1"/>
  <c r="O31" i="16"/>
  <c r="D31" i="6" s="1"/>
  <c r="J31" i="6" s="1"/>
  <c r="G30" i="12" s="1"/>
  <c r="J30" i="12" s="1"/>
  <c r="N31" i="16"/>
  <c r="C31" i="6" s="1"/>
  <c r="I31" i="6" s="1"/>
  <c r="F30" i="12" s="1"/>
  <c r="N20" i="2"/>
  <c r="C21" i="1" s="1"/>
  <c r="I21" i="1" s="1"/>
  <c r="C20" i="12" s="1"/>
  <c r="O20" i="2"/>
  <c r="D21" i="1" s="1"/>
  <c r="J21" i="1" s="1"/>
  <c r="D20" i="12" s="1"/>
  <c r="G29" i="16"/>
  <c r="I29" i="16" s="1"/>
  <c r="K29" i="16" s="1"/>
  <c r="M29" i="16" s="1"/>
  <c r="B29" i="6" s="1"/>
  <c r="H29" i="6" s="1"/>
  <c r="E28" i="12" s="1"/>
  <c r="H28" i="12" s="1"/>
  <c r="H29" i="16"/>
  <c r="J29" i="16" s="1"/>
  <c r="L29" i="16" s="1"/>
  <c r="O28" i="2"/>
  <c r="D29" i="1" s="1"/>
  <c r="J29" i="1" s="1"/>
  <c r="D28" i="12" s="1"/>
  <c r="N28" i="2"/>
  <c r="C29" i="1" s="1"/>
  <c r="I29" i="1" s="1"/>
  <c r="C28" i="12" s="1"/>
  <c r="H35" i="16"/>
  <c r="J35" i="16" s="1"/>
  <c r="L35" i="16" s="1"/>
  <c r="G35" i="16"/>
  <c r="I35" i="16" s="1"/>
  <c r="K35" i="16" s="1"/>
  <c r="M35" i="16" s="1"/>
  <c r="B35" i="6" s="1"/>
  <c r="H35" i="6" s="1"/>
  <c r="E34" i="12" s="1"/>
  <c r="G99" i="16"/>
  <c r="I99" i="16" s="1"/>
  <c r="K99" i="16" s="1"/>
  <c r="M99" i="16" s="1"/>
  <c r="H99" i="16"/>
  <c r="J99" i="16" s="1"/>
  <c r="L99" i="16" s="1"/>
  <c r="H6" i="2"/>
  <c r="J6" i="2" s="1"/>
  <c r="L6" i="2" s="1"/>
  <c r="G6" i="2"/>
  <c r="I6" i="2" s="1"/>
  <c r="K6" i="2" s="1"/>
  <c r="M6" i="2" s="1"/>
  <c r="B7" i="1" s="1"/>
  <c r="H7" i="1" s="1"/>
  <c r="B6" i="12" s="1"/>
  <c r="H6" i="12" s="1"/>
  <c r="H6" i="16"/>
  <c r="J6" i="16" s="1"/>
  <c r="L6" i="16" s="1"/>
  <c r="G6" i="16"/>
  <c r="I6" i="16" s="1"/>
  <c r="K6" i="16" s="1"/>
  <c r="M6" i="16" s="1"/>
  <c r="B6" i="6" s="1"/>
  <c r="H6" i="6" s="1"/>
  <c r="E5" i="12" s="1"/>
  <c r="H5" i="12" s="1"/>
  <c r="P43" i="2"/>
  <c r="E43" i="2"/>
  <c r="N18" i="16"/>
  <c r="C18" i="6" s="1"/>
  <c r="I18" i="6" s="1"/>
  <c r="F17" i="12" s="1"/>
  <c r="I17" i="12" s="1"/>
  <c r="O18" i="16"/>
  <c r="D18" i="6" s="1"/>
  <c r="J18" i="6" s="1"/>
  <c r="G17" i="12" s="1"/>
  <c r="J17" i="12" s="1"/>
  <c r="J23" i="12"/>
  <c r="G12" i="2"/>
  <c r="I12" i="2" s="1"/>
  <c r="K12" i="2" s="1"/>
  <c r="M12" i="2" s="1"/>
  <c r="B13" i="1" s="1"/>
  <c r="H13" i="1" s="1"/>
  <c r="B12" i="12" s="1"/>
  <c r="H12" i="2"/>
  <c r="J12" i="2" s="1"/>
  <c r="L12" i="2" s="1"/>
  <c r="G95" i="16"/>
  <c r="I95" i="16" s="1"/>
  <c r="K95" i="16" s="1"/>
  <c r="M95" i="16" s="1"/>
  <c r="H95" i="16"/>
  <c r="J95" i="16" s="1"/>
  <c r="L95" i="16" s="1"/>
  <c r="G72" i="2"/>
  <c r="I72" i="2" s="1"/>
  <c r="K72" i="2" s="1"/>
  <c r="M72" i="2" s="1"/>
  <c r="B73" i="1" s="1"/>
  <c r="H73" i="1" s="1"/>
  <c r="B72" i="12" s="1"/>
  <c r="H72" i="2"/>
  <c r="J72" i="2" s="1"/>
  <c r="L72" i="2" s="1"/>
  <c r="N15" i="2"/>
  <c r="C16" i="1" s="1"/>
  <c r="I16" i="1" s="1"/>
  <c r="C15" i="12" s="1"/>
  <c r="O15" i="2"/>
  <c r="D16" i="1" s="1"/>
  <c r="J16" i="1" s="1"/>
  <c r="D15" i="12" s="1"/>
  <c r="H53" i="2"/>
  <c r="J53" i="2" s="1"/>
  <c r="L53" i="2" s="1"/>
  <c r="G53" i="2"/>
  <c r="I53" i="2" s="1"/>
  <c r="K53" i="2" s="1"/>
  <c r="M53" i="2" s="1"/>
  <c r="B54" i="1" s="1"/>
  <c r="H54" i="1" s="1"/>
  <c r="B53" i="12" s="1"/>
  <c r="O65" i="2"/>
  <c r="D66" i="1" s="1"/>
  <c r="J66" i="1" s="1"/>
  <c r="D65" i="12" s="1"/>
  <c r="N65" i="2"/>
  <c r="C66" i="1" s="1"/>
  <c r="I66" i="1" s="1"/>
  <c r="C65" i="12" s="1"/>
  <c r="H40" i="12"/>
  <c r="G46" i="2"/>
  <c r="I46" i="2" s="1"/>
  <c r="K46" i="2" s="1"/>
  <c r="M46" i="2" s="1"/>
  <c r="B47" i="1" s="1"/>
  <c r="H47" i="1" s="1"/>
  <c r="B46" i="12" s="1"/>
  <c r="H46" i="2"/>
  <c r="J46" i="2" s="1"/>
  <c r="L46" i="2" s="1"/>
  <c r="G48" i="16"/>
  <c r="I48" i="16" s="1"/>
  <c r="K48" i="16" s="1"/>
  <c r="M48" i="16" s="1"/>
  <c r="B48" i="6" s="1"/>
  <c r="H48" i="6" s="1"/>
  <c r="E47" i="12" s="1"/>
  <c r="H48" i="16"/>
  <c r="J48" i="16" s="1"/>
  <c r="L48" i="16" s="1"/>
  <c r="O58" i="2"/>
  <c r="D59" i="1" s="1"/>
  <c r="J59" i="1" s="1"/>
  <c r="D58" i="12" s="1"/>
  <c r="N58" i="2"/>
  <c r="C59" i="1" s="1"/>
  <c r="I59" i="1" s="1"/>
  <c r="C58" i="12" s="1"/>
  <c r="N48" i="2"/>
  <c r="C49" i="1" s="1"/>
  <c r="I49" i="1" s="1"/>
  <c r="C48" i="12" s="1"/>
  <c r="O48" i="2"/>
  <c r="D49" i="1" s="1"/>
  <c r="J49" i="1" s="1"/>
  <c r="D48" i="12" s="1"/>
  <c r="G103" i="16"/>
  <c r="I103" i="16" s="1"/>
  <c r="K103" i="16" s="1"/>
  <c r="M103" i="16" s="1"/>
  <c r="H103" i="16"/>
  <c r="J103" i="16" s="1"/>
  <c r="L103" i="16" s="1"/>
  <c r="H54" i="2"/>
  <c r="J54" i="2" s="1"/>
  <c r="L54" i="2" s="1"/>
  <c r="G54" i="2"/>
  <c r="I54" i="2" s="1"/>
  <c r="K54" i="2" s="1"/>
  <c r="M54" i="2" s="1"/>
  <c r="B55" i="1" s="1"/>
  <c r="H55" i="1" s="1"/>
  <c r="B54" i="12" s="1"/>
  <c r="H30" i="16"/>
  <c r="J30" i="16" s="1"/>
  <c r="L30" i="16" s="1"/>
  <c r="G30" i="16"/>
  <c r="I30" i="16" s="1"/>
  <c r="K30" i="16" s="1"/>
  <c r="M30" i="16" s="1"/>
  <c r="B30" i="6" s="1"/>
  <c r="H30" i="6" s="1"/>
  <c r="E29" i="12" s="1"/>
  <c r="H93" i="2"/>
  <c r="J93" i="2" s="1"/>
  <c r="L93" i="2" s="1"/>
  <c r="G93" i="2"/>
  <c r="I93" i="2" s="1"/>
  <c r="K93" i="2" s="1"/>
  <c r="M93" i="2" s="1"/>
  <c r="B94" i="1" s="1"/>
  <c r="H94" i="1" s="1"/>
  <c r="B93" i="12" s="1"/>
  <c r="O3" i="16"/>
  <c r="N3" i="16"/>
  <c r="H68" i="16" l="1"/>
  <c r="J68" i="16" s="1"/>
  <c r="L68" i="16" s="1"/>
  <c r="N89" i="16"/>
  <c r="O51" i="16"/>
  <c r="D51" i="6" s="1"/>
  <c r="J51" i="6" s="1"/>
  <c r="G50" i="12" s="1"/>
  <c r="H56" i="16"/>
  <c r="J56" i="16" s="1"/>
  <c r="L56" i="16" s="1"/>
  <c r="K85" i="12"/>
  <c r="H18" i="12"/>
  <c r="H67" i="16"/>
  <c r="J67" i="16" s="1"/>
  <c r="L67" i="16" s="1"/>
  <c r="O67" i="16" s="1"/>
  <c r="D67" i="6" s="1"/>
  <c r="J67" i="6" s="1"/>
  <c r="G66" i="12" s="1"/>
  <c r="J66" i="12" s="1"/>
  <c r="H82" i="16"/>
  <c r="J82" i="16" s="1"/>
  <c r="L82" i="16" s="1"/>
  <c r="O82" i="16" s="1"/>
  <c r="B73" i="6"/>
  <c r="H73" i="6" s="1"/>
  <c r="E72" i="12" s="1"/>
  <c r="B76" i="6"/>
  <c r="H76" i="6" s="1"/>
  <c r="E75" i="12" s="1"/>
  <c r="D93" i="6"/>
  <c r="B101" i="6"/>
  <c r="H101" i="6" s="1"/>
  <c r="E100" i="12" s="1"/>
  <c r="D80" i="6"/>
  <c r="D85" i="6"/>
  <c r="J85" i="6" s="1"/>
  <c r="G84" i="12" s="1"/>
  <c r="B102" i="6"/>
  <c r="H102" i="6" s="1"/>
  <c r="E101" i="12" s="1"/>
  <c r="D87" i="6"/>
  <c r="J87" i="6" s="1"/>
  <c r="G86" i="12" s="1"/>
  <c r="C93" i="6"/>
  <c r="D105" i="6"/>
  <c r="J105" i="6" s="1"/>
  <c r="G104" i="12" s="1"/>
  <c r="C86" i="6"/>
  <c r="B81" i="6"/>
  <c r="D86" i="6"/>
  <c r="J86" i="6" s="1"/>
  <c r="G85" i="12" s="1"/>
  <c r="D88" i="6"/>
  <c r="B72" i="6"/>
  <c r="H72" i="6" s="1"/>
  <c r="E71" i="12" s="1"/>
  <c r="B89" i="6"/>
  <c r="H89" i="6" s="1"/>
  <c r="E88" i="12" s="1"/>
  <c r="B84" i="6"/>
  <c r="B99" i="6"/>
  <c r="H99" i="6" s="1"/>
  <c r="E98" i="12" s="1"/>
  <c r="B100" i="6"/>
  <c r="H100" i="6" s="1"/>
  <c r="E99" i="12" s="1"/>
  <c r="B103" i="6"/>
  <c r="H103" i="6" s="1"/>
  <c r="E102" i="12" s="1"/>
  <c r="D71" i="6"/>
  <c r="J71" i="6" s="1"/>
  <c r="G70" i="12" s="1"/>
  <c r="B77" i="6"/>
  <c r="H77" i="6" s="1"/>
  <c r="E76" i="12" s="1"/>
  <c r="H93" i="6"/>
  <c r="E92" i="12" s="1"/>
  <c r="B94" i="6"/>
  <c r="H94" i="6" s="1"/>
  <c r="E93" i="12" s="1"/>
  <c r="C90" i="6"/>
  <c r="D77" i="6"/>
  <c r="J77" i="6" s="1"/>
  <c r="G76" i="12" s="1"/>
  <c r="D79" i="6"/>
  <c r="J79" i="6" s="1"/>
  <c r="G78" i="12" s="1"/>
  <c r="B74" i="6"/>
  <c r="D72" i="6"/>
  <c r="B71" i="6"/>
  <c r="H71" i="6" s="1"/>
  <c r="E70" i="12" s="1"/>
  <c r="D82" i="6"/>
  <c r="D84" i="6"/>
  <c r="J84" i="6" s="1"/>
  <c r="G83" i="12" s="1"/>
  <c r="D78" i="6"/>
  <c r="J78" i="6" s="1"/>
  <c r="G77" i="12" s="1"/>
  <c r="B83" i="6"/>
  <c r="H83" i="6" s="1"/>
  <c r="E82" i="12" s="1"/>
  <c r="B95" i="6"/>
  <c r="H95" i="6" s="1"/>
  <c r="E94" i="12" s="1"/>
  <c r="B69" i="6"/>
  <c r="H69" i="6" s="1"/>
  <c r="E68" i="12" s="1"/>
  <c r="H68" i="12" s="1"/>
  <c r="B70" i="6"/>
  <c r="H70" i="6" s="1"/>
  <c r="E69" i="12" s="1"/>
  <c r="H69" i="12" s="1"/>
  <c r="B79" i="6"/>
  <c r="H79" i="6" s="1"/>
  <c r="E78" i="12" s="1"/>
  <c r="B91" i="6"/>
  <c r="B80" i="6"/>
  <c r="H80" i="6" s="1"/>
  <c r="E79" i="12" s="1"/>
  <c r="B104" i="6"/>
  <c r="H104" i="6" s="1"/>
  <c r="E103" i="12" s="1"/>
  <c r="B96" i="6"/>
  <c r="H96" i="6" s="1"/>
  <c r="E95" i="12" s="1"/>
  <c r="B98" i="6"/>
  <c r="H98" i="6" s="1"/>
  <c r="E97" i="12" s="1"/>
  <c r="D91" i="6"/>
  <c r="B97" i="6"/>
  <c r="H97" i="6" s="1"/>
  <c r="E96" i="12" s="1"/>
  <c r="H85" i="12"/>
  <c r="D90" i="6"/>
  <c r="J90" i="6" s="1"/>
  <c r="G89" i="12" s="1"/>
  <c r="B78" i="6"/>
  <c r="H78" i="6" s="1"/>
  <c r="E77" i="12" s="1"/>
  <c r="B90" i="6"/>
  <c r="H90" i="6" s="1"/>
  <c r="E89" i="12" s="1"/>
  <c r="H59" i="12"/>
  <c r="H60" i="16"/>
  <c r="J60" i="16" s="1"/>
  <c r="L60" i="16" s="1"/>
  <c r="O60" i="16" s="1"/>
  <c r="D60" i="6" s="1"/>
  <c r="J60" i="6" s="1"/>
  <c r="G59" i="12" s="1"/>
  <c r="H9" i="12"/>
  <c r="H42" i="12"/>
  <c r="G81" i="16"/>
  <c r="I81" i="16" s="1"/>
  <c r="K81" i="16" s="1"/>
  <c r="M81" i="16" s="1"/>
  <c r="N83" i="16"/>
  <c r="N57" i="16"/>
  <c r="C57" i="6" s="1"/>
  <c r="I57" i="6" s="1"/>
  <c r="F56" i="12" s="1"/>
  <c r="H88" i="16"/>
  <c r="J88" i="16" s="1"/>
  <c r="L88" i="16" s="1"/>
  <c r="O88" i="16" s="1"/>
  <c r="O63" i="16"/>
  <c r="D63" i="6" s="1"/>
  <c r="J63" i="6" s="1"/>
  <c r="G62" i="12" s="1"/>
  <c r="G66" i="16"/>
  <c r="I66" i="16" s="1"/>
  <c r="K66" i="16" s="1"/>
  <c r="M66" i="16" s="1"/>
  <c r="B66" i="6" s="1"/>
  <c r="H66" i="6" s="1"/>
  <c r="E65" i="12" s="1"/>
  <c r="H65" i="12" s="1"/>
  <c r="H66" i="16"/>
  <c r="J66" i="16" s="1"/>
  <c r="L66" i="16" s="1"/>
  <c r="H54" i="16"/>
  <c r="J54" i="16" s="1"/>
  <c r="L54" i="16" s="1"/>
  <c r="H93" i="16"/>
  <c r="J93" i="16" s="1"/>
  <c r="L93" i="16" s="1"/>
  <c r="N93" i="16" s="1"/>
  <c r="G84" i="16"/>
  <c r="I84" i="16" s="1"/>
  <c r="K84" i="16" s="1"/>
  <c r="N90" i="16"/>
  <c r="H63" i="12"/>
  <c r="N43" i="16"/>
  <c r="C43" i="6" s="1"/>
  <c r="I43" i="6" s="1"/>
  <c r="F42" i="12" s="1"/>
  <c r="N79" i="16"/>
  <c r="H29" i="12"/>
  <c r="N64" i="2"/>
  <c r="C65" i="1" s="1"/>
  <c r="I65" i="1" s="1"/>
  <c r="C64" i="12" s="1"/>
  <c r="N56" i="2"/>
  <c r="C57" i="1" s="1"/>
  <c r="I57" i="1" s="1"/>
  <c r="C56" i="12" s="1"/>
  <c r="H64" i="16"/>
  <c r="J64" i="16" s="1"/>
  <c r="L64" i="16" s="1"/>
  <c r="H59" i="16"/>
  <c r="J59" i="16" s="1"/>
  <c r="L59" i="16" s="1"/>
  <c r="O59" i="16" s="1"/>
  <c r="D59" i="6" s="1"/>
  <c r="J59" i="6" s="1"/>
  <c r="G58" i="12" s="1"/>
  <c r="J58" i="12" s="1"/>
  <c r="H54" i="12"/>
  <c r="N86" i="16"/>
  <c r="N71" i="16"/>
  <c r="N104" i="16"/>
  <c r="N55" i="16"/>
  <c r="C55" i="6" s="1"/>
  <c r="I55" i="6" s="1"/>
  <c r="F54" i="12" s="1"/>
  <c r="N50" i="16"/>
  <c r="C50" i="6" s="1"/>
  <c r="I50" i="6" s="1"/>
  <c r="F49" i="12" s="1"/>
  <c r="I49" i="12" s="1"/>
  <c r="N78" i="16"/>
  <c r="G91" i="16"/>
  <c r="I91" i="16" s="1"/>
  <c r="K91" i="16" s="1"/>
  <c r="M91" i="16" s="1"/>
  <c r="H10" i="12"/>
  <c r="N53" i="16"/>
  <c r="C53" i="6" s="1"/>
  <c r="I53" i="6" s="1"/>
  <c r="F52" i="12" s="1"/>
  <c r="I52" i="12" s="1"/>
  <c r="N77" i="16"/>
  <c r="N11" i="16"/>
  <c r="C11" i="6" s="1"/>
  <c r="I11" i="6" s="1"/>
  <c r="F10" i="12" s="1"/>
  <c r="O11" i="16"/>
  <c r="D11" i="6" s="1"/>
  <c r="J11" i="6" s="1"/>
  <c r="G10" i="12" s="1"/>
  <c r="N70" i="16"/>
  <c r="G87" i="16"/>
  <c r="I87" i="16" s="1"/>
  <c r="K87" i="16" s="1"/>
  <c r="N76" i="16"/>
  <c r="N65" i="16"/>
  <c r="C65" i="6" s="1"/>
  <c r="I65" i="6" s="1"/>
  <c r="F64" i="12" s="1"/>
  <c r="I64" i="12" s="1"/>
  <c r="O72" i="16"/>
  <c r="N72" i="16"/>
  <c r="N58" i="16"/>
  <c r="C58" i="6" s="1"/>
  <c r="I58" i="6" s="1"/>
  <c r="F57" i="12" s="1"/>
  <c r="I57" i="12" s="1"/>
  <c r="O58" i="16"/>
  <c r="D58" i="6" s="1"/>
  <c r="J58" i="6" s="1"/>
  <c r="G57" i="12" s="1"/>
  <c r="J57" i="12" s="1"/>
  <c r="O52" i="16"/>
  <c r="D52" i="6" s="1"/>
  <c r="J52" i="6" s="1"/>
  <c r="G51" i="12" s="1"/>
  <c r="N52" i="16"/>
  <c r="C52" i="6" s="1"/>
  <c r="I52" i="6" s="1"/>
  <c r="F51" i="12" s="1"/>
  <c r="J49" i="12"/>
  <c r="N50" i="2"/>
  <c r="C51" i="1" s="1"/>
  <c r="I51" i="1" s="1"/>
  <c r="C50" i="12" s="1"/>
  <c r="I50" i="12" s="1"/>
  <c r="H25" i="12"/>
  <c r="H60" i="12"/>
  <c r="J50" i="12"/>
  <c r="N60" i="2"/>
  <c r="C61" i="1" s="1"/>
  <c r="I61" i="1" s="1"/>
  <c r="C60" i="12" s="1"/>
  <c r="I35" i="12"/>
  <c r="H24" i="12"/>
  <c r="H34" i="12"/>
  <c r="O98" i="2"/>
  <c r="D99" i="1" s="1"/>
  <c r="J99" i="1" s="1"/>
  <c r="D98" i="12" s="1"/>
  <c r="N98" i="2"/>
  <c r="C99" i="1" s="1"/>
  <c r="I99" i="1" s="1"/>
  <c r="C98" i="12" s="1"/>
  <c r="H61" i="12"/>
  <c r="N95" i="2"/>
  <c r="C96" i="1" s="1"/>
  <c r="I96" i="1" s="1"/>
  <c r="C95" i="12" s="1"/>
  <c r="J35" i="12"/>
  <c r="H66" i="12"/>
  <c r="N66" i="2"/>
  <c r="C67" i="1" s="1"/>
  <c r="I67" i="1" s="1"/>
  <c r="C66" i="12" s="1"/>
  <c r="J22" i="12"/>
  <c r="J56" i="12"/>
  <c r="H47" i="12"/>
  <c r="H53" i="12"/>
  <c r="O84" i="2"/>
  <c r="D85" i="1" s="1"/>
  <c r="J85" i="1" s="1"/>
  <c r="D84" i="12" s="1"/>
  <c r="N84" i="2"/>
  <c r="C85" i="1" s="1"/>
  <c r="I85" i="1" s="1"/>
  <c r="C84" i="12" s="1"/>
  <c r="N47" i="16"/>
  <c r="C47" i="6" s="1"/>
  <c r="I47" i="6" s="1"/>
  <c r="F46" i="12" s="1"/>
  <c r="O47" i="16"/>
  <c r="D47" i="6" s="1"/>
  <c r="J47" i="6" s="1"/>
  <c r="G46" i="12" s="1"/>
  <c r="N69" i="16"/>
  <c r="O69" i="16"/>
  <c r="N21" i="16"/>
  <c r="C21" i="6" s="1"/>
  <c r="I21" i="6" s="1"/>
  <c r="F20" i="12" s="1"/>
  <c r="I20" i="12" s="1"/>
  <c r="O21" i="16"/>
  <c r="D21" i="6" s="1"/>
  <c r="J21" i="6" s="1"/>
  <c r="G20" i="12" s="1"/>
  <c r="J20" i="12" s="1"/>
  <c r="O62" i="16"/>
  <c r="D62" i="6" s="1"/>
  <c r="J62" i="6" s="1"/>
  <c r="G61" i="12" s="1"/>
  <c r="N62" i="16"/>
  <c r="C62" i="6" s="1"/>
  <c r="I62" i="6" s="1"/>
  <c r="F61" i="12" s="1"/>
  <c r="O80" i="2"/>
  <c r="D81" i="1" s="1"/>
  <c r="J81" i="1" s="1"/>
  <c r="D80" i="12" s="1"/>
  <c r="N80" i="2"/>
  <c r="C81" i="1" s="1"/>
  <c r="I81" i="1" s="1"/>
  <c r="C80" i="12" s="1"/>
  <c r="H101" i="2"/>
  <c r="J101" i="2" s="1"/>
  <c r="L101" i="2" s="1"/>
  <c r="G101" i="2"/>
  <c r="I101" i="2" s="1"/>
  <c r="K101" i="2" s="1"/>
  <c r="M101" i="2" s="1"/>
  <c r="B102" i="1" s="1"/>
  <c r="H102" i="1" s="1"/>
  <c r="B101" i="12" s="1"/>
  <c r="O19" i="2"/>
  <c r="D20" i="1" s="1"/>
  <c r="J20" i="1" s="1"/>
  <c r="D19" i="12" s="1"/>
  <c r="J19" i="12" s="1"/>
  <c r="N19" i="2"/>
  <c r="C20" i="1" s="1"/>
  <c r="I20" i="1" s="1"/>
  <c r="C19" i="12" s="1"/>
  <c r="I19" i="12" s="1"/>
  <c r="N31" i="2"/>
  <c r="C32" i="1" s="1"/>
  <c r="I32" i="1" s="1"/>
  <c r="C31" i="12" s="1"/>
  <c r="I31" i="12" s="1"/>
  <c r="O31" i="2"/>
  <c r="D32" i="1" s="1"/>
  <c r="J32" i="1" s="1"/>
  <c r="D31" i="12" s="1"/>
  <c r="J31" i="12" s="1"/>
  <c r="N79" i="2"/>
  <c r="C80" i="1" s="1"/>
  <c r="I80" i="1" s="1"/>
  <c r="C79" i="12" s="1"/>
  <c r="O79" i="2"/>
  <c r="D80" i="1" s="1"/>
  <c r="J80" i="1" s="1"/>
  <c r="D79" i="12" s="1"/>
  <c r="N68" i="16"/>
  <c r="C68" i="6" s="1"/>
  <c r="I68" i="6" s="1"/>
  <c r="F67" i="12" s="1"/>
  <c r="I67" i="12" s="1"/>
  <c r="O68" i="16"/>
  <c r="D68" i="6" s="1"/>
  <c r="J68" i="6" s="1"/>
  <c r="G67" i="12" s="1"/>
  <c r="J67" i="12" s="1"/>
  <c r="O95" i="16"/>
  <c r="N95" i="16"/>
  <c r="N6" i="2"/>
  <c r="C7" i="1" s="1"/>
  <c r="I7" i="1" s="1"/>
  <c r="C6" i="12" s="1"/>
  <c r="I6" i="12" s="1"/>
  <c r="O6" i="2"/>
  <c r="D7" i="1" s="1"/>
  <c r="J7" i="1" s="1"/>
  <c r="D6" i="12" s="1"/>
  <c r="J6" i="12" s="1"/>
  <c r="N29" i="16"/>
  <c r="C29" i="6" s="1"/>
  <c r="I29" i="6" s="1"/>
  <c r="F28" i="12" s="1"/>
  <c r="I28" i="12" s="1"/>
  <c r="O29" i="16"/>
  <c r="D29" i="6" s="1"/>
  <c r="J29" i="6" s="1"/>
  <c r="G28" i="12" s="1"/>
  <c r="J28" i="12" s="1"/>
  <c r="I30" i="12"/>
  <c r="H11" i="12"/>
  <c r="O73" i="16"/>
  <c r="N73" i="16"/>
  <c r="O41" i="2"/>
  <c r="D42" i="1" s="1"/>
  <c r="J42" i="1" s="1"/>
  <c r="D41" i="12" s="1"/>
  <c r="J41" i="12" s="1"/>
  <c r="N41" i="2"/>
  <c r="C42" i="1" s="1"/>
  <c r="I42" i="1" s="1"/>
  <c r="C41" i="12" s="1"/>
  <c r="O14" i="16"/>
  <c r="D14" i="6" s="1"/>
  <c r="J14" i="6" s="1"/>
  <c r="G13" i="12" s="1"/>
  <c r="J13" i="12" s="1"/>
  <c r="N14" i="16"/>
  <c r="C14" i="6" s="1"/>
  <c r="I14" i="6" s="1"/>
  <c r="F13" i="12" s="1"/>
  <c r="I13" i="12" s="1"/>
  <c r="O19" i="16"/>
  <c r="D19" i="6" s="1"/>
  <c r="J19" i="6" s="1"/>
  <c r="G18" i="12" s="1"/>
  <c r="N19" i="16"/>
  <c r="C19" i="6" s="1"/>
  <c r="I19" i="6" s="1"/>
  <c r="F18" i="12" s="1"/>
  <c r="O77" i="2"/>
  <c r="D78" i="1" s="1"/>
  <c r="J78" i="1" s="1"/>
  <c r="D77" i="12" s="1"/>
  <c r="N77" i="2"/>
  <c r="C78" i="1" s="1"/>
  <c r="I78" i="1" s="1"/>
  <c r="C77" i="12" s="1"/>
  <c r="O98" i="16"/>
  <c r="N98" i="16"/>
  <c r="H104" i="2"/>
  <c r="J104" i="2" s="1"/>
  <c r="L104" i="2" s="1"/>
  <c r="G104" i="2"/>
  <c r="I104" i="2" s="1"/>
  <c r="K104" i="2" s="1"/>
  <c r="M104" i="2" s="1"/>
  <c r="B105" i="1" s="1"/>
  <c r="H105" i="1" s="1"/>
  <c r="B104" i="12" s="1"/>
  <c r="H104" i="12" s="1"/>
  <c r="H12" i="12"/>
  <c r="O17" i="16"/>
  <c r="D17" i="6" s="1"/>
  <c r="J17" i="6" s="1"/>
  <c r="G16" i="12" s="1"/>
  <c r="J16" i="12" s="1"/>
  <c r="N17" i="16"/>
  <c r="C17" i="6" s="1"/>
  <c r="I17" i="6" s="1"/>
  <c r="F16" i="12" s="1"/>
  <c r="I16" i="12" s="1"/>
  <c r="O82" i="2"/>
  <c r="D83" i="1" s="1"/>
  <c r="J83" i="1" s="1"/>
  <c r="D82" i="12" s="1"/>
  <c r="N82" i="2"/>
  <c r="C83" i="1" s="1"/>
  <c r="I83" i="1" s="1"/>
  <c r="C82" i="12" s="1"/>
  <c r="N39" i="16"/>
  <c r="C39" i="6" s="1"/>
  <c r="I39" i="6" s="1"/>
  <c r="F38" i="12" s="1"/>
  <c r="I38" i="12" s="1"/>
  <c r="O39" i="16"/>
  <c r="D39" i="6" s="1"/>
  <c r="J39" i="6" s="1"/>
  <c r="G38" i="12" s="1"/>
  <c r="J38" i="12" s="1"/>
  <c r="O15" i="16"/>
  <c r="D15" i="6" s="1"/>
  <c r="J15" i="6" s="1"/>
  <c r="G14" i="12" s="1"/>
  <c r="J14" i="12" s="1"/>
  <c r="N15" i="16"/>
  <c r="C15" i="6" s="1"/>
  <c r="I15" i="6" s="1"/>
  <c r="F14" i="12" s="1"/>
  <c r="I14" i="12" s="1"/>
  <c r="O100" i="2"/>
  <c r="D101" i="1" s="1"/>
  <c r="J101" i="1" s="1"/>
  <c r="D100" i="12" s="1"/>
  <c r="N100" i="2"/>
  <c r="C101" i="1" s="1"/>
  <c r="I101" i="1" s="1"/>
  <c r="C100" i="12" s="1"/>
  <c r="O38" i="16"/>
  <c r="D38" i="6" s="1"/>
  <c r="J38" i="6" s="1"/>
  <c r="G37" i="12" s="1"/>
  <c r="J37" i="12" s="1"/>
  <c r="N38" i="16"/>
  <c r="C38" i="6" s="1"/>
  <c r="I38" i="6" s="1"/>
  <c r="F37" i="12" s="1"/>
  <c r="I37" i="12" s="1"/>
  <c r="O101" i="16"/>
  <c r="N101" i="16"/>
  <c r="N44" i="16"/>
  <c r="C44" i="6" s="1"/>
  <c r="I44" i="6" s="1"/>
  <c r="F43" i="12" s="1"/>
  <c r="O44" i="16"/>
  <c r="D44" i="6" s="1"/>
  <c r="J44" i="6" s="1"/>
  <c r="G43" i="12" s="1"/>
  <c r="O99" i="16"/>
  <c r="N99" i="16"/>
  <c r="O61" i="2"/>
  <c r="D62" i="1" s="1"/>
  <c r="J62" i="1" s="1"/>
  <c r="D61" i="12" s="1"/>
  <c r="N61" i="2"/>
  <c r="C62" i="1" s="1"/>
  <c r="I62" i="1" s="1"/>
  <c r="C61" i="12" s="1"/>
  <c r="O75" i="2"/>
  <c r="D76" i="1" s="1"/>
  <c r="J76" i="1" s="1"/>
  <c r="D75" i="12" s="1"/>
  <c r="N75" i="2"/>
  <c r="C76" i="1" s="1"/>
  <c r="I76" i="1" s="1"/>
  <c r="C75" i="12" s="1"/>
  <c r="N12" i="16"/>
  <c r="C12" i="6" s="1"/>
  <c r="I12" i="6" s="1"/>
  <c r="F11" i="12" s="1"/>
  <c r="O12" i="16"/>
  <c r="D12" i="6" s="1"/>
  <c r="J12" i="6" s="1"/>
  <c r="G11" i="12" s="1"/>
  <c r="N97" i="16"/>
  <c r="O97" i="16"/>
  <c r="N16" i="16"/>
  <c r="C16" i="6" s="1"/>
  <c r="I16" i="6" s="1"/>
  <c r="F15" i="12" s="1"/>
  <c r="I15" i="12" s="1"/>
  <c r="O16" i="16"/>
  <c r="D16" i="6" s="1"/>
  <c r="J16" i="6" s="1"/>
  <c r="G15" i="12" s="1"/>
  <c r="J15" i="12" s="1"/>
  <c r="O9" i="16"/>
  <c r="D9" i="6" s="1"/>
  <c r="J9" i="6" s="1"/>
  <c r="G8" i="12" s="1"/>
  <c r="J8" i="12" s="1"/>
  <c r="N9" i="16"/>
  <c r="C9" i="6" s="1"/>
  <c r="I9" i="6" s="1"/>
  <c r="F8" i="12" s="1"/>
  <c r="I8" i="12" s="1"/>
  <c r="N22" i="16"/>
  <c r="C22" i="6" s="1"/>
  <c r="I22" i="6" s="1"/>
  <c r="F21" i="12" s="1"/>
  <c r="I21" i="12" s="1"/>
  <c r="O22" i="16"/>
  <c r="D22" i="6" s="1"/>
  <c r="J22" i="6" s="1"/>
  <c r="G21" i="12" s="1"/>
  <c r="J21" i="12" s="1"/>
  <c r="O42" i="2"/>
  <c r="D43" i="1" s="1"/>
  <c r="J43" i="1" s="1"/>
  <c r="D42" i="12" s="1"/>
  <c r="J42" i="12" s="1"/>
  <c r="N42" i="2"/>
  <c r="C43" i="1" s="1"/>
  <c r="I43" i="1" s="1"/>
  <c r="C42" i="12" s="1"/>
  <c r="N70" i="2"/>
  <c r="C71" i="1" s="1"/>
  <c r="I71" i="1" s="1"/>
  <c r="C70" i="12" s="1"/>
  <c r="O70" i="2"/>
  <c r="D71" i="1" s="1"/>
  <c r="J71" i="1" s="1"/>
  <c r="D70" i="12" s="1"/>
  <c r="I48" i="12"/>
  <c r="N47" i="2"/>
  <c r="C48" i="1" s="1"/>
  <c r="I48" i="1" s="1"/>
  <c r="C47" i="12" s="1"/>
  <c r="O47" i="2"/>
  <c r="D48" i="1" s="1"/>
  <c r="J48" i="1" s="1"/>
  <c r="D47" i="12" s="1"/>
  <c r="O13" i="16"/>
  <c r="D13" i="6" s="1"/>
  <c r="J13" i="6" s="1"/>
  <c r="G12" i="12" s="1"/>
  <c r="N13" i="16"/>
  <c r="C13" i="6" s="1"/>
  <c r="I13" i="6" s="1"/>
  <c r="F12" i="12" s="1"/>
  <c r="O96" i="2"/>
  <c r="D97" i="1" s="1"/>
  <c r="J97" i="1" s="1"/>
  <c r="D96" i="12" s="1"/>
  <c r="N96" i="2"/>
  <c r="C97" i="1" s="1"/>
  <c r="I97" i="1" s="1"/>
  <c r="C96" i="12" s="1"/>
  <c r="N83" i="2"/>
  <c r="C84" i="1" s="1"/>
  <c r="I84" i="1" s="1"/>
  <c r="C83" i="12" s="1"/>
  <c r="O83" i="2"/>
  <c r="D84" i="1" s="1"/>
  <c r="J84" i="1" s="1"/>
  <c r="D83" i="12" s="1"/>
  <c r="O85" i="2"/>
  <c r="D86" i="1" s="1"/>
  <c r="J86" i="1" s="1"/>
  <c r="D85" i="12" s="1"/>
  <c r="N85" i="2"/>
  <c r="C86" i="1" s="1"/>
  <c r="I86" i="1" s="1"/>
  <c r="C85" i="12" s="1"/>
  <c r="I45" i="12"/>
  <c r="N44" i="2"/>
  <c r="C45" i="1" s="1"/>
  <c r="I45" i="1" s="1"/>
  <c r="C44" i="12" s="1"/>
  <c r="I44" i="12" s="1"/>
  <c r="O44" i="2"/>
  <c r="D45" i="1" s="1"/>
  <c r="J45" i="1" s="1"/>
  <c r="D44" i="12" s="1"/>
  <c r="J44" i="12" s="1"/>
  <c r="N54" i="2"/>
  <c r="C55" i="1" s="1"/>
  <c r="I55" i="1" s="1"/>
  <c r="C54" i="12" s="1"/>
  <c r="O54" i="2"/>
  <c r="D55" i="1" s="1"/>
  <c r="J55" i="1" s="1"/>
  <c r="D54" i="12" s="1"/>
  <c r="J54" i="12" s="1"/>
  <c r="O103" i="16"/>
  <c r="N103" i="16"/>
  <c r="J52" i="12"/>
  <c r="N12" i="2"/>
  <c r="C13" i="1" s="1"/>
  <c r="I13" i="1" s="1"/>
  <c r="C12" i="12" s="1"/>
  <c r="O12" i="2"/>
  <c r="D13" i="1" s="1"/>
  <c r="J13" i="1" s="1"/>
  <c r="D12" i="12" s="1"/>
  <c r="O33" i="2"/>
  <c r="D34" i="1" s="1"/>
  <c r="J34" i="1" s="1"/>
  <c r="D33" i="12" s="1"/>
  <c r="J33" i="12" s="1"/>
  <c r="N33" i="2"/>
  <c r="C34" i="1" s="1"/>
  <c r="I34" i="1" s="1"/>
  <c r="C33" i="12" s="1"/>
  <c r="I33" i="12" s="1"/>
  <c r="N62" i="2"/>
  <c r="C63" i="1" s="1"/>
  <c r="I63" i="1" s="1"/>
  <c r="C62" i="12" s="1"/>
  <c r="I62" i="12" s="1"/>
  <c r="O62" i="2"/>
  <c r="D63" i="1" s="1"/>
  <c r="J63" i="1" s="1"/>
  <c r="D62" i="12" s="1"/>
  <c r="N103" i="2"/>
  <c r="C104" i="1" s="1"/>
  <c r="I104" i="1" s="1"/>
  <c r="C103" i="12" s="1"/>
  <c r="O103" i="2"/>
  <c r="D104" i="1" s="1"/>
  <c r="J104" i="1" s="1"/>
  <c r="D103" i="12" s="1"/>
  <c r="I26" i="12"/>
  <c r="N25" i="16"/>
  <c r="C25" i="6" s="1"/>
  <c r="I25" i="6" s="1"/>
  <c r="F24" i="12" s="1"/>
  <c r="O25" i="16"/>
  <c r="D25" i="6" s="1"/>
  <c r="J25" i="6" s="1"/>
  <c r="G24" i="12" s="1"/>
  <c r="O88" i="2"/>
  <c r="D89" i="1" s="1"/>
  <c r="J89" i="1" s="1"/>
  <c r="D88" i="12" s="1"/>
  <c r="N88" i="2"/>
  <c r="C89" i="1" s="1"/>
  <c r="I89" i="1" s="1"/>
  <c r="C88" i="12" s="1"/>
  <c r="J48" i="12"/>
  <c r="N40" i="16"/>
  <c r="C40" i="6" s="1"/>
  <c r="I40" i="6" s="1"/>
  <c r="F39" i="12" s="1"/>
  <c r="I39" i="12" s="1"/>
  <c r="O40" i="16"/>
  <c r="D40" i="6" s="1"/>
  <c r="J40" i="6" s="1"/>
  <c r="G39" i="12" s="1"/>
  <c r="J39" i="12" s="1"/>
  <c r="N4" i="16"/>
  <c r="C4" i="6" s="1"/>
  <c r="I4" i="6" s="1"/>
  <c r="F3" i="12" s="1"/>
  <c r="I3" i="12" s="1"/>
  <c r="O4" i="16"/>
  <c r="D4" i="6" s="1"/>
  <c r="J4" i="6" s="1"/>
  <c r="G3" i="12" s="1"/>
  <c r="J3" i="12" s="1"/>
  <c r="O99" i="2"/>
  <c r="D100" i="1" s="1"/>
  <c r="J100" i="1" s="1"/>
  <c r="D99" i="12" s="1"/>
  <c r="N99" i="2"/>
  <c r="C100" i="1" s="1"/>
  <c r="I100" i="1" s="1"/>
  <c r="C99" i="12" s="1"/>
  <c r="J45" i="12"/>
  <c r="O6" i="16"/>
  <c r="D6" i="6" s="1"/>
  <c r="J6" i="6" s="1"/>
  <c r="G5" i="12" s="1"/>
  <c r="J5" i="12" s="1"/>
  <c r="N6" i="16"/>
  <c r="C6" i="6" s="1"/>
  <c r="I6" i="6" s="1"/>
  <c r="F5" i="12" s="1"/>
  <c r="I5" i="12" s="1"/>
  <c r="N82" i="16"/>
  <c r="N37" i="16"/>
  <c r="C37" i="6" s="1"/>
  <c r="I37" i="6" s="1"/>
  <c r="F36" i="12" s="1"/>
  <c r="O37" i="16"/>
  <c r="D37" i="6" s="1"/>
  <c r="J37" i="6" s="1"/>
  <c r="G36" i="12" s="1"/>
  <c r="O91" i="2"/>
  <c r="D92" i="1" s="1"/>
  <c r="J92" i="1" s="1"/>
  <c r="D91" i="12" s="1"/>
  <c r="N91" i="2"/>
  <c r="C92" i="1" s="1"/>
  <c r="I92" i="1" s="1"/>
  <c r="C91" i="12" s="1"/>
  <c r="H74" i="16"/>
  <c r="J74" i="16" s="1"/>
  <c r="L74" i="16" s="1"/>
  <c r="G74" i="16"/>
  <c r="I74" i="16" s="1"/>
  <c r="K74" i="16" s="1"/>
  <c r="M74" i="16" s="1"/>
  <c r="N33" i="16"/>
  <c r="C33" i="6" s="1"/>
  <c r="I33" i="6" s="1"/>
  <c r="F32" i="12" s="1"/>
  <c r="I32" i="12" s="1"/>
  <c r="O33" i="16"/>
  <c r="D33" i="6" s="1"/>
  <c r="J33" i="6" s="1"/>
  <c r="G32" i="12" s="1"/>
  <c r="J32" i="12" s="1"/>
  <c r="O48" i="16"/>
  <c r="D48" i="6" s="1"/>
  <c r="J48" i="6" s="1"/>
  <c r="G47" i="12" s="1"/>
  <c r="N48" i="16"/>
  <c r="C48" i="6" s="1"/>
  <c r="I48" i="6" s="1"/>
  <c r="F47" i="12" s="1"/>
  <c r="N53" i="2"/>
  <c r="C54" i="1" s="1"/>
  <c r="I54" i="1" s="1"/>
  <c r="C53" i="12" s="1"/>
  <c r="O53" i="2"/>
  <c r="D54" i="1" s="1"/>
  <c r="J54" i="1" s="1"/>
  <c r="D53" i="12" s="1"/>
  <c r="G43" i="2"/>
  <c r="I43" i="2" s="1"/>
  <c r="K43" i="2" s="1"/>
  <c r="M43" i="2" s="1"/>
  <c r="B44" i="1" s="1"/>
  <c r="H44" i="1" s="1"/>
  <c r="B43" i="12" s="1"/>
  <c r="H43" i="12" s="1"/>
  <c r="H43" i="2"/>
  <c r="J43" i="2" s="1"/>
  <c r="L43" i="2" s="1"/>
  <c r="N29" i="2"/>
  <c r="C30" i="1" s="1"/>
  <c r="I30" i="1" s="1"/>
  <c r="C29" i="12" s="1"/>
  <c r="O29" i="2"/>
  <c r="D30" i="1" s="1"/>
  <c r="J30" i="1" s="1"/>
  <c r="D29" i="12" s="1"/>
  <c r="O91" i="16"/>
  <c r="O80" i="16"/>
  <c r="N80" i="16"/>
  <c r="O90" i="2"/>
  <c r="D91" i="1" s="1"/>
  <c r="J91" i="1" s="1"/>
  <c r="D90" i="12" s="1"/>
  <c r="N90" i="2"/>
  <c r="C91" i="1" s="1"/>
  <c r="I91" i="1" s="1"/>
  <c r="C90" i="12" s="1"/>
  <c r="N71" i="2"/>
  <c r="C72" i="1" s="1"/>
  <c r="I72" i="1" s="1"/>
  <c r="C71" i="12" s="1"/>
  <c r="O71" i="2"/>
  <c r="D72" i="1" s="1"/>
  <c r="J72" i="1" s="1"/>
  <c r="D71" i="12" s="1"/>
  <c r="J26" i="12"/>
  <c r="O87" i="2"/>
  <c r="D88" i="1" s="1"/>
  <c r="J88" i="1" s="1"/>
  <c r="D87" i="12" s="1"/>
  <c r="N87" i="2"/>
  <c r="C88" i="1" s="1"/>
  <c r="I88" i="1" s="1"/>
  <c r="C87" i="12" s="1"/>
  <c r="O61" i="16"/>
  <c r="D61" i="6" s="1"/>
  <c r="J61" i="6" s="1"/>
  <c r="G60" i="12" s="1"/>
  <c r="J60" i="12" s="1"/>
  <c r="N61" i="16"/>
  <c r="C61" i="6" s="1"/>
  <c r="I61" i="6" s="1"/>
  <c r="F60" i="12" s="1"/>
  <c r="N96" i="16"/>
  <c r="O96" i="16"/>
  <c r="N100" i="16"/>
  <c r="O100" i="16"/>
  <c r="N74" i="2"/>
  <c r="C75" i="1" s="1"/>
  <c r="I75" i="1" s="1"/>
  <c r="C74" i="12" s="1"/>
  <c r="O74" i="2"/>
  <c r="D75" i="1" s="1"/>
  <c r="J75" i="1" s="1"/>
  <c r="D74" i="12" s="1"/>
  <c r="G51" i="2"/>
  <c r="I51" i="2" s="1"/>
  <c r="K51" i="2" s="1"/>
  <c r="M51" i="2" s="1"/>
  <c r="B52" i="1" s="1"/>
  <c r="H52" i="1" s="1"/>
  <c r="B51" i="12" s="1"/>
  <c r="H51" i="12" s="1"/>
  <c r="H51" i="2"/>
  <c r="J51" i="2" s="1"/>
  <c r="L51" i="2" s="1"/>
  <c r="O72" i="2"/>
  <c r="D73" i="1" s="1"/>
  <c r="J73" i="1" s="1"/>
  <c r="D72" i="12" s="1"/>
  <c r="N72" i="2"/>
  <c r="C73" i="1" s="1"/>
  <c r="I73" i="1" s="1"/>
  <c r="C72" i="12" s="1"/>
  <c r="N55" i="2"/>
  <c r="C56" i="1" s="1"/>
  <c r="I56" i="1" s="1"/>
  <c r="C55" i="12" s="1"/>
  <c r="O55" i="2"/>
  <c r="D56" i="1" s="1"/>
  <c r="J56" i="1" s="1"/>
  <c r="D55" i="12" s="1"/>
  <c r="O34" i="2"/>
  <c r="D35" i="1" s="1"/>
  <c r="J35" i="1" s="1"/>
  <c r="D34" i="12" s="1"/>
  <c r="N34" i="2"/>
  <c r="C35" i="1" s="1"/>
  <c r="I35" i="1" s="1"/>
  <c r="C34" i="12" s="1"/>
  <c r="J64" i="12"/>
  <c r="N36" i="2"/>
  <c r="C37" i="1" s="1"/>
  <c r="I37" i="1" s="1"/>
  <c r="C36" i="12" s="1"/>
  <c r="O36" i="2"/>
  <c r="D37" i="1" s="1"/>
  <c r="J37" i="1" s="1"/>
  <c r="D36" i="12" s="1"/>
  <c r="O25" i="2"/>
  <c r="D26" i="1" s="1"/>
  <c r="J26" i="1" s="1"/>
  <c r="D25" i="12" s="1"/>
  <c r="N25" i="2"/>
  <c r="C26" i="1" s="1"/>
  <c r="I26" i="1" s="1"/>
  <c r="C25" i="12" s="1"/>
  <c r="O102" i="2"/>
  <c r="D103" i="1" s="1"/>
  <c r="J103" i="1" s="1"/>
  <c r="D102" i="12" s="1"/>
  <c r="N102" i="2"/>
  <c r="C103" i="1" s="1"/>
  <c r="I103" i="1" s="1"/>
  <c r="C102" i="12" s="1"/>
  <c r="N78" i="2"/>
  <c r="C79" i="1" s="1"/>
  <c r="I79" i="1" s="1"/>
  <c r="C78" i="12" s="1"/>
  <c r="O78" i="2"/>
  <c r="D79" i="1" s="1"/>
  <c r="J79" i="1" s="1"/>
  <c r="D78" i="12" s="1"/>
  <c r="I41" i="12"/>
  <c r="O10" i="2"/>
  <c r="D11" i="1" s="1"/>
  <c r="J11" i="1" s="1"/>
  <c r="D10" i="12" s="1"/>
  <c r="N10" i="2"/>
  <c r="C11" i="1" s="1"/>
  <c r="I11" i="1" s="1"/>
  <c r="C10" i="12" s="1"/>
  <c r="O59" i="2"/>
  <c r="D60" i="1" s="1"/>
  <c r="J60" i="1" s="1"/>
  <c r="D59" i="12" s="1"/>
  <c r="N59" i="2"/>
  <c r="C60" i="1" s="1"/>
  <c r="I60" i="1" s="1"/>
  <c r="C59" i="12" s="1"/>
  <c r="O40" i="2"/>
  <c r="D41" i="1" s="1"/>
  <c r="J41" i="1" s="1"/>
  <c r="D40" i="12" s="1"/>
  <c r="J40" i="12" s="1"/>
  <c r="N40" i="2"/>
  <c r="C41" i="1" s="1"/>
  <c r="I41" i="1" s="1"/>
  <c r="C40" i="12" s="1"/>
  <c r="I40" i="12" s="1"/>
  <c r="O94" i="16"/>
  <c r="N94" i="16"/>
  <c r="O18" i="2"/>
  <c r="D19" i="1" s="1"/>
  <c r="J19" i="1" s="1"/>
  <c r="D18" i="12" s="1"/>
  <c r="N18" i="2"/>
  <c r="C19" i="1" s="1"/>
  <c r="I19" i="1" s="1"/>
  <c r="C18" i="12" s="1"/>
  <c r="N86" i="2"/>
  <c r="C87" i="1" s="1"/>
  <c r="I87" i="1" s="1"/>
  <c r="C86" i="12" s="1"/>
  <c r="O86" i="2"/>
  <c r="D87" i="1" s="1"/>
  <c r="J87" i="1" s="1"/>
  <c r="D86" i="12" s="1"/>
  <c r="O24" i="2"/>
  <c r="D25" i="1" s="1"/>
  <c r="J25" i="1" s="1"/>
  <c r="D24" i="12" s="1"/>
  <c r="N24" i="2"/>
  <c r="C25" i="1" s="1"/>
  <c r="I25" i="1" s="1"/>
  <c r="C24" i="12" s="1"/>
  <c r="N28" i="16"/>
  <c r="C28" i="6" s="1"/>
  <c r="I28" i="6" s="1"/>
  <c r="F27" i="12" s="1"/>
  <c r="I27" i="12" s="1"/>
  <c r="O28" i="16"/>
  <c r="D28" i="6" s="1"/>
  <c r="J28" i="6" s="1"/>
  <c r="G27" i="12" s="1"/>
  <c r="J27" i="12" s="1"/>
  <c r="H46" i="12"/>
  <c r="O8" i="16"/>
  <c r="D8" i="6" s="1"/>
  <c r="J8" i="6" s="1"/>
  <c r="G7" i="12" s="1"/>
  <c r="J7" i="12" s="1"/>
  <c r="N8" i="16"/>
  <c r="C8" i="6" s="1"/>
  <c r="I8" i="6" s="1"/>
  <c r="F7" i="12" s="1"/>
  <c r="I7" i="12" s="1"/>
  <c r="N30" i="16"/>
  <c r="C30" i="6" s="1"/>
  <c r="I30" i="6" s="1"/>
  <c r="F29" i="12" s="1"/>
  <c r="I29" i="12" s="1"/>
  <c r="O30" i="16"/>
  <c r="D30" i="6" s="1"/>
  <c r="J30" i="6" s="1"/>
  <c r="G29" i="12" s="1"/>
  <c r="J29" i="12" s="1"/>
  <c r="O102" i="16"/>
  <c r="N102" i="16"/>
  <c r="O93" i="2"/>
  <c r="D94" i="1" s="1"/>
  <c r="J94" i="1" s="1"/>
  <c r="D93" i="12" s="1"/>
  <c r="N93" i="2"/>
  <c r="C94" i="1" s="1"/>
  <c r="I94" i="1" s="1"/>
  <c r="C93" i="12" s="1"/>
  <c r="N46" i="2"/>
  <c r="C47" i="1" s="1"/>
  <c r="I47" i="1" s="1"/>
  <c r="C46" i="12" s="1"/>
  <c r="O46" i="2"/>
  <c r="D47" i="1" s="1"/>
  <c r="J47" i="1" s="1"/>
  <c r="D46" i="12" s="1"/>
  <c r="N35" i="16"/>
  <c r="C35" i="6" s="1"/>
  <c r="I35" i="6" s="1"/>
  <c r="F34" i="12" s="1"/>
  <c r="O35" i="16"/>
  <c r="D35" i="6" s="1"/>
  <c r="J35" i="6" s="1"/>
  <c r="G34" i="12" s="1"/>
  <c r="N63" i="2"/>
  <c r="C64" i="1" s="1"/>
  <c r="I64" i="1" s="1"/>
  <c r="C63" i="12" s="1"/>
  <c r="O63" i="2"/>
  <c r="D64" i="1" s="1"/>
  <c r="J64" i="1" s="1"/>
  <c r="D63" i="12" s="1"/>
  <c r="O26" i="16"/>
  <c r="D26" i="6" s="1"/>
  <c r="J26" i="6" s="1"/>
  <c r="G25" i="12" s="1"/>
  <c r="J25" i="12" s="1"/>
  <c r="N26" i="16"/>
  <c r="C26" i="6" s="1"/>
  <c r="I26" i="6" s="1"/>
  <c r="F25" i="12" s="1"/>
  <c r="O5" i="16"/>
  <c r="D5" i="6" s="1"/>
  <c r="J5" i="6" s="1"/>
  <c r="G4" i="12" s="1"/>
  <c r="J4" i="12" s="1"/>
  <c r="N5" i="16"/>
  <c r="C5" i="6" s="1"/>
  <c r="I5" i="6" s="1"/>
  <c r="F4" i="12" s="1"/>
  <c r="I4" i="12" s="1"/>
  <c r="N54" i="16"/>
  <c r="C54" i="6" s="1"/>
  <c r="I54" i="6" s="1"/>
  <c r="F53" i="12" s="1"/>
  <c r="O54" i="16"/>
  <c r="D54" i="6" s="1"/>
  <c r="J54" i="6" s="1"/>
  <c r="G53" i="12" s="1"/>
  <c r="O73" i="2"/>
  <c r="D74" i="1" s="1"/>
  <c r="J74" i="1" s="1"/>
  <c r="D73" i="12" s="1"/>
  <c r="N73" i="2"/>
  <c r="C74" i="1" s="1"/>
  <c r="I74" i="1" s="1"/>
  <c r="C73" i="12" s="1"/>
  <c r="N75" i="16"/>
  <c r="O75" i="16"/>
  <c r="N11" i="2"/>
  <c r="C12" i="1" s="1"/>
  <c r="I12" i="1" s="1"/>
  <c r="C11" i="12" s="1"/>
  <c r="O11" i="2"/>
  <c r="D12" i="1" s="1"/>
  <c r="J12" i="1" s="1"/>
  <c r="D11" i="12" s="1"/>
  <c r="O9" i="2"/>
  <c r="D10" i="1" s="1"/>
  <c r="J10" i="1" s="1"/>
  <c r="D9" i="12" s="1"/>
  <c r="J9" i="12" s="1"/>
  <c r="N9" i="2"/>
  <c r="C10" i="1" s="1"/>
  <c r="I10" i="1" s="1"/>
  <c r="C9" i="12" s="1"/>
  <c r="I9" i="12" s="1"/>
  <c r="I22" i="12"/>
  <c r="H36" i="12"/>
  <c r="O94" i="2"/>
  <c r="D95" i="1" s="1"/>
  <c r="J95" i="1" s="1"/>
  <c r="D94" i="12" s="1"/>
  <c r="N94" i="2"/>
  <c r="C95" i="1" s="1"/>
  <c r="I95" i="1" s="1"/>
  <c r="C94" i="12" s="1"/>
  <c r="M78" i="12" l="1"/>
  <c r="N67" i="16"/>
  <c r="C67" i="6" s="1"/>
  <c r="I67" i="6" s="1"/>
  <c r="F66" i="12" s="1"/>
  <c r="I66" i="12" s="1"/>
  <c r="N88" i="16"/>
  <c r="N56" i="16"/>
  <c r="C56" i="6" s="1"/>
  <c r="I56" i="6" s="1"/>
  <c r="F55" i="12" s="1"/>
  <c r="I55" i="12" s="1"/>
  <c r="O56" i="16"/>
  <c r="D56" i="6" s="1"/>
  <c r="J56" i="6" s="1"/>
  <c r="G55" i="12" s="1"/>
  <c r="J55" i="12" s="1"/>
  <c r="M77" i="12"/>
  <c r="I56" i="12"/>
  <c r="M83" i="12"/>
  <c r="M86" i="12"/>
  <c r="K101" i="12"/>
  <c r="M84" i="12"/>
  <c r="K104" i="12"/>
  <c r="M70" i="12"/>
  <c r="M85" i="12"/>
  <c r="H96" i="12"/>
  <c r="K96" i="12"/>
  <c r="H102" i="12"/>
  <c r="K102" i="12"/>
  <c r="H100" i="12"/>
  <c r="K100" i="12"/>
  <c r="H97" i="12"/>
  <c r="K97" i="12"/>
  <c r="H94" i="12"/>
  <c r="K94" i="12"/>
  <c r="H99" i="12"/>
  <c r="K99" i="12"/>
  <c r="H95" i="12"/>
  <c r="K95" i="12"/>
  <c r="H82" i="12"/>
  <c r="K82" i="12"/>
  <c r="J76" i="12"/>
  <c r="M76" i="12"/>
  <c r="H98" i="12"/>
  <c r="K98" i="12"/>
  <c r="H75" i="12"/>
  <c r="K75" i="12"/>
  <c r="H76" i="12"/>
  <c r="K76" i="12"/>
  <c r="H89" i="12"/>
  <c r="K89" i="12"/>
  <c r="H103" i="12"/>
  <c r="K103" i="12"/>
  <c r="H72" i="12"/>
  <c r="K72" i="12"/>
  <c r="H78" i="12"/>
  <c r="K78" i="12"/>
  <c r="H77" i="12"/>
  <c r="K77" i="12"/>
  <c r="H79" i="12"/>
  <c r="K79" i="12"/>
  <c r="H93" i="12"/>
  <c r="K93" i="12"/>
  <c r="H88" i="12"/>
  <c r="K88" i="12"/>
  <c r="H70" i="12"/>
  <c r="K70" i="12"/>
  <c r="J89" i="12"/>
  <c r="M89" i="12"/>
  <c r="H92" i="12"/>
  <c r="K92" i="12"/>
  <c r="H71" i="12"/>
  <c r="K71" i="12"/>
  <c r="J59" i="12"/>
  <c r="N81" i="16"/>
  <c r="C82" i="6" s="1"/>
  <c r="I82" i="6" s="1"/>
  <c r="F81" i="12" s="1"/>
  <c r="N60" i="16"/>
  <c r="C60" i="6" s="1"/>
  <c r="I60" i="6" s="1"/>
  <c r="F59" i="12" s="1"/>
  <c r="I59" i="12" s="1"/>
  <c r="N59" i="16"/>
  <c r="C59" i="6" s="1"/>
  <c r="I59" i="6" s="1"/>
  <c r="F58" i="12" s="1"/>
  <c r="I58" i="12" s="1"/>
  <c r="J70" i="12"/>
  <c r="J77" i="12"/>
  <c r="C103" i="6"/>
  <c r="I103" i="6" s="1"/>
  <c r="F102" i="12" s="1"/>
  <c r="C77" i="6"/>
  <c r="I77" i="6" s="1"/>
  <c r="F76" i="12" s="1"/>
  <c r="C76" i="6"/>
  <c r="I76" i="6" s="1"/>
  <c r="F75" i="12" s="1"/>
  <c r="D97" i="6"/>
  <c r="J97" i="6" s="1"/>
  <c r="G96" i="12" s="1"/>
  <c r="H74" i="6"/>
  <c r="E73" i="12" s="1"/>
  <c r="B75" i="6"/>
  <c r="H75" i="6" s="1"/>
  <c r="E74" i="12" s="1"/>
  <c r="D98" i="6"/>
  <c r="J98" i="6" s="1"/>
  <c r="G97" i="12" s="1"/>
  <c r="C100" i="6"/>
  <c r="I100" i="6" s="1"/>
  <c r="F99" i="12" s="1"/>
  <c r="D74" i="6"/>
  <c r="D96" i="6"/>
  <c r="J96" i="6" s="1"/>
  <c r="G95" i="12" s="1"/>
  <c r="C105" i="6"/>
  <c r="I105" i="6" s="1"/>
  <c r="F104" i="12" s="1"/>
  <c r="C97" i="6"/>
  <c r="I97" i="6" s="1"/>
  <c r="F96" i="12" s="1"/>
  <c r="D103" i="6"/>
  <c r="J103" i="6" s="1"/>
  <c r="G102" i="12" s="1"/>
  <c r="C95" i="6"/>
  <c r="I95" i="6" s="1"/>
  <c r="F94" i="12" s="1"/>
  <c r="C72" i="6"/>
  <c r="I72" i="6" s="1"/>
  <c r="F71" i="12" s="1"/>
  <c r="H81" i="6"/>
  <c r="E80" i="12" s="1"/>
  <c r="B82" i="6"/>
  <c r="H82" i="6" s="1"/>
  <c r="E81" i="12" s="1"/>
  <c r="C98" i="6"/>
  <c r="I98" i="6" s="1"/>
  <c r="F97" i="12" s="1"/>
  <c r="C84" i="6"/>
  <c r="J88" i="6"/>
  <c r="G87" i="12" s="1"/>
  <c r="D89" i="6"/>
  <c r="J89" i="6" s="1"/>
  <c r="G88" i="12" s="1"/>
  <c r="D95" i="6"/>
  <c r="J95" i="6" s="1"/>
  <c r="G94" i="12" s="1"/>
  <c r="J78" i="12"/>
  <c r="C81" i="6"/>
  <c r="I81" i="6" s="1"/>
  <c r="F80" i="12" s="1"/>
  <c r="C104" i="6"/>
  <c r="I104" i="6" s="1"/>
  <c r="F103" i="12" s="1"/>
  <c r="J85" i="12"/>
  <c r="H101" i="12"/>
  <c r="D69" i="6"/>
  <c r="J69" i="6" s="1"/>
  <c r="G68" i="12" s="1"/>
  <c r="J68" i="12" s="1"/>
  <c r="D70" i="6"/>
  <c r="J70" i="6" s="1"/>
  <c r="G69" i="12" s="1"/>
  <c r="J69" i="12" s="1"/>
  <c r="H91" i="6"/>
  <c r="E90" i="12" s="1"/>
  <c r="B92" i="6"/>
  <c r="H92" i="6" s="1"/>
  <c r="E91" i="12" s="1"/>
  <c r="I86" i="6"/>
  <c r="F85" i="12" s="1"/>
  <c r="C87" i="6"/>
  <c r="C80" i="6"/>
  <c r="I80" i="6" s="1"/>
  <c r="F79" i="12" s="1"/>
  <c r="C79" i="6"/>
  <c r="I79" i="6" s="1"/>
  <c r="F78" i="12" s="1"/>
  <c r="J80" i="6"/>
  <c r="G79" i="12" s="1"/>
  <c r="D81" i="6"/>
  <c r="J81" i="6" s="1"/>
  <c r="G80" i="12" s="1"/>
  <c r="J91" i="6"/>
  <c r="G90" i="12" s="1"/>
  <c r="D92" i="6"/>
  <c r="J92" i="6" s="1"/>
  <c r="G91" i="12" s="1"/>
  <c r="D102" i="6"/>
  <c r="J102" i="6" s="1"/>
  <c r="G101" i="12" s="1"/>
  <c r="C99" i="6"/>
  <c r="I99" i="6" s="1"/>
  <c r="F98" i="12" s="1"/>
  <c r="J72" i="6"/>
  <c r="G71" i="12" s="1"/>
  <c r="D73" i="6"/>
  <c r="J73" i="6" s="1"/>
  <c r="G72" i="12" s="1"/>
  <c r="D100" i="6"/>
  <c r="J100" i="6" s="1"/>
  <c r="G99" i="12" s="1"/>
  <c r="J84" i="12"/>
  <c r="J83" i="12"/>
  <c r="C102" i="6"/>
  <c r="I102" i="6" s="1"/>
  <c r="F101" i="12" s="1"/>
  <c r="C69" i="6"/>
  <c r="I69" i="6" s="1"/>
  <c r="F68" i="12" s="1"/>
  <c r="I68" i="12" s="1"/>
  <c r="C70" i="6"/>
  <c r="I70" i="6" s="1"/>
  <c r="F69" i="12" s="1"/>
  <c r="I69" i="12" s="1"/>
  <c r="C73" i="6"/>
  <c r="I73" i="6" s="1"/>
  <c r="F72" i="12" s="1"/>
  <c r="C71" i="6"/>
  <c r="I71" i="6" s="1"/>
  <c r="F70" i="12" s="1"/>
  <c r="J86" i="12"/>
  <c r="D101" i="6"/>
  <c r="J101" i="6" s="1"/>
  <c r="G100" i="12" s="1"/>
  <c r="J82" i="6"/>
  <c r="G81" i="12" s="1"/>
  <c r="D83" i="6"/>
  <c r="J83" i="6" s="1"/>
  <c r="G82" i="12" s="1"/>
  <c r="D99" i="6"/>
  <c r="J99" i="6" s="1"/>
  <c r="G98" i="12" s="1"/>
  <c r="I93" i="6"/>
  <c r="F92" i="12" s="1"/>
  <c r="C94" i="6"/>
  <c r="I94" i="6" s="1"/>
  <c r="F93" i="12" s="1"/>
  <c r="C89" i="6"/>
  <c r="I89" i="6" s="1"/>
  <c r="F88" i="12" s="1"/>
  <c r="D104" i="6"/>
  <c r="J104" i="6" s="1"/>
  <c r="G103" i="12" s="1"/>
  <c r="D76" i="6"/>
  <c r="J76" i="6" s="1"/>
  <c r="G75" i="12" s="1"/>
  <c r="C101" i="6"/>
  <c r="I101" i="6" s="1"/>
  <c r="F100" i="12" s="1"/>
  <c r="C83" i="6"/>
  <c r="I83" i="6" s="1"/>
  <c r="F82" i="12" s="1"/>
  <c r="C74" i="6"/>
  <c r="C96" i="6"/>
  <c r="I96" i="6" s="1"/>
  <c r="F95" i="12" s="1"/>
  <c r="C78" i="6"/>
  <c r="I78" i="6" s="1"/>
  <c r="F77" i="12" s="1"/>
  <c r="I90" i="6"/>
  <c r="F89" i="12" s="1"/>
  <c r="C91" i="6"/>
  <c r="O93" i="16"/>
  <c r="I42" i="12"/>
  <c r="J62" i="12"/>
  <c r="O66" i="16"/>
  <c r="D66" i="6" s="1"/>
  <c r="J66" i="6" s="1"/>
  <c r="G65" i="12" s="1"/>
  <c r="J65" i="12" s="1"/>
  <c r="N66" i="16"/>
  <c r="C66" i="6" s="1"/>
  <c r="I66" i="6" s="1"/>
  <c r="F65" i="12" s="1"/>
  <c r="I65" i="12" s="1"/>
  <c r="M84" i="16"/>
  <c r="N84" i="16"/>
  <c r="N64" i="16"/>
  <c r="C64" i="6" s="1"/>
  <c r="I64" i="6" s="1"/>
  <c r="F63" i="12" s="1"/>
  <c r="I63" i="12" s="1"/>
  <c r="O64" i="16"/>
  <c r="D64" i="6" s="1"/>
  <c r="J64" i="6" s="1"/>
  <c r="G63" i="12" s="1"/>
  <c r="J63" i="12" s="1"/>
  <c r="I54" i="12"/>
  <c r="I10" i="12"/>
  <c r="N91" i="16"/>
  <c r="J10" i="12"/>
  <c r="M87" i="16"/>
  <c r="N87" i="16"/>
  <c r="I60" i="12"/>
  <c r="J53" i="12"/>
  <c r="I53" i="12"/>
  <c r="I25" i="12"/>
  <c r="I47" i="12"/>
  <c r="J61" i="12"/>
  <c r="J11" i="12"/>
  <c r="J24" i="12"/>
  <c r="I11" i="12"/>
  <c r="O101" i="2"/>
  <c r="N101" i="2"/>
  <c r="C102" i="1" s="1"/>
  <c r="I102" i="1" s="1"/>
  <c r="C101" i="12" s="1"/>
  <c r="O104" i="2"/>
  <c r="D105" i="1" s="1"/>
  <c r="J105" i="1" s="1"/>
  <c r="D104" i="12" s="1"/>
  <c r="J104" i="12" s="1"/>
  <c r="N104" i="2"/>
  <c r="C105" i="1" s="1"/>
  <c r="I105" i="1" s="1"/>
  <c r="C104" i="12" s="1"/>
  <c r="J36" i="12"/>
  <c r="I24" i="12"/>
  <c r="N43" i="2"/>
  <c r="C44" i="1" s="1"/>
  <c r="I44" i="1" s="1"/>
  <c r="C43" i="12" s="1"/>
  <c r="I43" i="12" s="1"/>
  <c r="O43" i="2"/>
  <c r="D44" i="1" s="1"/>
  <c r="J44" i="1" s="1"/>
  <c r="D43" i="12" s="1"/>
  <c r="J43" i="12" s="1"/>
  <c r="J12" i="12"/>
  <c r="O74" i="16"/>
  <c r="N74" i="16"/>
  <c r="J47" i="12"/>
  <c r="I36" i="12"/>
  <c r="O51" i="2"/>
  <c r="D52" i="1" s="1"/>
  <c r="J52" i="1" s="1"/>
  <c r="D51" i="12" s="1"/>
  <c r="J51" i="12" s="1"/>
  <c r="N51" i="2"/>
  <c r="C52" i="1" s="1"/>
  <c r="I52" i="1" s="1"/>
  <c r="C51" i="12" s="1"/>
  <c r="I51" i="12" s="1"/>
  <c r="J34" i="12"/>
  <c r="I18" i="12"/>
  <c r="J46" i="12"/>
  <c r="I34" i="12"/>
  <c r="I12" i="12"/>
  <c r="J18" i="12"/>
  <c r="I61" i="12"/>
  <c r="I46" i="12"/>
  <c r="M104" i="12" l="1"/>
  <c r="L104" i="12"/>
  <c r="L101" i="12"/>
  <c r="I102" i="12"/>
  <c r="L102" i="12"/>
  <c r="I82" i="12"/>
  <c r="L82" i="12"/>
  <c r="H91" i="12"/>
  <c r="K91" i="12"/>
  <c r="I100" i="12"/>
  <c r="L100" i="12"/>
  <c r="H90" i="12"/>
  <c r="K90" i="12"/>
  <c r="J102" i="12"/>
  <c r="M102" i="12"/>
  <c r="J81" i="12"/>
  <c r="M81" i="12"/>
  <c r="J80" i="12"/>
  <c r="M80" i="12"/>
  <c r="J72" i="12"/>
  <c r="M72" i="12"/>
  <c r="J91" i="12"/>
  <c r="M91" i="12"/>
  <c r="H80" i="12"/>
  <c r="K80" i="12"/>
  <c r="I99" i="12"/>
  <c r="L99" i="12"/>
  <c r="J75" i="12"/>
  <c r="M75" i="12"/>
  <c r="J94" i="12"/>
  <c r="M94" i="12"/>
  <c r="H74" i="12"/>
  <c r="K74" i="12"/>
  <c r="I88" i="12"/>
  <c r="L88" i="12"/>
  <c r="I96" i="12"/>
  <c r="L96" i="12"/>
  <c r="I77" i="12"/>
  <c r="L77" i="12"/>
  <c r="I93" i="12"/>
  <c r="L93" i="12"/>
  <c r="I72" i="12"/>
  <c r="L72" i="12"/>
  <c r="J71" i="12"/>
  <c r="M71" i="12"/>
  <c r="I79" i="12"/>
  <c r="L79" i="12"/>
  <c r="J96" i="12"/>
  <c r="M96" i="12"/>
  <c r="I80" i="12"/>
  <c r="L80" i="12"/>
  <c r="I71" i="12"/>
  <c r="L71" i="12"/>
  <c r="J100" i="12"/>
  <c r="M100" i="12"/>
  <c r="I94" i="12"/>
  <c r="L94" i="12"/>
  <c r="J103" i="12"/>
  <c r="M103" i="12"/>
  <c r="J79" i="12"/>
  <c r="M79" i="12"/>
  <c r="I89" i="12"/>
  <c r="L89" i="12"/>
  <c r="I78" i="12"/>
  <c r="L78" i="12"/>
  <c r="J87" i="12"/>
  <c r="M87" i="12"/>
  <c r="H73" i="12"/>
  <c r="K73" i="12"/>
  <c r="I95" i="12"/>
  <c r="L95" i="12"/>
  <c r="I92" i="12"/>
  <c r="L92" i="12"/>
  <c r="I98" i="12"/>
  <c r="L98" i="12"/>
  <c r="I103" i="12"/>
  <c r="L103" i="12"/>
  <c r="I97" i="12"/>
  <c r="L97" i="12"/>
  <c r="I81" i="12"/>
  <c r="L81" i="12"/>
  <c r="I75" i="12"/>
  <c r="L75" i="12"/>
  <c r="J82" i="12"/>
  <c r="M82" i="12"/>
  <c r="J90" i="12"/>
  <c r="M90" i="12"/>
  <c r="J97" i="12"/>
  <c r="M97" i="12"/>
  <c r="J99" i="12"/>
  <c r="M99" i="12"/>
  <c r="J88" i="12"/>
  <c r="M88" i="12"/>
  <c r="I70" i="12"/>
  <c r="L70" i="12"/>
  <c r="J98" i="12"/>
  <c r="M98" i="12"/>
  <c r="I85" i="12"/>
  <c r="L85" i="12"/>
  <c r="H81" i="12"/>
  <c r="K81" i="12"/>
  <c r="J95" i="12"/>
  <c r="M95" i="12"/>
  <c r="I76" i="12"/>
  <c r="L76" i="12"/>
  <c r="I104" i="12"/>
  <c r="I101" i="12"/>
  <c r="I84" i="6"/>
  <c r="F83" i="12" s="1"/>
  <c r="C85" i="6"/>
  <c r="I85" i="6" s="1"/>
  <c r="F84" i="12" s="1"/>
  <c r="J93" i="6"/>
  <c r="G92" i="12" s="1"/>
  <c r="D94" i="6"/>
  <c r="J94" i="6" s="1"/>
  <c r="G93" i="12" s="1"/>
  <c r="I87" i="6"/>
  <c r="F86" i="12" s="1"/>
  <c r="C88" i="6"/>
  <c r="I88" i="6" s="1"/>
  <c r="F87" i="12" s="1"/>
  <c r="H84" i="6"/>
  <c r="E83" i="12" s="1"/>
  <c r="B85" i="6"/>
  <c r="H85" i="6" s="1"/>
  <c r="E84" i="12" s="1"/>
  <c r="H87" i="6"/>
  <c r="E86" i="12" s="1"/>
  <c r="B88" i="6"/>
  <c r="H88" i="6" s="1"/>
  <c r="E87" i="12" s="1"/>
  <c r="I74" i="6"/>
  <c r="F73" i="12" s="1"/>
  <c r="C75" i="6"/>
  <c r="I75" i="6" s="1"/>
  <c r="F74" i="12" s="1"/>
  <c r="J74" i="6"/>
  <c r="G73" i="12" s="1"/>
  <c r="D75" i="6"/>
  <c r="J75" i="6" s="1"/>
  <c r="G74" i="12" s="1"/>
  <c r="I91" i="6"/>
  <c r="F90" i="12" s="1"/>
  <c r="C92" i="6"/>
  <c r="I92" i="6" s="1"/>
  <c r="F91" i="12" s="1"/>
  <c r="D102" i="1"/>
  <c r="J102" i="1" s="1"/>
  <c r="D101" i="12" s="1"/>
  <c r="J101" i="12" s="1"/>
  <c r="M101" i="12" l="1"/>
  <c r="H84" i="12"/>
  <c r="K84" i="12"/>
  <c r="I87" i="12"/>
  <c r="L87" i="12"/>
  <c r="J73" i="12"/>
  <c r="M73" i="12"/>
  <c r="I86" i="12"/>
  <c r="L86" i="12"/>
  <c r="H83" i="12"/>
  <c r="K83" i="12"/>
  <c r="J92" i="12"/>
  <c r="M92" i="12"/>
  <c r="I90" i="12"/>
  <c r="L90" i="12"/>
  <c r="J93" i="12"/>
  <c r="M93" i="12"/>
  <c r="H87" i="12"/>
  <c r="K87" i="12"/>
  <c r="I91" i="12"/>
  <c r="L91" i="12"/>
  <c r="J74" i="12"/>
  <c r="M74" i="12"/>
  <c r="I74" i="12"/>
  <c r="L74" i="12"/>
  <c r="I73" i="12"/>
  <c r="L73" i="12"/>
  <c r="I84" i="12"/>
  <c r="L84" i="12"/>
  <c r="H86" i="12"/>
  <c r="K86" i="12"/>
  <c r="I83" i="12"/>
  <c r="L83" i="12"/>
  <c r="M105" i="12" l="1"/>
  <c r="L105" i="12"/>
  <c r="K105" i="12"/>
</calcChain>
</file>

<file path=xl/sharedStrings.xml><?xml version="1.0" encoding="utf-8"?>
<sst xmlns="http://schemas.openxmlformats.org/spreadsheetml/2006/main" count="220" uniqueCount="56">
  <si>
    <t>Model</t>
  </si>
  <si>
    <t>PSI</t>
    <phoneticPr fontId="5"/>
  </si>
  <si>
    <t>Year</t>
  </si>
  <si>
    <t>Bottom 90%</t>
  </si>
  <si>
    <t>Top 10-1%</t>
  </si>
  <si>
    <t>Top 1%</t>
  </si>
  <si>
    <t>Data</t>
    <phoneticPr fontId="2"/>
  </si>
  <si>
    <t>Wage overview</t>
  </si>
  <si>
    <t>Lognormal parameters</t>
  </si>
  <si>
    <t>Cutoffs</t>
  </si>
  <si>
    <t>Variable conversion</t>
  </si>
  <si>
    <t>Standard normal CDF</t>
  </si>
  <si>
    <t>Results</t>
  </si>
  <si>
    <t>Min wage</t>
  </si>
  <si>
    <t>Mean wage</t>
  </si>
  <si>
    <t>Max wage</t>
  </si>
  <si>
    <t>mu</t>
  </si>
  <si>
    <t>sigma</t>
  </si>
  <si>
    <t>z(90)</t>
  </si>
  <si>
    <t>z(99)</t>
  </si>
  <si>
    <t>Phi(90)</t>
  </si>
  <si>
    <t>Phi(99)</t>
  </si>
  <si>
    <t>Gini</t>
  </si>
  <si>
    <t>Year</t>
    <phoneticPr fontId="2"/>
  </si>
  <si>
    <t>Min</t>
  </si>
  <si>
    <t>Mean</t>
  </si>
  <si>
    <t>Max</t>
  </si>
  <si>
    <t>Face value</t>
  </si>
  <si>
    <t>Year t</t>
  </si>
  <si>
    <t>1USD =</t>
  </si>
  <si>
    <t>CPI (t)</t>
  </si>
  <si>
    <t xml:space="preserve">1USD = </t>
  </si>
  <si>
    <t>x</t>
    <phoneticPr fontId="2"/>
  </si>
  <si>
    <t>X</t>
    <phoneticPr fontId="2"/>
  </si>
  <si>
    <t>-</t>
    <phoneticPr fontId="2"/>
  </si>
  <si>
    <t>Pre Tax PSI</t>
    <phoneticPr fontId="2"/>
  </si>
  <si>
    <t>Post Tax PSI</t>
    <phoneticPr fontId="2"/>
  </si>
  <si>
    <t>Average PSI</t>
    <phoneticPr fontId="2"/>
  </si>
  <si>
    <t>Bottom 90</t>
    <phoneticPr fontId="2"/>
  </si>
  <si>
    <t>Next 9</t>
    <phoneticPr fontId="2"/>
  </si>
  <si>
    <t>Top 1</t>
    <phoneticPr fontId="2"/>
  </si>
  <si>
    <t>99.9% - 100% Wage (Norway)</t>
    <phoneticPr fontId="2"/>
  </si>
  <si>
    <t>Wage(norway)</t>
    <phoneticPr fontId="2"/>
  </si>
  <si>
    <t>Mean Wage(Norway)</t>
    <phoneticPr fontId="2"/>
  </si>
  <si>
    <t>Wage(Norway)</t>
    <phoneticPr fontId="2"/>
  </si>
  <si>
    <t>Norrway</t>
    <phoneticPr fontId="2"/>
  </si>
  <si>
    <t>XUewsJ4r</t>
  </si>
  <si>
    <t>anninc_z_NO
National income
P0-100 | average income or wealth | Current local | market exchange | current
Norway</t>
  </si>
  <si>
    <t xml:space="preserve">(euro) </t>
    <phoneticPr fontId="2"/>
  </si>
  <si>
    <t>CPI (2018)</t>
    <phoneticPr fontId="2"/>
  </si>
  <si>
    <t>Bottom 90 (Pre)</t>
    <phoneticPr fontId="2"/>
  </si>
  <si>
    <t>Next 9 (Pre)</t>
    <phoneticPr fontId="2"/>
  </si>
  <si>
    <t>Top 1 (Pre)</t>
    <phoneticPr fontId="2"/>
  </si>
  <si>
    <t>Bottom 90 (Post)</t>
    <phoneticPr fontId="2"/>
  </si>
  <si>
    <t>Next 9 (Post)</t>
    <phoneticPr fontId="2"/>
  </si>
  <si>
    <t>Top 1 (Post)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</si>
</sst>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176" formatCode="0.0%"/>
    <numFmt numFmtId="177" formatCode="_-* #,##0_-;\-* #,##0_-;_-* &quot;-&quot;??_-;_-@_-"/>
    <numFmt numFmtId="178" formatCode="#,##0.0_ ;\-#,##0.0\ "/>
    <numFmt numFmtId="179" formatCode="#,##0_);[Red]\(#,##0\)"/>
  </numFmts>
  <fonts count="3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sz val="10"/>
      <color rgb="FF000000"/>
      <name val="Hiragino Kaku Gothic ProN"/>
      <charset val="128"/>
    </font>
    <font>
      <sz val="12"/>
      <color theme="1"/>
      <name val="Helvetica"/>
      <family val="2"/>
    </font>
    <font>
      <u/>
      <sz val="12"/>
      <color theme="10"/>
      <name val="游ゴシック"/>
      <family val="2"/>
      <charset val="128"/>
      <scheme val="minor"/>
    </font>
    <font>
      <sz val="8"/>
      <color rgb="FF000000"/>
      <name val="Helvetica"/>
      <family val="2"/>
    </font>
    <font>
      <sz val="11"/>
      <color theme="1"/>
      <name val="Calibri"/>
      <family val="2"/>
    </font>
    <font>
      <sz val="8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Inherit"/>
    </font>
    <font>
      <i/>
      <sz val="12"/>
      <color theme="1"/>
      <name val="Inherit"/>
    </font>
    <font>
      <i/>
      <sz val="12"/>
      <color theme="1"/>
      <name val="Cambria"/>
      <family val="1"/>
    </font>
    <font>
      <sz val="12"/>
      <color theme="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b/>
      <sz val="10"/>
      <color rgb="FF000000"/>
      <name val="Hiragino Kaku Gothic ProN"/>
      <charset val="128"/>
    </font>
    <font>
      <b/>
      <sz val="12"/>
      <color theme="1"/>
      <name val="Helvetica"/>
      <family val="2"/>
    </font>
    <font>
      <sz val="10"/>
      <name val="Arial"/>
      <family val="2"/>
    </font>
    <font>
      <u/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2"/>
      <scheme val="minor"/>
    </font>
    <font>
      <sz val="10"/>
      <color theme="0"/>
      <name val="Hiragino Kaku Gothic ProN"/>
      <charset val="128"/>
    </font>
    <font>
      <b/>
      <sz val="12"/>
      <color theme="1"/>
      <name val="游ゴシック"/>
      <family val="2"/>
      <charset val="128"/>
      <scheme val="minor"/>
    </font>
    <font>
      <b/>
      <sz val="12"/>
      <name val="游ゴシック"/>
      <family val="2"/>
      <scheme val="minor"/>
    </font>
    <font>
      <sz val="12"/>
      <color rgb="FFFFFFFF"/>
      <name val="Helvetica"/>
      <family val="2"/>
    </font>
    <font>
      <b/>
      <sz val="10"/>
      <name val="Arial"/>
      <family val="2"/>
    </font>
    <font>
      <sz val="14"/>
      <color rgb="FF222222"/>
      <name val="Arial"/>
      <family val="2"/>
    </font>
    <font>
      <b/>
      <sz val="18"/>
      <color rgb="FF777777"/>
      <name val="PT San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F26F4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/>
    <xf numFmtId="177" fontId="4" fillId="0" borderId="0" xfId="1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9" fontId="4" fillId="0" borderId="0" xfId="2" applyFont="1" applyBorder="1" applyAlignment="1">
      <alignment horizontal="right"/>
    </xf>
    <xf numFmtId="2" fontId="4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77" fontId="0" fillId="0" borderId="0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4" fillId="0" borderId="0" xfId="1" applyNumberFormat="1" applyFont="1" applyAlignment="1">
      <alignment horizontal="right"/>
    </xf>
    <xf numFmtId="2" fontId="9" fillId="0" borderId="0" xfId="3" applyNumberFormat="1" applyAlignment="1">
      <alignment horizontal="right"/>
    </xf>
    <xf numFmtId="177" fontId="6" fillId="0" borderId="0" xfId="1" applyNumberFormat="1" applyFont="1" applyFill="1" applyAlignment="1"/>
    <xf numFmtId="0" fontId="0" fillId="0" borderId="0" xfId="0" applyAlignment="1">
      <alignment horizontal="right"/>
    </xf>
    <xf numFmtId="177" fontId="6" fillId="0" borderId="0" xfId="3" applyNumberFormat="1" applyFont="1" applyAlignment="1">
      <alignment horizontal="right"/>
    </xf>
    <xf numFmtId="177" fontId="0" fillId="0" borderId="0" xfId="1" applyNumberFormat="1" applyFont="1" applyAlignment="1">
      <alignment horizontal="right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top" wrapText="1"/>
    </xf>
    <xf numFmtId="178" fontId="11" fillId="4" borderId="1" xfId="0" applyNumberFormat="1" applyFont="1" applyFill="1" applyBorder="1" applyAlignment="1">
      <alignment horizontal="right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6" fontId="13" fillId="0" borderId="0" xfId="0" applyNumberFormat="1" applyFont="1">
      <alignment vertical="center"/>
    </xf>
    <xf numFmtId="10" fontId="13" fillId="0" borderId="0" xfId="0" applyNumberFormat="1" applyFont="1">
      <alignment vertical="center"/>
    </xf>
    <xf numFmtId="0" fontId="16" fillId="0" borderId="0" xfId="0" applyFont="1">
      <alignment vertical="center"/>
    </xf>
    <xf numFmtId="8" fontId="0" fillId="0" borderId="0" xfId="0" applyNumberFormat="1">
      <alignment vertical="center"/>
    </xf>
    <xf numFmtId="0" fontId="17" fillId="7" borderId="0" xfId="0" applyFont="1" applyFill="1">
      <alignment vertical="center"/>
    </xf>
    <xf numFmtId="0" fontId="17" fillId="8" borderId="0" xfId="0" applyFont="1" applyFill="1">
      <alignment vertical="center"/>
    </xf>
    <xf numFmtId="0" fontId="17" fillId="9" borderId="0" xfId="0" applyFont="1" applyFill="1">
      <alignment vertical="center"/>
    </xf>
    <xf numFmtId="10" fontId="17" fillId="9" borderId="0" xfId="0" applyNumberFormat="1" applyFont="1" applyFill="1">
      <alignment vertical="center"/>
    </xf>
    <xf numFmtId="10" fontId="17" fillId="8" borderId="0" xfId="0" applyNumberFormat="1" applyFont="1" applyFill="1">
      <alignment vertical="center"/>
    </xf>
    <xf numFmtId="10" fontId="17" fillId="7" borderId="0" xfId="0" applyNumberFormat="1" applyFont="1" applyFill="1">
      <alignment vertical="center"/>
    </xf>
    <xf numFmtId="10" fontId="19" fillId="0" borderId="0" xfId="0" applyNumberFormat="1" applyFont="1">
      <alignment vertical="center"/>
    </xf>
    <xf numFmtId="10" fontId="20" fillId="0" borderId="0" xfId="0" applyNumberFormat="1" applyFont="1">
      <alignment vertical="center"/>
    </xf>
    <xf numFmtId="0" fontId="21" fillId="0" borderId="0" xfId="0" applyFont="1" applyAlignment="1"/>
    <xf numFmtId="177" fontId="3" fillId="9" borderId="0" xfId="1" applyNumberFormat="1" applyFont="1" applyFill="1" applyAlignment="1">
      <alignment horizontal="right"/>
    </xf>
    <xf numFmtId="0" fontId="3" fillId="9" borderId="0" xfId="0" applyFont="1" applyFill="1" applyAlignment="1">
      <alignment horizontal="right"/>
    </xf>
    <xf numFmtId="2" fontId="22" fillId="9" borderId="0" xfId="3" applyNumberFormat="1" applyFont="1" applyFill="1" applyAlignment="1">
      <alignment horizontal="right"/>
    </xf>
    <xf numFmtId="177" fontId="23" fillId="9" borderId="0" xfId="1" applyNumberFormat="1" applyFont="1" applyFill="1" applyAlignment="1"/>
    <xf numFmtId="0" fontId="24" fillId="9" borderId="0" xfId="0" applyFont="1" applyFill="1">
      <alignment vertical="center"/>
    </xf>
    <xf numFmtId="0" fontId="18" fillId="9" borderId="0" xfId="0" applyFont="1" applyFill="1">
      <alignment vertical="center"/>
    </xf>
    <xf numFmtId="0" fontId="18" fillId="9" borderId="0" xfId="0" applyFont="1" applyFill="1" applyAlignment="1">
      <alignment horizontal="right"/>
    </xf>
    <xf numFmtId="177" fontId="3" fillId="8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177" fontId="23" fillId="8" borderId="0" xfId="3" applyNumberFormat="1" applyFont="1" applyFill="1" applyAlignment="1">
      <alignment horizontal="right"/>
    </xf>
    <xf numFmtId="0" fontId="24" fillId="8" borderId="0" xfId="0" applyFont="1" applyFill="1">
      <alignment vertical="center"/>
    </xf>
    <xf numFmtId="2" fontId="18" fillId="8" borderId="0" xfId="0" applyNumberFormat="1" applyFont="1" applyFill="1" applyAlignment="1">
      <alignment horizontal="right"/>
    </xf>
    <xf numFmtId="0" fontId="18" fillId="8" borderId="0" xfId="0" applyFont="1" applyFill="1">
      <alignment vertical="center"/>
    </xf>
    <xf numFmtId="177" fontId="3" fillId="7" borderId="0" xfId="1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2" fontId="3" fillId="7" borderId="0" xfId="0" applyNumberFormat="1" applyFont="1" applyFill="1" applyAlignment="1">
      <alignment horizontal="right"/>
    </xf>
    <xf numFmtId="177" fontId="18" fillId="7" borderId="0" xfId="1" applyNumberFormat="1" applyFont="1" applyFill="1" applyAlignment="1">
      <alignment horizontal="right"/>
    </xf>
    <xf numFmtId="0" fontId="24" fillId="7" borderId="0" xfId="0" applyFont="1" applyFill="1">
      <alignment vertical="center"/>
    </xf>
    <xf numFmtId="2" fontId="18" fillId="7" borderId="0" xfId="0" applyNumberFormat="1" applyFont="1" applyFill="1" applyAlignment="1">
      <alignment horizontal="right"/>
    </xf>
    <xf numFmtId="0" fontId="18" fillId="7" borderId="0" xfId="0" applyFont="1" applyFill="1">
      <alignment vertical="center"/>
    </xf>
    <xf numFmtId="0" fontId="8" fillId="0" borderId="0" xfId="0" applyFont="1">
      <alignment vertical="center"/>
    </xf>
    <xf numFmtId="0" fontId="19" fillId="0" borderId="0" xfId="0" applyFont="1">
      <alignment vertical="center"/>
    </xf>
    <xf numFmtId="10" fontId="25" fillId="0" borderId="0" xfId="0" applyNumberFormat="1" applyFont="1" applyAlignment="1">
      <alignment horizontal="center"/>
    </xf>
    <xf numFmtId="176" fontId="25" fillId="0" borderId="0" xfId="0" applyNumberFormat="1" applyFont="1" applyAlignment="1"/>
    <xf numFmtId="0" fontId="25" fillId="0" borderId="0" xfId="0" applyFont="1">
      <alignment vertical="center"/>
    </xf>
    <xf numFmtId="177" fontId="25" fillId="0" borderId="0" xfId="1" applyNumberFormat="1" applyFont="1" applyBorder="1" applyAlignment="1">
      <alignment horizontal="right"/>
    </xf>
    <xf numFmtId="2" fontId="25" fillId="0" borderId="0" xfId="0" applyNumberFormat="1" applyFont="1" applyAlignment="1">
      <alignment horizontal="right"/>
    </xf>
    <xf numFmtId="2" fontId="25" fillId="0" borderId="0" xfId="2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10" fontId="26" fillId="0" borderId="0" xfId="2" applyNumberFormat="1" applyFont="1" applyBorder="1" applyAlignment="1">
      <alignment horizontal="right"/>
    </xf>
    <xf numFmtId="0" fontId="27" fillId="0" borderId="0" xfId="0" applyFont="1">
      <alignment vertical="center"/>
    </xf>
    <xf numFmtId="0" fontId="28" fillId="0" borderId="3" xfId="0" applyFont="1" applyBorder="1" applyAlignment="1">
      <alignment horizontal="center" vertical="top"/>
    </xf>
    <xf numFmtId="3" fontId="29" fillId="0" borderId="0" xfId="0" applyNumberFormat="1" applyFont="1">
      <alignment vertical="center"/>
    </xf>
    <xf numFmtId="179" fontId="28" fillId="0" borderId="3" xfId="0" applyNumberFormat="1" applyFont="1" applyBorder="1" applyAlignment="1">
      <alignment horizontal="center" vertical="top"/>
    </xf>
    <xf numFmtId="179" fontId="0" fillId="0" borderId="0" xfId="0" applyNumberFormat="1">
      <alignment vertical="center"/>
    </xf>
    <xf numFmtId="179" fontId="12" fillId="6" borderId="2" xfId="0" applyNumberFormat="1" applyFont="1" applyFill="1" applyBorder="1" applyAlignment="1">
      <alignment horizontal="left" wrapText="1"/>
    </xf>
    <xf numFmtId="179" fontId="12" fillId="6" borderId="2" xfId="0" applyNumberFormat="1" applyFont="1" applyFill="1" applyBorder="1" applyAlignment="1">
      <alignment horizontal="right" wrapText="1"/>
    </xf>
    <xf numFmtId="179" fontId="29" fillId="0" borderId="0" xfId="0" applyNumberFormat="1" applyFont="1">
      <alignment vertical="center"/>
    </xf>
    <xf numFmtId="0" fontId="30" fillId="0" borderId="0" xfId="0" applyFont="1">
      <alignment vertical="center"/>
    </xf>
    <xf numFmtId="3" fontId="0" fillId="0" borderId="0" xfId="0" applyNumberFormat="1">
      <alignment vertical="center"/>
    </xf>
    <xf numFmtId="3" fontId="15" fillId="0" borderId="0" xfId="0" applyNumberFormat="1" applyFont="1">
      <alignment vertical="center"/>
    </xf>
    <xf numFmtId="0" fontId="17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177" fontId="3" fillId="2" borderId="0" xfId="1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8" fillId="8" borderId="0" xfId="0" applyFont="1" applyFill="1" applyAlignment="1">
      <alignment horizontal="right"/>
    </xf>
    <xf numFmtId="0" fontId="18" fillId="7" borderId="0" xfId="0" applyFont="1" applyFill="1" applyAlignment="1">
      <alignment horizontal="right"/>
    </xf>
  </cellXfs>
  <cellStyles count="4">
    <cellStyle name="パーセント" xfId="2" builtinId="5"/>
    <cellStyle name="ハイパーリンク" xfId="3" builtinId="8"/>
    <cellStyle name="桁区切り [0.00]" xfId="1" builtinId="3"/>
    <cellStyle name="標準" xfId="0" builtinId="0"/>
  </cellStyles>
  <dxfs count="0"/>
  <tableStyles count="0" defaultTableStyle="TableStyleMedium2" defaultPivotStyle="PivotStyleLight16"/>
  <colors>
    <mruColors>
      <color rgb="FF0F2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PSI for Pre-tax and Post-tax</a:t>
            </a:r>
            <a:r>
              <a:rPr lang="en-US" altLang="ja-JP" sz="2400" baseline="0"/>
              <a:t> Income with Capital Gain: Norway</a:t>
            </a:r>
            <a:endParaRPr lang="ja-JP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for Norway'!$B$2</c:f>
              <c:strCache>
                <c:ptCount val="1"/>
                <c:pt idx="0">
                  <c:v>Bottom 90 (Pre)</c:v>
                </c:pt>
              </c:strCache>
            </c:strRef>
          </c:tx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Norway'!$B$70:$B$104</c:f>
              <c:numCache>
                <c:formatCode>0.00%</c:formatCode>
                <c:ptCount val="35"/>
                <c:pt idx="0">
                  <c:v>-5.1845733195234778E-2</c:v>
                </c:pt>
                <c:pt idx="1">
                  <c:v>-4.6719531511381862E-2</c:v>
                </c:pt>
                <c:pt idx="2">
                  <c:v>-4.4753197356369734E-2</c:v>
                </c:pt>
                <c:pt idx="3">
                  <c:v>-3.9086666704493234E-2</c:v>
                </c:pt>
                <c:pt idx="4">
                  <c:v>-3.3673531052745287E-2</c:v>
                </c:pt>
                <c:pt idx="5">
                  <c:v>-3.0666058785116745E-2</c:v>
                </c:pt>
                <c:pt idx="6">
                  <c:v>-2.2354105532264579E-2</c:v>
                </c:pt>
                <c:pt idx="7">
                  <c:v>-2.1756890531701489E-2</c:v>
                </c:pt>
                <c:pt idx="8">
                  <c:v>-2.1147551614057791E-2</c:v>
                </c:pt>
                <c:pt idx="9">
                  <c:v>-1.5256744010558099E-2</c:v>
                </c:pt>
                <c:pt idx="10">
                  <c:v>-1.6245887208662602E-2</c:v>
                </c:pt>
                <c:pt idx="11">
                  <c:v>-1.4469537777182406E-2</c:v>
                </c:pt>
                <c:pt idx="12">
                  <c:v>-1.1702522095329515E-2</c:v>
                </c:pt>
                <c:pt idx="13">
                  <c:v>-1.9202115562969024E-2</c:v>
                </c:pt>
                <c:pt idx="14">
                  <c:v>-2.5591382611351077E-2</c:v>
                </c:pt>
                <c:pt idx="15">
                  <c:v>-2.2595913733387651E-2</c:v>
                </c:pt>
                <c:pt idx="16">
                  <c:v>-2.7929883781029119E-2</c:v>
                </c:pt>
                <c:pt idx="17">
                  <c:v>-3.3973547728793907E-2</c:v>
                </c:pt>
                <c:pt idx="18">
                  <c:v>-2.1037746154307091E-2</c:v>
                </c:pt>
                <c:pt idx="19">
                  <c:v>-2.3327639415823942E-2</c:v>
                </c:pt>
                <c:pt idx="20">
                  <c:v>-3.5239565500813419E-2</c:v>
                </c:pt>
                <c:pt idx="21">
                  <c:v>-1.5815351632292196E-2</c:v>
                </c:pt>
                <c:pt idx="22">
                  <c:v>-1.8703683382704894E-2</c:v>
                </c:pt>
                <c:pt idx="23">
                  <c:v>-2.2492981922607624E-2</c:v>
                </c:pt>
                <c:pt idx="24">
                  <c:v>-3.4324487984312646E-2</c:v>
                </c:pt>
                <c:pt idx="25">
                  <c:v>-6.6216879924496319E-2</c:v>
                </c:pt>
                <c:pt idx="26">
                  <c:v>-2.1822440479338678E-2</c:v>
                </c:pt>
                <c:pt idx="27">
                  <c:v>-2.3958065666524031E-2</c:v>
                </c:pt>
                <c:pt idx="28">
                  <c:v>-2.3165139507437593E-2</c:v>
                </c:pt>
                <c:pt idx="29">
                  <c:v>-2.1707934156840358E-2</c:v>
                </c:pt>
                <c:pt idx="30">
                  <c:v>-2.5773526878655084E-2</c:v>
                </c:pt>
                <c:pt idx="31">
                  <c:v>-2.9147535922779855E-2</c:v>
                </c:pt>
                <c:pt idx="32">
                  <c:v>-2.5595853329760332E-2</c:v>
                </c:pt>
                <c:pt idx="33">
                  <c:v>-2.4144077050097135E-2</c:v>
                </c:pt>
                <c:pt idx="34">
                  <c:v>-2.4598934013481233E-2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4-CD4B-99EC-6717D754F74F}"/>
            </c:ext>
          </c:extLst>
        </c:ser>
        <c:ser>
          <c:idx val="0"/>
          <c:order val="1"/>
          <c:tx>
            <c:strRef>
              <c:f>'Summary for Norway'!$C$2</c:f>
              <c:strCache>
                <c:ptCount val="1"/>
                <c:pt idx="0">
                  <c:v>Next 9 (Pre)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Norway'!$C$70:$C$104</c:f>
              <c:numCache>
                <c:formatCode>0.00%</c:formatCode>
                <c:ptCount val="35"/>
                <c:pt idx="0">
                  <c:v>8.515989615280084E-2</c:v>
                </c:pt>
                <c:pt idx="1">
                  <c:v>6.8860960399569349E-2</c:v>
                </c:pt>
                <c:pt idx="2">
                  <c:v>6.5644357989891988E-2</c:v>
                </c:pt>
                <c:pt idx="3">
                  <c:v>4.8851976727064095E-2</c:v>
                </c:pt>
                <c:pt idx="4">
                  <c:v>7.3517012640667012E-3</c:v>
                </c:pt>
                <c:pt idx="5">
                  <c:v>-5.5888596799240631E-3</c:v>
                </c:pt>
                <c:pt idx="6">
                  <c:v>1.0145040590241239E-2</c:v>
                </c:pt>
                <c:pt idx="7">
                  <c:v>1.01661226270231E-2</c:v>
                </c:pt>
                <c:pt idx="8">
                  <c:v>2.0417548973974409E-2</c:v>
                </c:pt>
                <c:pt idx="9">
                  <c:v>-2.1359825947414701E-2</c:v>
                </c:pt>
                <c:pt idx="10">
                  <c:v>-2.1199318415496937E-2</c:v>
                </c:pt>
                <c:pt idx="11">
                  <c:v>-3.2291956791939191E-2</c:v>
                </c:pt>
                <c:pt idx="12">
                  <c:v>-7.1803390000391709E-2</c:v>
                </c:pt>
                <c:pt idx="13">
                  <c:v>-8.1977922329724118E-2</c:v>
                </c:pt>
                <c:pt idx="14">
                  <c:v>-6.6718815947693244E-2</c:v>
                </c:pt>
                <c:pt idx="15">
                  <c:v>-7.3783195966119486E-2</c:v>
                </c:pt>
                <c:pt idx="16">
                  <c:v>-8.1748877998391145E-2</c:v>
                </c:pt>
                <c:pt idx="17">
                  <c:v>-7.8760277263842826E-2</c:v>
                </c:pt>
                <c:pt idx="18">
                  <c:v>-8.8583703781376033E-2</c:v>
                </c:pt>
                <c:pt idx="19">
                  <c:v>-0.10120350407256706</c:v>
                </c:pt>
                <c:pt idx="20">
                  <c:v>-0.1227672699590886</c:v>
                </c:pt>
                <c:pt idx="21">
                  <c:v>-0.11500189254860105</c:v>
                </c:pt>
                <c:pt idx="22">
                  <c:v>-0.1520245721129202</c:v>
                </c:pt>
                <c:pt idx="23">
                  <c:v>-0.15767401575907003</c:v>
                </c:pt>
                <c:pt idx="24">
                  <c:v>-0.15139525629698558</c:v>
                </c:pt>
                <c:pt idx="25">
                  <c:v>-0.18253160742323771</c:v>
                </c:pt>
                <c:pt idx="26">
                  <c:v>-0.11208182693577295</c:v>
                </c:pt>
                <c:pt idx="27">
                  <c:v>-0.11222001069524823</c:v>
                </c:pt>
                <c:pt idx="28">
                  <c:v>-0.12227402512575503</c:v>
                </c:pt>
                <c:pt idx="29">
                  <c:v>-8.9606316136398245E-2</c:v>
                </c:pt>
                <c:pt idx="30">
                  <c:v>-9.9301697737710803E-2</c:v>
                </c:pt>
                <c:pt idx="31">
                  <c:v>-8.7440308422943147E-2</c:v>
                </c:pt>
                <c:pt idx="32">
                  <c:v>-8.068234658463358E-2</c:v>
                </c:pt>
                <c:pt idx="33">
                  <c:v>-8.4822080906565067E-2</c:v>
                </c:pt>
                <c:pt idx="34">
                  <c:v>-0.1078073064186551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348-ACF3-C2C77EE27701}"/>
            </c:ext>
          </c:extLst>
        </c:ser>
        <c:ser>
          <c:idx val="2"/>
          <c:order val="2"/>
          <c:tx>
            <c:strRef>
              <c:f>'Summary for Norway'!$D$2</c:f>
              <c:strCache>
                <c:ptCount val="1"/>
                <c:pt idx="0">
                  <c:v>Top 1 (Pre)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Norway'!$D$70:$D$104</c:f>
              <c:numCache>
                <c:formatCode>0.00%</c:formatCode>
                <c:ptCount val="35"/>
                <c:pt idx="0">
                  <c:v>0.89128993565858416</c:v>
                </c:pt>
                <c:pt idx="1">
                  <c:v>0.85576159671279917</c:v>
                </c:pt>
                <c:pt idx="2">
                  <c:v>0.84060300018082224</c:v>
                </c:pt>
                <c:pt idx="3">
                  <c:v>0.78369449795479595</c:v>
                </c:pt>
                <c:pt idx="4">
                  <c:v>0.82002054310313555</c:v>
                </c:pt>
                <c:pt idx="5">
                  <c:v>0.79239535249036797</c:v>
                </c:pt>
                <c:pt idx="6">
                  <c:v>0.56408024246613353</c:v>
                </c:pt>
                <c:pt idx="7">
                  <c:v>0.5462370946052979</c:v>
                </c:pt>
                <c:pt idx="8">
                  <c:v>0.50551240706959599</c:v>
                </c:pt>
                <c:pt idx="9">
                  <c:v>0.55849462833628838</c:v>
                </c:pt>
                <c:pt idx="10">
                  <c:v>0.57488681065407232</c:v>
                </c:pt>
                <c:pt idx="11">
                  <c:v>0.57660267181596958</c:v>
                </c:pt>
                <c:pt idx="12">
                  <c:v>0.68931122094388342</c:v>
                </c:pt>
                <c:pt idx="13">
                  <c:v>0.87339645980483449</c:v>
                </c:pt>
                <c:pt idx="14">
                  <c:v>0.90067804554707087</c:v>
                </c:pt>
                <c:pt idx="15">
                  <c:v>0.86272540145965659</c:v>
                </c:pt>
                <c:pt idx="16">
                  <c:v>0.96468927391552994</c:v>
                </c:pt>
                <c:pt idx="17">
                  <c:v>1.0219148488630676</c:v>
                </c:pt>
                <c:pt idx="18">
                  <c:v>0.85567993694570266</c:v>
                </c:pt>
                <c:pt idx="19">
                  <c:v>0.93789647296775347</c:v>
                </c:pt>
                <c:pt idx="20">
                  <c:v>1.1797961267656629</c:v>
                </c:pt>
                <c:pt idx="21">
                  <c:v>0.85635406385495361</c:v>
                </c:pt>
                <c:pt idx="22">
                  <c:v>1.0512223821260598</c:v>
                </c:pt>
                <c:pt idx="23">
                  <c:v>1.1235294390690527</c:v>
                </c:pt>
                <c:pt idx="24">
                  <c:v>1.2437035828069352</c:v>
                </c:pt>
                <c:pt idx="25">
                  <c:v>1.7302714603967404</c:v>
                </c:pt>
                <c:pt idx="26">
                  <c:v>0.89923663473483062</c:v>
                </c:pt>
                <c:pt idx="27">
                  <c:v>0.9262093615203244</c:v>
                </c:pt>
                <c:pt idx="28">
                  <c:v>0.95722871276838117</c:v>
                </c:pt>
                <c:pt idx="29">
                  <c:v>0.8232486552641638</c:v>
                </c:pt>
                <c:pt idx="30">
                  <c:v>0.92107052132934886</c:v>
                </c:pt>
                <c:pt idx="31">
                  <c:v>0.92266290761805947</c:v>
                </c:pt>
                <c:pt idx="32">
                  <c:v>0.84335310928401164</c:v>
                </c:pt>
                <c:pt idx="33">
                  <c:v>0.83716995031104458</c:v>
                </c:pt>
                <c:pt idx="34">
                  <c:v>0.92782430785158176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348-ACF3-C2C77EE27701}"/>
            </c:ext>
          </c:extLst>
        </c:ser>
        <c:ser>
          <c:idx val="3"/>
          <c:order val="3"/>
          <c:tx>
            <c:strRef>
              <c:f>'Summary for Norway'!$E$2</c:f>
              <c:strCache>
                <c:ptCount val="1"/>
                <c:pt idx="0">
                  <c:v>Bottom 90 (Post)</c:v>
                </c:pt>
              </c:strCache>
            </c:strRef>
          </c:tx>
          <c:spPr>
            <a:ln w="28575" cap="rnd">
              <a:solidFill>
                <a:srgbClr val="0F26F4"/>
              </a:solidFill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Norway'!$E$70:$E$104</c:f>
              <c:numCache>
                <c:formatCode>0.00%</c:formatCode>
                <c:ptCount val="35"/>
                <c:pt idx="0">
                  <c:v>-3.7307165426836431E-2</c:v>
                </c:pt>
                <c:pt idx="1">
                  <c:v>-3.4190068927089534E-2</c:v>
                </c:pt>
                <c:pt idx="2">
                  <c:v>-3.3791011538315985E-2</c:v>
                </c:pt>
                <c:pt idx="3">
                  <c:v>-2.9697583557637186E-2</c:v>
                </c:pt>
                <c:pt idx="4">
                  <c:v>-2.6055119230901647E-2</c:v>
                </c:pt>
                <c:pt idx="5">
                  <c:v>-2.4607969583558265E-2</c:v>
                </c:pt>
                <c:pt idx="6">
                  <c:v>-1.6682898500571142E-2</c:v>
                </c:pt>
                <c:pt idx="7">
                  <c:v>-1.5354101649317609E-2</c:v>
                </c:pt>
                <c:pt idx="8">
                  <c:v>-1.4573985149177848E-2</c:v>
                </c:pt>
                <c:pt idx="9">
                  <c:v>-8.3164831132805928E-3</c:v>
                </c:pt>
                <c:pt idx="10">
                  <c:v>-8.2808021454219283E-3</c:v>
                </c:pt>
                <c:pt idx="11">
                  <c:v>-5.278654566503338E-3</c:v>
                </c:pt>
                <c:pt idx="12">
                  <c:v>-1.4505591266387174E-3</c:v>
                </c:pt>
                <c:pt idx="13">
                  <c:v>-7.1136359073429301E-3</c:v>
                </c:pt>
                <c:pt idx="14">
                  <c:v>-1.2078541840124246E-2</c:v>
                </c:pt>
                <c:pt idx="15">
                  <c:v>-9.120547158222081E-3</c:v>
                </c:pt>
                <c:pt idx="16">
                  <c:v>-1.3630470079047052E-2</c:v>
                </c:pt>
                <c:pt idx="17">
                  <c:v>-1.9275427212874008E-2</c:v>
                </c:pt>
                <c:pt idx="18">
                  <c:v>-5.6868968133699793E-3</c:v>
                </c:pt>
                <c:pt idx="19">
                  <c:v>-8.0754644620046889E-3</c:v>
                </c:pt>
                <c:pt idx="20">
                  <c:v>-2.2397000627294217E-2</c:v>
                </c:pt>
                <c:pt idx="21">
                  <c:v>-2.4729681771362699E-5</c:v>
                </c:pt>
                <c:pt idx="22">
                  <c:v>-7.4762300910408142E-3</c:v>
                </c:pt>
                <c:pt idx="23">
                  <c:v>-1.5969561852865688E-2</c:v>
                </c:pt>
                <c:pt idx="24">
                  <c:v>-2.6513334011315837E-2</c:v>
                </c:pt>
                <c:pt idx="25">
                  <c:v>-5.0375897076224918E-2</c:v>
                </c:pt>
                <c:pt idx="26">
                  <c:v>5.3265287626713675E-3</c:v>
                </c:pt>
                <c:pt idx="27">
                  <c:v>4.2788641838531483E-4</c:v>
                </c:pt>
                <c:pt idx="28">
                  <c:v>4.2617499021138094E-3</c:v>
                </c:pt>
                <c:pt idx="29">
                  <c:v>4.5280503963414098E-3</c:v>
                </c:pt>
                <c:pt idx="30">
                  <c:v>-3.4659851449014845E-5</c:v>
                </c:pt>
                <c:pt idx="31">
                  <c:v>-3.6620188477249904E-3</c:v>
                </c:pt>
                <c:pt idx="32">
                  <c:v>-3.0158192724764055E-3</c:v>
                </c:pt>
                <c:pt idx="33">
                  <c:v>-7.2501098959487642E-4</c:v>
                </c:pt>
                <c:pt idx="34">
                  <c:v>4.7436459077994098E-3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1-4348-ACF3-C2C77EE27701}"/>
            </c:ext>
          </c:extLst>
        </c:ser>
        <c:ser>
          <c:idx val="4"/>
          <c:order val="4"/>
          <c:tx>
            <c:strRef>
              <c:f>'Summary for Norway'!$F$2</c:f>
              <c:strCache>
                <c:ptCount val="1"/>
                <c:pt idx="0">
                  <c:v>Next 9 (Post)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Norway'!$F$70:$F$104</c:f>
              <c:numCache>
                <c:formatCode>0.00%</c:formatCode>
                <c:ptCount val="35"/>
                <c:pt idx="0">
                  <c:v>2.9090672046879762E-2</c:v>
                </c:pt>
                <c:pt idx="1">
                  <c:v>1.8319183102311065E-2</c:v>
                </c:pt>
                <c:pt idx="2">
                  <c:v>1.95401700551463E-2</c:v>
                </c:pt>
                <c:pt idx="3">
                  <c:v>6.7714254574438026E-3</c:v>
                </c:pt>
                <c:pt idx="4">
                  <c:v>-2.8764441802139995E-2</c:v>
                </c:pt>
                <c:pt idx="5">
                  <c:v>-3.9029657622903891E-2</c:v>
                </c:pt>
                <c:pt idx="6">
                  <c:v>-2.9171583526034772E-2</c:v>
                </c:pt>
                <c:pt idx="7">
                  <c:v>-2.0369683322115861E-2</c:v>
                </c:pt>
                <c:pt idx="8">
                  <c:v>-6.6621071948756994E-3</c:v>
                </c:pt>
                <c:pt idx="9">
                  <c:v>-4.6444904034000367E-2</c:v>
                </c:pt>
                <c:pt idx="10">
                  <c:v>-4.7520857182781873E-2</c:v>
                </c:pt>
                <c:pt idx="11">
                  <c:v>-6.0950348467228244E-2</c:v>
                </c:pt>
                <c:pt idx="12">
                  <c:v>-0.10065535800515468</c:v>
                </c:pt>
                <c:pt idx="13">
                  <c:v>-0.12310234929281783</c:v>
                </c:pt>
                <c:pt idx="14">
                  <c:v>-0.12399937439597919</c:v>
                </c:pt>
                <c:pt idx="15">
                  <c:v>-0.13578341325185617</c:v>
                </c:pt>
                <c:pt idx="16">
                  <c:v>-0.14718756845550363</c:v>
                </c:pt>
                <c:pt idx="17">
                  <c:v>-0.15325958130488671</c:v>
                </c:pt>
                <c:pt idx="18">
                  <c:v>-0.15892482670787211</c:v>
                </c:pt>
                <c:pt idx="19">
                  <c:v>-0.16839082722100818</c:v>
                </c:pt>
                <c:pt idx="20">
                  <c:v>-0.19661605203811405</c:v>
                </c:pt>
                <c:pt idx="21">
                  <c:v>-0.17823840011261893</c:v>
                </c:pt>
                <c:pt idx="22">
                  <c:v>-0.22077199802925318</c:v>
                </c:pt>
                <c:pt idx="23">
                  <c:v>-0.23553479533727228</c:v>
                </c:pt>
                <c:pt idx="24">
                  <c:v>-0.2464359164841361</c:v>
                </c:pt>
                <c:pt idx="25">
                  <c:v>-0.26992351225520572</c:v>
                </c:pt>
                <c:pt idx="26">
                  <c:v>-0.1783476386475813</c:v>
                </c:pt>
                <c:pt idx="27">
                  <c:v>-0.18527118696064981</c:v>
                </c:pt>
                <c:pt idx="28">
                  <c:v>-0.17750721385687018</c:v>
                </c:pt>
                <c:pt idx="29">
                  <c:v>-0.17786364637720875</c:v>
                </c:pt>
                <c:pt idx="30">
                  <c:v>-0.17238108110745154</c:v>
                </c:pt>
                <c:pt idx="31">
                  <c:v>-0.16838814650758704</c:v>
                </c:pt>
                <c:pt idx="32">
                  <c:v>-0.16147582798854065</c:v>
                </c:pt>
                <c:pt idx="33">
                  <c:v>-0.16084415131885033</c:v>
                </c:pt>
                <c:pt idx="34">
                  <c:v>-0.17485032520749089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1-4348-ACF3-C2C77EE27701}"/>
            </c:ext>
          </c:extLst>
        </c:ser>
        <c:ser>
          <c:idx val="5"/>
          <c:order val="5"/>
          <c:tx>
            <c:strRef>
              <c:f>'Summary for Norway'!$G$2</c:f>
              <c:strCache>
                <c:ptCount val="1"/>
                <c:pt idx="0">
                  <c:v>Top 1 (Post)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'Summary for Norway'!$A$70:$A$104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Norway'!$G$70:$G$104</c:f>
              <c:numCache>
                <c:formatCode>0.00%</c:formatCode>
                <c:ptCount val="35"/>
                <c:pt idx="0">
                  <c:v>0.84072290900371582</c:v>
                </c:pt>
                <c:pt idx="1">
                  <c:v>0.82023485885025105</c:v>
                </c:pt>
                <c:pt idx="2">
                  <c:v>0.81418328022200392</c:v>
                </c:pt>
                <c:pt idx="3">
                  <c:v>0.77125846448555557</c:v>
                </c:pt>
                <c:pt idx="4">
                  <c:v>0.82473783784734378</c:v>
                </c:pt>
                <c:pt idx="5">
                  <c:v>0.81917288502891861</c:v>
                </c:pt>
                <c:pt idx="6">
                  <c:v>0.61325099903745328</c:v>
                </c:pt>
                <c:pt idx="7">
                  <c:v>0.54610981762786048</c:v>
                </c:pt>
                <c:pt idx="8">
                  <c:v>0.47776248525873499</c:v>
                </c:pt>
                <c:pt idx="9">
                  <c:v>0.51595195424958784</c:v>
                </c:pt>
                <c:pt idx="10">
                  <c:v>0.51680391081346988</c:v>
                </c:pt>
                <c:pt idx="11">
                  <c:v>0.50591474714150708</c:v>
                </c:pt>
                <c:pt idx="12">
                  <c:v>0.60610340871673318</c:v>
                </c:pt>
                <c:pt idx="13">
                  <c:v>0.83046061373920654</c:v>
                </c:pt>
                <c:pt idx="14">
                  <c:v>0.91378627021297243</c:v>
                </c:pt>
                <c:pt idx="15">
                  <c:v>0.90082255976682157</c:v>
                </c:pt>
                <c:pt idx="16">
                  <c:v>1.0131859263547636</c:v>
                </c:pt>
                <c:pt idx="17">
                  <c:v>1.1110757749567863</c:v>
                </c:pt>
                <c:pt idx="18">
                  <c:v>0.91265276021663166</c:v>
                </c:pt>
                <c:pt idx="19">
                  <c:v>0.98803923182402253</c:v>
                </c:pt>
                <c:pt idx="20">
                  <c:v>1.3136659829224926</c:v>
                </c:pt>
                <c:pt idx="21">
                  <c:v>0.88065385182278089</c:v>
                </c:pt>
                <c:pt idx="22">
                  <c:v>1.1864522771892636</c:v>
                </c:pt>
                <c:pt idx="23">
                  <c:v>1.3719551077756829</c:v>
                </c:pt>
                <c:pt idx="24">
                  <c:v>1.5498797202744568</c:v>
                </c:pt>
                <c:pt idx="25">
                  <c:v>1.9290315738484098</c:v>
                </c:pt>
                <c:pt idx="26">
                  <c:v>0.77315879604372362</c:v>
                </c:pt>
                <c:pt idx="27">
                  <c:v>0.87881281964558333</c:v>
                </c:pt>
                <c:pt idx="28">
                  <c:v>0.78596048038358912</c:v>
                </c:pt>
                <c:pt idx="29">
                  <c:v>0.79125473178479244</c:v>
                </c:pt>
                <c:pt idx="30">
                  <c:v>0.84110578108018852</c:v>
                </c:pt>
                <c:pt idx="31">
                  <c:v>0.88155947358490194</c:v>
                </c:pt>
                <c:pt idx="32">
                  <c:v>0.83877880249506909</c:v>
                </c:pt>
                <c:pt idx="33">
                  <c:v>0.80149041069302207</c:v>
                </c:pt>
                <c:pt idx="34">
                  <c:v>0.7701061934282476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1-4348-ACF3-C2C77EE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939798</xdr:colOff>
      <xdr:row>14</xdr:row>
      <xdr:rowOff>186267</xdr:rowOff>
    </xdr:from>
    <xdr:to>
      <xdr:col>29</xdr:col>
      <xdr:colOff>135467</xdr:colOff>
      <xdr:row>54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7334EB-5937-B746-8668-DBF5C20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</xdr:row>
      <xdr:rowOff>63500</xdr:rowOff>
    </xdr:from>
    <xdr:to>
      <xdr:col>19</xdr:col>
      <xdr:colOff>889000</xdr:colOff>
      <xdr:row>19</xdr:row>
      <xdr:rowOff>165100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B987A8-B155-A043-A153-2C86E1572571}"/>
            </a:ext>
          </a:extLst>
        </xdr:cNvPr>
        <xdr:cNvSpPr txBox="1"/>
      </xdr:nvSpPr>
      <xdr:spPr>
        <a:xfrm>
          <a:off x="9931400" y="571500"/>
          <a:ext cx="9055100" cy="441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Data Income Inequlity (share)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https://wid.world/country/usa/</a:t>
          </a:r>
          <a:endParaRPr lang="en-US" altLang="ja-JP"/>
        </a:p>
        <a:p>
          <a:r>
            <a:rPr kumimoji="1" lang="en-US" altLang="ja-JP" sz="1100"/>
            <a:t>Income Inequality Share</a:t>
          </a:r>
        </a:p>
        <a:p>
          <a:r>
            <a:rPr lang="en-US" altLang="ja-JP" sz="1100" b="0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| TOP 1% | SHARE | ADULTS | EQUAL SPLIT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Series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group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equal-split 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period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1913 - 2014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share held by a given percentile group. Pre-tax national income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=Pre-tax labor income [total pre-tax income ranking]+Pre-tax capital income [total pre-tax income ranking]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NOTES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WID.world computations using wid.world/gpinter.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Piketty, Thomas; Saez, Emmanuel and Zucman, Gabriel (2016). Distributional National Accounts: Methods and Estimates for the United States.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165100</xdr:rowOff>
    </xdr:from>
    <xdr:to>
      <xdr:col>4</xdr:col>
      <xdr:colOff>0</xdr:colOff>
      <xdr:row>11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BDFE30-1CA1-F742-9470-D56B79CAC549}"/>
            </a:ext>
          </a:extLst>
        </xdr:cNvPr>
        <xdr:cNvSpPr txBox="1"/>
      </xdr:nvSpPr>
      <xdr:spPr>
        <a:xfrm>
          <a:off x="5118100" y="1181100"/>
          <a:ext cx="17907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</a:t>
          </a:r>
          <a:r>
            <a:rPr kumimoji="1" lang="en-US" altLang="ja-JP" sz="1100" baseline="0"/>
            <a:t> of MInimum Hourly Wage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https://www.dol.gov/whd/minwage/chart.pdf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629920</xdr:colOff>
      <xdr:row>5</xdr:row>
      <xdr:rowOff>223520</xdr:rowOff>
    </xdr:from>
    <xdr:to>
      <xdr:col>15</xdr:col>
      <xdr:colOff>764540</xdr:colOff>
      <xdr:row>32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FACE877-E3BD-BF42-9BC1-27E411007541}"/>
            </a:ext>
          </a:extLst>
        </xdr:cNvPr>
        <xdr:cNvSpPr txBox="1"/>
      </xdr:nvSpPr>
      <xdr:spPr>
        <a:xfrm>
          <a:off x="8270240" y="1493520"/>
          <a:ext cx="6819900" cy="663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A &amp; B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https://stats.oecd.org/Index.aspx?DataSetCode=RMW#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en-US" altLang="ja-JP" sz="1100" baseline="0"/>
            <a:t>Description: </a:t>
          </a:r>
        </a:p>
        <a:p>
          <a:endParaRPr kumimoji="1" lang="en-US" altLang="ja-JP" sz="1100" baseline="0"/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dataset contains data on average annual wages per full-time and full-year equivalent employee in the total economy.  Average annual wages per full-time equivalent dependent employee are obtained by dividing the national-accounts-based total wage bill by the average number of employees in the total economy, which is then multiplied by the ratio of average usual weekly hours per full-time employee to average usually weekly hours for all employees. For more details, see: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http://www.oecd.org/els/oecd-employment-outlook-19991266.htm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http://www.oecd.org/employment/emp/onlineoecdemploymentdatabase.htm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data, from 1990 to 2018 are available in :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prices in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constant prices and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USD PPPs and 2018 constant prices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current and 2018 CPI-U-RS adjusted dollars (28))</a:t>
          </a:r>
          <a:r>
            <a:rPr lang="en-US" altLang="ja-JP"/>
            <a:t> </a:t>
          </a:r>
        </a:p>
        <a:p>
          <a:endParaRPr kumimoji="1" lang="en-US" altLang="ja-JP" sz="1100"/>
        </a:p>
        <a:p>
          <a:r>
            <a:rPr kumimoji="1" lang="en-US" altLang="ja-JP" sz="1100"/>
            <a:t>Household</a:t>
          </a:r>
          <a:r>
            <a:rPr kumimoji="1" lang="en-US" altLang="ja-JP" sz="1100" baseline="0"/>
            <a:t> income - </a:t>
          </a:r>
          <a:r>
            <a:rPr lang="en-US" altLang="ja-JP">
              <a:hlinkClick xmlns:r="http://schemas.openxmlformats.org/officeDocument/2006/relationships" r:id=""/>
            </a:rPr>
            <a:t>https://www.ceicdata.com/en/norway/average-household-income</a:t>
          </a:r>
          <a:endParaRPr lang="en-US" altLang="ja-JP"/>
        </a:p>
        <a:p>
          <a:r>
            <a:rPr kumimoji="1" lang="en-US" altLang="ja-JP" sz="1100"/>
            <a:t>However,</a:t>
          </a:r>
          <a:r>
            <a:rPr kumimoji="1" lang="en-US" altLang="ja-JP" sz="1100" baseline="0"/>
            <a:t> since household income does include social security earnings and otehr , so cannot be concluded as trustful wages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https://tradingeconomics.com/norway/wages</a:t>
          </a:r>
          <a:endParaRPr lang="en-US" altLang="ja-JP"/>
        </a:p>
        <a:p>
          <a:endParaRPr lang="en-US" altLang="ja-JP"/>
        </a:p>
        <a:p>
          <a:r>
            <a:rPr lang="en-US" altLang="ja-JP"/>
            <a:t>Column</a:t>
          </a:r>
          <a:r>
            <a:rPr lang="en-US" altLang="ja-JP" baseline="0"/>
            <a:t> C - wikipedia : </a:t>
          </a:r>
        </a:p>
        <a:p>
          <a:endParaRPr lang="en-US" altLang="ja-JP" baseline="0"/>
        </a:p>
        <a:p>
          <a:r>
            <a:rPr lang="en-US" altLang="ja-JP">
              <a:hlinkClick xmlns:r="http://schemas.openxmlformats.org/officeDocument/2006/relationships" r:id=""/>
            </a:rPr>
            <a:t>https://en.wikipedia.org/wiki/List_of_European_countries_by_average_wage#Net_average_monthly_salary_(2000)</a:t>
          </a:r>
          <a:endParaRPr lang="en-US" altLang="ja-JP"/>
        </a:p>
        <a:p>
          <a:endParaRPr lang="en-US" altLang="ja-JP"/>
        </a:p>
        <a:p>
          <a:endParaRPr kumimoji="1" lang="en-US" altLang="ja-JP" sz="1100"/>
        </a:p>
        <a:p>
          <a:r>
            <a:rPr lang="en-US" altLang="ja-JP">
              <a:hlinkClick xmlns:r="http://schemas.openxmlformats.org/officeDocument/2006/relationships" r:id=""/>
            </a:rPr>
            <a:t>https://www.ssb.no/en/arbeid-og-lonn/statistikker/lonnansatt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6</xdr:row>
      <xdr:rowOff>215900</xdr:rowOff>
    </xdr:from>
    <xdr:to>
      <xdr:col>6</xdr:col>
      <xdr:colOff>444500</xdr:colOff>
      <xdr:row>12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EDEEFB7-9583-3846-A746-0D91FC9BE898}"/>
            </a:ext>
          </a:extLst>
        </xdr:cNvPr>
        <xdr:cNvSpPr txBox="1"/>
      </xdr:nvSpPr>
      <xdr:spPr>
        <a:xfrm>
          <a:off x="2717800" y="1485900"/>
          <a:ext cx="3441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r>
            <a:rPr kumimoji="1" lang="en-US" altLang="ja-JP" sz="1100" baseline="0"/>
            <a:t> Data</a:t>
          </a:r>
        </a:p>
        <a:p>
          <a:r>
            <a:rPr kumimoji="1" lang="en-US" altLang="ja-JP" sz="1100"/>
            <a:t>0</a:t>
          </a:r>
          <a:r>
            <a:rPr kumimoji="1" lang="en-US" altLang="ja-JP" sz="1100" baseline="0"/>
            <a:t> - 1%</a:t>
          </a:r>
        </a:p>
        <a:p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25400</xdr:rowOff>
    </xdr:from>
    <xdr:to>
      <xdr:col>7</xdr:col>
      <xdr:colOff>533400</xdr:colOff>
      <xdr:row>12</xdr:row>
      <xdr:rowOff>12700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6DF6A1F-C81A-8843-9A39-393D664ACA4E}"/>
            </a:ext>
          </a:extLst>
        </xdr:cNvPr>
        <xdr:cNvSpPr txBox="1"/>
      </xdr:nvSpPr>
      <xdr:spPr>
        <a:xfrm>
          <a:off x="4445000" y="1803400"/>
          <a:ext cx="2755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0</xdr:rowOff>
    </xdr:from>
    <xdr:to>
      <xdr:col>7</xdr:col>
      <xdr:colOff>304800</xdr:colOff>
      <xdr:row>11</xdr:row>
      <xdr:rowOff>63500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6F4D29C-DF7A-F944-9AC9-D07782BCAF02}"/>
            </a:ext>
          </a:extLst>
        </xdr:cNvPr>
        <xdr:cNvSpPr txBox="1"/>
      </xdr:nvSpPr>
      <xdr:spPr>
        <a:xfrm>
          <a:off x="3784600" y="1066800"/>
          <a:ext cx="3365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Exchange rate </a:t>
          </a:r>
        </a:p>
        <a:p>
          <a:endParaRPr kumimoji="1" lang="en-US" altLang="ja-JP" sz="1100"/>
        </a:p>
        <a:p>
          <a:r>
            <a:rPr lang="en-US" altLang="ja-JP">
              <a:hlinkClick xmlns:r="http://schemas.openxmlformats.org/officeDocument/2006/relationships" r:id=""/>
            </a:rPr>
            <a:t>https://www.ofx.com/en-us/forex-news/historical-exchange-rates/yearly-average-rates/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152400</xdr:rowOff>
    </xdr:from>
    <xdr:to>
      <xdr:col>6</xdr:col>
      <xdr:colOff>406400</xdr:colOff>
      <xdr:row>8</xdr:row>
      <xdr:rowOff>50800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9E3072D-E36A-7248-9BC8-EC2095F51E14}"/>
            </a:ext>
          </a:extLst>
        </xdr:cNvPr>
        <xdr:cNvSpPr txBox="1"/>
      </xdr:nvSpPr>
      <xdr:spPr>
        <a:xfrm>
          <a:off x="3556000" y="660400"/>
          <a:ext cx="2565400" cy="1422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US</a:t>
          </a:r>
          <a:r>
            <a:rPr kumimoji="1" lang="en-US" altLang="ja-JP" sz="1100" baseline="0"/>
            <a:t> CPI DATA</a:t>
          </a:r>
          <a:endParaRPr kumimoji="1" lang="en-US" altLang="ja-JP" sz="1100"/>
        </a:p>
        <a:p>
          <a:r>
            <a:rPr kumimoji="1" lang="en-US" altLang="ja-JP" sz="1100"/>
            <a:t>Source: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https://inflationdata.com/Inflation/Consumer_Price_Index/HistoricalCPI.aspx?reloaded=true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adanana/Library/Containers/com.apple.mail/Data/Library/Mail%20Downloads/42AC8E5C-044C-4167-B52E-7D5201E0FB4D/Income%20data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el"/>
      <sheetName val="Sources"/>
      <sheetName val="RawData"/>
      <sheetName val="Sheet2"/>
      <sheetName val="CPI"/>
      <sheetName val="Post_tax Income"/>
      <sheetName val="Min, Max, average"/>
      <sheetName val="PretaxMeanWage"/>
      <sheetName val="Original Source for min,max"/>
    </sheetNames>
    <sheetDataSet>
      <sheetData sheetId="0"/>
      <sheetData sheetId="1"/>
      <sheetData sheetId="2"/>
      <sheetData sheetId="3">
        <row r="149">
          <cell r="D149">
            <v>52619.05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0FF6-2327-0946-963F-32CAFB73BC62}">
  <dimension ref="A1:M110"/>
  <sheetViews>
    <sheetView topLeftCell="E1" zoomScale="50" zoomScaleNormal="58" workbookViewId="0">
      <selection activeCell="B2" sqref="B2:G2"/>
    </sheetView>
  </sheetViews>
  <sheetFormatPr baseColWidth="10" defaultRowHeight="20"/>
  <cols>
    <col min="2" max="4" width="10.7109375" style="35"/>
    <col min="5" max="7" width="10.7109375" style="34"/>
    <col min="8" max="10" width="10.7109375" style="33"/>
  </cols>
  <sheetData>
    <row r="1" spans="1:10">
      <c r="A1" t="s">
        <v>23</v>
      </c>
      <c r="B1" s="84" t="s">
        <v>35</v>
      </c>
      <c r="C1" s="84"/>
      <c r="D1" s="84"/>
      <c r="E1" s="85" t="s">
        <v>36</v>
      </c>
      <c r="F1" s="85"/>
      <c r="G1" s="85"/>
      <c r="H1" s="86" t="s">
        <v>37</v>
      </c>
      <c r="I1" s="86"/>
      <c r="J1" s="86"/>
    </row>
    <row r="2" spans="1:10">
      <c r="B2" s="35" t="s">
        <v>50</v>
      </c>
      <c r="C2" s="35" t="s">
        <v>51</v>
      </c>
      <c r="D2" s="35" t="s">
        <v>52</v>
      </c>
      <c r="E2" s="34" t="s">
        <v>53</v>
      </c>
      <c r="F2" s="34" t="s">
        <v>54</v>
      </c>
      <c r="G2" s="34" t="s">
        <v>55</v>
      </c>
      <c r="H2" s="33" t="s">
        <v>38</v>
      </c>
      <c r="I2" s="33" t="s">
        <v>39</v>
      </c>
      <c r="J2" s="33" t="s">
        <v>40</v>
      </c>
    </row>
    <row r="3" spans="1:10">
      <c r="A3">
        <f>'Pretax Summary'!A4</f>
        <v>1913</v>
      </c>
      <c r="B3" s="36" t="e">
        <f>'Pretax Summary'!H4</f>
        <v>#NUM!</v>
      </c>
      <c r="C3" s="36" t="e">
        <f>'Pretax Summary'!I4</f>
        <v>#NUM!</v>
      </c>
      <c r="D3" s="36" t="e">
        <f>'Pretax Summary'!J4</f>
        <v>#NUM!</v>
      </c>
      <c r="E3" s="37" t="e">
        <f ca="1">LOOKUP(A3,'Posttax Summary'!A4,'Posttax Summary'!H4)</f>
        <v>#DIV/0!</v>
      </c>
      <c r="F3" s="37" t="e">
        <f ca="1">'Posttax Summary'!I4</f>
        <v>#DIV/0!</v>
      </c>
      <c r="G3" s="37" t="e">
        <f ca="1">'Posttax Summary'!J4</f>
        <v>#DIV/0!</v>
      </c>
      <c r="H3" s="38" t="e">
        <f ca="1">(E3+B3)/2</f>
        <v>#DIV/0!</v>
      </c>
      <c r="I3" s="38" t="e">
        <f t="shared" ref="I3:J3" ca="1" si="0">(F3+C3)/2</f>
        <v>#DIV/0!</v>
      </c>
      <c r="J3" s="38" t="e">
        <f t="shared" ca="1" si="0"/>
        <v>#DIV/0!</v>
      </c>
    </row>
    <row r="4" spans="1:10">
      <c r="A4">
        <f>'Pretax Summary'!A5</f>
        <v>1914</v>
      </c>
      <c r="B4" s="36" t="e">
        <f>'Pretax Summary'!H5</f>
        <v>#NUM!</v>
      </c>
      <c r="C4" s="36" t="e">
        <f>'Pretax Summary'!I5</f>
        <v>#NUM!</v>
      </c>
      <c r="D4" s="36" t="e">
        <f>'Pretax Summary'!J5</f>
        <v>#NUM!</v>
      </c>
      <c r="E4" s="37"/>
      <c r="F4" s="37" t="e">
        <f ca="1">'Posttax Summary'!I5</f>
        <v>#DIV/0!</v>
      </c>
      <c r="G4" s="37" t="e">
        <f ca="1">'Posttax Summary'!J5</f>
        <v>#DIV/0!</v>
      </c>
      <c r="H4" s="38" t="e">
        <f t="shared" ref="H4:H67" si="1">(E4+B4)/2</f>
        <v>#NUM!</v>
      </c>
      <c r="I4" s="38" t="e">
        <f t="shared" ref="I4:I67" ca="1" si="2">(F4+C4)/2</f>
        <v>#DIV/0!</v>
      </c>
      <c r="J4" s="38" t="e">
        <f t="shared" ref="J4:J67" ca="1" si="3">(G4+D4)/2</f>
        <v>#DIV/0!</v>
      </c>
    </row>
    <row r="5" spans="1:10">
      <c r="A5">
        <f>'Pretax Summary'!A6</f>
        <v>1915</v>
      </c>
      <c r="B5" s="36" t="e">
        <f>'Pretax Summary'!H6</f>
        <v>#NUM!</v>
      </c>
      <c r="C5" s="36" t="e">
        <f>'Pretax Summary'!I6</f>
        <v>#NUM!</v>
      </c>
      <c r="D5" s="36" t="e">
        <f>'Pretax Summary'!J6</f>
        <v>#NUM!</v>
      </c>
      <c r="E5" s="37" t="e">
        <f ca="1">'Posttax Summary'!H6</f>
        <v>#DIV/0!</v>
      </c>
      <c r="F5" s="37" t="e">
        <f ca="1">'Posttax Summary'!I6</f>
        <v>#DIV/0!</v>
      </c>
      <c r="G5" s="37" t="e">
        <f ca="1">'Posttax Summary'!J6</f>
        <v>#DIV/0!</v>
      </c>
      <c r="H5" s="38" t="e">
        <f t="shared" ca="1" si="1"/>
        <v>#DIV/0!</v>
      </c>
      <c r="I5" s="38" t="e">
        <f t="shared" ca="1" si="2"/>
        <v>#DIV/0!</v>
      </c>
      <c r="J5" s="38" t="e">
        <f t="shared" ca="1" si="3"/>
        <v>#DIV/0!</v>
      </c>
    </row>
    <row r="6" spans="1:10">
      <c r="A6">
        <f>'Pretax Summary'!A7</f>
        <v>1916</v>
      </c>
      <c r="B6" s="36" t="e">
        <f>'Pretax Summary'!H7</f>
        <v>#NUM!</v>
      </c>
      <c r="C6" s="36" t="e">
        <f>'Pretax Summary'!I7</f>
        <v>#NUM!</v>
      </c>
      <c r="D6" s="36" t="e">
        <f>'Pretax Summary'!J7</f>
        <v>#NUM!</v>
      </c>
      <c r="E6" s="37" t="e">
        <f ca="1">'Posttax Summary'!H7</f>
        <v>#DIV/0!</v>
      </c>
      <c r="F6" s="37" t="e">
        <f ca="1">'Posttax Summary'!I7</f>
        <v>#DIV/0!</v>
      </c>
      <c r="G6" s="37" t="e">
        <f ca="1">'Posttax Summary'!J7</f>
        <v>#DIV/0!</v>
      </c>
      <c r="H6" s="38" t="e">
        <f t="shared" ca="1" si="1"/>
        <v>#DIV/0!</v>
      </c>
      <c r="I6" s="38" t="e">
        <f t="shared" ca="1" si="2"/>
        <v>#DIV/0!</v>
      </c>
      <c r="J6" s="38" t="e">
        <f t="shared" ca="1" si="3"/>
        <v>#DIV/0!</v>
      </c>
    </row>
    <row r="7" spans="1:10">
      <c r="A7">
        <f>'Pretax Summary'!A8</f>
        <v>1917</v>
      </c>
      <c r="B7" s="36" t="e">
        <f>'Pretax Summary'!H8</f>
        <v>#NUM!</v>
      </c>
      <c r="C7" s="36" t="e">
        <f>'Pretax Summary'!I8</f>
        <v>#NUM!</v>
      </c>
      <c r="D7" s="36" t="e">
        <f>'Pretax Summary'!J8</f>
        <v>#NUM!</v>
      </c>
      <c r="E7" s="37" t="e">
        <f ca="1">'Posttax Summary'!H8</f>
        <v>#DIV/0!</v>
      </c>
      <c r="F7" s="37" t="e">
        <f ca="1">'Posttax Summary'!I8</f>
        <v>#DIV/0!</v>
      </c>
      <c r="G7" s="37" t="e">
        <f ca="1">'Posttax Summary'!J8</f>
        <v>#DIV/0!</v>
      </c>
      <c r="H7" s="38" t="e">
        <f t="shared" ca="1" si="1"/>
        <v>#DIV/0!</v>
      </c>
      <c r="I7" s="38" t="e">
        <f t="shared" ca="1" si="2"/>
        <v>#DIV/0!</v>
      </c>
      <c r="J7" s="38" t="e">
        <f t="shared" ca="1" si="3"/>
        <v>#DIV/0!</v>
      </c>
    </row>
    <row r="8" spans="1:10">
      <c r="A8">
        <f>'Pretax Summary'!A9</f>
        <v>1918</v>
      </c>
      <c r="B8" s="36" t="e">
        <f>'Pretax Summary'!H9</f>
        <v>#NUM!</v>
      </c>
      <c r="C8" s="36" t="e">
        <f>'Pretax Summary'!I9</f>
        <v>#NUM!</v>
      </c>
      <c r="D8" s="36" t="e">
        <f>'Pretax Summary'!J9</f>
        <v>#NUM!</v>
      </c>
      <c r="E8" s="37" t="e">
        <f ca="1">'Posttax Summary'!H9</f>
        <v>#DIV/0!</v>
      </c>
      <c r="F8" s="37" t="e">
        <f ca="1">'Posttax Summary'!I9</f>
        <v>#DIV/0!</v>
      </c>
      <c r="G8" s="37" t="e">
        <f ca="1">'Posttax Summary'!J9</f>
        <v>#DIV/0!</v>
      </c>
      <c r="H8" s="38" t="e">
        <f t="shared" ca="1" si="1"/>
        <v>#DIV/0!</v>
      </c>
      <c r="I8" s="38" t="e">
        <f t="shared" ca="1" si="2"/>
        <v>#DIV/0!</v>
      </c>
      <c r="J8" s="38" t="e">
        <f t="shared" ca="1" si="3"/>
        <v>#DIV/0!</v>
      </c>
    </row>
    <row r="9" spans="1:10">
      <c r="A9">
        <f>'Pretax Summary'!A10</f>
        <v>1919</v>
      </c>
      <c r="B9" s="36" t="e">
        <f>'Pretax Summary'!H10</f>
        <v>#NUM!</v>
      </c>
      <c r="C9" s="36" t="e">
        <f>'Pretax Summary'!I10</f>
        <v>#NUM!</v>
      </c>
      <c r="D9" s="36" t="e">
        <f>'Pretax Summary'!J10</f>
        <v>#NUM!</v>
      </c>
      <c r="E9" s="37" t="e">
        <f ca="1">'Posttax Summary'!H10</f>
        <v>#DIV/0!</v>
      </c>
      <c r="F9" s="37" t="e">
        <f ca="1">'Posttax Summary'!I10</f>
        <v>#DIV/0!</v>
      </c>
      <c r="G9" s="37" t="e">
        <f ca="1">'Posttax Summary'!J10</f>
        <v>#DIV/0!</v>
      </c>
      <c r="H9" s="38" t="e">
        <f t="shared" ca="1" si="1"/>
        <v>#DIV/0!</v>
      </c>
      <c r="I9" s="38" t="e">
        <f t="shared" ca="1" si="2"/>
        <v>#DIV/0!</v>
      </c>
      <c r="J9" s="38" t="e">
        <f t="shared" ca="1" si="3"/>
        <v>#DIV/0!</v>
      </c>
    </row>
    <row r="10" spans="1:10">
      <c r="A10">
        <f>'Pretax Summary'!A11</f>
        <v>1920</v>
      </c>
      <c r="B10" s="36" t="e">
        <f>'Pretax Summary'!H11</f>
        <v>#NUM!</v>
      </c>
      <c r="C10" s="36" t="e">
        <f>'Pretax Summary'!I11</f>
        <v>#NUM!</v>
      </c>
      <c r="D10" s="36" t="e">
        <f>'Pretax Summary'!J11</f>
        <v>#NUM!</v>
      </c>
      <c r="E10" s="37" t="e">
        <f ca="1">'Posttax Summary'!H11</f>
        <v>#DIV/0!</v>
      </c>
      <c r="F10" s="37" t="e">
        <f ca="1">'Posttax Summary'!I11</f>
        <v>#DIV/0!</v>
      </c>
      <c r="G10" s="37" t="e">
        <f ca="1">'Posttax Summary'!J11</f>
        <v>#DIV/0!</v>
      </c>
      <c r="H10" s="38" t="e">
        <f t="shared" ca="1" si="1"/>
        <v>#DIV/0!</v>
      </c>
      <c r="I10" s="38" t="e">
        <f t="shared" ca="1" si="2"/>
        <v>#DIV/0!</v>
      </c>
      <c r="J10" s="38" t="e">
        <f t="shared" ca="1" si="3"/>
        <v>#DIV/0!</v>
      </c>
    </row>
    <row r="11" spans="1:10">
      <c r="A11">
        <f>'Pretax Summary'!A12</f>
        <v>1921</v>
      </c>
      <c r="B11" s="36" t="e">
        <f>'Pretax Summary'!H12</f>
        <v>#NUM!</v>
      </c>
      <c r="C11" s="36" t="e">
        <f>'Pretax Summary'!I12</f>
        <v>#NUM!</v>
      </c>
      <c r="D11" s="36" t="e">
        <f>'Pretax Summary'!J12</f>
        <v>#NUM!</v>
      </c>
      <c r="E11" s="37" t="e">
        <f ca="1">'Posttax Summary'!H12</f>
        <v>#DIV/0!</v>
      </c>
      <c r="F11" s="37" t="e">
        <f ca="1">'Posttax Summary'!I12</f>
        <v>#DIV/0!</v>
      </c>
      <c r="G11" s="37" t="e">
        <f ca="1">'Posttax Summary'!J12</f>
        <v>#DIV/0!</v>
      </c>
      <c r="H11" s="38" t="e">
        <f t="shared" ca="1" si="1"/>
        <v>#DIV/0!</v>
      </c>
      <c r="I11" s="38" t="e">
        <f t="shared" ca="1" si="2"/>
        <v>#DIV/0!</v>
      </c>
      <c r="J11" s="38" t="e">
        <f t="shared" ca="1" si="3"/>
        <v>#DIV/0!</v>
      </c>
    </row>
    <row r="12" spans="1:10">
      <c r="A12">
        <f>'Pretax Summary'!A13</f>
        <v>1922</v>
      </c>
      <c r="B12" s="36" t="e">
        <f>'Pretax Summary'!H13</f>
        <v>#NUM!</v>
      </c>
      <c r="C12" s="36" t="e">
        <f>'Pretax Summary'!I13</f>
        <v>#NUM!</v>
      </c>
      <c r="D12" s="36" t="e">
        <f>'Pretax Summary'!J13</f>
        <v>#NUM!</v>
      </c>
      <c r="E12" s="37" t="e">
        <f ca="1">'Posttax Summary'!H13</f>
        <v>#DIV/0!</v>
      </c>
      <c r="F12" s="37" t="e">
        <f ca="1">'Posttax Summary'!I13</f>
        <v>#DIV/0!</v>
      </c>
      <c r="G12" s="37" t="e">
        <f ca="1">'Posttax Summary'!J13</f>
        <v>#DIV/0!</v>
      </c>
      <c r="H12" s="38" t="e">
        <f t="shared" ca="1" si="1"/>
        <v>#DIV/0!</v>
      </c>
      <c r="I12" s="38" t="e">
        <f t="shared" ca="1" si="2"/>
        <v>#DIV/0!</v>
      </c>
      <c r="J12" s="38" t="e">
        <f t="shared" ca="1" si="3"/>
        <v>#DIV/0!</v>
      </c>
    </row>
    <row r="13" spans="1:10">
      <c r="A13">
        <f>'Pretax Summary'!A14</f>
        <v>1923</v>
      </c>
      <c r="B13" s="36" t="e">
        <f>'Pretax Summary'!H14</f>
        <v>#NUM!</v>
      </c>
      <c r="C13" s="36" t="e">
        <f>'Pretax Summary'!I14</f>
        <v>#NUM!</v>
      </c>
      <c r="D13" s="36" t="e">
        <f>'Pretax Summary'!J14</f>
        <v>#NUM!</v>
      </c>
      <c r="E13" s="37" t="e">
        <f ca="1">'Posttax Summary'!H14</f>
        <v>#DIV/0!</v>
      </c>
      <c r="F13" s="37" t="e">
        <f ca="1">'Posttax Summary'!I14</f>
        <v>#DIV/0!</v>
      </c>
      <c r="G13" s="37" t="e">
        <f ca="1">'Posttax Summary'!J14</f>
        <v>#DIV/0!</v>
      </c>
      <c r="H13" s="38" t="e">
        <f t="shared" ca="1" si="1"/>
        <v>#DIV/0!</v>
      </c>
      <c r="I13" s="38" t="e">
        <f t="shared" ca="1" si="2"/>
        <v>#DIV/0!</v>
      </c>
      <c r="J13" s="38" t="e">
        <f t="shared" ca="1" si="3"/>
        <v>#DIV/0!</v>
      </c>
    </row>
    <row r="14" spans="1:10">
      <c r="A14">
        <f>'Pretax Summary'!A15</f>
        <v>1924</v>
      </c>
      <c r="B14" s="36" t="e">
        <f>'Pretax Summary'!H15</f>
        <v>#NUM!</v>
      </c>
      <c r="C14" s="36" t="e">
        <f>'Pretax Summary'!I15</f>
        <v>#NUM!</v>
      </c>
      <c r="D14" s="36" t="e">
        <f>'Pretax Summary'!J15</f>
        <v>#NUM!</v>
      </c>
      <c r="E14" s="37" t="e">
        <f ca="1">'Posttax Summary'!H15</f>
        <v>#DIV/0!</v>
      </c>
      <c r="F14" s="37" t="e">
        <f ca="1">'Posttax Summary'!I15</f>
        <v>#DIV/0!</v>
      </c>
      <c r="G14" s="37" t="e">
        <f ca="1">'Posttax Summary'!J15</f>
        <v>#DIV/0!</v>
      </c>
      <c r="H14" s="38" t="e">
        <f t="shared" ca="1" si="1"/>
        <v>#DIV/0!</v>
      </c>
      <c r="I14" s="38" t="e">
        <f t="shared" ca="1" si="2"/>
        <v>#DIV/0!</v>
      </c>
      <c r="J14" s="38" t="e">
        <f t="shared" ca="1" si="3"/>
        <v>#DIV/0!</v>
      </c>
    </row>
    <row r="15" spans="1:10">
      <c r="A15">
        <f>'Pretax Summary'!A16</f>
        <v>1925</v>
      </c>
      <c r="B15" s="36" t="e">
        <f>'Pretax Summary'!H16</f>
        <v>#NUM!</v>
      </c>
      <c r="C15" s="36" t="e">
        <f>'Pretax Summary'!I16</f>
        <v>#NUM!</v>
      </c>
      <c r="D15" s="36" t="e">
        <f>'Pretax Summary'!J16</f>
        <v>#NUM!</v>
      </c>
      <c r="E15" s="37" t="e">
        <f ca="1">'Posttax Summary'!H16</f>
        <v>#DIV/0!</v>
      </c>
      <c r="F15" s="37" t="e">
        <f ca="1">'Posttax Summary'!I16</f>
        <v>#DIV/0!</v>
      </c>
      <c r="G15" s="37" t="e">
        <f ca="1">'Posttax Summary'!J16</f>
        <v>#DIV/0!</v>
      </c>
      <c r="H15" s="38" t="e">
        <f t="shared" ca="1" si="1"/>
        <v>#DIV/0!</v>
      </c>
      <c r="I15" s="38" t="e">
        <f t="shared" ca="1" si="2"/>
        <v>#DIV/0!</v>
      </c>
      <c r="J15" s="38" t="e">
        <f t="shared" ca="1" si="3"/>
        <v>#DIV/0!</v>
      </c>
    </row>
    <row r="16" spans="1:10">
      <c r="A16">
        <f>'Pretax Summary'!A17</f>
        <v>1926</v>
      </c>
      <c r="B16" s="36" t="e">
        <f>'Pretax Summary'!H17</f>
        <v>#NUM!</v>
      </c>
      <c r="C16" s="36" t="e">
        <f>'Pretax Summary'!I17</f>
        <v>#NUM!</v>
      </c>
      <c r="D16" s="36" t="e">
        <f>'Pretax Summary'!J17</f>
        <v>#NUM!</v>
      </c>
      <c r="E16" s="37" t="e">
        <f ca="1">'Posttax Summary'!H17</f>
        <v>#DIV/0!</v>
      </c>
      <c r="F16" s="37" t="e">
        <f ca="1">'Posttax Summary'!I17</f>
        <v>#DIV/0!</v>
      </c>
      <c r="G16" s="37" t="e">
        <f ca="1">'Posttax Summary'!J17</f>
        <v>#DIV/0!</v>
      </c>
      <c r="H16" s="38" t="e">
        <f t="shared" ca="1" si="1"/>
        <v>#DIV/0!</v>
      </c>
      <c r="I16" s="38" t="e">
        <f t="shared" ca="1" si="2"/>
        <v>#DIV/0!</v>
      </c>
      <c r="J16" s="38" t="e">
        <f t="shared" ca="1" si="3"/>
        <v>#DIV/0!</v>
      </c>
    </row>
    <row r="17" spans="1:10">
      <c r="A17">
        <f>'Pretax Summary'!A18</f>
        <v>1927</v>
      </c>
      <c r="B17" s="36" t="e">
        <f>'Pretax Summary'!H18</f>
        <v>#NUM!</v>
      </c>
      <c r="C17" s="36" t="e">
        <f>'Pretax Summary'!I18</f>
        <v>#NUM!</v>
      </c>
      <c r="D17" s="36" t="e">
        <f>'Pretax Summary'!J18</f>
        <v>#NUM!</v>
      </c>
      <c r="E17" s="37" t="e">
        <f ca="1">'Posttax Summary'!H18</f>
        <v>#DIV/0!</v>
      </c>
      <c r="F17" s="37" t="e">
        <f ca="1">'Posttax Summary'!I18</f>
        <v>#DIV/0!</v>
      </c>
      <c r="G17" s="37" t="e">
        <f ca="1">'Posttax Summary'!J18</f>
        <v>#DIV/0!</v>
      </c>
      <c r="H17" s="38" t="e">
        <f t="shared" ca="1" si="1"/>
        <v>#DIV/0!</v>
      </c>
      <c r="I17" s="38" t="e">
        <f t="shared" ca="1" si="2"/>
        <v>#DIV/0!</v>
      </c>
      <c r="J17" s="38" t="e">
        <f t="shared" ca="1" si="3"/>
        <v>#DIV/0!</v>
      </c>
    </row>
    <row r="18" spans="1:10">
      <c r="A18">
        <f>'Pretax Summary'!A19</f>
        <v>1928</v>
      </c>
      <c r="B18" s="36" t="e">
        <f>'Pretax Summary'!H19</f>
        <v>#NUM!</v>
      </c>
      <c r="C18" s="36" t="e">
        <f>'Pretax Summary'!I19</f>
        <v>#NUM!</v>
      </c>
      <c r="D18" s="36" t="e">
        <f>'Pretax Summary'!J19</f>
        <v>#NUM!</v>
      </c>
      <c r="E18" s="37" t="e">
        <f ca="1">'Posttax Summary'!H19</f>
        <v>#DIV/0!</v>
      </c>
      <c r="F18" s="37" t="e">
        <f ca="1">'Posttax Summary'!I19</f>
        <v>#DIV/0!</v>
      </c>
      <c r="G18" s="37" t="e">
        <f ca="1">'Posttax Summary'!J19</f>
        <v>#DIV/0!</v>
      </c>
      <c r="H18" s="38" t="e">
        <f t="shared" ca="1" si="1"/>
        <v>#DIV/0!</v>
      </c>
      <c r="I18" s="38" t="e">
        <f t="shared" ca="1" si="2"/>
        <v>#DIV/0!</v>
      </c>
      <c r="J18" s="38" t="e">
        <f t="shared" ca="1" si="3"/>
        <v>#DIV/0!</v>
      </c>
    </row>
    <row r="19" spans="1:10">
      <c r="A19">
        <f>'Pretax Summary'!A20</f>
        <v>1929</v>
      </c>
      <c r="B19" s="36" t="e">
        <f>'Pretax Summary'!H20</f>
        <v>#NUM!</v>
      </c>
      <c r="C19" s="36" t="e">
        <f>'Pretax Summary'!I20</f>
        <v>#NUM!</v>
      </c>
      <c r="D19" s="36" t="e">
        <f>'Pretax Summary'!J20</f>
        <v>#NUM!</v>
      </c>
      <c r="E19" s="37" t="e">
        <f ca="1">'Posttax Summary'!H20</f>
        <v>#DIV/0!</v>
      </c>
      <c r="F19" s="37" t="e">
        <f ca="1">'Posttax Summary'!I20</f>
        <v>#DIV/0!</v>
      </c>
      <c r="G19" s="37" t="e">
        <f ca="1">'Posttax Summary'!J20</f>
        <v>#DIV/0!</v>
      </c>
      <c r="H19" s="38" t="e">
        <f t="shared" ca="1" si="1"/>
        <v>#DIV/0!</v>
      </c>
      <c r="I19" s="38" t="e">
        <f t="shared" ca="1" si="2"/>
        <v>#DIV/0!</v>
      </c>
      <c r="J19" s="38" t="e">
        <f t="shared" ca="1" si="3"/>
        <v>#DIV/0!</v>
      </c>
    </row>
    <row r="20" spans="1:10">
      <c r="A20">
        <f>'Pretax Summary'!A21</f>
        <v>1930</v>
      </c>
      <c r="B20" s="36" t="e">
        <f>'Pretax Summary'!H21</f>
        <v>#NUM!</v>
      </c>
      <c r="C20" s="36" t="e">
        <f>'Pretax Summary'!I21</f>
        <v>#NUM!</v>
      </c>
      <c r="D20" s="36" t="e">
        <f>'Pretax Summary'!J21</f>
        <v>#NUM!</v>
      </c>
      <c r="E20" s="37" t="e">
        <f ca="1">'Posttax Summary'!H21</f>
        <v>#DIV/0!</v>
      </c>
      <c r="F20" s="37" t="e">
        <f ca="1">'Posttax Summary'!I21</f>
        <v>#DIV/0!</v>
      </c>
      <c r="G20" s="37" t="e">
        <f ca="1">'Posttax Summary'!J21</f>
        <v>#DIV/0!</v>
      </c>
      <c r="H20" s="38" t="e">
        <f t="shared" ca="1" si="1"/>
        <v>#DIV/0!</v>
      </c>
      <c r="I20" s="38" t="e">
        <f t="shared" ca="1" si="2"/>
        <v>#DIV/0!</v>
      </c>
      <c r="J20" s="38" t="e">
        <f t="shared" ca="1" si="3"/>
        <v>#DIV/0!</v>
      </c>
    </row>
    <row r="21" spans="1:10">
      <c r="A21">
        <f>'Pretax Summary'!A22</f>
        <v>1931</v>
      </c>
      <c r="B21" s="36" t="e">
        <f>'Pretax Summary'!H22</f>
        <v>#NUM!</v>
      </c>
      <c r="C21" s="36" t="e">
        <f>'Pretax Summary'!I22</f>
        <v>#NUM!</v>
      </c>
      <c r="D21" s="36" t="e">
        <f>'Pretax Summary'!J22</f>
        <v>#NUM!</v>
      </c>
      <c r="E21" s="37" t="e">
        <f ca="1">'Posttax Summary'!H22</f>
        <v>#DIV/0!</v>
      </c>
      <c r="F21" s="37" t="e">
        <f ca="1">'Posttax Summary'!I22</f>
        <v>#DIV/0!</v>
      </c>
      <c r="G21" s="37" t="e">
        <f ca="1">'Posttax Summary'!J22</f>
        <v>#DIV/0!</v>
      </c>
      <c r="H21" s="38" t="e">
        <f t="shared" ca="1" si="1"/>
        <v>#DIV/0!</v>
      </c>
      <c r="I21" s="38" t="e">
        <f t="shared" ca="1" si="2"/>
        <v>#DIV/0!</v>
      </c>
      <c r="J21" s="38" t="e">
        <f t="shared" ca="1" si="3"/>
        <v>#DIV/0!</v>
      </c>
    </row>
    <row r="22" spans="1:10">
      <c r="A22">
        <f>'Pretax Summary'!A23</f>
        <v>1932</v>
      </c>
      <c r="B22" s="36" t="e">
        <f>'Pretax Summary'!H23</f>
        <v>#NUM!</v>
      </c>
      <c r="C22" s="36" t="e">
        <f>'Pretax Summary'!I23</f>
        <v>#NUM!</v>
      </c>
      <c r="D22" s="36" t="e">
        <f>'Pretax Summary'!J23</f>
        <v>#NUM!</v>
      </c>
      <c r="E22" s="37" t="e">
        <f ca="1">'Posttax Summary'!H23</f>
        <v>#DIV/0!</v>
      </c>
      <c r="F22" s="37" t="e">
        <f ca="1">'Posttax Summary'!I23</f>
        <v>#DIV/0!</v>
      </c>
      <c r="G22" s="37" t="e">
        <f ca="1">'Posttax Summary'!J23</f>
        <v>#DIV/0!</v>
      </c>
      <c r="H22" s="38" t="e">
        <f t="shared" ca="1" si="1"/>
        <v>#DIV/0!</v>
      </c>
      <c r="I22" s="38" t="e">
        <f t="shared" ca="1" si="2"/>
        <v>#DIV/0!</v>
      </c>
      <c r="J22" s="38" t="e">
        <f t="shared" ca="1" si="3"/>
        <v>#DIV/0!</v>
      </c>
    </row>
    <row r="23" spans="1:10">
      <c r="A23">
        <f>'Pretax Summary'!A24</f>
        <v>1933</v>
      </c>
      <c r="B23" s="36" t="e">
        <f>'Pretax Summary'!H24</f>
        <v>#NUM!</v>
      </c>
      <c r="C23" s="36" t="e">
        <f>'Pretax Summary'!I24</f>
        <v>#NUM!</v>
      </c>
      <c r="D23" s="36" t="e">
        <f>'Pretax Summary'!J24</f>
        <v>#NUM!</v>
      </c>
      <c r="E23" s="37" t="e">
        <f ca="1">'Posttax Summary'!H24</f>
        <v>#DIV/0!</v>
      </c>
      <c r="F23" s="37" t="e">
        <f ca="1">'Posttax Summary'!I24</f>
        <v>#DIV/0!</v>
      </c>
      <c r="G23" s="37" t="e">
        <f ca="1">'Posttax Summary'!J24</f>
        <v>#DIV/0!</v>
      </c>
      <c r="H23" s="38" t="e">
        <f t="shared" ca="1" si="1"/>
        <v>#DIV/0!</v>
      </c>
      <c r="I23" s="38" t="e">
        <f t="shared" ca="1" si="2"/>
        <v>#DIV/0!</v>
      </c>
      <c r="J23" s="38" t="e">
        <f t="shared" ca="1" si="3"/>
        <v>#DIV/0!</v>
      </c>
    </row>
    <row r="24" spans="1:10">
      <c r="A24">
        <f>'Pretax Summary'!A25</f>
        <v>1934</v>
      </c>
      <c r="B24" s="36" t="e">
        <f>'Pretax Summary'!H25</f>
        <v>#NUM!</v>
      </c>
      <c r="C24" s="36" t="e">
        <f>'Pretax Summary'!I25</f>
        <v>#NUM!</v>
      </c>
      <c r="D24" s="36" t="e">
        <f>'Pretax Summary'!J25</f>
        <v>#NUM!</v>
      </c>
      <c r="E24" s="37" t="e">
        <f ca="1">'Posttax Summary'!H25</f>
        <v>#DIV/0!</v>
      </c>
      <c r="F24" s="37" t="e">
        <f ca="1">'Posttax Summary'!I25</f>
        <v>#DIV/0!</v>
      </c>
      <c r="G24" s="37" t="e">
        <f ca="1">'Posttax Summary'!J25</f>
        <v>#DIV/0!</v>
      </c>
      <c r="H24" s="38" t="e">
        <f t="shared" ca="1" si="1"/>
        <v>#DIV/0!</v>
      </c>
      <c r="I24" s="38" t="e">
        <f t="shared" ca="1" si="2"/>
        <v>#DIV/0!</v>
      </c>
      <c r="J24" s="38" t="e">
        <f t="shared" ca="1" si="3"/>
        <v>#DIV/0!</v>
      </c>
    </row>
    <row r="25" spans="1:10">
      <c r="A25">
        <f>'Pretax Summary'!A26</f>
        <v>1935</v>
      </c>
      <c r="B25" s="36" t="e">
        <f>'Pretax Summary'!H26</f>
        <v>#NUM!</v>
      </c>
      <c r="C25" s="36" t="e">
        <f>'Pretax Summary'!I26</f>
        <v>#NUM!</v>
      </c>
      <c r="D25" s="36" t="e">
        <f>'Pretax Summary'!J26</f>
        <v>#NUM!</v>
      </c>
      <c r="E25" s="37" t="e">
        <f ca="1">'Posttax Summary'!H26</f>
        <v>#DIV/0!</v>
      </c>
      <c r="F25" s="37" t="e">
        <f ca="1">'Posttax Summary'!I26</f>
        <v>#DIV/0!</v>
      </c>
      <c r="G25" s="37" t="e">
        <f ca="1">'Posttax Summary'!J26</f>
        <v>#DIV/0!</v>
      </c>
      <c r="H25" s="38" t="e">
        <f t="shared" ca="1" si="1"/>
        <v>#DIV/0!</v>
      </c>
      <c r="I25" s="38" t="e">
        <f t="shared" ca="1" si="2"/>
        <v>#DIV/0!</v>
      </c>
      <c r="J25" s="38" t="e">
        <f t="shared" ca="1" si="3"/>
        <v>#DIV/0!</v>
      </c>
    </row>
    <row r="26" spans="1:10">
      <c r="A26">
        <f>'Pretax Summary'!A27</f>
        <v>1936</v>
      </c>
      <c r="B26" s="36" t="e">
        <f>'Pretax Summary'!H27</f>
        <v>#NUM!</v>
      </c>
      <c r="C26" s="36" t="e">
        <f>'Pretax Summary'!I27</f>
        <v>#NUM!</v>
      </c>
      <c r="D26" s="36" t="e">
        <f>'Pretax Summary'!J27</f>
        <v>#NUM!</v>
      </c>
      <c r="E26" s="37" t="e">
        <f ca="1">'Posttax Summary'!H27</f>
        <v>#DIV/0!</v>
      </c>
      <c r="F26" s="37" t="e">
        <f ca="1">'Posttax Summary'!I27</f>
        <v>#DIV/0!</v>
      </c>
      <c r="G26" s="37" t="e">
        <f ca="1">'Posttax Summary'!J27</f>
        <v>#DIV/0!</v>
      </c>
      <c r="H26" s="38" t="e">
        <f t="shared" ca="1" si="1"/>
        <v>#DIV/0!</v>
      </c>
      <c r="I26" s="38" t="e">
        <f t="shared" ca="1" si="2"/>
        <v>#DIV/0!</v>
      </c>
      <c r="J26" s="38" t="e">
        <f t="shared" ca="1" si="3"/>
        <v>#DIV/0!</v>
      </c>
    </row>
    <row r="27" spans="1:10">
      <c r="A27">
        <f>'Pretax Summary'!A28</f>
        <v>1937</v>
      </c>
      <c r="B27" s="36" t="e">
        <f>'Pretax Summary'!H28</f>
        <v>#NUM!</v>
      </c>
      <c r="C27" s="36" t="e">
        <f>'Pretax Summary'!I28</f>
        <v>#NUM!</v>
      </c>
      <c r="D27" s="36" t="e">
        <f>'Pretax Summary'!J28</f>
        <v>#NUM!</v>
      </c>
      <c r="E27" s="37" t="e">
        <f ca="1">'Posttax Summary'!H28</f>
        <v>#DIV/0!</v>
      </c>
      <c r="F27" s="37" t="e">
        <f ca="1">'Posttax Summary'!I28</f>
        <v>#DIV/0!</v>
      </c>
      <c r="G27" s="37" t="e">
        <f ca="1">'Posttax Summary'!J28</f>
        <v>#DIV/0!</v>
      </c>
      <c r="H27" s="38" t="e">
        <f t="shared" ca="1" si="1"/>
        <v>#DIV/0!</v>
      </c>
      <c r="I27" s="38" t="e">
        <f t="shared" ca="1" si="2"/>
        <v>#DIV/0!</v>
      </c>
      <c r="J27" s="38" t="e">
        <f t="shared" ca="1" si="3"/>
        <v>#DIV/0!</v>
      </c>
    </row>
    <row r="28" spans="1:10">
      <c r="A28">
        <f>'Pretax Summary'!A29</f>
        <v>1938</v>
      </c>
      <c r="B28" s="36" t="e">
        <f>'Pretax Summary'!H29</f>
        <v>#NUM!</v>
      </c>
      <c r="C28" s="36" t="e">
        <f>'Pretax Summary'!I29</f>
        <v>#NUM!</v>
      </c>
      <c r="D28" s="36" t="e">
        <f>'Pretax Summary'!J29</f>
        <v>#NUM!</v>
      </c>
      <c r="E28" s="37" t="e">
        <f ca="1">'Posttax Summary'!H29</f>
        <v>#DIV/0!</v>
      </c>
      <c r="F28" s="37" t="e">
        <f ca="1">'Posttax Summary'!I29</f>
        <v>#DIV/0!</v>
      </c>
      <c r="G28" s="37" t="e">
        <f ca="1">'Posttax Summary'!J29</f>
        <v>#DIV/0!</v>
      </c>
      <c r="H28" s="38" t="e">
        <f t="shared" ca="1" si="1"/>
        <v>#DIV/0!</v>
      </c>
      <c r="I28" s="38" t="e">
        <f t="shared" ca="1" si="2"/>
        <v>#DIV/0!</v>
      </c>
      <c r="J28" s="38" t="e">
        <f t="shared" ca="1" si="3"/>
        <v>#DIV/0!</v>
      </c>
    </row>
    <row r="29" spans="1:10">
      <c r="A29">
        <f>'Pretax Summary'!A30</f>
        <v>1939</v>
      </c>
      <c r="B29" s="36" t="e">
        <f>'Pretax Summary'!H30</f>
        <v>#NUM!</v>
      </c>
      <c r="C29" s="36" t="e">
        <f>'Pretax Summary'!I30</f>
        <v>#NUM!</v>
      </c>
      <c r="D29" s="36" t="e">
        <f>'Pretax Summary'!J30</f>
        <v>#NUM!</v>
      </c>
      <c r="E29" s="37" t="e">
        <f ca="1">'Posttax Summary'!H30</f>
        <v>#DIV/0!</v>
      </c>
      <c r="F29" s="37" t="e">
        <f ca="1">'Posttax Summary'!I30</f>
        <v>#DIV/0!</v>
      </c>
      <c r="G29" s="37" t="e">
        <f ca="1">'Posttax Summary'!J30</f>
        <v>#DIV/0!</v>
      </c>
      <c r="H29" s="38" t="e">
        <f t="shared" ca="1" si="1"/>
        <v>#DIV/0!</v>
      </c>
      <c r="I29" s="38" t="e">
        <f t="shared" ca="1" si="2"/>
        <v>#DIV/0!</v>
      </c>
      <c r="J29" s="38" t="e">
        <f t="shared" ca="1" si="3"/>
        <v>#DIV/0!</v>
      </c>
    </row>
    <row r="30" spans="1:10">
      <c r="A30">
        <f>'Pretax Summary'!A31</f>
        <v>1940</v>
      </c>
      <c r="B30" s="36" t="e">
        <f>'Pretax Summary'!H31</f>
        <v>#NUM!</v>
      </c>
      <c r="C30" s="36" t="e">
        <f>'Pretax Summary'!I31</f>
        <v>#NUM!</v>
      </c>
      <c r="D30" s="36" t="e">
        <f>'Pretax Summary'!J31</f>
        <v>#NUM!</v>
      </c>
      <c r="E30" s="37" t="e">
        <f ca="1">'Posttax Summary'!H31</f>
        <v>#DIV/0!</v>
      </c>
      <c r="F30" s="37" t="e">
        <f ca="1">'Posttax Summary'!I31</f>
        <v>#DIV/0!</v>
      </c>
      <c r="G30" s="37" t="e">
        <f ca="1">'Posttax Summary'!J31</f>
        <v>#DIV/0!</v>
      </c>
      <c r="H30" s="38" t="e">
        <f t="shared" ca="1" si="1"/>
        <v>#DIV/0!</v>
      </c>
      <c r="I30" s="38" t="e">
        <f t="shared" ca="1" si="2"/>
        <v>#DIV/0!</v>
      </c>
      <c r="J30" s="38" t="e">
        <f t="shared" ca="1" si="3"/>
        <v>#DIV/0!</v>
      </c>
    </row>
    <row r="31" spans="1:10">
      <c r="A31">
        <f>'Pretax Summary'!A32</f>
        <v>1941</v>
      </c>
      <c r="B31" s="36" t="e">
        <f>'Pretax Summary'!H32</f>
        <v>#NUM!</v>
      </c>
      <c r="C31" s="36" t="e">
        <f>'Pretax Summary'!I32</f>
        <v>#NUM!</v>
      </c>
      <c r="D31" s="36" t="e">
        <f>'Pretax Summary'!J32</f>
        <v>#NUM!</v>
      </c>
      <c r="E31" s="37" t="e">
        <f ca="1">'Posttax Summary'!H32</f>
        <v>#DIV/0!</v>
      </c>
      <c r="F31" s="37" t="e">
        <f ca="1">'Posttax Summary'!I32</f>
        <v>#DIV/0!</v>
      </c>
      <c r="G31" s="37" t="e">
        <f ca="1">'Posttax Summary'!J32</f>
        <v>#DIV/0!</v>
      </c>
      <c r="H31" s="38" t="e">
        <f t="shared" ca="1" si="1"/>
        <v>#DIV/0!</v>
      </c>
      <c r="I31" s="38" t="e">
        <f t="shared" ca="1" si="2"/>
        <v>#DIV/0!</v>
      </c>
      <c r="J31" s="38" t="e">
        <f t="shared" ca="1" si="3"/>
        <v>#DIV/0!</v>
      </c>
    </row>
    <row r="32" spans="1:10">
      <c r="A32">
        <f>'Pretax Summary'!A33</f>
        <v>1942</v>
      </c>
      <c r="B32" s="36" t="e">
        <f>'Pretax Summary'!H33</f>
        <v>#NUM!</v>
      </c>
      <c r="C32" s="36" t="e">
        <f>'Pretax Summary'!I33</f>
        <v>#NUM!</v>
      </c>
      <c r="D32" s="36" t="e">
        <f>'Pretax Summary'!J33</f>
        <v>#NUM!</v>
      </c>
      <c r="E32" s="37" t="e">
        <f ca="1">'Posttax Summary'!H33</f>
        <v>#DIV/0!</v>
      </c>
      <c r="F32" s="37" t="e">
        <f ca="1">'Posttax Summary'!I33</f>
        <v>#DIV/0!</v>
      </c>
      <c r="G32" s="37" t="e">
        <f ca="1">'Posttax Summary'!J33</f>
        <v>#DIV/0!</v>
      </c>
      <c r="H32" s="38" t="e">
        <f t="shared" ca="1" si="1"/>
        <v>#DIV/0!</v>
      </c>
      <c r="I32" s="38" t="e">
        <f t="shared" ca="1" si="2"/>
        <v>#DIV/0!</v>
      </c>
      <c r="J32" s="38" t="e">
        <f t="shared" ca="1" si="3"/>
        <v>#DIV/0!</v>
      </c>
    </row>
    <row r="33" spans="1:10">
      <c r="A33">
        <f>'Pretax Summary'!A34</f>
        <v>1943</v>
      </c>
      <c r="B33" s="36" t="e">
        <f>'Pretax Summary'!H34</f>
        <v>#NUM!</v>
      </c>
      <c r="C33" s="36" t="e">
        <f>'Pretax Summary'!I34</f>
        <v>#NUM!</v>
      </c>
      <c r="D33" s="36" t="e">
        <f>'Pretax Summary'!J34</f>
        <v>#NUM!</v>
      </c>
      <c r="E33" s="37" t="e">
        <f ca="1">'Posttax Summary'!H34</f>
        <v>#DIV/0!</v>
      </c>
      <c r="F33" s="37" t="e">
        <f ca="1">'Posttax Summary'!I34</f>
        <v>#DIV/0!</v>
      </c>
      <c r="G33" s="37" t="e">
        <f ca="1">'Posttax Summary'!J34</f>
        <v>#DIV/0!</v>
      </c>
      <c r="H33" s="38" t="e">
        <f t="shared" ca="1" si="1"/>
        <v>#DIV/0!</v>
      </c>
      <c r="I33" s="38" t="e">
        <f t="shared" ca="1" si="2"/>
        <v>#DIV/0!</v>
      </c>
      <c r="J33" s="38" t="e">
        <f t="shared" ca="1" si="3"/>
        <v>#DIV/0!</v>
      </c>
    </row>
    <row r="34" spans="1:10">
      <c r="A34">
        <f>'Pretax Summary'!A35</f>
        <v>1944</v>
      </c>
      <c r="B34" s="36" t="e">
        <f>'Pretax Summary'!H35</f>
        <v>#NUM!</v>
      </c>
      <c r="C34" s="36" t="e">
        <f>'Pretax Summary'!I35</f>
        <v>#NUM!</v>
      </c>
      <c r="D34" s="36" t="e">
        <f>'Pretax Summary'!J35</f>
        <v>#NUM!</v>
      </c>
      <c r="E34" s="37" t="e">
        <f ca="1">'Posttax Summary'!H35</f>
        <v>#DIV/0!</v>
      </c>
      <c r="F34" s="37" t="e">
        <f ca="1">'Posttax Summary'!I35</f>
        <v>#DIV/0!</v>
      </c>
      <c r="G34" s="37" t="e">
        <f ca="1">'Posttax Summary'!J35</f>
        <v>#DIV/0!</v>
      </c>
      <c r="H34" s="38" t="e">
        <f t="shared" ca="1" si="1"/>
        <v>#DIV/0!</v>
      </c>
      <c r="I34" s="38" t="e">
        <f t="shared" ca="1" si="2"/>
        <v>#DIV/0!</v>
      </c>
      <c r="J34" s="38" t="e">
        <f t="shared" ca="1" si="3"/>
        <v>#DIV/0!</v>
      </c>
    </row>
    <row r="35" spans="1:10">
      <c r="A35">
        <f>'Pretax Summary'!A36</f>
        <v>1945</v>
      </c>
      <c r="B35" s="36" t="e">
        <f>'Pretax Summary'!H36</f>
        <v>#NUM!</v>
      </c>
      <c r="C35" s="36" t="e">
        <f>'Pretax Summary'!I36</f>
        <v>#NUM!</v>
      </c>
      <c r="D35" s="36" t="e">
        <f>'Pretax Summary'!J36</f>
        <v>#NUM!</v>
      </c>
      <c r="E35" s="37" t="e">
        <f ca="1">'Posttax Summary'!H36</f>
        <v>#DIV/0!</v>
      </c>
      <c r="F35" s="37" t="e">
        <f ca="1">'Posttax Summary'!I36</f>
        <v>#DIV/0!</v>
      </c>
      <c r="G35" s="37" t="e">
        <f ca="1">'Posttax Summary'!J36</f>
        <v>#DIV/0!</v>
      </c>
      <c r="H35" s="38" t="e">
        <f t="shared" ca="1" si="1"/>
        <v>#DIV/0!</v>
      </c>
      <c r="I35" s="38" t="e">
        <f t="shared" ca="1" si="2"/>
        <v>#DIV/0!</v>
      </c>
      <c r="J35" s="38" t="e">
        <f t="shared" ca="1" si="3"/>
        <v>#DIV/0!</v>
      </c>
    </row>
    <row r="36" spans="1:10">
      <c r="A36">
        <f>'Pretax Summary'!A37</f>
        <v>1946</v>
      </c>
      <c r="B36" s="36" t="e">
        <f>'Pretax Summary'!H37</f>
        <v>#NUM!</v>
      </c>
      <c r="C36" s="36" t="e">
        <f>'Pretax Summary'!I37</f>
        <v>#NUM!</v>
      </c>
      <c r="D36" s="36" t="e">
        <f>'Pretax Summary'!J37</f>
        <v>#NUM!</v>
      </c>
      <c r="E36" s="37" t="e">
        <f ca="1">'Posttax Summary'!H37</f>
        <v>#DIV/0!</v>
      </c>
      <c r="F36" s="37" t="e">
        <f ca="1">'Posttax Summary'!I37</f>
        <v>#DIV/0!</v>
      </c>
      <c r="G36" s="37" t="e">
        <f ca="1">'Posttax Summary'!J37</f>
        <v>#DIV/0!</v>
      </c>
      <c r="H36" s="38" t="e">
        <f t="shared" ca="1" si="1"/>
        <v>#DIV/0!</v>
      </c>
      <c r="I36" s="38" t="e">
        <f t="shared" ca="1" si="2"/>
        <v>#DIV/0!</v>
      </c>
      <c r="J36" s="38" t="e">
        <f t="shared" ca="1" si="3"/>
        <v>#DIV/0!</v>
      </c>
    </row>
    <row r="37" spans="1:10">
      <c r="A37">
        <f>'Pretax Summary'!A38</f>
        <v>1947</v>
      </c>
      <c r="B37" s="36" t="e">
        <f>'Pretax Summary'!H38</f>
        <v>#NUM!</v>
      </c>
      <c r="C37" s="36" t="e">
        <f>'Pretax Summary'!I38</f>
        <v>#NUM!</v>
      </c>
      <c r="D37" s="36" t="e">
        <f>'Pretax Summary'!J38</f>
        <v>#NUM!</v>
      </c>
      <c r="E37" s="37" t="e">
        <f ca="1">'Posttax Summary'!H38</f>
        <v>#DIV/0!</v>
      </c>
      <c r="F37" s="37" t="e">
        <f ca="1">'Posttax Summary'!I38</f>
        <v>#DIV/0!</v>
      </c>
      <c r="G37" s="37" t="e">
        <f ca="1">'Posttax Summary'!J38</f>
        <v>#DIV/0!</v>
      </c>
      <c r="H37" s="38" t="e">
        <f t="shared" ca="1" si="1"/>
        <v>#DIV/0!</v>
      </c>
      <c r="I37" s="38" t="e">
        <f t="shared" ca="1" si="2"/>
        <v>#DIV/0!</v>
      </c>
      <c r="J37" s="38" t="e">
        <f t="shared" ca="1" si="3"/>
        <v>#DIV/0!</v>
      </c>
    </row>
    <row r="38" spans="1:10">
      <c r="A38">
        <f>'Pretax Summary'!A39</f>
        <v>1948</v>
      </c>
      <c r="B38" s="36" t="e">
        <f>'Pretax Summary'!H39</f>
        <v>#NUM!</v>
      </c>
      <c r="C38" s="36" t="e">
        <f>'Pretax Summary'!I39</f>
        <v>#NUM!</v>
      </c>
      <c r="D38" s="36" t="e">
        <f>'Pretax Summary'!J39</f>
        <v>#NUM!</v>
      </c>
      <c r="E38" s="37" t="e">
        <f ca="1">'Posttax Summary'!H39</f>
        <v>#DIV/0!</v>
      </c>
      <c r="F38" s="37" t="e">
        <f ca="1">'Posttax Summary'!I39</f>
        <v>#DIV/0!</v>
      </c>
      <c r="G38" s="37" t="e">
        <f ca="1">'Posttax Summary'!J39</f>
        <v>#DIV/0!</v>
      </c>
      <c r="H38" s="38" t="e">
        <f t="shared" ca="1" si="1"/>
        <v>#DIV/0!</v>
      </c>
      <c r="I38" s="38" t="e">
        <f t="shared" ca="1" si="2"/>
        <v>#DIV/0!</v>
      </c>
      <c r="J38" s="38" t="e">
        <f t="shared" ca="1" si="3"/>
        <v>#DIV/0!</v>
      </c>
    </row>
    <row r="39" spans="1:10">
      <c r="A39">
        <f>'Pretax Summary'!A40</f>
        <v>1949</v>
      </c>
      <c r="B39" s="36" t="e">
        <f>'Pretax Summary'!H40</f>
        <v>#NUM!</v>
      </c>
      <c r="C39" s="36" t="e">
        <f>'Pretax Summary'!I40</f>
        <v>#NUM!</v>
      </c>
      <c r="D39" s="36" t="e">
        <f>'Pretax Summary'!J40</f>
        <v>#NUM!</v>
      </c>
      <c r="E39" s="37" t="e">
        <f ca="1">'Posttax Summary'!H40</f>
        <v>#DIV/0!</v>
      </c>
      <c r="F39" s="37" t="e">
        <f ca="1">'Posttax Summary'!I40</f>
        <v>#DIV/0!</v>
      </c>
      <c r="G39" s="37" t="e">
        <f ca="1">'Posttax Summary'!J40</f>
        <v>#DIV/0!</v>
      </c>
      <c r="H39" s="38" t="e">
        <f t="shared" ca="1" si="1"/>
        <v>#DIV/0!</v>
      </c>
      <c r="I39" s="38" t="e">
        <f t="shared" ca="1" si="2"/>
        <v>#DIV/0!</v>
      </c>
      <c r="J39" s="38" t="e">
        <f t="shared" ca="1" si="3"/>
        <v>#DIV/0!</v>
      </c>
    </row>
    <row r="40" spans="1:10">
      <c r="A40">
        <f>'Pretax Summary'!A41</f>
        <v>1950</v>
      </c>
      <c r="B40" s="36" t="e">
        <f>'Pretax Summary'!H41</f>
        <v>#NUM!</v>
      </c>
      <c r="C40" s="36" t="e">
        <f>'Pretax Summary'!I41</f>
        <v>#NUM!</v>
      </c>
      <c r="D40" s="36" t="e">
        <f>'Pretax Summary'!J41</f>
        <v>#NUM!</v>
      </c>
      <c r="E40" s="37" t="e">
        <f ca="1">'Posttax Summary'!H41</f>
        <v>#DIV/0!</v>
      </c>
      <c r="F40" s="37" t="e">
        <f ca="1">'Posttax Summary'!I41</f>
        <v>#DIV/0!</v>
      </c>
      <c r="G40" s="37" t="e">
        <f ca="1">'Posttax Summary'!J41</f>
        <v>#DIV/0!</v>
      </c>
      <c r="H40" s="38" t="e">
        <f t="shared" ca="1" si="1"/>
        <v>#DIV/0!</v>
      </c>
      <c r="I40" s="38" t="e">
        <f t="shared" ca="1" si="2"/>
        <v>#DIV/0!</v>
      </c>
      <c r="J40" s="38" t="e">
        <f t="shared" ca="1" si="3"/>
        <v>#DIV/0!</v>
      </c>
    </row>
    <row r="41" spans="1:10">
      <c r="A41">
        <f>'Pretax Summary'!A42</f>
        <v>1951</v>
      </c>
      <c r="B41" s="36" t="e">
        <f>'Pretax Summary'!H42</f>
        <v>#NUM!</v>
      </c>
      <c r="C41" s="36" t="e">
        <f>'Pretax Summary'!I42</f>
        <v>#NUM!</v>
      </c>
      <c r="D41" s="36" t="e">
        <f>'Pretax Summary'!J42</f>
        <v>#NUM!</v>
      </c>
      <c r="E41" s="37" t="e">
        <f ca="1">'Posttax Summary'!H42</f>
        <v>#NUM!</v>
      </c>
      <c r="F41" s="37" t="e">
        <f ca="1">'Posttax Summary'!I42</f>
        <v>#NUM!</v>
      </c>
      <c r="G41" s="37" t="e">
        <f ca="1">'Posttax Summary'!J42</f>
        <v>#NUM!</v>
      </c>
      <c r="H41" s="38" t="e">
        <f t="shared" ca="1" si="1"/>
        <v>#NUM!</v>
      </c>
      <c r="I41" s="38" t="e">
        <f t="shared" ca="1" si="2"/>
        <v>#NUM!</v>
      </c>
      <c r="J41" s="38" t="e">
        <f t="shared" ca="1" si="3"/>
        <v>#NUM!</v>
      </c>
    </row>
    <row r="42" spans="1:10">
      <c r="A42">
        <f>'Pretax Summary'!A43</f>
        <v>1952</v>
      </c>
      <c r="B42" s="36" t="e">
        <f>'Pretax Summary'!H43</f>
        <v>#NUM!</v>
      </c>
      <c r="C42" s="36" t="e">
        <f>'Pretax Summary'!I43</f>
        <v>#NUM!</v>
      </c>
      <c r="D42" s="36" t="e">
        <f>'Pretax Summary'!J43</f>
        <v>#NUM!</v>
      </c>
      <c r="E42" s="37" t="e">
        <f ca="1">'Posttax Summary'!H43</f>
        <v>#NUM!</v>
      </c>
      <c r="F42" s="37" t="e">
        <f ca="1">'Posttax Summary'!I43</f>
        <v>#NUM!</v>
      </c>
      <c r="G42" s="37" t="e">
        <f ca="1">'Posttax Summary'!J43</f>
        <v>#NUM!</v>
      </c>
      <c r="H42" s="38" t="e">
        <f t="shared" ca="1" si="1"/>
        <v>#NUM!</v>
      </c>
      <c r="I42" s="38" t="e">
        <f t="shared" ca="1" si="2"/>
        <v>#NUM!</v>
      </c>
      <c r="J42" s="38" t="e">
        <f t="shared" ca="1" si="3"/>
        <v>#NUM!</v>
      </c>
    </row>
    <row r="43" spans="1:10">
      <c r="A43">
        <f>'Pretax Summary'!A44</f>
        <v>1953</v>
      </c>
      <c r="B43" s="36" t="e">
        <f>'Pretax Summary'!H44</f>
        <v>#NUM!</v>
      </c>
      <c r="C43" s="36" t="e">
        <f>'Pretax Summary'!I44</f>
        <v>#NUM!</v>
      </c>
      <c r="D43" s="36" t="e">
        <f>'Pretax Summary'!J44</f>
        <v>#NUM!</v>
      </c>
      <c r="E43" s="37" t="e">
        <f ca="1">'Posttax Summary'!H44</f>
        <v>#NUM!</v>
      </c>
      <c r="F43" s="37" t="e">
        <f ca="1">'Posttax Summary'!I44</f>
        <v>#NUM!</v>
      </c>
      <c r="G43" s="37" t="e">
        <f ca="1">'Posttax Summary'!J44</f>
        <v>#NUM!</v>
      </c>
      <c r="H43" s="38" t="e">
        <f t="shared" ca="1" si="1"/>
        <v>#NUM!</v>
      </c>
      <c r="I43" s="38" t="e">
        <f t="shared" ca="1" si="2"/>
        <v>#NUM!</v>
      </c>
      <c r="J43" s="38" t="e">
        <f t="shared" ca="1" si="3"/>
        <v>#NUM!</v>
      </c>
    </row>
    <row r="44" spans="1:10">
      <c r="A44">
        <f>'Pretax Summary'!A45</f>
        <v>1954</v>
      </c>
      <c r="B44" s="36" t="e">
        <f>'Pretax Summary'!H45</f>
        <v>#NUM!</v>
      </c>
      <c r="C44" s="36" t="e">
        <f>'Pretax Summary'!I45</f>
        <v>#NUM!</v>
      </c>
      <c r="D44" s="36" t="e">
        <f>'Pretax Summary'!J45</f>
        <v>#NUM!</v>
      </c>
      <c r="E44" s="37" t="e">
        <f ca="1">'Posttax Summary'!H45</f>
        <v>#NUM!</v>
      </c>
      <c r="F44" s="37" t="e">
        <f ca="1">'Posttax Summary'!I45</f>
        <v>#NUM!</v>
      </c>
      <c r="G44" s="37" t="e">
        <f ca="1">'Posttax Summary'!J45</f>
        <v>#NUM!</v>
      </c>
      <c r="H44" s="38" t="e">
        <f t="shared" ca="1" si="1"/>
        <v>#NUM!</v>
      </c>
      <c r="I44" s="38" t="e">
        <f t="shared" ca="1" si="2"/>
        <v>#NUM!</v>
      </c>
      <c r="J44" s="38" t="e">
        <f t="shared" ca="1" si="3"/>
        <v>#NUM!</v>
      </c>
    </row>
    <row r="45" spans="1:10">
      <c r="A45">
        <f>'Pretax Summary'!A46</f>
        <v>1955</v>
      </c>
      <c r="B45" s="36" t="e">
        <f>'Pretax Summary'!H46</f>
        <v>#NUM!</v>
      </c>
      <c r="C45" s="36" t="e">
        <f>'Pretax Summary'!I46</f>
        <v>#NUM!</v>
      </c>
      <c r="D45" s="36" t="e">
        <f>'Pretax Summary'!J46</f>
        <v>#NUM!</v>
      </c>
      <c r="E45" s="37" t="e">
        <f ca="1">'Posttax Summary'!H46</f>
        <v>#NUM!</v>
      </c>
      <c r="F45" s="37" t="e">
        <f ca="1">'Posttax Summary'!I46</f>
        <v>#NUM!</v>
      </c>
      <c r="G45" s="37" t="e">
        <f ca="1">'Posttax Summary'!J46</f>
        <v>#NUM!</v>
      </c>
      <c r="H45" s="38" t="e">
        <f t="shared" ca="1" si="1"/>
        <v>#NUM!</v>
      </c>
      <c r="I45" s="38" t="e">
        <f t="shared" ca="1" si="2"/>
        <v>#NUM!</v>
      </c>
      <c r="J45" s="38" t="e">
        <f t="shared" ca="1" si="3"/>
        <v>#NUM!</v>
      </c>
    </row>
    <row r="46" spans="1:10">
      <c r="A46">
        <f>'Pretax Summary'!A47</f>
        <v>1956</v>
      </c>
      <c r="B46" s="36" t="e">
        <f>'Pretax Summary'!H47</f>
        <v>#NUM!</v>
      </c>
      <c r="C46" s="36" t="e">
        <f>'Pretax Summary'!I47</f>
        <v>#NUM!</v>
      </c>
      <c r="D46" s="36" t="e">
        <f>'Pretax Summary'!J47</f>
        <v>#NUM!</v>
      </c>
      <c r="E46" s="37" t="e">
        <f ca="1">'Posttax Summary'!H47</f>
        <v>#NUM!</v>
      </c>
      <c r="F46" s="37" t="e">
        <f ca="1">'Posttax Summary'!I47</f>
        <v>#NUM!</v>
      </c>
      <c r="G46" s="37" t="e">
        <f ca="1">'Posttax Summary'!J47</f>
        <v>#NUM!</v>
      </c>
      <c r="H46" s="38" t="e">
        <f t="shared" ca="1" si="1"/>
        <v>#NUM!</v>
      </c>
      <c r="I46" s="38" t="e">
        <f t="shared" ca="1" si="2"/>
        <v>#NUM!</v>
      </c>
      <c r="J46" s="38" t="e">
        <f t="shared" ca="1" si="3"/>
        <v>#NUM!</v>
      </c>
    </row>
    <row r="47" spans="1:10">
      <c r="A47">
        <f>'Pretax Summary'!A48</f>
        <v>1957</v>
      </c>
      <c r="B47" s="36" t="e">
        <f>'Pretax Summary'!H48</f>
        <v>#NUM!</v>
      </c>
      <c r="C47" s="36" t="e">
        <f>'Pretax Summary'!I48</f>
        <v>#NUM!</v>
      </c>
      <c r="D47" s="36" t="e">
        <f>'Pretax Summary'!J48</f>
        <v>#NUM!</v>
      </c>
      <c r="E47" s="37" t="e">
        <f ca="1">'Posttax Summary'!H48</f>
        <v>#NUM!</v>
      </c>
      <c r="F47" s="37" t="e">
        <f ca="1">'Posttax Summary'!I48</f>
        <v>#NUM!</v>
      </c>
      <c r="G47" s="37" t="e">
        <f ca="1">'Posttax Summary'!J48</f>
        <v>#NUM!</v>
      </c>
      <c r="H47" s="38" t="e">
        <f t="shared" ca="1" si="1"/>
        <v>#NUM!</v>
      </c>
      <c r="I47" s="38" t="e">
        <f t="shared" ca="1" si="2"/>
        <v>#NUM!</v>
      </c>
      <c r="J47" s="38" t="e">
        <f t="shared" ca="1" si="3"/>
        <v>#NUM!</v>
      </c>
    </row>
    <row r="48" spans="1:10">
      <c r="A48">
        <f>'Pretax Summary'!A49</f>
        <v>1958</v>
      </c>
      <c r="B48" s="36" t="e">
        <f>'Pretax Summary'!H49</f>
        <v>#NUM!</v>
      </c>
      <c r="C48" s="36" t="e">
        <f>'Pretax Summary'!I49</f>
        <v>#NUM!</v>
      </c>
      <c r="D48" s="36" t="e">
        <f>'Pretax Summary'!J49</f>
        <v>#NUM!</v>
      </c>
      <c r="E48" s="37" t="e">
        <f ca="1">'Posttax Summary'!H49</f>
        <v>#NUM!</v>
      </c>
      <c r="F48" s="37" t="e">
        <f ca="1">'Posttax Summary'!I49</f>
        <v>#NUM!</v>
      </c>
      <c r="G48" s="37" t="e">
        <f ca="1">'Posttax Summary'!J49</f>
        <v>#NUM!</v>
      </c>
      <c r="H48" s="38" t="e">
        <f t="shared" ca="1" si="1"/>
        <v>#NUM!</v>
      </c>
      <c r="I48" s="38" t="e">
        <f t="shared" ca="1" si="2"/>
        <v>#NUM!</v>
      </c>
      <c r="J48" s="38" t="e">
        <f t="shared" ca="1" si="3"/>
        <v>#NUM!</v>
      </c>
    </row>
    <row r="49" spans="1:10">
      <c r="A49">
        <f>'Pretax Summary'!A50</f>
        <v>1959</v>
      </c>
      <c r="B49" s="36" t="e">
        <f>'Pretax Summary'!H50</f>
        <v>#NUM!</v>
      </c>
      <c r="C49" s="36" t="e">
        <f>'Pretax Summary'!I50</f>
        <v>#NUM!</v>
      </c>
      <c r="D49" s="36" t="e">
        <f>'Pretax Summary'!J50</f>
        <v>#NUM!</v>
      </c>
      <c r="E49" s="37" t="e">
        <f ca="1">'Posttax Summary'!H50</f>
        <v>#REF!</v>
      </c>
      <c r="F49" s="37" t="e">
        <f ca="1">'Posttax Summary'!I50</f>
        <v>#REF!</v>
      </c>
      <c r="G49" s="37" t="e">
        <f ca="1">'Posttax Summary'!J50</f>
        <v>#REF!</v>
      </c>
      <c r="H49" s="38" t="e">
        <f t="shared" ca="1" si="1"/>
        <v>#REF!</v>
      </c>
      <c r="I49" s="38" t="e">
        <f t="shared" ca="1" si="2"/>
        <v>#REF!</v>
      </c>
      <c r="J49" s="38" t="e">
        <f t="shared" ca="1" si="3"/>
        <v>#REF!</v>
      </c>
    </row>
    <row r="50" spans="1:10">
      <c r="A50">
        <f>'Pretax Summary'!A51</f>
        <v>1960</v>
      </c>
      <c r="B50" s="36" t="e">
        <f>'Pretax Summary'!H51</f>
        <v>#NUM!</v>
      </c>
      <c r="C50" s="36" t="e">
        <f>'Pretax Summary'!I51</f>
        <v>#NUM!</v>
      </c>
      <c r="D50" s="36" t="e">
        <f>'Pretax Summary'!J51</f>
        <v>#NUM!</v>
      </c>
      <c r="E50" s="37" t="e">
        <f ca="1">'Posttax Summary'!H51</f>
        <v>#NUM!</v>
      </c>
      <c r="F50" s="37" t="e">
        <f ca="1">'Posttax Summary'!I51</f>
        <v>#NUM!</v>
      </c>
      <c r="G50" s="37" t="e">
        <f ca="1">'Posttax Summary'!J51</f>
        <v>#NUM!</v>
      </c>
      <c r="H50" s="38" t="e">
        <f t="shared" ca="1" si="1"/>
        <v>#NUM!</v>
      </c>
      <c r="I50" s="38" t="e">
        <f t="shared" ca="1" si="2"/>
        <v>#NUM!</v>
      </c>
      <c r="J50" s="38" t="e">
        <f t="shared" ca="1" si="3"/>
        <v>#NUM!</v>
      </c>
    </row>
    <row r="51" spans="1:10">
      <c r="A51">
        <f>'Pretax Summary'!A52</f>
        <v>1961</v>
      </c>
      <c r="B51" s="36" t="e">
        <f>'Pretax Summary'!H52</f>
        <v>#NUM!</v>
      </c>
      <c r="C51" s="36" t="e">
        <f>'Pretax Summary'!I52</f>
        <v>#NUM!</v>
      </c>
      <c r="D51" s="36" t="e">
        <f>'Pretax Summary'!J52</f>
        <v>#NUM!</v>
      </c>
      <c r="E51" s="37" t="e">
        <f ca="1">'Posttax Summary'!H52</f>
        <v>#NUM!</v>
      </c>
      <c r="F51" s="37" t="e">
        <f ca="1">'Posttax Summary'!I52</f>
        <v>#NUM!</v>
      </c>
      <c r="G51" s="37" t="e">
        <f ca="1">'Posttax Summary'!J52</f>
        <v>#NUM!</v>
      </c>
      <c r="H51" s="38" t="e">
        <f t="shared" ca="1" si="1"/>
        <v>#NUM!</v>
      </c>
      <c r="I51" s="38" t="e">
        <f t="shared" ca="1" si="2"/>
        <v>#NUM!</v>
      </c>
      <c r="J51" s="38" t="e">
        <f t="shared" ca="1" si="3"/>
        <v>#NUM!</v>
      </c>
    </row>
    <row r="52" spans="1:10">
      <c r="A52">
        <f>'Pretax Summary'!A53</f>
        <v>1962</v>
      </c>
      <c r="B52" s="36" t="e">
        <f>'Pretax Summary'!H53</f>
        <v>#NUM!</v>
      </c>
      <c r="C52" s="36" t="e">
        <f>'Pretax Summary'!I53</f>
        <v>#NUM!</v>
      </c>
      <c r="D52" s="36" t="e">
        <f>'Pretax Summary'!J53</f>
        <v>#NUM!</v>
      </c>
      <c r="E52" s="37" t="e">
        <f ca="1">'Posttax Summary'!H53</f>
        <v>#NUM!</v>
      </c>
      <c r="F52" s="37" t="e">
        <f ca="1">'Posttax Summary'!I53</f>
        <v>#NUM!</v>
      </c>
      <c r="G52" s="37" t="e">
        <f ca="1">'Posttax Summary'!J53</f>
        <v>#NUM!</v>
      </c>
      <c r="H52" s="38" t="e">
        <f t="shared" ca="1" si="1"/>
        <v>#NUM!</v>
      </c>
      <c r="I52" s="38" t="e">
        <f t="shared" ca="1" si="2"/>
        <v>#NUM!</v>
      </c>
      <c r="J52" s="38" t="e">
        <f t="shared" ca="1" si="3"/>
        <v>#NUM!</v>
      </c>
    </row>
    <row r="53" spans="1:10">
      <c r="A53">
        <f>'Pretax Summary'!A54</f>
        <v>1963</v>
      </c>
      <c r="B53" s="36" t="e">
        <f>'Pretax Summary'!H54</f>
        <v>#NUM!</v>
      </c>
      <c r="C53" s="36" t="e">
        <f>'Pretax Summary'!I54</f>
        <v>#NUM!</v>
      </c>
      <c r="D53" s="36" t="e">
        <f>'Pretax Summary'!J54</f>
        <v>#NUM!</v>
      </c>
      <c r="E53" s="37" t="e">
        <f ca="1">'Posttax Summary'!H54</f>
        <v>#NUM!</v>
      </c>
      <c r="F53" s="37" t="e">
        <f ca="1">'Posttax Summary'!I54</f>
        <v>#NUM!</v>
      </c>
      <c r="G53" s="37" t="e">
        <f ca="1">'Posttax Summary'!J54</f>
        <v>#NUM!</v>
      </c>
      <c r="H53" s="38" t="e">
        <f t="shared" ca="1" si="1"/>
        <v>#NUM!</v>
      </c>
      <c r="I53" s="38" t="e">
        <f t="shared" ca="1" si="2"/>
        <v>#NUM!</v>
      </c>
      <c r="J53" s="38" t="e">
        <f t="shared" ca="1" si="3"/>
        <v>#NUM!</v>
      </c>
    </row>
    <row r="54" spans="1:10">
      <c r="A54">
        <f>'Pretax Summary'!A55</f>
        <v>1964</v>
      </c>
      <c r="B54" s="36" t="e">
        <f>'Pretax Summary'!H55</f>
        <v>#NUM!</v>
      </c>
      <c r="C54" s="36" t="e">
        <f>'Pretax Summary'!I55</f>
        <v>#NUM!</v>
      </c>
      <c r="D54" s="36" t="e">
        <f>'Pretax Summary'!J55</f>
        <v>#NUM!</v>
      </c>
      <c r="E54" s="37" t="e">
        <f ca="1">'Posttax Summary'!H55</f>
        <v>#NUM!</v>
      </c>
      <c r="F54" s="37" t="e">
        <f ca="1">'Posttax Summary'!I55</f>
        <v>#NUM!</v>
      </c>
      <c r="G54" s="37" t="e">
        <f ca="1">'Posttax Summary'!J55</f>
        <v>#NUM!</v>
      </c>
      <c r="H54" s="38" t="e">
        <f t="shared" ca="1" si="1"/>
        <v>#NUM!</v>
      </c>
      <c r="I54" s="38" t="e">
        <f t="shared" ca="1" si="2"/>
        <v>#NUM!</v>
      </c>
      <c r="J54" s="38" t="e">
        <f t="shared" ca="1" si="3"/>
        <v>#NUM!</v>
      </c>
    </row>
    <row r="55" spans="1:10">
      <c r="A55">
        <f>'Pretax Summary'!A56</f>
        <v>1965</v>
      </c>
      <c r="B55" s="36" t="e">
        <f>'Pretax Summary'!H56</f>
        <v>#NUM!</v>
      </c>
      <c r="C55" s="36" t="e">
        <f>'Pretax Summary'!I56</f>
        <v>#NUM!</v>
      </c>
      <c r="D55" s="36" t="e">
        <f>'Pretax Summary'!J56</f>
        <v>#NUM!</v>
      </c>
      <c r="E55" s="37" t="e">
        <f ca="1">'Posttax Summary'!H56</f>
        <v>#NUM!</v>
      </c>
      <c r="F55" s="37" t="e">
        <f ca="1">'Posttax Summary'!I56</f>
        <v>#NUM!</v>
      </c>
      <c r="G55" s="37" t="e">
        <f ca="1">'Posttax Summary'!J56</f>
        <v>#NUM!</v>
      </c>
      <c r="H55" s="38" t="e">
        <f t="shared" ca="1" si="1"/>
        <v>#NUM!</v>
      </c>
      <c r="I55" s="38" t="e">
        <f t="shared" ca="1" si="2"/>
        <v>#NUM!</v>
      </c>
      <c r="J55" s="38" t="e">
        <f t="shared" ca="1" si="3"/>
        <v>#NUM!</v>
      </c>
    </row>
    <row r="56" spans="1:10">
      <c r="A56">
        <f>'Pretax Summary'!A57</f>
        <v>1966</v>
      </c>
      <c r="B56" s="36" t="e">
        <f>'Pretax Summary'!H57</f>
        <v>#NUM!</v>
      </c>
      <c r="C56" s="36" t="e">
        <f>'Pretax Summary'!I57</f>
        <v>#NUM!</v>
      </c>
      <c r="D56" s="36" t="e">
        <f>'Pretax Summary'!J57</f>
        <v>#NUM!</v>
      </c>
      <c r="E56" s="37" t="e">
        <f ca="1">'Posttax Summary'!H57</f>
        <v>#NUM!</v>
      </c>
      <c r="F56" s="37" t="e">
        <f ca="1">'Posttax Summary'!I57</f>
        <v>#NUM!</v>
      </c>
      <c r="G56" s="37" t="e">
        <f ca="1">'Posttax Summary'!J57</f>
        <v>#NUM!</v>
      </c>
      <c r="H56" s="38" t="e">
        <f t="shared" ca="1" si="1"/>
        <v>#NUM!</v>
      </c>
      <c r="I56" s="38" t="e">
        <f t="shared" ca="1" si="2"/>
        <v>#NUM!</v>
      </c>
      <c r="J56" s="38" t="e">
        <f t="shared" ca="1" si="3"/>
        <v>#NUM!</v>
      </c>
    </row>
    <row r="57" spans="1:10">
      <c r="A57">
        <f>'Pretax Summary'!A58</f>
        <v>1967</v>
      </c>
      <c r="B57" s="36" t="e">
        <f>'Pretax Summary'!H58</f>
        <v>#NUM!</v>
      </c>
      <c r="C57" s="36" t="e">
        <f>'Pretax Summary'!I58</f>
        <v>#NUM!</v>
      </c>
      <c r="D57" s="36" t="e">
        <f>'Pretax Summary'!J58</f>
        <v>#NUM!</v>
      </c>
      <c r="E57" s="37" t="e">
        <f ca="1">'Posttax Summary'!H58</f>
        <v>#NUM!</v>
      </c>
      <c r="F57" s="37" t="e">
        <f ca="1">'Posttax Summary'!I58</f>
        <v>#NUM!</v>
      </c>
      <c r="G57" s="37" t="e">
        <f ca="1">'Posttax Summary'!J58</f>
        <v>#NUM!</v>
      </c>
      <c r="H57" s="38" t="e">
        <f t="shared" ca="1" si="1"/>
        <v>#NUM!</v>
      </c>
      <c r="I57" s="38" t="e">
        <f t="shared" ca="1" si="2"/>
        <v>#NUM!</v>
      </c>
      <c r="J57" s="38" t="e">
        <f t="shared" ca="1" si="3"/>
        <v>#NUM!</v>
      </c>
    </row>
    <row r="58" spans="1:10">
      <c r="A58">
        <f>'Pretax Summary'!A59</f>
        <v>1968</v>
      </c>
      <c r="B58" s="36" t="e">
        <f>'Pretax Summary'!H59</f>
        <v>#NUM!</v>
      </c>
      <c r="C58" s="36" t="e">
        <f>'Pretax Summary'!I59</f>
        <v>#NUM!</v>
      </c>
      <c r="D58" s="36" t="e">
        <f>'Pretax Summary'!J59</f>
        <v>#NUM!</v>
      </c>
      <c r="E58" s="37" t="e">
        <f ca="1">'Posttax Summary'!H59</f>
        <v>#NUM!</v>
      </c>
      <c r="F58" s="37" t="e">
        <f ca="1">'Posttax Summary'!I59</f>
        <v>#NUM!</v>
      </c>
      <c r="G58" s="37" t="e">
        <f ca="1">'Posttax Summary'!J59</f>
        <v>#NUM!</v>
      </c>
      <c r="H58" s="38" t="e">
        <f t="shared" ca="1" si="1"/>
        <v>#NUM!</v>
      </c>
      <c r="I58" s="38" t="e">
        <f t="shared" ca="1" si="2"/>
        <v>#NUM!</v>
      </c>
      <c r="J58" s="38" t="e">
        <f t="shared" ca="1" si="3"/>
        <v>#NUM!</v>
      </c>
    </row>
    <row r="59" spans="1:10">
      <c r="A59">
        <f>'Pretax Summary'!A60</f>
        <v>1969</v>
      </c>
      <c r="B59" s="36" t="e">
        <f>'Pretax Summary'!H60</f>
        <v>#NUM!</v>
      </c>
      <c r="C59" s="36" t="e">
        <f>'Pretax Summary'!I60</f>
        <v>#NUM!</v>
      </c>
      <c r="D59" s="36" t="e">
        <f>'Pretax Summary'!J60</f>
        <v>#NUM!</v>
      </c>
      <c r="E59" s="37" t="e">
        <f ca="1">'Posttax Summary'!H60</f>
        <v>#NUM!</v>
      </c>
      <c r="F59" s="37" t="e">
        <f ca="1">'Posttax Summary'!I60</f>
        <v>#NUM!</v>
      </c>
      <c r="G59" s="37" t="e">
        <f ca="1">'Posttax Summary'!J60</f>
        <v>#NUM!</v>
      </c>
      <c r="H59" s="38" t="e">
        <f t="shared" ca="1" si="1"/>
        <v>#NUM!</v>
      </c>
      <c r="I59" s="38" t="e">
        <f t="shared" ca="1" si="2"/>
        <v>#NUM!</v>
      </c>
      <c r="J59" s="38" t="e">
        <f t="shared" ca="1" si="3"/>
        <v>#NUM!</v>
      </c>
    </row>
    <row r="60" spans="1:10">
      <c r="A60">
        <f>'Pretax Summary'!A61</f>
        <v>1970</v>
      </c>
      <c r="B60" s="36" t="e">
        <f>'Pretax Summary'!H61</f>
        <v>#NUM!</v>
      </c>
      <c r="C60" s="36" t="e">
        <f>'Pretax Summary'!I61</f>
        <v>#NUM!</v>
      </c>
      <c r="D60" s="36" t="e">
        <f>'Pretax Summary'!J61</f>
        <v>#NUM!</v>
      </c>
      <c r="E60" s="37" t="e">
        <f ca="1">'Posttax Summary'!H61</f>
        <v>#NUM!</v>
      </c>
      <c r="F60" s="37" t="e">
        <f ca="1">'Posttax Summary'!I61</f>
        <v>#NUM!</v>
      </c>
      <c r="G60" s="37" t="e">
        <f ca="1">'Posttax Summary'!J61</f>
        <v>#NUM!</v>
      </c>
      <c r="H60" s="38" t="e">
        <f t="shared" ca="1" si="1"/>
        <v>#NUM!</v>
      </c>
      <c r="I60" s="38" t="e">
        <f t="shared" ca="1" si="2"/>
        <v>#NUM!</v>
      </c>
      <c r="J60" s="38" t="e">
        <f t="shared" ca="1" si="3"/>
        <v>#NUM!</v>
      </c>
    </row>
    <row r="61" spans="1:10">
      <c r="A61">
        <f>'Pretax Summary'!A62</f>
        <v>1971</v>
      </c>
      <c r="B61" s="36" t="e">
        <f>'Pretax Summary'!H62</f>
        <v>#NUM!</v>
      </c>
      <c r="C61" s="36" t="e">
        <f>'Pretax Summary'!I62</f>
        <v>#NUM!</v>
      </c>
      <c r="D61" s="36" t="e">
        <f>'Pretax Summary'!J62</f>
        <v>#NUM!</v>
      </c>
      <c r="E61" s="37" t="e">
        <f ca="1">'Posttax Summary'!H62</f>
        <v>#NUM!</v>
      </c>
      <c r="F61" s="37" t="e">
        <f ca="1">'Posttax Summary'!I62</f>
        <v>#NUM!</v>
      </c>
      <c r="G61" s="37" t="e">
        <f ca="1">'Posttax Summary'!J62</f>
        <v>#NUM!</v>
      </c>
      <c r="H61" s="38" t="e">
        <f t="shared" ca="1" si="1"/>
        <v>#NUM!</v>
      </c>
      <c r="I61" s="38" t="e">
        <f t="shared" ca="1" si="2"/>
        <v>#NUM!</v>
      </c>
      <c r="J61" s="38" t="e">
        <f t="shared" ca="1" si="3"/>
        <v>#NUM!</v>
      </c>
    </row>
    <row r="62" spans="1:10">
      <c r="A62">
        <f>'Pretax Summary'!A63</f>
        <v>1972</v>
      </c>
      <c r="B62" s="36" t="e">
        <f>'Pretax Summary'!H63</f>
        <v>#NUM!</v>
      </c>
      <c r="C62" s="36" t="e">
        <f>'Pretax Summary'!I63</f>
        <v>#NUM!</v>
      </c>
      <c r="D62" s="36" t="e">
        <f>'Pretax Summary'!J63</f>
        <v>#NUM!</v>
      </c>
      <c r="E62" s="37" t="e">
        <f ca="1">'Posttax Summary'!H63</f>
        <v>#NUM!</v>
      </c>
      <c r="F62" s="37" t="e">
        <f ca="1">'Posttax Summary'!I63</f>
        <v>#NUM!</v>
      </c>
      <c r="G62" s="37" t="e">
        <f ca="1">'Posttax Summary'!J63</f>
        <v>#NUM!</v>
      </c>
      <c r="H62" s="38" t="e">
        <f t="shared" ca="1" si="1"/>
        <v>#NUM!</v>
      </c>
      <c r="I62" s="38" t="e">
        <f t="shared" ca="1" si="2"/>
        <v>#NUM!</v>
      </c>
      <c r="J62" s="38" t="e">
        <f t="shared" ca="1" si="3"/>
        <v>#NUM!</v>
      </c>
    </row>
    <row r="63" spans="1:10">
      <c r="A63">
        <f>'Pretax Summary'!A64</f>
        <v>1973</v>
      </c>
      <c r="B63" s="36" t="e">
        <f>'Pretax Summary'!H64</f>
        <v>#NUM!</v>
      </c>
      <c r="C63" s="36" t="e">
        <f>'Pretax Summary'!I64</f>
        <v>#NUM!</v>
      </c>
      <c r="D63" s="36" t="e">
        <f>'Pretax Summary'!J64</f>
        <v>#NUM!</v>
      </c>
      <c r="E63" s="37" t="e">
        <f ca="1">'Posttax Summary'!H64</f>
        <v>#NUM!</v>
      </c>
      <c r="F63" s="37" t="e">
        <f ca="1">'Posttax Summary'!I64</f>
        <v>#NUM!</v>
      </c>
      <c r="G63" s="37" t="e">
        <f ca="1">'Posttax Summary'!J64</f>
        <v>#NUM!</v>
      </c>
      <c r="H63" s="38" t="e">
        <f t="shared" ca="1" si="1"/>
        <v>#NUM!</v>
      </c>
      <c r="I63" s="38" t="e">
        <f t="shared" ca="1" si="2"/>
        <v>#NUM!</v>
      </c>
      <c r="J63" s="38" t="e">
        <f t="shared" ca="1" si="3"/>
        <v>#NUM!</v>
      </c>
    </row>
    <row r="64" spans="1:10">
      <c r="A64">
        <f>'Pretax Summary'!A65</f>
        <v>1974</v>
      </c>
      <c r="B64" s="36" t="e">
        <f>'Pretax Summary'!H65</f>
        <v>#NUM!</v>
      </c>
      <c r="C64" s="36" t="e">
        <f>'Pretax Summary'!I65</f>
        <v>#NUM!</v>
      </c>
      <c r="D64" s="36" t="e">
        <f>'Pretax Summary'!J65</f>
        <v>#NUM!</v>
      </c>
      <c r="E64" s="37" t="e">
        <f ca="1">'Posttax Summary'!H65</f>
        <v>#NUM!</v>
      </c>
      <c r="F64" s="37" t="e">
        <f ca="1">'Posttax Summary'!I65</f>
        <v>#NUM!</v>
      </c>
      <c r="G64" s="37" t="e">
        <f ca="1">'Posttax Summary'!J65</f>
        <v>#NUM!</v>
      </c>
      <c r="H64" s="38" t="e">
        <f t="shared" ca="1" si="1"/>
        <v>#NUM!</v>
      </c>
      <c r="I64" s="38" t="e">
        <f t="shared" ca="1" si="2"/>
        <v>#NUM!</v>
      </c>
      <c r="J64" s="38" t="e">
        <f t="shared" ca="1" si="3"/>
        <v>#NUM!</v>
      </c>
    </row>
    <row r="65" spans="1:13">
      <c r="A65">
        <f>'Pretax Summary'!A66</f>
        <v>1975</v>
      </c>
      <c r="B65" s="36" t="e">
        <f>'Pretax Summary'!H66</f>
        <v>#NUM!</v>
      </c>
      <c r="C65" s="36" t="e">
        <f>'Pretax Summary'!I66</f>
        <v>#NUM!</v>
      </c>
      <c r="D65" s="36" t="e">
        <f>'Pretax Summary'!J66</f>
        <v>#NUM!</v>
      </c>
      <c r="E65" s="37" t="e">
        <f ca="1">'Posttax Summary'!H66</f>
        <v>#NUM!</v>
      </c>
      <c r="F65" s="37" t="e">
        <f ca="1">'Posttax Summary'!I66</f>
        <v>#NUM!</v>
      </c>
      <c r="G65" s="37" t="e">
        <f ca="1">'Posttax Summary'!J66</f>
        <v>#NUM!</v>
      </c>
      <c r="H65" s="38" t="e">
        <f t="shared" ca="1" si="1"/>
        <v>#NUM!</v>
      </c>
      <c r="I65" s="38" t="e">
        <f t="shared" ca="1" si="2"/>
        <v>#NUM!</v>
      </c>
      <c r="J65" s="38" t="e">
        <f t="shared" ca="1" si="3"/>
        <v>#NUM!</v>
      </c>
    </row>
    <row r="66" spans="1:13">
      <c r="A66">
        <f>'Pretax Summary'!A67</f>
        <v>1976</v>
      </c>
      <c r="B66" s="36" t="e">
        <f>'Pretax Summary'!H67</f>
        <v>#NUM!</v>
      </c>
      <c r="C66" s="36" t="e">
        <f>'Pretax Summary'!I67</f>
        <v>#NUM!</v>
      </c>
      <c r="D66" s="36" t="e">
        <f>'Pretax Summary'!J67</f>
        <v>#NUM!</v>
      </c>
      <c r="E66" s="37" t="e">
        <f ca="1">'Posttax Summary'!H67</f>
        <v>#NUM!</v>
      </c>
      <c r="F66" s="37" t="e">
        <f ca="1">'Posttax Summary'!I67</f>
        <v>#NUM!</v>
      </c>
      <c r="G66" s="37" t="e">
        <f ca="1">'Posttax Summary'!J67</f>
        <v>#NUM!</v>
      </c>
      <c r="H66" s="38" t="e">
        <f t="shared" ca="1" si="1"/>
        <v>#NUM!</v>
      </c>
      <c r="I66" s="38" t="e">
        <f t="shared" ca="1" si="2"/>
        <v>#NUM!</v>
      </c>
      <c r="J66" s="38" t="e">
        <f t="shared" ca="1" si="3"/>
        <v>#NUM!</v>
      </c>
    </row>
    <row r="67" spans="1:13">
      <c r="A67">
        <f>'Pretax Summary'!A68</f>
        <v>1977</v>
      </c>
      <c r="B67" s="36" t="e">
        <f>'Pretax Summary'!H68</f>
        <v>#NUM!</v>
      </c>
      <c r="C67" s="36" t="e">
        <f>'Pretax Summary'!I68</f>
        <v>#NUM!</v>
      </c>
      <c r="D67" s="36" t="e">
        <f>'Pretax Summary'!J68</f>
        <v>#NUM!</v>
      </c>
      <c r="E67" s="37" t="e">
        <f ca="1">'Posttax Summary'!H68</f>
        <v>#NUM!</v>
      </c>
      <c r="F67" s="37" t="e">
        <f ca="1">'Posttax Summary'!I68</f>
        <v>#NUM!</v>
      </c>
      <c r="G67" s="37" t="e">
        <f ca="1">'Posttax Summary'!J68</f>
        <v>#NUM!</v>
      </c>
      <c r="H67" s="38" t="e">
        <f t="shared" ca="1" si="1"/>
        <v>#NUM!</v>
      </c>
      <c r="I67" s="38" t="e">
        <f t="shared" ca="1" si="2"/>
        <v>#NUM!</v>
      </c>
      <c r="J67" s="38" t="e">
        <f t="shared" ca="1" si="3"/>
        <v>#NUM!</v>
      </c>
    </row>
    <row r="68" spans="1:13">
      <c r="A68">
        <f>'Pretax Summary'!A69</f>
        <v>1978</v>
      </c>
      <c r="B68" s="36" t="e">
        <f>'Pretax Summary'!H69</f>
        <v>#NUM!</v>
      </c>
      <c r="C68" s="36" t="e">
        <f>'Pretax Summary'!I69</f>
        <v>#NUM!</v>
      </c>
      <c r="D68" s="36" t="e">
        <f>'Pretax Summary'!J69</f>
        <v>#NUM!</v>
      </c>
      <c r="E68" s="37" t="e">
        <f ca="1">'Posttax Summary'!H69</f>
        <v>#NUM!</v>
      </c>
      <c r="F68" s="37" t="e">
        <f ca="1">'Posttax Summary'!I69</f>
        <v>#NUM!</v>
      </c>
      <c r="G68" s="37" t="e">
        <f ca="1">'Posttax Summary'!J69</f>
        <v>#NUM!</v>
      </c>
      <c r="H68" s="38" t="e">
        <f t="shared" ref="H68:H109" ca="1" si="4">(E68+B68)/2</f>
        <v>#NUM!</v>
      </c>
      <c r="I68" s="38" t="e">
        <f t="shared" ref="I68:I109" ca="1" si="5">(F68+C68)/2</f>
        <v>#NUM!</v>
      </c>
      <c r="J68" s="38" t="e">
        <f t="shared" ref="J68:J109" ca="1" si="6">(G68+D68)/2</f>
        <v>#NUM!</v>
      </c>
    </row>
    <row r="69" spans="1:13">
      <c r="A69">
        <f>'Pretax Summary'!A70</f>
        <v>1979</v>
      </c>
      <c r="B69" s="36" t="e">
        <f>'Pretax Summary'!H70</f>
        <v>#NUM!</v>
      </c>
      <c r="C69" s="36" t="e">
        <f>'Pretax Summary'!I70</f>
        <v>#NUM!</v>
      </c>
      <c r="D69" s="36" t="e">
        <f>'Pretax Summary'!J70</f>
        <v>#NUM!</v>
      </c>
      <c r="E69" s="37" t="e">
        <f ca="1">'Posttax Summary'!H70</f>
        <v>#NUM!</v>
      </c>
      <c r="F69" s="37" t="e">
        <f ca="1">'Posttax Summary'!I70</f>
        <v>#NUM!</v>
      </c>
      <c r="G69" s="37" t="e">
        <f ca="1">'Posttax Summary'!J70</f>
        <v>#NUM!</v>
      </c>
      <c r="H69" s="38" t="e">
        <f t="shared" ca="1" si="4"/>
        <v>#NUM!</v>
      </c>
      <c r="I69" s="38" t="e">
        <f t="shared" ca="1" si="5"/>
        <v>#NUM!</v>
      </c>
      <c r="J69" s="38" t="e">
        <f t="shared" ca="1" si="6"/>
        <v>#NUM!</v>
      </c>
    </row>
    <row r="70" spans="1:13">
      <c r="A70">
        <f>'Pretax Summary'!A71</f>
        <v>1980</v>
      </c>
      <c r="B70" s="36">
        <f>'Pretax Summary'!H71</f>
        <v>-5.1845733195234778E-2</v>
      </c>
      <c r="C70" s="36">
        <f>'Pretax Summary'!I71</f>
        <v>8.515989615280084E-2</v>
      </c>
      <c r="D70" s="36">
        <f>'Pretax Summary'!J71</f>
        <v>0.89128993565858416</v>
      </c>
      <c r="E70" s="37">
        <f ca="1">'Posttax Summary'!H71</f>
        <v>-3.7307165426836431E-2</v>
      </c>
      <c r="F70" s="37">
        <f ca="1">'Posttax Summary'!I71</f>
        <v>2.9090672046879762E-2</v>
      </c>
      <c r="G70" s="37">
        <f ca="1">'Posttax Summary'!J71</f>
        <v>0.84072290900371582</v>
      </c>
      <c r="H70" s="38">
        <f t="shared" ca="1" si="4"/>
        <v>-4.4576449311035604E-2</v>
      </c>
      <c r="I70" s="38">
        <f t="shared" ca="1" si="5"/>
        <v>5.7125284099840301E-2</v>
      </c>
      <c r="J70" s="38">
        <f t="shared" ca="1" si="6"/>
        <v>0.86600642233114999</v>
      </c>
      <c r="K70">
        <f t="shared" ref="K70:K104" ca="1" si="7">ABS(B70-E70)</f>
        <v>1.4538567768398347E-2</v>
      </c>
      <c r="L70">
        <f t="shared" ref="L70:L104" ca="1" si="8">ABS(C70-F70)</f>
        <v>5.6069224105921078E-2</v>
      </c>
      <c r="M70">
        <f t="shared" ref="M70:M104" ca="1" si="9">ABS(D70-G70)</f>
        <v>5.0567026654868341E-2</v>
      </c>
    </row>
    <row r="71" spans="1:13">
      <c r="A71">
        <f>'Pretax Summary'!A72</f>
        <v>1981</v>
      </c>
      <c r="B71" s="36">
        <f>'Pretax Summary'!H72</f>
        <v>-4.6719531511381862E-2</v>
      </c>
      <c r="C71" s="36">
        <f>'Pretax Summary'!I72</f>
        <v>6.8860960399569349E-2</v>
      </c>
      <c r="D71" s="36">
        <f>'Pretax Summary'!J72</f>
        <v>0.85576159671279917</v>
      </c>
      <c r="E71" s="37">
        <f ca="1">'Posttax Summary'!H72</f>
        <v>-3.4190068927089534E-2</v>
      </c>
      <c r="F71" s="37">
        <f ca="1">'Posttax Summary'!I72</f>
        <v>1.8319183102311065E-2</v>
      </c>
      <c r="G71" s="37">
        <f ca="1">'Posttax Summary'!J72</f>
        <v>0.82023485885025105</v>
      </c>
      <c r="H71" s="38">
        <f t="shared" ca="1" si="4"/>
        <v>-4.0454800219235698E-2</v>
      </c>
      <c r="I71" s="38">
        <f t="shared" ca="1" si="5"/>
        <v>4.3590071750940207E-2</v>
      </c>
      <c r="J71" s="38">
        <f t="shared" ca="1" si="6"/>
        <v>0.83799822778152511</v>
      </c>
      <c r="K71">
        <f t="shared" ca="1" si="7"/>
        <v>1.2529462584292328E-2</v>
      </c>
      <c r="L71">
        <f t="shared" ca="1" si="8"/>
        <v>5.0541777297258283E-2</v>
      </c>
      <c r="M71">
        <f t="shared" ca="1" si="9"/>
        <v>3.5526737862548119E-2</v>
      </c>
    </row>
    <row r="72" spans="1:13">
      <c r="A72">
        <f>'Pretax Summary'!A73</f>
        <v>1982</v>
      </c>
      <c r="B72" s="36">
        <f>'Pretax Summary'!H73</f>
        <v>-4.4753197356369734E-2</v>
      </c>
      <c r="C72" s="36">
        <f>'Pretax Summary'!I73</f>
        <v>6.5644357989891988E-2</v>
      </c>
      <c r="D72" s="36">
        <f>'Pretax Summary'!J73</f>
        <v>0.84060300018082224</v>
      </c>
      <c r="E72" s="37">
        <f ca="1">'Posttax Summary'!H73</f>
        <v>-3.3791011538315985E-2</v>
      </c>
      <c r="F72" s="37">
        <f ca="1">'Posttax Summary'!I73</f>
        <v>1.95401700551463E-2</v>
      </c>
      <c r="G72" s="37">
        <f ca="1">'Posttax Summary'!J73</f>
        <v>0.81418328022200392</v>
      </c>
      <c r="H72" s="38">
        <f t="shared" ca="1" si="4"/>
        <v>-3.9272104447342859E-2</v>
      </c>
      <c r="I72" s="38">
        <f t="shared" ca="1" si="5"/>
        <v>4.2592264022519144E-2</v>
      </c>
      <c r="J72" s="38">
        <f t="shared" ca="1" si="6"/>
        <v>0.82739314020141308</v>
      </c>
      <c r="K72">
        <f t="shared" ca="1" si="7"/>
        <v>1.0962185818053749E-2</v>
      </c>
      <c r="L72">
        <f t="shared" ca="1" si="8"/>
        <v>4.6104187934745688E-2</v>
      </c>
      <c r="M72">
        <f t="shared" ca="1" si="9"/>
        <v>2.6419719958818311E-2</v>
      </c>
    </row>
    <row r="73" spans="1:13">
      <c r="A73">
        <f>'Pretax Summary'!A74</f>
        <v>1983</v>
      </c>
      <c r="B73" s="36">
        <f>'Pretax Summary'!H74</f>
        <v>-3.9086666704493234E-2</v>
      </c>
      <c r="C73" s="36">
        <f>'Pretax Summary'!I74</f>
        <v>4.8851976727064095E-2</v>
      </c>
      <c r="D73" s="36">
        <f>'Pretax Summary'!J74</f>
        <v>0.78369449795479595</v>
      </c>
      <c r="E73" s="37">
        <f ca="1">'Posttax Summary'!H74</f>
        <v>-2.9697583557637186E-2</v>
      </c>
      <c r="F73" s="37">
        <f ca="1">'Posttax Summary'!I74</f>
        <v>6.7714254574438026E-3</v>
      </c>
      <c r="G73" s="37">
        <f ca="1">'Posttax Summary'!J74</f>
        <v>0.77125846448555557</v>
      </c>
      <c r="H73" s="38">
        <f t="shared" ca="1" si="4"/>
        <v>-3.439212513106521E-2</v>
      </c>
      <c r="I73" s="38">
        <f t="shared" ca="1" si="5"/>
        <v>2.7811701092253949E-2</v>
      </c>
      <c r="J73" s="38">
        <f t="shared" ca="1" si="6"/>
        <v>0.77747648122017576</v>
      </c>
      <c r="K73">
        <f t="shared" ca="1" si="7"/>
        <v>9.3890831468560476E-3</v>
      </c>
      <c r="L73">
        <f t="shared" ca="1" si="8"/>
        <v>4.2080551269620292E-2</v>
      </c>
      <c r="M73">
        <f t="shared" ca="1" si="9"/>
        <v>1.2436033469240382E-2</v>
      </c>
    </row>
    <row r="74" spans="1:13">
      <c r="A74">
        <f>'Pretax Summary'!A75</f>
        <v>1984</v>
      </c>
      <c r="B74" s="36">
        <f>'Pretax Summary'!H75</f>
        <v>-3.3673531052745287E-2</v>
      </c>
      <c r="C74" s="36">
        <f>'Pretax Summary'!I75</f>
        <v>7.3517012640667012E-3</v>
      </c>
      <c r="D74" s="36">
        <f>'Pretax Summary'!J75</f>
        <v>0.82002054310313555</v>
      </c>
      <c r="E74" s="37">
        <f ca="1">'Posttax Summary'!H75</f>
        <v>-2.6055119230901647E-2</v>
      </c>
      <c r="F74" s="37">
        <f ca="1">'Posttax Summary'!I75</f>
        <v>-2.8764441802139995E-2</v>
      </c>
      <c r="G74" s="37">
        <f ca="1">'Posttax Summary'!J75</f>
        <v>0.82473783784734378</v>
      </c>
      <c r="H74" s="38">
        <f t="shared" ca="1" si="4"/>
        <v>-2.9864325141823467E-2</v>
      </c>
      <c r="I74" s="38">
        <f t="shared" ca="1" si="5"/>
        <v>-1.0706370269036647E-2</v>
      </c>
      <c r="J74" s="38">
        <f t="shared" ca="1" si="6"/>
        <v>0.82237919047523966</v>
      </c>
      <c r="K74">
        <f t="shared" ca="1" si="7"/>
        <v>7.6184118218436403E-3</v>
      </c>
      <c r="L74">
        <f t="shared" ca="1" si="8"/>
        <v>3.6116143066206696E-2</v>
      </c>
      <c r="M74">
        <f t="shared" ca="1" si="9"/>
        <v>4.7172947442082336E-3</v>
      </c>
    </row>
    <row r="75" spans="1:13">
      <c r="A75">
        <f>'Pretax Summary'!A76</f>
        <v>1985</v>
      </c>
      <c r="B75" s="36">
        <f>'Pretax Summary'!H76</f>
        <v>-3.0666058785116745E-2</v>
      </c>
      <c r="C75" s="36">
        <f>'Pretax Summary'!I76</f>
        <v>-5.5888596799240631E-3</v>
      </c>
      <c r="D75" s="36">
        <f>'Pretax Summary'!J76</f>
        <v>0.79239535249036797</v>
      </c>
      <c r="E75" s="37">
        <f ca="1">'Posttax Summary'!H76</f>
        <v>-2.4607969583558265E-2</v>
      </c>
      <c r="F75" s="37">
        <f ca="1">'Posttax Summary'!I76</f>
        <v>-3.9029657622903891E-2</v>
      </c>
      <c r="G75" s="37">
        <f ca="1">'Posttax Summary'!J76</f>
        <v>0.81917288502891861</v>
      </c>
      <c r="H75" s="38">
        <f t="shared" ca="1" si="4"/>
        <v>-2.7637014184337505E-2</v>
      </c>
      <c r="I75" s="38">
        <f t="shared" ca="1" si="5"/>
        <v>-2.2309258651413977E-2</v>
      </c>
      <c r="J75" s="38">
        <f t="shared" ca="1" si="6"/>
        <v>0.80578411875964329</v>
      </c>
      <c r="K75">
        <f t="shared" ca="1" si="7"/>
        <v>6.0580892015584809E-3</v>
      </c>
      <c r="L75">
        <f t="shared" ca="1" si="8"/>
        <v>3.3440797942979827E-2</v>
      </c>
      <c r="M75">
        <f t="shared" ca="1" si="9"/>
        <v>2.6777532538550641E-2</v>
      </c>
    </row>
    <row r="76" spans="1:13">
      <c r="A76">
        <f>'Pretax Summary'!A77</f>
        <v>1986</v>
      </c>
      <c r="B76" s="36">
        <f>'Pretax Summary'!H77</f>
        <v>-2.2354105532264579E-2</v>
      </c>
      <c r="C76" s="36">
        <f>'Pretax Summary'!I77</f>
        <v>1.0145040590241239E-2</v>
      </c>
      <c r="D76" s="36">
        <f>'Pretax Summary'!J77</f>
        <v>0.56408024246613353</v>
      </c>
      <c r="E76" s="37">
        <f ca="1">'Posttax Summary'!H77</f>
        <v>-1.6682898500571142E-2</v>
      </c>
      <c r="F76" s="37">
        <f ca="1">'Posttax Summary'!I77</f>
        <v>-2.9171583526034772E-2</v>
      </c>
      <c r="G76" s="37">
        <f ca="1">'Posttax Summary'!J77</f>
        <v>0.61325099903745328</v>
      </c>
      <c r="H76" s="38">
        <f t="shared" ca="1" si="4"/>
        <v>-1.951850201641786E-2</v>
      </c>
      <c r="I76" s="38">
        <f t="shared" ca="1" si="5"/>
        <v>-9.5132714678967667E-3</v>
      </c>
      <c r="J76" s="38">
        <f t="shared" ca="1" si="6"/>
        <v>0.58866562075179341</v>
      </c>
      <c r="K76">
        <f t="shared" ca="1" si="7"/>
        <v>5.6712070316934371E-3</v>
      </c>
      <c r="L76">
        <f t="shared" ca="1" si="8"/>
        <v>3.9316624116276011E-2</v>
      </c>
      <c r="M76">
        <f t="shared" ca="1" si="9"/>
        <v>4.9170756571319751E-2</v>
      </c>
    </row>
    <row r="77" spans="1:13">
      <c r="A77">
        <f>'Pretax Summary'!A78</f>
        <v>1987</v>
      </c>
      <c r="B77" s="36">
        <f>'Pretax Summary'!H78</f>
        <v>-2.1756890531701489E-2</v>
      </c>
      <c r="C77" s="36">
        <f>'Pretax Summary'!I78</f>
        <v>1.01661226270231E-2</v>
      </c>
      <c r="D77" s="36">
        <f>'Pretax Summary'!J78</f>
        <v>0.5462370946052979</v>
      </c>
      <c r="E77" s="37">
        <f ca="1">'Posttax Summary'!H78</f>
        <v>-1.5354101649317609E-2</v>
      </c>
      <c r="F77" s="37">
        <f ca="1">'Posttax Summary'!I78</f>
        <v>-2.0369683322115861E-2</v>
      </c>
      <c r="G77" s="37">
        <f ca="1">'Posttax Summary'!J78</f>
        <v>0.54610981762786048</v>
      </c>
      <c r="H77" s="38">
        <f t="shared" ca="1" si="4"/>
        <v>-1.8555496090509549E-2</v>
      </c>
      <c r="I77" s="38">
        <f t="shared" ca="1" si="5"/>
        <v>-5.1017803475463808E-3</v>
      </c>
      <c r="J77" s="38">
        <f t="shared" ca="1" si="6"/>
        <v>0.54617345611657919</v>
      </c>
      <c r="K77">
        <f t="shared" ca="1" si="7"/>
        <v>6.4027888823838808E-3</v>
      </c>
      <c r="L77">
        <f t="shared" ca="1" si="8"/>
        <v>3.0535805949138961E-2</v>
      </c>
      <c r="M77">
        <f t="shared" ca="1" si="9"/>
        <v>1.2727697743741828E-4</v>
      </c>
    </row>
    <row r="78" spans="1:13">
      <c r="A78">
        <f>'Pretax Summary'!A79</f>
        <v>1988</v>
      </c>
      <c r="B78" s="36">
        <f>'Pretax Summary'!H79</f>
        <v>-2.1147551614057791E-2</v>
      </c>
      <c r="C78" s="36">
        <f>'Pretax Summary'!I79</f>
        <v>2.0417548973974409E-2</v>
      </c>
      <c r="D78" s="36">
        <f>'Pretax Summary'!J79</f>
        <v>0.50551240706959599</v>
      </c>
      <c r="E78" s="37">
        <f ca="1">'Posttax Summary'!H79</f>
        <v>-1.4573985149177848E-2</v>
      </c>
      <c r="F78" s="37">
        <f ca="1">'Posttax Summary'!I79</f>
        <v>-6.6621071948756994E-3</v>
      </c>
      <c r="G78" s="37">
        <f ca="1">'Posttax Summary'!J79</f>
        <v>0.47776248525873499</v>
      </c>
      <c r="H78" s="38">
        <f t="shared" ca="1" si="4"/>
        <v>-1.786076838161782E-2</v>
      </c>
      <c r="I78" s="38">
        <f t="shared" ca="1" si="5"/>
        <v>6.8777208895493547E-3</v>
      </c>
      <c r="J78" s="38">
        <f t="shared" ca="1" si="6"/>
        <v>0.49163744616416549</v>
      </c>
      <c r="K78">
        <f t="shared" ca="1" si="7"/>
        <v>6.573566464879943E-3</v>
      </c>
      <c r="L78">
        <f t="shared" ca="1" si="8"/>
        <v>2.7079656168850108E-2</v>
      </c>
      <c r="M78">
        <f t="shared" ca="1" si="9"/>
        <v>2.7749921810861E-2</v>
      </c>
    </row>
    <row r="79" spans="1:13">
      <c r="A79">
        <f>'Pretax Summary'!A80</f>
        <v>1989</v>
      </c>
      <c r="B79" s="36">
        <f>'Pretax Summary'!H80</f>
        <v>-1.5256744010558099E-2</v>
      </c>
      <c r="C79" s="36">
        <f>'Pretax Summary'!I80</f>
        <v>-2.1359825947414701E-2</v>
      </c>
      <c r="D79" s="36">
        <f>'Pretax Summary'!J80</f>
        <v>0.55849462833628838</v>
      </c>
      <c r="E79" s="37">
        <f ca="1">'Posttax Summary'!H80</f>
        <v>-8.3164831132805928E-3</v>
      </c>
      <c r="F79" s="37">
        <f ca="1">'Posttax Summary'!I80</f>
        <v>-4.6444904034000367E-2</v>
      </c>
      <c r="G79" s="37">
        <f ca="1">'Posttax Summary'!J80</f>
        <v>0.51595195424958784</v>
      </c>
      <c r="H79" s="38">
        <f t="shared" ca="1" si="4"/>
        <v>-1.1786613561919346E-2</v>
      </c>
      <c r="I79" s="38">
        <f t="shared" ca="1" si="5"/>
        <v>-3.3902364990707534E-2</v>
      </c>
      <c r="J79" s="38">
        <f t="shared" ca="1" si="6"/>
        <v>0.53722329129293811</v>
      </c>
      <c r="K79">
        <f t="shared" ca="1" si="7"/>
        <v>6.9402608972775059E-3</v>
      </c>
      <c r="L79">
        <f t="shared" ca="1" si="8"/>
        <v>2.5085078086585666E-2</v>
      </c>
      <c r="M79">
        <f t="shared" ca="1" si="9"/>
        <v>4.2542674086700538E-2</v>
      </c>
    </row>
    <row r="80" spans="1:13">
      <c r="A80">
        <f>'Pretax Summary'!A81</f>
        <v>1990</v>
      </c>
      <c r="B80" s="36">
        <f>'Pretax Summary'!H81</f>
        <v>-1.6245887208662602E-2</v>
      </c>
      <c r="C80" s="36">
        <f>'Pretax Summary'!I81</f>
        <v>-2.1199318415496937E-2</v>
      </c>
      <c r="D80" s="36">
        <f>'Pretax Summary'!J81</f>
        <v>0.57488681065407232</v>
      </c>
      <c r="E80" s="37">
        <f ca="1">'Posttax Summary'!H81</f>
        <v>-8.2808021454219283E-3</v>
      </c>
      <c r="F80" s="37">
        <f ca="1">'Posttax Summary'!I81</f>
        <v>-4.7520857182781873E-2</v>
      </c>
      <c r="G80" s="37">
        <f ca="1">'Posttax Summary'!J81</f>
        <v>0.51680391081346988</v>
      </c>
      <c r="H80" s="38">
        <f t="shared" ca="1" si="4"/>
        <v>-1.2263344677042265E-2</v>
      </c>
      <c r="I80" s="38">
        <f t="shared" ca="1" si="5"/>
        <v>-3.4360087799139405E-2</v>
      </c>
      <c r="J80" s="38">
        <f t="shared" ca="1" si="6"/>
        <v>0.5458453607337711</v>
      </c>
      <c r="K80">
        <f t="shared" ca="1" si="7"/>
        <v>7.9650850632406733E-3</v>
      </c>
      <c r="L80">
        <f t="shared" ca="1" si="8"/>
        <v>2.6321538767284935E-2</v>
      </c>
      <c r="M80">
        <f t="shared" ca="1" si="9"/>
        <v>5.8082899840602442E-2</v>
      </c>
    </row>
    <row r="81" spans="1:13">
      <c r="A81">
        <f>'Pretax Summary'!A82</f>
        <v>1991</v>
      </c>
      <c r="B81" s="36">
        <f>'Pretax Summary'!H82</f>
        <v>-1.4469537777182406E-2</v>
      </c>
      <c r="C81" s="36">
        <f>'Pretax Summary'!I82</f>
        <v>-3.2291956791939191E-2</v>
      </c>
      <c r="D81" s="36">
        <f>'Pretax Summary'!J82</f>
        <v>0.57660267181596958</v>
      </c>
      <c r="E81" s="37">
        <f ca="1">'Posttax Summary'!H82</f>
        <v>-5.278654566503338E-3</v>
      </c>
      <c r="F81" s="37">
        <f ca="1">'Posttax Summary'!I82</f>
        <v>-6.0950348467228244E-2</v>
      </c>
      <c r="G81" s="37">
        <f ca="1">'Posttax Summary'!J82</f>
        <v>0.50591474714150708</v>
      </c>
      <c r="H81" s="38">
        <f t="shared" ca="1" si="4"/>
        <v>-9.8740961718428721E-3</v>
      </c>
      <c r="I81" s="38">
        <f t="shared" ca="1" si="5"/>
        <v>-4.6621152629583718E-2</v>
      </c>
      <c r="J81" s="38">
        <f t="shared" ca="1" si="6"/>
        <v>0.54125870947873833</v>
      </c>
      <c r="K81">
        <f t="shared" ca="1" si="7"/>
        <v>9.1908832106790683E-3</v>
      </c>
      <c r="L81">
        <f t="shared" ca="1" si="8"/>
        <v>2.8658391675289052E-2</v>
      </c>
      <c r="M81">
        <f t="shared" ca="1" si="9"/>
        <v>7.0687924674462499E-2</v>
      </c>
    </row>
    <row r="82" spans="1:13">
      <c r="A82">
        <f>'Pretax Summary'!A83</f>
        <v>1992</v>
      </c>
      <c r="B82" s="36">
        <f>'Pretax Summary'!H83</f>
        <v>-1.1702522095329515E-2</v>
      </c>
      <c r="C82" s="36">
        <f>'Pretax Summary'!I83</f>
        <v>-7.1803390000391709E-2</v>
      </c>
      <c r="D82" s="36">
        <f>'Pretax Summary'!J83</f>
        <v>0.68931122094388342</v>
      </c>
      <c r="E82" s="37">
        <f ca="1">'Posttax Summary'!H83</f>
        <v>-1.4505591266387174E-3</v>
      </c>
      <c r="F82" s="37">
        <f ca="1">'Posttax Summary'!I83</f>
        <v>-0.10065535800515468</v>
      </c>
      <c r="G82" s="37">
        <f ca="1">'Posttax Summary'!J83</f>
        <v>0.60610340871673318</v>
      </c>
      <c r="H82" s="38">
        <f t="shared" ca="1" si="4"/>
        <v>-6.5765406109841162E-3</v>
      </c>
      <c r="I82" s="38">
        <f t="shared" ca="1" si="5"/>
        <v>-8.6229374002773196E-2</v>
      </c>
      <c r="J82" s="38">
        <f t="shared" ca="1" si="6"/>
        <v>0.6477073148303083</v>
      </c>
      <c r="K82">
        <f t="shared" ca="1" si="7"/>
        <v>1.0251962968690798E-2</v>
      </c>
      <c r="L82">
        <f t="shared" ca="1" si="8"/>
        <v>2.8851968004762973E-2</v>
      </c>
      <c r="M82">
        <f t="shared" ca="1" si="9"/>
        <v>8.3207812227150235E-2</v>
      </c>
    </row>
    <row r="83" spans="1:13">
      <c r="A83">
        <f>'Pretax Summary'!A84</f>
        <v>1993</v>
      </c>
      <c r="B83" s="36">
        <f>'Pretax Summary'!H84</f>
        <v>-1.9202115562969024E-2</v>
      </c>
      <c r="C83" s="36">
        <f>'Pretax Summary'!I84</f>
        <v>-8.1977922329724118E-2</v>
      </c>
      <c r="D83" s="36">
        <f>'Pretax Summary'!J84</f>
        <v>0.87339645980483449</v>
      </c>
      <c r="E83" s="37">
        <f ca="1">'Posttax Summary'!H84</f>
        <v>-7.1136359073429301E-3</v>
      </c>
      <c r="F83" s="37">
        <f ca="1">'Posttax Summary'!I84</f>
        <v>-0.12310234929281783</v>
      </c>
      <c r="G83" s="37">
        <f ca="1">'Posttax Summary'!J84</f>
        <v>0.83046061373920654</v>
      </c>
      <c r="H83" s="38">
        <f t="shared" ca="1" si="4"/>
        <v>-1.3157875735155977E-2</v>
      </c>
      <c r="I83" s="38">
        <f t="shared" ca="1" si="5"/>
        <v>-0.10254013581127097</v>
      </c>
      <c r="J83" s="38">
        <f t="shared" ca="1" si="6"/>
        <v>0.85192853677202052</v>
      </c>
      <c r="K83">
        <f t="shared" ca="1" si="7"/>
        <v>1.2088479655626094E-2</v>
      </c>
      <c r="L83">
        <f t="shared" ca="1" si="8"/>
        <v>4.1124426963093708E-2</v>
      </c>
      <c r="M83">
        <f t="shared" ca="1" si="9"/>
        <v>4.2935846065627947E-2</v>
      </c>
    </row>
    <row r="84" spans="1:13">
      <c r="A84">
        <f>'Pretax Summary'!A85</f>
        <v>1994</v>
      </c>
      <c r="B84" s="36">
        <f>'Pretax Summary'!H85</f>
        <v>-2.5591382611351077E-2</v>
      </c>
      <c r="C84" s="36">
        <f>'Pretax Summary'!I85</f>
        <v>-6.6718815947693244E-2</v>
      </c>
      <c r="D84" s="36">
        <f>'Pretax Summary'!J85</f>
        <v>0.90067804554707087</v>
      </c>
      <c r="E84" s="37">
        <f ca="1">'Posttax Summary'!H85</f>
        <v>-1.2078541840124246E-2</v>
      </c>
      <c r="F84" s="37">
        <f ca="1">'Posttax Summary'!I85</f>
        <v>-0.12399937439597919</v>
      </c>
      <c r="G84" s="37">
        <f ca="1">'Posttax Summary'!J85</f>
        <v>0.91378627021297243</v>
      </c>
      <c r="H84" s="38">
        <f t="shared" ca="1" si="4"/>
        <v>-1.8834962225737661E-2</v>
      </c>
      <c r="I84" s="38">
        <f t="shared" ca="1" si="5"/>
        <v>-9.5359095171836217E-2</v>
      </c>
      <c r="J84" s="38">
        <f t="shared" ca="1" si="6"/>
        <v>0.90723215788002165</v>
      </c>
      <c r="K84">
        <f t="shared" ca="1" si="7"/>
        <v>1.3512840771226831E-2</v>
      </c>
      <c r="L84">
        <f t="shared" ca="1" si="8"/>
        <v>5.7280558448285945E-2</v>
      </c>
      <c r="M84">
        <f t="shared" ca="1" si="9"/>
        <v>1.3108224665901558E-2</v>
      </c>
    </row>
    <row r="85" spans="1:13">
      <c r="A85">
        <f>'Pretax Summary'!A86</f>
        <v>1995</v>
      </c>
      <c r="B85" s="36">
        <f>'Pretax Summary'!H86</f>
        <v>-2.2595913733387651E-2</v>
      </c>
      <c r="C85" s="36">
        <f>'Pretax Summary'!I86</f>
        <v>-7.3783195966119486E-2</v>
      </c>
      <c r="D85" s="36">
        <f>'Pretax Summary'!J86</f>
        <v>0.86272540145965659</v>
      </c>
      <c r="E85" s="37">
        <f ca="1">'Posttax Summary'!H86</f>
        <v>-9.120547158222081E-3</v>
      </c>
      <c r="F85" s="37">
        <f ca="1">'Posttax Summary'!I86</f>
        <v>-0.13578341325185617</v>
      </c>
      <c r="G85" s="37">
        <f ca="1">'Posttax Summary'!J86</f>
        <v>0.90082255976682157</v>
      </c>
      <c r="H85" s="38">
        <f t="shared" ca="1" si="4"/>
        <v>-1.5858230445804866E-2</v>
      </c>
      <c r="I85" s="38">
        <f t="shared" ca="1" si="5"/>
        <v>-0.10478330460898783</v>
      </c>
      <c r="J85" s="38">
        <f t="shared" ca="1" si="6"/>
        <v>0.88177398061323908</v>
      </c>
      <c r="K85">
        <f t="shared" ca="1" si="7"/>
        <v>1.347536657516557E-2</v>
      </c>
      <c r="L85">
        <f t="shared" ca="1" si="8"/>
        <v>6.2000217285736681E-2</v>
      </c>
      <c r="M85">
        <f t="shared" ca="1" si="9"/>
        <v>3.809715830716498E-2</v>
      </c>
    </row>
    <row r="86" spans="1:13">
      <c r="A86">
        <f>'Pretax Summary'!A87</f>
        <v>1996</v>
      </c>
      <c r="B86" s="36">
        <f>'Pretax Summary'!H87</f>
        <v>-2.7929883781029119E-2</v>
      </c>
      <c r="C86" s="36">
        <f>'Pretax Summary'!I87</f>
        <v>-8.1748877998391145E-2</v>
      </c>
      <c r="D86" s="36">
        <f>'Pretax Summary'!J87</f>
        <v>0.96468927391552994</v>
      </c>
      <c r="E86" s="37">
        <f ca="1">'Posttax Summary'!H87</f>
        <v>-1.3630470079047052E-2</v>
      </c>
      <c r="F86" s="37">
        <f ca="1">'Posttax Summary'!I87</f>
        <v>-0.14718756845550363</v>
      </c>
      <c r="G86" s="37">
        <f ca="1">'Posttax Summary'!J87</f>
        <v>1.0131859263547636</v>
      </c>
      <c r="H86" s="38">
        <f t="shared" ca="1" si="4"/>
        <v>-2.0780176930038086E-2</v>
      </c>
      <c r="I86" s="38">
        <f t="shared" ca="1" si="5"/>
        <v>-0.11446822322694739</v>
      </c>
      <c r="J86" s="38">
        <f t="shared" ca="1" si="6"/>
        <v>0.98893760013514675</v>
      </c>
      <c r="K86">
        <f t="shared" ca="1" si="7"/>
        <v>1.4299413701982067E-2</v>
      </c>
      <c r="L86">
        <f t="shared" ca="1" si="8"/>
        <v>6.5438690457112481E-2</v>
      </c>
      <c r="M86">
        <f t="shared" ca="1" si="9"/>
        <v>4.8496652439233623E-2</v>
      </c>
    </row>
    <row r="87" spans="1:13">
      <c r="A87">
        <f>'Pretax Summary'!A88</f>
        <v>1997</v>
      </c>
      <c r="B87" s="36">
        <f>'Pretax Summary'!H88</f>
        <v>-3.3973547728793907E-2</v>
      </c>
      <c r="C87" s="36">
        <f>'Pretax Summary'!I88</f>
        <v>-7.8760277263842826E-2</v>
      </c>
      <c r="D87" s="36">
        <f>'Pretax Summary'!J88</f>
        <v>1.0219148488630676</v>
      </c>
      <c r="E87" s="37">
        <f ca="1">'Posttax Summary'!H88</f>
        <v>-1.9275427212874008E-2</v>
      </c>
      <c r="F87" s="37">
        <f ca="1">'Posttax Summary'!I88</f>
        <v>-0.15325958130488671</v>
      </c>
      <c r="G87" s="37">
        <f ca="1">'Posttax Summary'!J88</f>
        <v>1.1110757749567863</v>
      </c>
      <c r="H87" s="38">
        <f t="shared" ca="1" si="4"/>
        <v>-2.6624487470833957E-2</v>
      </c>
      <c r="I87" s="38">
        <f t="shared" ca="1" si="5"/>
        <v>-0.11600992928436477</v>
      </c>
      <c r="J87" s="38">
        <f t="shared" ca="1" si="6"/>
        <v>1.066495311909927</v>
      </c>
      <c r="K87">
        <f t="shared" ca="1" si="7"/>
        <v>1.4698120515919899E-2</v>
      </c>
      <c r="L87">
        <f t="shared" ca="1" si="8"/>
        <v>7.4499304041043879E-2</v>
      </c>
      <c r="M87">
        <f t="shared" ca="1" si="9"/>
        <v>8.9160926093718729E-2</v>
      </c>
    </row>
    <row r="88" spans="1:13">
      <c r="A88">
        <f>'Pretax Summary'!A89</f>
        <v>1998</v>
      </c>
      <c r="B88" s="36">
        <f>'Pretax Summary'!H89</f>
        <v>-2.1037746154307091E-2</v>
      </c>
      <c r="C88" s="36">
        <f>'Pretax Summary'!I89</f>
        <v>-8.8583703781376033E-2</v>
      </c>
      <c r="D88" s="36">
        <f>'Pretax Summary'!J89</f>
        <v>0.85567993694570266</v>
      </c>
      <c r="E88" s="37">
        <f ca="1">'Posttax Summary'!H89</f>
        <v>-5.6868968133699793E-3</v>
      </c>
      <c r="F88" s="37">
        <f ca="1">'Posttax Summary'!I89</f>
        <v>-0.15892482670787211</v>
      </c>
      <c r="G88" s="37">
        <f ca="1">'Posttax Summary'!J89</f>
        <v>0.91265276021663166</v>
      </c>
      <c r="H88" s="38">
        <f t="shared" ca="1" si="4"/>
        <v>-1.3362321483838535E-2</v>
      </c>
      <c r="I88" s="38">
        <f t="shared" ca="1" si="5"/>
        <v>-0.12375426524462407</v>
      </c>
      <c r="J88" s="38">
        <f t="shared" ca="1" si="6"/>
        <v>0.88416634858116716</v>
      </c>
      <c r="K88">
        <f t="shared" ca="1" si="7"/>
        <v>1.5350849340937112E-2</v>
      </c>
      <c r="L88">
        <f t="shared" ca="1" si="8"/>
        <v>7.034112292649608E-2</v>
      </c>
      <c r="M88">
        <f t="shared" ca="1" si="9"/>
        <v>5.6972823270929007E-2</v>
      </c>
    </row>
    <row r="89" spans="1:13">
      <c r="A89">
        <f>'Pretax Summary'!A90</f>
        <v>1999</v>
      </c>
      <c r="B89" s="36">
        <f>'Pretax Summary'!H90</f>
        <v>-2.3327639415823942E-2</v>
      </c>
      <c r="C89" s="36">
        <f>'Pretax Summary'!I90</f>
        <v>-0.10120350407256706</v>
      </c>
      <c r="D89" s="36">
        <f>'Pretax Summary'!J90</f>
        <v>0.93789647296775347</v>
      </c>
      <c r="E89" s="37">
        <f ca="1">'Posttax Summary'!H90</f>
        <v>-8.0754644620046889E-3</v>
      </c>
      <c r="F89" s="37">
        <f ca="1">'Posttax Summary'!I90</f>
        <v>-0.16839082722100818</v>
      </c>
      <c r="G89" s="37">
        <f ca="1">'Posttax Summary'!J90</f>
        <v>0.98803923182402253</v>
      </c>
      <c r="H89" s="38">
        <f t="shared" ca="1" si="4"/>
        <v>-1.5701551938914315E-2</v>
      </c>
      <c r="I89" s="38">
        <f t="shared" ca="1" si="5"/>
        <v>-0.13479716564678762</v>
      </c>
      <c r="J89" s="38">
        <f t="shared" ca="1" si="6"/>
        <v>0.962967852395888</v>
      </c>
      <c r="K89">
        <f t="shared" ca="1" si="7"/>
        <v>1.5252174953819253E-2</v>
      </c>
      <c r="L89">
        <f t="shared" ca="1" si="8"/>
        <v>6.7187323148441114E-2</v>
      </c>
      <c r="M89">
        <f t="shared" ca="1" si="9"/>
        <v>5.0142758856269065E-2</v>
      </c>
    </row>
    <row r="90" spans="1:13">
      <c r="A90">
        <f>'Pretax Summary'!A91</f>
        <v>2000</v>
      </c>
      <c r="B90" s="36">
        <f>'Pretax Summary'!H91</f>
        <v>-3.5239565500813419E-2</v>
      </c>
      <c r="C90" s="36">
        <f>'Pretax Summary'!I91</f>
        <v>-0.1227672699590886</v>
      </c>
      <c r="D90" s="36">
        <f>'Pretax Summary'!J91</f>
        <v>1.1797961267656629</v>
      </c>
      <c r="E90" s="37">
        <f ca="1">'Posttax Summary'!H91</f>
        <v>-2.2397000627294217E-2</v>
      </c>
      <c r="F90" s="37">
        <f ca="1">'Posttax Summary'!I91</f>
        <v>-0.19661605203811405</v>
      </c>
      <c r="G90" s="37">
        <f ca="1">'Posttax Summary'!J91</f>
        <v>1.3136659829224926</v>
      </c>
      <c r="H90" s="38">
        <f t="shared" ca="1" si="4"/>
        <v>-2.8818283064053818E-2</v>
      </c>
      <c r="I90" s="38">
        <f t="shared" ca="1" si="5"/>
        <v>-0.15969166099860133</v>
      </c>
      <c r="J90" s="38">
        <f t="shared" ca="1" si="6"/>
        <v>1.2467310548440778</v>
      </c>
      <c r="K90">
        <f t="shared" ca="1" si="7"/>
        <v>1.2842564873519202E-2</v>
      </c>
      <c r="L90">
        <f t="shared" ca="1" si="8"/>
        <v>7.3848782079025455E-2</v>
      </c>
      <c r="M90">
        <f t="shared" ca="1" si="9"/>
        <v>0.13386985615682967</v>
      </c>
    </row>
    <row r="91" spans="1:13">
      <c r="A91">
        <f>'Pretax Summary'!A92</f>
        <v>2001</v>
      </c>
      <c r="B91" s="36">
        <f>'Pretax Summary'!H92</f>
        <v>-1.5815351632292196E-2</v>
      </c>
      <c r="C91" s="36">
        <f>'Pretax Summary'!I92</f>
        <v>-0.11500189254860105</v>
      </c>
      <c r="D91" s="36">
        <f>'Pretax Summary'!J92</f>
        <v>0.85635406385495361</v>
      </c>
      <c r="E91" s="37">
        <f ca="1">'Posttax Summary'!H92</f>
        <v>-2.4729681771362699E-5</v>
      </c>
      <c r="F91" s="37">
        <f ca="1">'Posttax Summary'!I92</f>
        <v>-0.17823840011261893</v>
      </c>
      <c r="G91" s="37">
        <f ca="1">'Posttax Summary'!J92</f>
        <v>0.88065385182278089</v>
      </c>
      <c r="H91" s="38">
        <f t="shared" ca="1" si="4"/>
        <v>-7.9200406570317794E-3</v>
      </c>
      <c r="I91" s="38">
        <f t="shared" ca="1" si="5"/>
        <v>-0.14662014633060999</v>
      </c>
      <c r="J91" s="38">
        <f t="shared" ca="1" si="6"/>
        <v>0.86850395783886725</v>
      </c>
      <c r="K91">
        <f t="shared" ca="1" si="7"/>
        <v>1.5790621950520833E-2</v>
      </c>
      <c r="L91">
        <f t="shared" ca="1" si="8"/>
        <v>6.3236507564017885E-2</v>
      </c>
      <c r="M91">
        <f t="shared" ca="1" si="9"/>
        <v>2.429978796782728E-2</v>
      </c>
    </row>
    <row r="92" spans="1:13">
      <c r="A92">
        <f>'Pretax Summary'!A93</f>
        <v>2002</v>
      </c>
      <c r="B92" s="36">
        <f>'Pretax Summary'!H93</f>
        <v>-1.8703683382704894E-2</v>
      </c>
      <c r="C92" s="36">
        <f>'Pretax Summary'!I93</f>
        <v>-0.1520245721129202</v>
      </c>
      <c r="D92" s="36">
        <f>'Pretax Summary'!J93</f>
        <v>1.0512223821260598</v>
      </c>
      <c r="E92" s="37">
        <f ca="1">'Posttax Summary'!H93</f>
        <v>-7.4762300910408142E-3</v>
      </c>
      <c r="F92" s="37">
        <f ca="1">'Posttax Summary'!I93</f>
        <v>-0.22077199802925318</v>
      </c>
      <c r="G92" s="37">
        <f ca="1">'Posttax Summary'!J93</f>
        <v>1.1864522771892636</v>
      </c>
      <c r="H92" s="38">
        <f t="shared" ca="1" si="4"/>
        <v>-1.3089956736872854E-2</v>
      </c>
      <c r="I92" s="38">
        <f t="shared" ca="1" si="5"/>
        <v>-0.18639828507108669</v>
      </c>
      <c r="J92" s="38">
        <f t="shared" ca="1" si="6"/>
        <v>1.1188373296576617</v>
      </c>
      <c r="K92">
        <f t="shared" ca="1" si="7"/>
        <v>1.122745329166408E-2</v>
      </c>
      <c r="L92">
        <f t="shared" ca="1" si="8"/>
        <v>6.8747425916332983E-2</v>
      </c>
      <c r="M92">
        <f t="shared" ca="1" si="9"/>
        <v>0.13522989506320382</v>
      </c>
    </row>
    <row r="93" spans="1:13">
      <c r="A93">
        <f>'Pretax Summary'!A94</f>
        <v>2003</v>
      </c>
      <c r="B93" s="36">
        <f>'Pretax Summary'!H94</f>
        <v>-2.2492981922607624E-2</v>
      </c>
      <c r="C93" s="36">
        <f>'Pretax Summary'!I94</f>
        <v>-0.15767401575907003</v>
      </c>
      <c r="D93" s="36">
        <f>'Pretax Summary'!J94</f>
        <v>1.1235294390690527</v>
      </c>
      <c r="E93" s="37">
        <f ca="1">'Posttax Summary'!H94</f>
        <v>-1.5969561852865688E-2</v>
      </c>
      <c r="F93" s="37">
        <f ca="1">'Posttax Summary'!I94</f>
        <v>-0.23553479533727228</v>
      </c>
      <c r="G93" s="37">
        <f ca="1">'Posttax Summary'!J94</f>
        <v>1.3719551077756829</v>
      </c>
      <c r="H93" s="38">
        <f t="shared" ca="1" si="4"/>
        <v>-1.9231271887736656E-2</v>
      </c>
      <c r="I93" s="38">
        <f t="shared" ca="1" si="5"/>
        <v>-0.19660440554817116</v>
      </c>
      <c r="J93" s="38">
        <f t="shared" ca="1" si="6"/>
        <v>1.2477422734223678</v>
      </c>
      <c r="K93">
        <f t="shared" ca="1" si="7"/>
        <v>6.5234200697419364E-3</v>
      </c>
      <c r="L93">
        <f t="shared" ca="1" si="8"/>
        <v>7.7860779578202255E-2</v>
      </c>
      <c r="M93">
        <f t="shared" ca="1" si="9"/>
        <v>0.24842566870663019</v>
      </c>
    </row>
    <row r="94" spans="1:13">
      <c r="A94">
        <f>'Pretax Summary'!A95</f>
        <v>2004</v>
      </c>
      <c r="B94" s="36">
        <f>'Pretax Summary'!H95</f>
        <v>-3.4324487984312646E-2</v>
      </c>
      <c r="C94" s="36">
        <f>'Pretax Summary'!I95</f>
        <v>-0.15139525629698558</v>
      </c>
      <c r="D94" s="36">
        <f>'Pretax Summary'!J95</f>
        <v>1.2437035828069352</v>
      </c>
      <c r="E94" s="37">
        <f ca="1">'Posttax Summary'!H95</f>
        <v>-2.6513334011315837E-2</v>
      </c>
      <c r="F94" s="37">
        <f ca="1">'Posttax Summary'!I95</f>
        <v>-0.2464359164841361</v>
      </c>
      <c r="G94" s="37">
        <f ca="1">'Posttax Summary'!J95</f>
        <v>1.5498797202744568</v>
      </c>
      <c r="H94" s="38">
        <f t="shared" ca="1" si="4"/>
        <v>-3.0418910997814241E-2</v>
      </c>
      <c r="I94" s="38">
        <f t="shared" ca="1" si="5"/>
        <v>-0.19891558639056084</v>
      </c>
      <c r="J94" s="38">
        <f t="shared" ca="1" si="6"/>
        <v>1.396791651540696</v>
      </c>
      <c r="K94">
        <f t="shared" ca="1" si="7"/>
        <v>7.8111539729968094E-3</v>
      </c>
      <c r="L94">
        <f t="shared" ca="1" si="8"/>
        <v>9.5040660187150516E-2</v>
      </c>
      <c r="M94">
        <f t="shared" ca="1" si="9"/>
        <v>0.30617613746752159</v>
      </c>
    </row>
    <row r="95" spans="1:13">
      <c r="A95">
        <f>'Pretax Summary'!A96</f>
        <v>2005</v>
      </c>
      <c r="B95" s="36">
        <f>'Pretax Summary'!H96</f>
        <v>-6.6216879924496319E-2</v>
      </c>
      <c r="C95" s="36">
        <f>'Pretax Summary'!I96</f>
        <v>-0.18253160742323771</v>
      </c>
      <c r="D95" s="36">
        <f>'Pretax Summary'!J96</f>
        <v>1.7302714603967404</v>
      </c>
      <c r="E95" s="37">
        <f ca="1">'Posttax Summary'!H96</f>
        <v>-5.0375897076224918E-2</v>
      </c>
      <c r="F95" s="37">
        <f ca="1">'Posttax Summary'!I96</f>
        <v>-0.26992351225520572</v>
      </c>
      <c r="G95" s="37">
        <f ca="1">'Posttax Summary'!J96</f>
        <v>1.9290315738484098</v>
      </c>
      <c r="H95" s="38">
        <f t="shared" ca="1" si="4"/>
        <v>-5.8296388500360619E-2</v>
      </c>
      <c r="I95" s="38">
        <f t="shared" ca="1" si="5"/>
        <v>-0.22622755983922171</v>
      </c>
      <c r="J95" s="38">
        <f t="shared" ca="1" si="6"/>
        <v>1.8296515171225751</v>
      </c>
      <c r="K95">
        <f t="shared" ca="1" si="7"/>
        <v>1.5840982848271401E-2</v>
      </c>
      <c r="L95">
        <f t="shared" ca="1" si="8"/>
        <v>8.7391904831968015E-2</v>
      </c>
      <c r="M95">
        <f t="shared" ca="1" si="9"/>
        <v>0.19876011345166944</v>
      </c>
    </row>
    <row r="96" spans="1:13">
      <c r="A96">
        <f>'Pretax Summary'!A97</f>
        <v>2006</v>
      </c>
      <c r="B96" s="36">
        <f>'Pretax Summary'!H97</f>
        <v>-2.1822440479338678E-2</v>
      </c>
      <c r="C96" s="36">
        <f>'Pretax Summary'!I97</f>
        <v>-0.11208182693577295</v>
      </c>
      <c r="D96" s="36">
        <f>'Pretax Summary'!J97</f>
        <v>0.89923663473483062</v>
      </c>
      <c r="E96" s="37">
        <f ca="1">'Posttax Summary'!H97</f>
        <v>5.3265287626713675E-3</v>
      </c>
      <c r="F96" s="37">
        <f ca="1">'Posttax Summary'!I97</f>
        <v>-0.1783476386475813</v>
      </c>
      <c r="G96" s="37">
        <f ca="1">'Posttax Summary'!J97</f>
        <v>0.77315879604372362</v>
      </c>
      <c r="H96" s="38">
        <f t="shared" ca="1" si="4"/>
        <v>-8.2479558583336554E-3</v>
      </c>
      <c r="I96" s="38">
        <f t="shared" ca="1" si="5"/>
        <v>-0.14521473279167713</v>
      </c>
      <c r="J96" s="38">
        <f t="shared" ca="1" si="6"/>
        <v>0.83619771538927712</v>
      </c>
      <c r="K96">
        <f t="shared" ca="1" si="7"/>
        <v>2.7148969242010046E-2</v>
      </c>
      <c r="L96">
        <f t="shared" ca="1" si="8"/>
        <v>6.6265811711808342E-2</v>
      </c>
      <c r="M96">
        <f t="shared" ca="1" si="9"/>
        <v>0.126077838691107</v>
      </c>
    </row>
    <row r="97" spans="1:13">
      <c r="A97">
        <f>'Pretax Summary'!A98</f>
        <v>2007</v>
      </c>
      <c r="B97" s="36">
        <f>'Pretax Summary'!H98</f>
        <v>-2.3958065666524031E-2</v>
      </c>
      <c r="C97" s="36">
        <f>'Pretax Summary'!I98</f>
        <v>-0.11222001069524823</v>
      </c>
      <c r="D97" s="36">
        <f>'Pretax Summary'!J98</f>
        <v>0.9262093615203244</v>
      </c>
      <c r="E97" s="37">
        <f ca="1">'Posttax Summary'!H98</f>
        <v>4.2788641838531483E-4</v>
      </c>
      <c r="F97" s="37">
        <f ca="1">'Posttax Summary'!I98</f>
        <v>-0.18527118696064981</v>
      </c>
      <c r="G97" s="37">
        <f ca="1">'Posttax Summary'!J98</f>
        <v>0.87881281964558333</v>
      </c>
      <c r="H97" s="38">
        <f t="shared" ca="1" si="4"/>
        <v>-1.1765089624069358E-2</v>
      </c>
      <c r="I97" s="38">
        <f t="shared" ca="1" si="5"/>
        <v>-0.14874559882794902</v>
      </c>
      <c r="J97" s="38">
        <f t="shared" ca="1" si="6"/>
        <v>0.90251109058295387</v>
      </c>
      <c r="K97">
        <f t="shared" ca="1" si="7"/>
        <v>2.4385952084909346E-2</v>
      </c>
      <c r="L97">
        <f t="shared" ca="1" si="8"/>
        <v>7.3051176265401585E-2</v>
      </c>
      <c r="M97">
        <f t="shared" ca="1" si="9"/>
        <v>4.7396541874741072E-2</v>
      </c>
    </row>
    <row r="98" spans="1:13">
      <c r="A98">
        <f>'Pretax Summary'!A99</f>
        <v>2008</v>
      </c>
      <c r="B98" s="36">
        <f>'Pretax Summary'!H99</f>
        <v>-2.3165139507437593E-2</v>
      </c>
      <c r="C98" s="36">
        <f>'Pretax Summary'!I99</f>
        <v>-0.12227402512575503</v>
      </c>
      <c r="D98" s="36">
        <f>'Pretax Summary'!J99</f>
        <v>0.95722871276838117</v>
      </c>
      <c r="E98" s="37">
        <f ca="1">'Posttax Summary'!H99</f>
        <v>4.2617499021138094E-3</v>
      </c>
      <c r="F98" s="37">
        <f ca="1">'Posttax Summary'!I99</f>
        <v>-0.17750721385687018</v>
      </c>
      <c r="G98" s="37">
        <f ca="1">'Posttax Summary'!J99</f>
        <v>0.78596048038358912</v>
      </c>
      <c r="H98" s="38">
        <f t="shared" ca="1" si="4"/>
        <v>-9.4516948026618919E-3</v>
      </c>
      <c r="I98" s="38">
        <f t="shared" ca="1" si="5"/>
        <v>-0.1498906194913126</v>
      </c>
      <c r="J98" s="38">
        <f t="shared" ca="1" si="6"/>
        <v>0.87159459657598515</v>
      </c>
      <c r="K98">
        <f t="shared" ca="1" si="7"/>
        <v>2.7426889409551403E-2</v>
      </c>
      <c r="L98">
        <f t="shared" ca="1" si="8"/>
        <v>5.5233188731115157E-2</v>
      </c>
      <c r="M98">
        <f t="shared" ca="1" si="9"/>
        <v>0.17126823238479205</v>
      </c>
    </row>
    <row r="99" spans="1:13">
      <c r="A99">
        <f>'Pretax Summary'!A100</f>
        <v>2009</v>
      </c>
      <c r="B99" s="36">
        <f>'Pretax Summary'!H100</f>
        <v>-2.1707934156840358E-2</v>
      </c>
      <c r="C99" s="36">
        <f>'Pretax Summary'!I100</f>
        <v>-8.9606316136398245E-2</v>
      </c>
      <c r="D99" s="36">
        <f>'Pretax Summary'!J100</f>
        <v>0.8232486552641638</v>
      </c>
      <c r="E99" s="37">
        <f ca="1">'Posttax Summary'!H100</f>
        <v>4.5280503963414098E-3</v>
      </c>
      <c r="F99" s="37">
        <f ca="1">'Posttax Summary'!I100</f>
        <v>-0.17786364637720875</v>
      </c>
      <c r="G99" s="37">
        <f ca="1">'Posttax Summary'!J100</f>
        <v>0.79125473178479244</v>
      </c>
      <c r="H99" s="38">
        <f t="shared" ca="1" si="4"/>
        <v>-8.5899418802494742E-3</v>
      </c>
      <c r="I99" s="38">
        <f t="shared" ca="1" si="5"/>
        <v>-0.1337349812568035</v>
      </c>
      <c r="J99" s="38">
        <f t="shared" ca="1" si="6"/>
        <v>0.80725169352447812</v>
      </c>
      <c r="K99">
        <f t="shared" ca="1" si="7"/>
        <v>2.6235984553181768E-2</v>
      </c>
      <c r="L99">
        <f t="shared" ca="1" si="8"/>
        <v>8.8257330240810505E-2</v>
      </c>
      <c r="M99">
        <f t="shared" ca="1" si="9"/>
        <v>3.1993923479371356E-2</v>
      </c>
    </row>
    <row r="100" spans="1:13">
      <c r="A100">
        <f>'Pretax Summary'!A101</f>
        <v>2010</v>
      </c>
      <c r="B100" s="36">
        <f>'Pretax Summary'!H101</f>
        <v>-2.5773526878655084E-2</v>
      </c>
      <c r="C100" s="36">
        <f>'Pretax Summary'!I101</f>
        <v>-9.9301697737710803E-2</v>
      </c>
      <c r="D100" s="36">
        <f>'Pretax Summary'!J101</f>
        <v>0.92107052132934886</v>
      </c>
      <c r="E100" s="37">
        <f ca="1">'Posttax Summary'!H101</f>
        <v>-3.4659851449014845E-5</v>
      </c>
      <c r="F100" s="37">
        <f ca="1">'Posttax Summary'!I101</f>
        <v>-0.17238108110745154</v>
      </c>
      <c r="G100" s="37">
        <f ca="1">'Posttax Summary'!J101</f>
        <v>0.84110578108018852</v>
      </c>
      <c r="H100" s="38">
        <f t="shared" ca="1" si="4"/>
        <v>-1.290409336505205E-2</v>
      </c>
      <c r="I100" s="38">
        <f t="shared" ca="1" si="5"/>
        <v>-0.13584138942258117</v>
      </c>
      <c r="J100" s="38">
        <f t="shared" ca="1" si="6"/>
        <v>0.88108815120476869</v>
      </c>
      <c r="K100">
        <f t="shared" ca="1" si="7"/>
        <v>2.5738867027206069E-2</v>
      </c>
      <c r="L100">
        <f t="shared" ca="1" si="8"/>
        <v>7.3079383369740736E-2</v>
      </c>
      <c r="M100">
        <f t="shared" ca="1" si="9"/>
        <v>7.9964740249160338E-2</v>
      </c>
    </row>
    <row r="101" spans="1:13">
      <c r="A101">
        <f>'Pretax Summary'!A102</f>
        <v>2011</v>
      </c>
      <c r="B101" s="36">
        <f>'Pretax Summary'!H102</f>
        <v>-2.9147535922779855E-2</v>
      </c>
      <c r="C101" s="36">
        <f>'Pretax Summary'!I102</f>
        <v>-8.7440308422943147E-2</v>
      </c>
      <c r="D101" s="36">
        <f>'Pretax Summary'!J102</f>
        <v>0.92266290761805947</v>
      </c>
      <c r="E101" s="37">
        <f ca="1">'Posttax Summary'!H102</f>
        <v>-3.6620188477249904E-3</v>
      </c>
      <c r="F101" s="37">
        <f ca="1">'Posttax Summary'!I102</f>
        <v>-0.16838814650758704</v>
      </c>
      <c r="G101" s="37">
        <f ca="1">'Posttax Summary'!J102</f>
        <v>0.88155947358490194</v>
      </c>
      <c r="H101" s="38">
        <f t="shared" ca="1" si="4"/>
        <v>-1.6404777385252423E-2</v>
      </c>
      <c r="I101" s="38">
        <f t="shared" ca="1" si="5"/>
        <v>-0.1279142274652651</v>
      </c>
      <c r="J101" s="38">
        <f t="shared" ca="1" si="6"/>
        <v>0.90211119060148071</v>
      </c>
      <c r="K101">
        <f t="shared" ca="1" si="7"/>
        <v>2.5485517075054864E-2</v>
      </c>
      <c r="L101">
        <f t="shared" ca="1" si="8"/>
        <v>8.0947838084643897E-2</v>
      </c>
      <c r="M101">
        <f t="shared" ca="1" si="9"/>
        <v>4.1103434033157527E-2</v>
      </c>
    </row>
    <row r="102" spans="1:13">
      <c r="A102">
        <f>'Pretax Summary'!A103</f>
        <v>2012</v>
      </c>
      <c r="B102" s="36">
        <f>'Pretax Summary'!H103</f>
        <v>-2.5595853329760332E-2</v>
      </c>
      <c r="C102" s="36">
        <f>'Pretax Summary'!I103</f>
        <v>-8.068234658463358E-2</v>
      </c>
      <c r="D102" s="36">
        <f>'Pretax Summary'!J103</f>
        <v>0.84335310928401164</v>
      </c>
      <c r="E102" s="37">
        <f ca="1">'Posttax Summary'!H103</f>
        <v>-3.0158192724764055E-3</v>
      </c>
      <c r="F102" s="37">
        <f ca="1">'Posttax Summary'!I103</f>
        <v>-0.16147582798854065</v>
      </c>
      <c r="G102" s="37">
        <f ca="1">'Posttax Summary'!J103</f>
        <v>0.83877880249506909</v>
      </c>
      <c r="H102" s="38">
        <f t="shared" ca="1" si="4"/>
        <v>-1.4305836301118369E-2</v>
      </c>
      <c r="I102" s="38">
        <f t="shared" ca="1" si="5"/>
        <v>-0.12107908728658712</v>
      </c>
      <c r="J102" s="38">
        <f t="shared" ca="1" si="6"/>
        <v>0.84106595588954036</v>
      </c>
      <c r="K102">
        <f t="shared" ca="1" si="7"/>
        <v>2.2580034057283926E-2</v>
      </c>
      <c r="L102">
        <f t="shared" ca="1" si="8"/>
        <v>8.0793481403907075E-2</v>
      </c>
      <c r="M102">
        <f t="shared" ca="1" si="9"/>
        <v>4.5743067889425504E-3</v>
      </c>
    </row>
    <row r="103" spans="1:13">
      <c r="A103">
        <f>'Pretax Summary'!A104</f>
        <v>2013</v>
      </c>
      <c r="B103" s="36">
        <f>'Pretax Summary'!H104</f>
        <v>-2.4144077050097135E-2</v>
      </c>
      <c r="C103" s="36">
        <f>'Pretax Summary'!I104</f>
        <v>-8.4822080906565067E-2</v>
      </c>
      <c r="D103" s="36">
        <f>'Pretax Summary'!J104</f>
        <v>0.83716995031104458</v>
      </c>
      <c r="E103" s="37">
        <f ca="1">'Posttax Summary'!H104</f>
        <v>-7.2501098959487642E-4</v>
      </c>
      <c r="F103" s="37">
        <f ca="1">'Posttax Summary'!I104</f>
        <v>-0.16084415131885033</v>
      </c>
      <c r="G103" s="37">
        <f ca="1">'Posttax Summary'!J104</f>
        <v>0.80149041069302207</v>
      </c>
      <c r="H103" s="38">
        <f t="shared" ca="1" si="4"/>
        <v>-1.2434544019846006E-2</v>
      </c>
      <c r="I103" s="38">
        <f t="shared" ca="1" si="5"/>
        <v>-0.1228331161127077</v>
      </c>
      <c r="J103" s="38">
        <f t="shared" ca="1" si="6"/>
        <v>0.81933018050203332</v>
      </c>
      <c r="K103">
        <f t="shared" ca="1" si="7"/>
        <v>2.3419066060502258E-2</v>
      </c>
      <c r="L103">
        <f t="shared" ca="1" si="8"/>
        <v>7.6022070412285259E-2</v>
      </c>
      <c r="M103">
        <f t="shared" ca="1" si="9"/>
        <v>3.5679539618022504E-2</v>
      </c>
    </row>
    <row r="104" spans="1:13">
      <c r="A104">
        <f>'Pretax Summary'!A105</f>
        <v>2014</v>
      </c>
      <c r="B104" s="36">
        <f>'Pretax Summary'!H105</f>
        <v>-2.4598934013481233E-2</v>
      </c>
      <c r="C104" s="36">
        <f>'Pretax Summary'!I105</f>
        <v>-0.1078073064186551</v>
      </c>
      <c r="D104" s="36">
        <f>'Pretax Summary'!J105</f>
        <v>0.92782430785158176</v>
      </c>
      <c r="E104" s="37">
        <f ca="1">'Posttax Summary'!H105</f>
        <v>4.7436459077994098E-3</v>
      </c>
      <c r="F104" s="37">
        <f ca="1">'Posttax Summary'!I105</f>
        <v>-0.17485032520749089</v>
      </c>
      <c r="G104" s="37">
        <f ca="1">'Posttax Summary'!J105</f>
        <v>0.7701061934282476</v>
      </c>
      <c r="H104" s="38">
        <f t="shared" ca="1" si="4"/>
        <v>-9.9276440528409116E-3</v>
      </c>
      <c r="I104" s="38">
        <f t="shared" ca="1" si="5"/>
        <v>-0.14132881581307299</v>
      </c>
      <c r="J104" s="38">
        <f t="shared" ca="1" si="6"/>
        <v>0.84896525063991468</v>
      </c>
      <c r="K104">
        <f t="shared" ca="1" si="7"/>
        <v>2.9342579921280643E-2</v>
      </c>
      <c r="L104">
        <f t="shared" ca="1" si="8"/>
        <v>6.7043018788835784E-2</v>
      </c>
      <c r="M104">
        <f t="shared" ca="1" si="9"/>
        <v>0.15771811442333417</v>
      </c>
    </row>
    <row r="105" spans="1:13">
      <c r="A105">
        <v>2015</v>
      </c>
      <c r="B105" s="36">
        <f>'Pretax Summary'!H106</f>
        <v>0</v>
      </c>
      <c r="C105" s="36">
        <f>'Pretax Summary'!I106</f>
        <v>0</v>
      </c>
      <c r="D105" s="36">
        <f>'Pretax Summary'!J106</f>
        <v>0</v>
      </c>
      <c r="E105" s="37" t="e">
        <f>'Posttax Summary'!H106</f>
        <v>#VALUE!</v>
      </c>
      <c r="F105" s="37" t="e">
        <f>'Posttax Summary'!I106</f>
        <v>#VALUE!</v>
      </c>
      <c r="G105" s="37" t="e">
        <f>'Posttax Summary'!J106</f>
        <v>#VALUE!</v>
      </c>
      <c r="H105" s="38" t="e">
        <f t="shared" si="4"/>
        <v>#VALUE!</v>
      </c>
      <c r="I105" s="38" t="e">
        <f t="shared" si="5"/>
        <v>#VALUE!</v>
      </c>
      <c r="J105" s="38" t="e">
        <f t="shared" si="6"/>
        <v>#VALUE!</v>
      </c>
      <c r="K105">
        <f ca="1">AVERAGE(K70:K104)</f>
        <v>1.470196733749198E-2</v>
      </c>
      <c r="L105">
        <f t="shared" ref="L105:M105" ca="1" si="10">AVERAGE(L70:L104)</f>
        <v>5.8139792766296432E-2</v>
      </c>
      <c r="M105">
        <f t="shared" ca="1" si="10"/>
        <v>7.3413318042054934E-2</v>
      </c>
    </row>
    <row r="106" spans="1:13">
      <c r="A106">
        <v>2016</v>
      </c>
      <c r="B106" s="36">
        <f>'Pretax Summary'!H107</f>
        <v>0</v>
      </c>
      <c r="C106" s="36">
        <f>'Pretax Summary'!I107</f>
        <v>0</v>
      </c>
      <c r="D106" s="36">
        <f>'Pretax Summary'!J107</f>
        <v>0</v>
      </c>
      <c r="E106" s="37">
        <f>'Posttax Summary'!H107</f>
        <v>0</v>
      </c>
      <c r="F106" s="37">
        <f>'Posttax Summary'!I107</f>
        <v>0</v>
      </c>
      <c r="G106" s="37">
        <f>'Posttax Summary'!J107</f>
        <v>0</v>
      </c>
      <c r="H106" s="38">
        <f t="shared" si="4"/>
        <v>0</v>
      </c>
      <c r="I106" s="38">
        <f t="shared" si="5"/>
        <v>0</v>
      </c>
      <c r="J106" s="38">
        <f t="shared" si="6"/>
        <v>0</v>
      </c>
    </row>
    <row r="107" spans="1:13">
      <c r="A107">
        <v>2017</v>
      </c>
      <c r="B107" s="36">
        <f>'Pretax Summary'!H108</f>
        <v>0</v>
      </c>
      <c r="C107" s="36">
        <f>'Pretax Summary'!I108</f>
        <v>0</v>
      </c>
      <c r="D107" s="36">
        <f>'Pretax Summary'!J108</f>
        <v>0</v>
      </c>
      <c r="E107" s="37">
        <f>'Posttax Summary'!H108</f>
        <v>0</v>
      </c>
      <c r="F107" s="37">
        <f>'Posttax Summary'!I108</f>
        <v>0</v>
      </c>
      <c r="G107" s="37">
        <f>'Posttax Summary'!J108</f>
        <v>0</v>
      </c>
      <c r="H107" s="38">
        <f t="shared" si="4"/>
        <v>0</v>
      </c>
      <c r="I107" s="38">
        <f t="shared" si="5"/>
        <v>0</v>
      </c>
      <c r="J107" s="38">
        <f t="shared" si="6"/>
        <v>0</v>
      </c>
    </row>
    <row r="108" spans="1:13">
      <c r="A108">
        <v>2018</v>
      </c>
      <c r="B108" s="36">
        <f>'Pretax Summary'!H109</f>
        <v>0</v>
      </c>
      <c r="C108" s="36">
        <f>'Pretax Summary'!I109</f>
        <v>0</v>
      </c>
      <c r="D108" s="36">
        <f>'Pretax Summary'!J109</f>
        <v>0</v>
      </c>
      <c r="E108" s="37">
        <f>'Posttax Summary'!H109</f>
        <v>0</v>
      </c>
      <c r="F108" s="37">
        <f>'Posttax Summary'!I109</f>
        <v>0</v>
      </c>
      <c r="G108" s="37">
        <f>'Posttax Summary'!J109</f>
        <v>0</v>
      </c>
      <c r="H108" s="38">
        <f t="shared" si="4"/>
        <v>0</v>
      </c>
      <c r="I108" s="38">
        <f t="shared" si="5"/>
        <v>0</v>
      </c>
      <c r="J108" s="38">
        <f t="shared" si="6"/>
        <v>0</v>
      </c>
    </row>
    <row r="109" spans="1:13">
      <c r="A109">
        <v>2019</v>
      </c>
      <c r="B109" s="36">
        <f>'Pretax Summary'!H110</f>
        <v>0</v>
      </c>
      <c r="C109" s="36">
        <f>'Pretax Summary'!I110</f>
        <v>0</v>
      </c>
      <c r="D109" s="36">
        <f>'Pretax Summary'!J110</f>
        <v>0</v>
      </c>
      <c r="E109" s="37">
        <f>'Posttax Summary'!H110</f>
        <v>0</v>
      </c>
      <c r="F109" s="37">
        <f>'Posttax Summary'!I110</f>
        <v>0</v>
      </c>
      <c r="G109" s="37">
        <f>'Posttax Summary'!J110</f>
        <v>0</v>
      </c>
      <c r="H109" s="38">
        <f t="shared" si="4"/>
        <v>0</v>
      </c>
      <c r="I109" s="38">
        <f t="shared" si="5"/>
        <v>0</v>
      </c>
      <c r="J109" s="38">
        <f t="shared" si="6"/>
        <v>0</v>
      </c>
    </row>
    <row r="110" spans="1:13">
      <c r="A110" t="s">
        <v>32</v>
      </c>
      <c r="B110" s="36" t="s">
        <v>32</v>
      </c>
      <c r="C110" s="36" t="s">
        <v>32</v>
      </c>
      <c r="D110" s="36" t="s">
        <v>32</v>
      </c>
      <c r="E110" s="37" t="s">
        <v>32</v>
      </c>
      <c r="F110" s="37" t="s">
        <v>32</v>
      </c>
      <c r="G110" s="37" t="s">
        <v>32</v>
      </c>
      <c r="H110" s="38" t="s">
        <v>32</v>
      </c>
      <c r="I110" s="38" t="s">
        <v>32</v>
      </c>
      <c r="J110" s="38" t="s">
        <v>32</v>
      </c>
    </row>
  </sheetData>
  <mergeCells count="3">
    <mergeCell ref="B1:D1"/>
    <mergeCell ref="E1:G1"/>
    <mergeCell ref="H1:J1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3A9-8E96-6C4D-8409-5865FB0935B7}">
  <dimension ref="A1:R105"/>
  <sheetViews>
    <sheetView zoomScale="61" workbookViewId="0">
      <selection activeCell="N2" sqref="N2:O105"/>
    </sheetView>
  </sheetViews>
  <sheetFormatPr baseColWidth="10" defaultRowHeight="20"/>
  <cols>
    <col min="1" max="5" width="10.85546875" style="47" bestFit="1" customWidth="1"/>
    <col min="6" max="10" width="10.85546875" style="55" bestFit="1" customWidth="1"/>
    <col min="11" max="11" width="11.140625" style="62" bestFit="1" customWidth="1"/>
    <col min="12" max="15" width="10.85546875" style="62" bestFit="1" customWidth="1"/>
    <col min="16" max="16" width="10.85546875" bestFit="1" customWidth="1"/>
    <col min="17" max="17" width="11.140625" bestFit="1" customWidth="1"/>
    <col min="18" max="18" width="13.5703125" bestFit="1" customWidth="1"/>
  </cols>
  <sheetData>
    <row r="1" spans="1:18">
      <c r="A1" s="98" t="s">
        <v>24</v>
      </c>
      <c r="B1" s="98"/>
      <c r="C1" s="98"/>
      <c r="D1" s="98"/>
      <c r="E1" s="98"/>
      <c r="F1" s="99" t="s">
        <v>25</v>
      </c>
      <c r="G1" s="99"/>
      <c r="H1" s="99"/>
      <c r="I1" s="99"/>
      <c r="J1" s="99"/>
      <c r="K1" s="100" t="s">
        <v>26</v>
      </c>
      <c r="L1" s="100"/>
      <c r="M1" s="100"/>
      <c r="N1" s="100"/>
      <c r="O1" s="100"/>
      <c r="P1" s="96" t="s">
        <v>7</v>
      </c>
      <c r="Q1" s="96"/>
      <c r="R1" s="96"/>
    </row>
    <row r="2" spans="1:18">
      <c r="A2" s="42" t="s">
        <v>27</v>
      </c>
      <c r="B2" s="43" t="s">
        <v>28</v>
      </c>
      <c r="C2" s="44" t="s">
        <v>29</v>
      </c>
      <c r="D2" s="43" t="s">
        <v>30</v>
      </c>
      <c r="E2" s="43" t="s">
        <v>49</v>
      </c>
      <c r="F2" s="49" t="s">
        <v>27</v>
      </c>
      <c r="G2" s="50" t="s">
        <v>28</v>
      </c>
      <c r="H2" s="51" t="s">
        <v>31</v>
      </c>
      <c r="I2" s="50" t="s">
        <v>30</v>
      </c>
      <c r="J2" s="50" t="s">
        <v>49</v>
      </c>
      <c r="K2" s="56" t="s">
        <v>27</v>
      </c>
      <c r="L2" s="57" t="s">
        <v>28</v>
      </c>
      <c r="M2" s="58" t="s">
        <v>29</v>
      </c>
      <c r="N2" s="57" t="s">
        <v>30</v>
      </c>
      <c r="O2" s="57" t="s">
        <v>49</v>
      </c>
      <c r="P2" s="18" t="s">
        <v>13</v>
      </c>
      <c r="Q2" s="18" t="s">
        <v>14</v>
      </c>
      <c r="R2" s="18" t="s">
        <v>15</v>
      </c>
    </row>
    <row r="3" spans="1:18">
      <c r="A3" s="45" t="s">
        <v>34</v>
      </c>
      <c r="B3" s="46">
        <v>1913</v>
      </c>
      <c r="C3" s="47">
        <v>1</v>
      </c>
      <c r="D3" s="48">
        <f>LOOKUP(B3,CPI!$A:$A,CPI!$B:$B)</f>
        <v>9.9</v>
      </c>
      <c r="E3" s="48">
        <f>LOOKUP(2018,CPI!$A:$A,CPI!$B:$B)</f>
        <v>251.107</v>
      </c>
      <c r="F3" s="52">
        <v>52619</v>
      </c>
      <c r="G3" s="53">
        <v>1913</v>
      </c>
      <c r="H3" s="54">
        <v>1</v>
      </c>
      <c r="I3" s="101">
        <f>LOOKUP(G3,CPI!$A:$A,CPI!$B:$B)</f>
        <v>9.9</v>
      </c>
      <c r="J3" s="101">
        <f>LOOKUP(2018,CPI!$A:$A,CPI!$B:$B)</f>
        <v>251.107</v>
      </c>
      <c r="K3" s="59">
        <f>[1]RawData!D149</f>
        <v>52619.05</v>
      </c>
      <c r="L3" s="60">
        <v>1913</v>
      </c>
      <c r="M3" s="61">
        <v>1</v>
      </c>
      <c r="N3" s="102">
        <f>LOOKUP(L3,CPI!$A:$A,CPI!$B:$B)</f>
        <v>9.9</v>
      </c>
      <c r="O3" s="102">
        <f>LOOKUP(2018,CPI!$A:$A,CPI!$B:$B)</f>
        <v>251.107</v>
      </c>
      <c r="P3" s="23" t="e">
        <f>A3/C3/D3*E3</f>
        <v>#VALUE!</v>
      </c>
      <c r="Q3" s="23">
        <f t="shared" ref="Q3:Q66" si="0">F3/H3/I3*J3</f>
        <v>1334646.3871717171</v>
      </c>
      <c r="R3" s="23">
        <f t="shared" ref="R3:R66" si="1">K3/M3/N3*O3</f>
        <v>1334647.6553888889</v>
      </c>
    </row>
    <row r="4" spans="1:18">
      <c r="A4" s="45" t="s">
        <v>34</v>
      </c>
      <c r="B4" s="46">
        <v>1914</v>
      </c>
      <c r="C4" s="47">
        <v>1</v>
      </c>
      <c r="D4" s="48">
        <f>LOOKUP(B4,CPI!$A:$A,CPI!$B:$B)</f>
        <v>10</v>
      </c>
      <c r="E4" s="48">
        <f>LOOKUP(2018,CPI!$A:$A,CPI!$B:$B)</f>
        <v>251.107</v>
      </c>
      <c r="G4" s="53">
        <v>1914</v>
      </c>
      <c r="I4" s="101">
        <f>LOOKUP(G4,CPI!$A:$A,CPI!$B:$B)</f>
        <v>10</v>
      </c>
      <c r="J4" s="101">
        <f>LOOKUP(2018,CPI!$A:$A,CPI!$B:$B)</f>
        <v>251.107</v>
      </c>
      <c r="L4" s="60">
        <v>1914</v>
      </c>
      <c r="N4" s="102">
        <f>LOOKUP(L4,CPI!$A:$A,CPI!$B:$B)</f>
        <v>10</v>
      </c>
      <c r="O4" s="102">
        <f>LOOKUP(2018,CPI!$A:$A,CPI!$B:$B)</f>
        <v>251.107</v>
      </c>
      <c r="P4" s="23" t="e">
        <f t="shared" ref="P4:P67" si="2">A4/C4/D4*E4</f>
        <v>#VALUE!</v>
      </c>
      <c r="Q4" s="23" t="e">
        <f t="shared" si="0"/>
        <v>#DIV/0!</v>
      </c>
      <c r="R4" s="23" t="e">
        <f t="shared" si="1"/>
        <v>#DIV/0!</v>
      </c>
    </row>
    <row r="5" spans="1:18">
      <c r="A5" s="45" t="s">
        <v>34</v>
      </c>
      <c r="B5" s="46">
        <v>1915</v>
      </c>
      <c r="C5" s="47">
        <v>1</v>
      </c>
      <c r="D5" s="48">
        <f>LOOKUP(B5,CPI!$A:$A,CPI!$B:$B)</f>
        <v>10.1</v>
      </c>
      <c r="E5" s="48">
        <f>LOOKUP(2018,CPI!$A:$A,CPI!$B:$B)</f>
        <v>251.107</v>
      </c>
      <c r="G5" s="53">
        <v>1915</v>
      </c>
      <c r="I5" s="101">
        <f>LOOKUP(G5,CPI!$A:$A,CPI!$B:$B)</f>
        <v>10.1</v>
      </c>
      <c r="J5" s="101">
        <f>LOOKUP(2018,CPI!$A:$A,CPI!$B:$B)</f>
        <v>251.107</v>
      </c>
      <c r="L5" s="60">
        <v>1915</v>
      </c>
      <c r="N5" s="102">
        <f>LOOKUP(L5,CPI!$A:$A,CPI!$B:$B)</f>
        <v>10.1</v>
      </c>
      <c r="O5" s="102">
        <f>LOOKUP(2018,CPI!$A:$A,CPI!$B:$B)</f>
        <v>251.107</v>
      </c>
      <c r="P5" s="23" t="e">
        <f t="shared" si="2"/>
        <v>#VALUE!</v>
      </c>
      <c r="Q5" s="23" t="e">
        <f t="shared" si="0"/>
        <v>#DIV/0!</v>
      </c>
      <c r="R5" s="23" t="e">
        <f t="shared" si="1"/>
        <v>#DIV/0!</v>
      </c>
    </row>
    <row r="6" spans="1:18">
      <c r="A6" s="45" t="s">
        <v>34</v>
      </c>
      <c r="B6" s="46">
        <v>1916</v>
      </c>
      <c r="C6" s="47">
        <v>1</v>
      </c>
      <c r="D6" s="48">
        <f>LOOKUP(B6,CPI!$A:$A,CPI!$B:$B)</f>
        <v>10.9</v>
      </c>
      <c r="E6" s="48">
        <f>LOOKUP(2018,CPI!$A:$A,CPI!$B:$B)</f>
        <v>251.107</v>
      </c>
      <c r="G6" s="53">
        <v>1916</v>
      </c>
      <c r="I6" s="101">
        <f>LOOKUP(G6,CPI!$A:$A,CPI!$B:$B)</f>
        <v>10.9</v>
      </c>
      <c r="J6" s="101">
        <f>LOOKUP(2018,CPI!$A:$A,CPI!$B:$B)</f>
        <v>251.107</v>
      </c>
      <c r="L6" s="60">
        <v>1916</v>
      </c>
      <c r="N6" s="102">
        <f>LOOKUP(L6,CPI!$A:$A,CPI!$B:$B)</f>
        <v>10.9</v>
      </c>
      <c r="O6" s="102">
        <f>LOOKUP(2018,CPI!$A:$A,CPI!$B:$B)</f>
        <v>251.107</v>
      </c>
      <c r="P6" s="23" t="e">
        <f t="shared" si="2"/>
        <v>#VALUE!</v>
      </c>
      <c r="Q6" s="23" t="e">
        <f t="shared" si="0"/>
        <v>#DIV/0!</v>
      </c>
      <c r="R6" s="23" t="e">
        <f t="shared" si="1"/>
        <v>#DIV/0!</v>
      </c>
    </row>
    <row r="7" spans="1:18">
      <c r="A7" s="45" t="s">
        <v>34</v>
      </c>
      <c r="B7" s="46">
        <v>1917</v>
      </c>
      <c r="C7" s="47">
        <v>1</v>
      </c>
      <c r="D7" s="48">
        <f>LOOKUP(B7,CPI!$A:$A,CPI!$B:$B)</f>
        <v>12.8</v>
      </c>
      <c r="E7" s="48">
        <f>LOOKUP(2018,CPI!$A:$A,CPI!$B:$B)</f>
        <v>251.107</v>
      </c>
      <c r="G7" s="53">
        <v>1917</v>
      </c>
      <c r="I7" s="101">
        <f>LOOKUP(G7,CPI!$A:$A,CPI!$B:$B)</f>
        <v>12.8</v>
      </c>
      <c r="J7" s="101">
        <f>LOOKUP(2018,CPI!$A:$A,CPI!$B:$B)</f>
        <v>251.107</v>
      </c>
      <c r="L7" s="60">
        <v>1917</v>
      </c>
      <c r="N7" s="102">
        <f>LOOKUP(L7,CPI!$A:$A,CPI!$B:$B)</f>
        <v>12.8</v>
      </c>
      <c r="O7" s="102">
        <f>LOOKUP(2018,CPI!$A:$A,CPI!$B:$B)</f>
        <v>251.107</v>
      </c>
      <c r="P7" s="23" t="e">
        <f t="shared" si="2"/>
        <v>#VALUE!</v>
      </c>
      <c r="Q7" s="23" t="e">
        <f t="shared" si="0"/>
        <v>#DIV/0!</v>
      </c>
      <c r="R7" s="23" t="e">
        <f t="shared" si="1"/>
        <v>#DIV/0!</v>
      </c>
    </row>
    <row r="8" spans="1:18">
      <c r="A8" s="45" t="s">
        <v>34</v>
      </c>
      <c r="B8" s="46">
        <v>1918</v>
      </c>
      <c r="C8" s="47">
        <v>1</v>
      </c>
      <c r="D8" s="48">
        <f>LOOKUP(B8,CPI!$A:$A,CPI!$B:$B)</f>
        <v>15.1</v>
      </c>
      <c r="E8" s="48">
        <f>LOOKUP(2018,CPI!$A:$A,CPI!$B:$B)</f>
        <v>251.107</v>
      </c>
      <c r="G8" s="53">
        <v>1918</v>
      </c>
      <c r="I8" s="101">
        <f>LOOKUP(G8,CPI!$A:$A,CPI!$B:$B)</f>
        <v>15.1</v>
      </c>
      <c r="J8" s="101">
        <f>LOOKUP(2018,CPI!$A:$A,CPI!$B:$B)</f>
        <v>251.107</v>
      </c>
      <c r="L8" s="60">
        <v>1918</v>
      </c>
      <c r="N8" s="102">
        <f>LOOKUP(L8,CPI!$A:$A,CPI!$B:$B)</f>
        <v>15.1</v>
      </c>
      <c r="O8" s="102">
        <f>LOOKUP(2018,CPI!$A:$A,CPI!$B:$B)</f>
        <v>251.107</v>
      </c>
      <c r="P8" s="23" t="e">
        <f t="shared" si="2"/>
        <v>#VALUE!</v>
      </c>
      <c r="Q8" s="23" t="e">
        <f t="shared" si="0"/>
        <v>#DIV/0!</v>
      </c>
      <c r="R8" s="23" t="e">
        <f t="shared" si="1"/>
        <v>#DIV/0!</v>
      </c>
    </row>
    <row r="9" spans="1:18">
      <c r="A9" s="45" t="s">
        <v>34</v>
      </c>
      <c r="B9" s="46">
        <v>1919</v>
      </c>
      <c r="C9" s="47">
        <v>1</v>
      </c>
      <c r="D9" s="48">
        <f>LOOKUP(B9,CPI!$A:$A,CPI!$B:$B)</f>
        <v>17.3</v>
      </c>
      <c r="E9" s="48">
        <f>LOOKUP(2018,CPI!$A:$A,CPI!$B:$B)</f>
        <v>251.107</v>
      </c>
      <c r="G9" s="53">
        <v>1919</v>
      </c>
      <c r="I9" s="101">
        <f>LOOKUP(G9,CPI!$A:$A,CPI!$B:$B)</f>
        <v>17.3</v>
      </c>
      <c r="J9" s="101">
        <f>LOOKUP(2018,CPI!$A:$A,CPI!$B:$B)</f>
        <v>251.107</v>
      </c>
      <c r="L9" s="60">
        <v>1919</v>
      </c>
      <c r="N9" s="102">
        <f>LOOKUP(L9,CPI!$A:$A,CPI!$B:$B)</f>
        <v>17.3</v>
      </c>
      <c r="O9" s="102">
        <f>LOOKUP(2018,CPI!$A:$A,CPI!$B:$B)</f>
        <v>251.107</v>
      </c>
      <c r="P9" s="23" t="e">
        <f t="shared" si="2"/>
        <v>#VALUE!</v>
      </c>
      <c r="Q9" s="23" t="e">
        <f t="shared" si="0"/>
        <v>#DIV/0!</v>
      </c>
      <c r="R9" s="23" t="e">
        <f t="shared" si="1"/>
        <v>#DIV/0!</v>
      </c>
    </row>
    <row r="10" spans="1:18">
      <c r="A10" s="45" t="s">
        <v>34</v>
      </c>
      <c r="B10" s="46">
        <v>1920</v>
      </c>
      <c r="C10" s="47">
        <v>1</v>
      </c>
      <c r="D10" s="48">
        <f>LOOKUP(B10,CPI!$A:$A,CPI!$B:$B)</f>
        <v>20</v>
      </c>
      <c r="E10" s="48">
        <f>LOOKUP(2018,CPI!$A:$A,CPI!$B:$B)</f>
        <v>251.107</v>
      </c>
      <c r="G10" s="53">
        <v>1920</v>
      </c>
      <c r="I10" s="101">
        <f>LOOKUP(G10,CPI!$A:$A,CPI!$B:$B)</f>
        <v>20</v>
      </c>
      <c r="J10" s="101">
        <f>LOOKUP(2018,CPI!$A:$A,CPI!$B:$B)</f>
        <v>251.107</v>
      </c>
      <c r="L10" s="60">
        <v>1920</v>
      </c>
      <c r="N10" s="102">
        <f>LOOKUP(L10,CPI!$A:$A,CPI!$B:$B)</f>
        <v>20</v>
      </c>
      <c r="O10" s="102">
        <f>LOOKUP(2018,CPI!$A:$A,CPI!$B:$B)</f>
        <v>251.107</v>
      </c>
      <c r="P10" s="23" t="e">
        <f t="shared" si="2"/>
        <v>#VALUE!</v>
      </c>
      <c r="Q10" s="23" t="e">
        <f t="shared" si="0"/>
        <v>#DIV/0!</v>
      </c>
      <c r="R10" s="23" t="e">
        <f t="shared" si="1"/>
        <v>#DIV/0!</v>
      </c>
    </row>
    <row r="11" spans="1:18">
      <c r="A11" s="45" t="s">
        <v>34</v>
      </c>
      <c r="B11" s="46">
        <v>1921</v>
      </c>
      <c r="C11" s="47">
        <v>1</v>
      </c>
      <c r="D11" s="48">
        <f>LOOKUP(B11,CPI!$A:$A,CPI!$B:$B)</f>
        <v>17.899999999999999</v>
      </c>
      <c r="E11" s="48">
        <f>LOOKUP(2018,CPI!$A:$A,CPI!$B:$B)</f>
        <v>251.107</v>
      </c>
      <c r="G11" s="53">
        <v>1921</v>
      </c>
      <c r="I11" s="101">
        <f>LOOKUP(G11,CPI!$A:$A,CPI!$B:$B)</f>
        <v>17.899999999999999</v>
      </c>
      <c r="J11" s="101">
        <f>LOOKUP(2018,CPI!$A:$A,CPI!$B:$B)</f>
        <v>251.107</v>
      </c>
      <c r="L11" s="60">
        <v>1921</v>
      </c>
      <c r="N11" s="102">
        <f>LOOKUP(L11,CPI!$A:$A,CPI!$B:$B)</f>
        <v>17.899999999999999</v>
      </c>
      <c r="O11" s="102">
        <f>LOOKUP(2018,CPI!$A:$A,CPI!$B:$B)</f>
        <v>251.107</v>
      </c>
      <c r="P11" s="23" t="e">
        <f t="shared" si="2"/>
        <v>#VALUE!</v>
      </c>
      <c r="Q11" s="23" t="e">
        <f t="shared" si="0"/>
        <v>#DIV/0!</v>
      </c>
      <c r="R11" s="23" t="e">
        <f t="shared" si="1"/>
        <v>#DIV/0!</v>
      </c>
    </row>
    <row r="12" spans="1:18">
      <c r="A12" s="45" t="s">
        <v>34</v>
      </c>
      <c r="B12" s="46">
        <v>1922</v>
      </c>
      <c r="C12" s="47">
        <v>1</v>
      </c>
      <c r="D12" s="48">
        <f>LOOKUP(B12,CPI!$A:$A,CPI!$B:$B)</f>
        <v>16.8</v>
      </c>
      <c r="E12" s="48">
        <f>LOOKUP(2018,CPI!$A:$A,CPI!$B:$B)</f>
        <v>251.107</v>
      </c>
      <c r="G12" s="53">
        <v>1922</v>
      </c>
      <c r="I12" s="101">
        <f>LOOKUP(G12,CPI!$A:$A,CPI!$B:$B)</f>
        <v>16.8</v>
      </c>
      <c r="J12" s="101">
        <f>LOOKUP(2018,CPI!$A:$A,CPI!$B:$B)</f>
        <v>251.107</v>
      </c>
      <c r="L12" s="60">
        <v>1922</v>
      </c>
      <c r="N12" s="102">
        <f>LOOKUP(L12,CPI!$A:$A,CPI!$B:$B)</f>
        <v>16.8</v>
      </c>
      <c r="O12" s="102">
        <f>LOOKUP(2018,CPI!$A:$A,CPI!$B:$B)</f>
        <v>251.107</v>
      </c>
      <c r="P12" s="23" t="e">
        <f t="shared" si="2"/>
        <v>#VALUE!</v>
      </c>
      <c r="Q12" s="23" t="e">
        <f t="shared" si="0"/>
        <v>#DIV/0!</v>
      </c>
      <c r="R12" s="23" t="e">
        <f t="shared" si="1"/>
        <v>#DIV/0!</v>
      </c>
    </row>
    <row r="13" spans="1:18">
      <c r="A13" s="45" t="s">
        <v>34</v>
      </c>
      <c r="B13" s="46">
        <v>1923</v>
      </c>
      <c r="C13" s="47">
        <v>1</v>
      </c>
      <c r="D13" s="48">
        <f>LOOKUP(B13,CPI!$A:$A,CPI!$B:$B)</f>
        <v>17.100000000000001</v>
      </c>
      <c r="E13" s="48">
        <f>LOOKUP(2018,CPI!$A:$A,CPI!$B:$B)</f>
        <v>251.107</v>
      </c>
      <c r="G13" s="53">
        <v>1923</v>
      </c>
      <c r="I13" s="101">
        <f>LOOKUP(G13,CPI!$A:$A,CPI!$B:$B)</f>
        <v>17.100000000000001</v>
      </c>
      <c r="J13" s="101">
        <f>LOOKUP(2018,CPI!$A:$A,CPI!$B:$B)</f>
        <v>251.107</v>
      </c>
      <c r="L13" s="60">
        <v>1923</v>
      </c>
      <c r="N13" s="102">
        <f>LOOKUP(L13,CPI!$A:$A,CPI!$B:$B)</f>
        <v>17.100000000000001</v>
      </c>
      <c r="O13" s="102">
        <f>LOOKUP(2018,CPI!$A:$A,CPI!$B:$B)</f>
        <v>251.107</v>
      </c>
      <c r="P13" s="23" t="e">
        <f t="shared" si="2"/>
        <v>#VALUE!</v>
      </c>
      <c r="Q13" s="23" t="e">
        <f t="shared" si="0"/>
        <v>#DIV/0!</v>
      </c>
      <c r="R13" s="23" t="e">
        <f t="shared" si="1"/>
        <v>#DIV/0!</v>
      </c>
    </row>
    <row r="14" spans="1:18">
      <c r="A14" s="45" t="s">
        <v>34</v>
      </c>
      <c r="B14" s="46">
        <v>1924</v>
      </c>
      <c r="C14" s="47">
        <v>1</v>
      </c>
      <c r="D14" s="48">
        <f>LOOKUP(B14,CPI!$A:$A,CPI!$B:$B)</f>
        <v>17.100000000000001</v>
      </c>
      <c r="E14" s="48">
        <f>LOOKUP(2018,CPI!$A:$A,CPI!$B:$B)</f>
        <v>251.107</v>
      </c>
      <c r="G14" s="53">
        <v>1924</v>
      </c>
      <c r="I14" s="101">
        <f>LOOKUP(G14,CPI!$A:$A,CPI!$B:$B)</f>
        <v>17.100000000000001</v>
      </c>
      <c r="J14" s="101">
        <f>LOOKUP(2018,CPI!$A:$A,CPI!$B:$B)</f>
        <v>251.107</v>
      </c>
      <c r="L14" s="60">
        <v>1924</v>
      </c>
      <c r="N14" s="102">
        <f>LOOKUP(L14,CPI!$A:$A,CPI!$B:$B)</f>
        <v>17.100000000000001</v>
      </c>
      <c r="O14" s="102">
        <f>LOOKUP(2018,CPI!$A:$A,CPI!$B:$B)</f>
        <v>251.107</v>
      </c>
      <c r="P14" s="23" t="e">
        <f t="shared" si="2"/>
        <v>#VALUE!</v>
      </c>
      <c r="Q14" s="23" t="e">
        <f t="shared" si="0"/>
        <v>#DIV/0!</v>
      </c>
      <c r="R14" s="23" t="e">
        <f t="shared" si="1"/>
        <v>#DIV/0!</v>
      </c>
    </row>
    <row r="15" spans="1:18">
      <c r="A15" s="45" t="s">
        <v>34</v>
      </c>
      <c r="B15" s="46">
        <v>1925</v>
      </c>
      <c r="C15" s="47">
        <v>1</v>
      </c>
      <c r="D15" s="48">
        <f>LOOKUP(B15,CPI!$A:$A,CPI!$B:$B)</f>
        <v>17.5</v>
      </c>
      <c r="E15" s="48">
        <f>LOOKUP(2018,CPI!$A:$A,CPI!$B:$B)</f>
        <v>251.107</v>
      </c>
      <c r="G15" s="53">
        <v>1925</v>
      </c>
      <c r="I15" s="101">
        <f>LOOKUP(G15,CPI!$A:$A,CPI!$B:$B)</f>
        <v>17.5</v>
      </c>
      <c r="J15" s="101">
        <f>LOOKUP(2018,CPI!$A:$A,CPI!$B:$B)</f>
        <v>251.107</v>
      </c>
      <c r="L15" s="60">
        <v>1925</v>
      </c>
      <c r="N15" s="102">
        <f>LOOKUP(L15,CPI!$A:$A,CPI!$B:$B)</f>
        <v>17.5</v>
      </c>
      <c r="O15" s="102">
        <f>LOOKUP(2018,CPI!$A:$A,CPI!$B:$B)</f>
        <v>251.107</v>
      </c>
      <c r="P15" s="23" t="e">
        <f t="shared" si="2"/>
        <v>#VALUE!</v>
      </c>
      <c r="Q15" s="23" t="e">
        <f t="shared" si="0"/>
        <v>#DIV/0!</v>
      </c>
      <c r="R15" s="23" t="e">
        <f t="shared" si="1"/>
        <v>#DIV/0!</v>
      </c>
    </row>
    <row r="16" spans="1:18">
      <c r="A16" s="45" t="s">
        <v>34</v>
      </c>
      <c r="B16" s="46">
        <v>1926</v>
      </c>
      <c r="C16" s="47">
        <v>1</v>
      </c>
      <c r="D16" s="48">
        <f>LOOKUP(B16,CPI!$A:$A,CPI!$B:$B)</f>
        <v>17.7</v>
      </c>
      <c r="E16" s="48">
        <f>LOOKUP(2018,CPI!$A:$A,CPI!$B:$B)</f>
        <v>251.107</v>
      </c>
      <c r="G16" s="53">
        <v>1926</v>
      </c>
      <c r="I16" s="101">
        <f>LOOKUP(G16,CPI!$A:$A,CPI!$B:$B)</f>
        <v>17.7</v>
      </c>
      <c r="J16" s="101">
        <f>LOOKUP(2018,CPI!$A:$A,CPI!$B:$B)</f>
        <v>251.107</v>
      </c>
      <c r="L16" s="60">
        <v>1926</v>
      </c>
      <c r="N16" s="102">
        <f>LOOKUP(L16,CPI!$A:$A,CPI!$B:$B)</f>
        <v>17.7</v>
      </c>
      <c r="O16" s="102">
        <f>LOOKUP(2018,CPI!$A:$A,CPI!$B:$B)</f>
        <v>251.107</v>
      </c>
      <c r="P16" s="23" t="e">
        <f t="shared" si="2"/>
        <v>#VALUE!</v>
      </c>
      <c r="Q16" s="23" t="e">
        <f t="shared" si="0"/>
        <v>#DIV/0!</v>
      </c>
      <c r="R16" s="23" t="e">
        <f t="shared" si="1"/>
        <v>#DIV/0!</v>
      </c>
    </row>
    <row r="17" spans="1:18">
      <c r="A17" s="45" t="s">
        <v>34</v>
      </c>
      <c r="B17" s="46">
        <v>1927</v>
      </c>
      <c r="C17" s="47">
        <v>1</v>
      </c>
      <c r="D17" s="48">
        <f>LOOKUP(B17,CPI!$A:$A,CPI!$B:$B)</f>
        <v>17.399999999999999</v>
      </c>
      <c r="E17" s="48">
        <f>LOOKUP(2018,CPI!$A:$A,CPI!$B:$B)</f>
        <v>251.107</v>
      </c>
      <c r="G17" s="53">
        <v>1927</v>
      </c>
      <c r="I17" s="101">
        <f>LOOKUP(G17,CPI!$A:$A,CPI!$B:$B)</f>
        <v>17.399999999999999</v>
      </c>
      <c r="J17" s="101">
        <f>LOOKUP(2018,CPI!$A:$A,CPI!$B:$B)</f>
        <v>251.107</v>
      </c>
      <c r="L17" s="60">
        <v>1927</v>
      </c>
      <c r="N17" s="102">
        <f>LOOKUP(L17,CPI!$A:$A,CPI!$B:$B)</f>
        <v>17.399999999999999</v>
      </c>
      <c r="O17" s="102">
        <f>LOOKUP(2018,CPI!$A:$A,CPI!$B:$B)</f>
        <v>251.107</v>
      </c>
      <c r="P17" s="23" t="e">
        <f t="shared" si="2"/>
        <v>#VALUE!</v>
      </c>
      <c r="Q17" s="23" t="e">
        <f t="shared" si="0"/>
        <v>#DIV/0!</v>
      </c>
      <c r="R17" s="23" t="e">
        <f t="shared" si="1"/>
        <v>#DIV/0!</v>
      </c>
    </row>
    <row r="18" spans="1:18">
      <c r="A18" s="45" t="s">
        <v>34</v>
      </c>
      <c r="B18" s="46">
        <v>1928</v>
      </c>
      <c r="C18" s="47">
        <v>1</v>
      </c>
      <c r="D18" s="48">
        <f>LOOKUP(B18,CPI!$A:$A,CPI!$B:$B)</f>
        <v>17.100000000000001</v>
      </c>
      <c r="E18" s="48">
        <f>LOOKUP(2018,CPI!$A:$A,CPI!$B:$B)</f>
        <v>251.107</v>
      </c>
      <c r="G18" s="53">
        <v>1928</v>
      </c>
      <c r="I18" s="101">
        <f>LOOKUP(G18,CPI!$A:$A,CPI!$B:$B)</f>
        <v>17.100000000000001</v>
      </c>
      <c r="J18" s="101">
        <f>LOOKUP(2018,CPI!$A:$A,CPI!$B:$B)</f>
        <v>251.107</v>
      </c>
      <c r="L18" s="60">
        <v>1928</v>
      </c>
      <c r="N18" s="102">
        <f>LOOKUP(L18,CPI!$A:$A,CPI!$B:$B)</f>
        <v>17.100000000000001</v>
      </c>
      <c r="O18" s="102">
        <f>LOOKUP(2018,CPI!$A:$A,CPI!$B:$B)</f>
        <v>251.107</v>
      </c>
      <c r="P18" s="23" t="e">
        <f t="shared" si="2"/>
        <v>#VALUE!</v>
      </c>
      <c r="Q18" s="23" t="e">
        <f t="shared" si="0"/>
        <v>#DIV/0!</v>
      </c>
      <c r="R18" s="23" t="e">
        <f t="shared" si="1"/>
        <v>#DIV/0!</v>
      </c>
    </row>
    <row r="19" spans="1:18">
      <c r="A19" s="45" t="s">
        <v>34</v>
      </c>
      <c r="B19" s="46">
        <v>1929</v>
      </c>
      <c r="C19" s="47">
        <v>1</v>
      </c>
      <c r="D19" s="48">
        <f>LOOKUP(B19,CPI!$A:$A,CPI!$B:$B)</f>
        <v>17.100000000000001</v>
      </c>
      <c r="E19" s="48">
        <f>LOOKUP(2018,CPI!$A:$A,CPI!$B:$B)</f>
        <v>251.107</v>
      </c>
      <c r="G19" s="53">
        <v>1929</v>
      </c>
      <c r="I19" s="101">
        <f>LOOKUP(G19,CPI!$A:$A,CPI!$B:$B)</f>
        <v>17.100000000000001</v>
      </c>
      <c r="J19" s="101">
        <f>LOOKUP(2018,CPI!$A:$A,CPI!$B:$B)</f>
        <v>251.107</v>
      </c>
      <c r="L19" s="60">
        <v>1929</v>
      </c>
      <c r="N19" s="102">
        <f>LOOKUP(L19,CPI!$A:$A,CPI!$B:$B)</f>
        <v>17.100000000000001</v>
      </c>
      <c r="O19" s="102">
        <f>LOOKUP(2018,CPI!$A:$A,CPI!$B:$B)</f>
        <v>251.107</v>
      </c>
      <c r="P19" s="23" t="e">
        <f t="shared" si="2"/>
        <v>#VALUE!</v>
      </c>
      <c r="Q19" s="23" t="e">
        <f t="shared" si="0"/>
        <v>#DIV/0!</v>
      </c>
      <c r="R19" s="23" t="e">
        <f t="shared" si="1"/>
        <v>#DIV/0!</v>
      </c>
    </row>
    <row r="20" spans="1:18">
      <c r="A20" s="45" t="s">
        <v>34</v>
      </c>
      <c r="B20" s="46">
        <v>1930</v>
      </c>
      <c r="C20" s="47">
        <v>1</v>
      </c>
      <c r="D20" s="48">
        <f>LOOKUP(B20,CPI!$A:$A,CPI!$B:$B)</f>
        <v>16.7</v>
      </c>
      <c r="E20" s="48">
        <f>LOOKUP(2018,CPI!$A:$A,CPI!$B:$B)</f>
        <v>251.107</v>
      </c>
      <c r="G20" s="53">
        <v>1930</v>
      </c>
      <c r="I20" s="101">
        <f>LOOKUP(G20,CPI!$A:$A,CPI!$B:$B)</f>
        <v>16.7</v>
      </c>
      <c r="J20" s="101">
        <f>LOOKUP(2018,CPI!$A:$A,CPI!$B:$B)</f>
        <v>251.107</v>
      </c>
      <c r="L20" s="60">
        <v>1930</v>
      </c>
      <c r="N20" s="102">
        <f>LOOKUP(L20,CPI!$A:$A,CPI!$B:$B)</f>
        <v>16.7</v>
      </c>
      <c r="O20" s="102">
        <f>LOOKUP(2018,CPI!$A:$A,CPI!$B:$B)</f>
        <v>251.107</v>
      </c>
      <c r="P20" s="23" t="e">
        <f t="shared" si="2"/>
        <v>#VALUE!</v>
      </c>
      <c r="Q20" s="23" t="e">
        <f t="shared" si="0"/>
        <v>#DIV/0!</v>
      </c>
      <c r="R20" s="23" t="e">
        <f t="shared" si="1"/>
        <v>#DIV/0!</v>
      </c>
    </row>
    <row r="21" spans="1:18">
      <c r="A21" s="45" t="s">
        <v>34</v>
      </c>
      <c r="B21" s="46">
        <v>1931</v>
      </c>
      <c r="C21" s="47">
        <v>1</v>
      </c>
      <c r="D21" s="48">
        <f>LOOKUP(B21,CPI!$A:$A,CPI!$B:$B)</f>
        <v>15.2</v>
      </c>
      <c r="E21" s="48">
        <f>LOOKUP(2018,CPI!$A:$A,CPI!$B:$B)</f>
        <v>251.107</v>
      </c>
      <c r="G21" s="53">
        <v>1931</v>
      </c>
      <c r="I21" s="101">
        <f>LOOKUP(G21,CPI!$A:$A,CPI!$B:$B)</f>
        <v>15.2</v>
      </c>
      <c r="J21" s="101">
        <f>LOOKUP(2018,CPI!$A:$A,CPI!$B:$B)</f>
        <v>251.107</v>
      </c>
      <c r="L21" s="60">
        <v>1931</v>
      </c>
      <c r="N21" s="102">
        <f>LOOKUP(L21,CPI!$A:$A,CPI!$B:$B)</f>
        <v>15.2</v>
      </c>
      <c r="O21" s="102">
        <f>LOOKUP(2018,CPI!$A:$A,CPI!$B:$B)</f>
        <v>251.107</v>
      </c>
      <c r="P21" s="23" t="e">
        <f t="shared" si="2"/>
        <v>#VALUE!</v>
      </c>
      <c r="Q21" s="23" t="e">
        <f t="shared" si="0"/>
        <v>#DIV/0!</v>
      </c>
      <c r="R21" s="23" t="e">
        <f t="shared" si="1"/>
        <v>#DIV/0!</v>
      </c>
    </row>
    <row r="22" spans="1:18">
      <c r="A22" s="45" t="s">
        <v>34</v>
      </c>
      <c r="B22" s="46">
        <v>1932</v>
      </c>
      <c r="C22" s="47">
        <v>1</v>
      </c>
      <c r="D22" s="48">
        <f>LOOKUP(B22,CPI!$A:$A,CPI!$B:$B)</f>
        <v>13.7</v>
      </c>
      <c r="E22" s="48">
        <f>LOOKUP(2018,CPI!$A:$A,CPI!$B:$B)</f>
        <v>251.107</v>
      </c>
      <c r="G22" s="53">
        <v>1932</v>
      </c>
      <c r="I22" s="101">
        <f>LOOKUP(G22,CPI!$A:$A,CPI!$B:$B)</f>
        <v>13.7</v>
      </c>
      <c r="J22" s="101">
        <f>LOOKUP(2018,CPI!$A:$A,CPI!$B:$B)</f>
        <v>251.107</v>
      </c>
      <c r="L22" s="60">
        <v>1932</v>
      </c>
      <c r="N22" s="102">
        <f>LOOKUP(L22,CPI!$A:$A,CPI!$B:$B)</f>
        <v>13.7</v>
      </c>
      <c r="O22" s="102">
        <f>LOOKUP(2018,CPI!$A:$A,CPI!$B:$B)</f>
        <v>251.107</v>
      </c>
      <c r="P22" s="23" t="e">
        <f t="shared" si="2"/>
        <v>#VALUE!</v>
      </c>
      <c r="Q22" s="23" t="e">
        <f t="shared" si="0"/>
        <v>#DIV/0!</v>
      </c>
      <c r="R22" s="23" t="e">
        <f t="shared" si="1"/>
        <v>#DIV/0!</v>
      </c>
    </row>
    <row r="23" spans="1:18">
      <c r="A23" s="45" t="s">
        <v>34</v>
      </c>
      <c r="B23" s="46">
        <v>1933</v>
      </c>
      <c r="C23" s="47">
        <v>1</v>
      </c>
      <c r="D23" s="48">
        <f>LOOKUP(B23,CPI!$A:$A,CPI!$B:$B)</f>
        <v>13</v>
      </c>
      <c r="E23" s="48">
        <f>LOOKUP(2018,CPI!$A:$A,CPI!$B:$B)</f>
        <v>251.107</v>
      </c>
      <c r="G23" s="53">
        <v>1933</v>
      </c>
      <c r="I23" s="101">
        <f>LOOKUP(G23,CPI!$A:$A,CPI!$B:$B)</f>
        <v>13</v>
      </c>
      <c r="J23" s="101">
        <f>LOOKUP(2018,CPI!$A:$A,CPI!$B:$B)</f>
        <v>251.107</v>
      </c>
      <c r="L23" s="60">
        <v>1933</v>
      </c>
      <c r="N23" s="102">
        <f>LOOKUP(L23,CPI!$A:$A,CPI!$B:$B)</f>
        <v>13</v>
      </c>
      <c r="O23" s="102">
        <f>LOOKUP(2018,CPI!$A:$A,CPI!$B:$B)</f>
        <v>251.107</v>
      </c>
      <c r="P23" s="23" t="e">
        <f t="shared" si="2"/>
        <v>#VALUE!</v>
      </c>
      <c r="Q23" s="23" t="e">
        <f t="shared" si="0"/>
        <v>#DIV/0!</v>
      </c>
      <c r="R23" s="23" t="e">
        <f t="shared" si="1"/>
        <v>#DIV/0!</v>
      </c>
    </row>
    <row r="24" spans="1:18">
      <c r="A24" s="45" t="s">
        <v>34</v>
      </c>
      <c r="B24" s="46">
        <v>1934</v>
      </c>
      <c r="C24" s="47">
        <v>1</v>
      </c>
      <c r="D24" s="48">
        <f>LOOKUP(B24,CPI!$A:$A,CPI!$B:$B)</f>
        <v>13.4</v>
      </c>
      <c r="E24" s="48">
        <f>LOOKUP(2018,CPI!$A:$A,CPI!$B:$B)</f>
        <v>251.107</v>
      </c>
      <c r="G24" s="53">
        <v>1934</v>
      </c>
      <c r="I24" s="101">
        <f>LOOKUP(G24,CPI!$A:$A,CPI!$B:$B)</f>
        <v>13.4</v>
      </c>
      <c r="J24" s="101">
        <f>LOOKUP(2018,CPI!$A:$A,CPI!$B:$B)</f>
        <v>251.107</v>
      </c>
      <c r="L24" s="60">
        <v>1934</v>
      </c>
      <c r="N24" s="102">
        <f>LOOKUP(L24,CPI!$A:$A,CPI!$B:$B)</f>
        <v>13.4</v>
      </c>
      <c r="O24" s="102">
        <f>LOOKUP(2018,CPI!$A:$A,CPI!$B:$B)</f>
        <v>251.107</v>
      </c>
      <c r="P24" s="23" t="e">
        <f t="shared" si="2"/>
        <v>#VALUE!</v>
      </c>
      <c r="Q24" s="23" t="e">
        <f t="shared" si="0"/>
        <v>#DIV/0!</v>
      </c>
      <c r="R24" s="23" t="e">
        <f t="shared" si="1"/>
        <v>#DIV/0!</v>
      </c>
    </row>
    <row r="25" spans="1:18">
      <c r="A25" s="45" t="s">
        <v>34</v>
      </c>
      <c r="B25" s="46">
        <v>1935</v>
      </c>
      <c r="C25" s="47">
        <v>1</v>
      </c>
      <c r="D25" s="48">
        <f>LOOKUP(B25,CPI!$A:$A,CPI!$B:$B)</f>
        <v>13.7</v>
      </c>
      <c r="E25" s="48">
        <f>LOOKUP(2018,CPI!$A:$A,CPI!$B:$B)</f>
        <v>251.107</v>
      </c>
      <c r="G25" s="53">
        <v>1935</v>
      </c>
      <c r="I25" s="101">
        <f>LOOKUP(G25,CPI!$A:$A,CPI!$B:$B)</f>
        <v>13.7</v>
      </c>
      <c r="J25" s="101">
        <f>LOOKUP(2018,CPI!$A:$A,CPI!$B:$B)</f>
        <v>251.107</v>
      </c>
      <c r="L25" s="60">
        <v>1935</v>
      </c>
      <c r="N25" s="102">
        <f>LOOKUP(L25,CPI!$A:$A,CPI!$B:$B)</f>
        <v>13.7</v>
      </c>
      <c r="O25" s="102">
        <f>LOOKUP(2018,CPI!$A:$A,CPI!$B:$B)</f>
        <v>251.107</v>
      </c>
      <c r="P25" s="23" t="e">
        <f t="shared" si="2"/>
        <v>#VALUE!</v>
      </c>
      <c r="Q25" s="23" t="e">
        <f t="shared" si="0"/>
        <v>#DIV/0!</v>
      </c>
      <c r="R25" s="23" t="e">
        <f t="shared" si="1"/>
        <v>#DIV/0!</v>
      </c>
    </row>
    <row r="26" spans="1:18">
      <c r="A26" s="45" t="s">
        <v>34</v>
      </c>
      <c r="B26" s="46">
        <v>1936</v>
      </c>
      <c r="C26" s="47">
        <v>1</v>
      </c>
      <c r="D26" s="48">
        <f>LOOKUP(B26,CPI!$A:$A,CPI!$B:$B)</f>
        <v>13.9</v>
      </c>
      <c r="E26" s="48">
        <f>LOOKUP(2018,CPI!$A:$A,CPI!$B:$B)</f>
        <v>251.107</v>
      </c>
      <c r="G26" s="53">
        <v>1936</v>
      </c>
      <c r="I26" s="101">
        <f>LOOKUP(G26,CPI!$A:$A,CPI!$B:$B)</f>
        <v>13.9</v>
      </c>
      <c r="J26" s="101">
        <f>LOOKUP(2018,CPI!$A:$A,CPI!$B:$B)</f>
        <v>251.107</v>
      </c>
      <c r="L26" s="60">
        <v>1936</v>
      </c>
      <c r="N26" s="102">
        <f>LOOKUP(L26,CPI!$A:$A,CPI!$B:$B)</f>
        <v>13.9</v>
      </c>
      <c r="O26" s="102">
        <f>LOOKUP(2018,CPI!$A:$A,CPI!$B:$B)</f>
        <v>251.107</v>
      </c>
      <c r="P26" s="23" t="e">
        <f t="shared" si="2"/>
        <v>#VALUE!</v>
      </c>
      <c r="Q26" s="23" t="e">
        <f t="shared" si="0"/>
        <v>#DIV/0!</v>
      </c>
      <c r="R26" s="23" t="e">
        <f t="shared" si="1"/>
        <v>#DIV/0!</v>
      </c>
    </row>
    <row r="27" spans="1:18">
      <c r="A27" s="45" t="s">
        <v>34</v>
      </c>
      <c r="B27" s="46">
        <v>1937</v>
      </c>
      <c r="C27" s="47">
        <v>1</v>
      </c>
      <c r="D27" s="48">
        <f>LOOKUP(B27,CPI!$A:$A,CPI!$B:$B)</f>
        <v>14.4</v>
      </c>
      <c r="E27" s="48">
        <f>LOOKUP(2018,CPI!$A:$A,CPI!$B:$B)</f>
        <v>251.107</v>
      </c>
      <c r="G27" s="53">
        <v>1937</v>
      </c>
      <c r="I27" s="101">
        <f>LOOKUP(G27,CPI!$A:$A,CPI!$B:$B)</f>
        <v>14.4</v>
      </c>
      <c r="J27" s="101">
        <f>LOOKUP(2018,CPI!$A:$A,CPI!$B:$B)</f>
        <v>251.107</v>
      </c>
      <c r="L27" s="60">
        <v>1937</v>
      </c>
      <c r="N27" s="102">
        <f>LOOKUP(L27,CPI!$A:$A,CPI!$B:$B)</f>
        <v>14.4</v>
      </c>
      <c r="O27" s="102">
        <f>LOOKUP(2018,CPI!$A:$A,CPI!$B:$B)</f>
        <v>251.107</v>
      </c>
      <c r="P27" s="23" t="e">
        <f t="shared" si="2"/>
        <v>#VALUE!</v>
      </c>
      <c r="Q27" s="23" t="e">
        <f t="shared" si="0"/>
        <v>#DIV/0!</v>
      </c>
      <c r="R27" s="23" t="e">
        <f t="shared" si="1"/>
        <v>#DIV/0!</v>
      </c>
    </row>
    <row r="28" spans="1:18">
      <c r="A28" s="45" t="s">
        <v>34</v>
      </c>
      <c r="B28" s="46">
        <v>1938</v>
      </c>
      <c r="C28" s="47">
        <v>1</v>
      </c>
      <c r="D28" s="48">
        <f>LOOKUP(B28,CPI!$A:$A,CPI!$B:$B)</f>
        <v>14.1</v>
      </c>
      <c r="E28" s="48">
        <f>LOOKUP(2018,CPI!$A:$A,CPI!$B:$B)</f>
        <v>251.107</v>
      </c>
      <c r="G28" s="53">
        <v>1938</v>
      </c>
      <c r="I28" s="101">
        <f>LOOKUP(G28,CPI!$A:$A,CPI!$B:$B)</f>
        <v>14.1</v>
      </c>
      <c r="J28" s="101">
        <f>LOOKUP(2018,CPI!$A:$A,CPI!$B:$B)</f>
        <v>251.107</v>
      </c>
      <c r="L28" s="60">
        <v>1938</v>
      </c>
      <c r="N28" s="102">
        <f>LOOKUP(L28,CPI!$A:$A,CPI!$B:$B)</f>
        <v>14.1</v>
      </c>
      <c r="O28" s="102">
        <f>LOOKUP(2018,CPI!$A:$A,CPI!$B:$B)</f>
        <v>251.107</v>
      </c>
      <c r="P28" s="23" t="e">
        <f t="shared" si="2"/>
        <v>#VALUE!</v>
      </c>
      <c r="Q28" s="23" t="e">
        <f t="shared" si="0"/>
        <v>#DIV/0!</v>
      </c>
      <c r="R28" s="23" t="e">
        <f t="shared" si="1"/>
        <v>#DIV/0!</v>
      </c>
    </row>
    <row r="29" spans="1:18">
      <c r="A29" s="45" t="s">
        <v>34</v>
      </c>
      <c r="B29" s="46">
        <v>1939</v>
      </c>
      <c r="C29" s="47">
        <v>1</v>
      </c>
      <c r="D29" s="48">
        <f>LOOKUP(B29,CPI!$A:$A,CPI!$B:$B)</f>
        <v>13.9</v>
      </c>
      <c r="E29" s="48">
        <f>LOOKUP(2018,CPI!$A:$A,CPI!$B:$B)</f>
        <v>251.107</v>
      </c>
      <c r="G29" s="53">
        <v>1939</v>
      </c>
      <c r="I29" s="101">
        <f>LOOKUP(G29,CPI!$A:$A,CPI!$B:$B)</f>
        <v>13.9</v>
      </c>
      <c r="J29" s="101">
        <f>LOOKUP(2018,CPI!$A:$A,CPI!$B:$B)</f>
        <v>251.107</v>
      </c>
      <c r="L29" s="60">
        <v>1939</v>
      </c>
      <c r="N29" s="102">
        <f>LOOKUP(L29,CPI!$A:$A,CPI!$B:$B)</f>
        <v>13.9</v>
      </c>
      <c r="O29" s="102">
        <f>LOOKUP(2018,CPI!$A:$A,CPI!$B:$B)</f>
        <v>251.107</v>
      </c>
      <c r="P29" s="23" t="e">
        <f t="shared" si="2"/>
        <v>#VALUE!</v>
      </c>
      <c r="Q29" s="23" t="e">
        <f t="shared" si="0"/>
        <v>#DIV/0!</v>
      </c>
      <c r="R29" s="23" t="e">
        <f t="shared" si="1"/>
        <v>#DIV/0!</v>
      </c>
    </row>
    <row r="30" spans="1:18">
      <c r="A30" s="45" t="s">
        <v>34</v>
      </c>
      <c r="B30" s="46">
        <v>1940</v>
      </c>
      <c r="C30" s="47">
        <v>1</v>
      </c>
      <c r="D30" s="48">
        <f>LOOKUP(B30,CPI!$A:$A,CPI!$B:$B)</f>
        <v>14</v>
      </c>
      <c r="E30" s="48">
        <f>LOOKUP(2018,CPI!$A:$A,CPI!$B:$B)</f>
        <v>251.107</v>
      </c>
      <c r="G30" s="53">
        <v>1940</v>
      </c>
      <c r="I30" s="101">
        <f>LOOKUP(G30,CPI!$A:$A,CPI!$B:$B)</f>
        <v>14</v>
      </c>
      <c r="J30" s="101">
        <f>LOOKUP(2018,CPI!$A:$A,CPI!$B:$B)</f>
        <v>251.107</v>
      </c>
      <c r="L30" s="60">
        <v>1940</v>
      </c>
      <c r="N30" s="102">
        <f>LOOKUP(L30,CPI!$A:$A,CPI!$B:$B)</f>
        <v>14</v>
      </c>
      <c r="O30" s="102">
        <f>LOOKUP(2018,CPI!$A:$A,CPI!$B:$B)</f>
        <v>251.107</v>
      </c>
      <c r="P30" s="23" t="e">
        <f t="shared" si="2"/>
        <v>#VALUE!</v>
      </c>
      <c r="Q30" s="23" t="e">
        <f t="shared" si="0"/>
        <v>#DIV/0!</v>
      </c>
      <c r="R30" s="23" t="e">
        <f t="shared" si="1"/>
        <v>#DIV/0!</v>
      </c>
    </row>
    <row r="31" spans="1:18">
      <c r="A31" s="45" t="s">
        <v>34</v>
      </c>
      <c r="B31" s="46">
        <v>1941</v>
      </c>
      <c r="C31" s="47">
        <v>1</v>
      </c>
      <c r="D31" s="48">
        <f>LOOKUP(B31,CPI!$A:$A,CPI!$B:$B)</f>
        <v>14.7</v>
      </c>
      <c r="E31" s="48">
        <f>LOOKUP(2018,CPI!$A:$A,CPI!$B:$B)</f>
        <v>251.107</v>
      </c>
      <c r="G31" s="53">
        <v>1941</v>
      </c>
      <c r="I31" s="101">
        <f>LOOKUP(G31,CPI!$A:$A,CPI!$B:$B)</f>
        <v>14.7</v>
      </c>
      <c r="J31" s="101">
        <f>LOOKUP(2018,CPI!$A:$A,CPI!$B:$B)</f>
        <v>251.107</v>
      </c>
      <c r="L31" s="60">
        <v>1941</v>
      </c>
      <c r="N31" s="102">
        <f>LOOKUP(L31,CPI!$A:$A,CPI!$B:$B)</f>
        <v>14.7</v>
      </c>
      <c r="O31" s="102">
        <f>LOOKUP(2018,CPI!$A:$A,CPI!$B:$B)</f>
        <v>251.107</v>
      </c>
      <c r="P31" s="23" t="e">
        <f t="shared" si="2"/>
        <v>#VALUE!</v>
      </c>
      <c r="Q31" s="23" t="e">
        <f t="shared" si="0"/>
        <v>#DIV/0!</v>
      </c>
      <c r="R31" s="23" t="e">
        <f t="shared" si="1"/>
        <v>#DIV/0!</v>
      </c>
    </row>
    <row r="32" spans="1:18">
      <c r="A32" s="45" t="s">
        <v>34</v>
      </c>
      <c r="B32" s="46">
        <v>1942</v>
      </c>
      <c r="C32" s="47">
        <v>1</v>
      </c>
      <c r="D32" s="48">
        <f>LOOKUP(B32,CPI!$A:$A,CPI!$B:$B)</f>
        <v>16.3</v>
      </c>
      <c r="E32" s="48">
        <f>LOOKUP(2018,CPI!$A:$A,CPI!$B:$B)</f>
        <v>251.107</v>
      </c>
      <c r="G32" s="53">
        <v>1942</v>
      </c>
      <c r="I32" s="101">
        <f>LOOKUP(G32,CPI!$A:$A,CPI!$B:$B)</f>
        <v>16.3</v>
      </c>
      <c r="J32" s="101">
        <f>LOOKUP(2018,CPI!$A:$A,CPI!$B:$B)</f>
        <v>251.107</v>
      </c>
      <c r="L32" s="60">
        <v>1942</v>
      </c>
      <c r="N32" s="102">
        <f>LOOKUP(L32,CPI!$A:$A,CPI!$B:$B)</f>
        <v>16.3</v>
      </c>
      <c r="O32" s="102">
        <f>LOOKUP(2018,CPI!$A:$A,CPI!$B:$B)</f>
        <v>251.107</v>
      </c>
      <c r="P32" s="23" t="e">
        <f t="shared" si="2"/>
        <v>#VALUE!</v>
      </c>
      <c r="Q32" s="23" t="e">
        <f t="shared" si="0"/>
        <v>#DIV/0!</v>
      </c>
      <c r="R32" s="23" t="e">
        <f t="shared" si="1"/>
        <v>#DIV/0!</v>
      </c>
    </row>
    <row r="33" spans="1:18">
      <c r="A33" s="45" t="s">
        <v>34</v>
      </c>
      <c r="B33" s="46">
        <v>1943</v>
      </c>
      <c r="C33" s="47">
        <v>1</v>
      </c>
      <c r="D33" s="48">
        <f>LOOKUP(B33,CPI!$A:$A,CPI!$B:$B)</f>
        <v>17.3</v>
      </c>
      <c r="E33" s="48">
        <f>LOOKUP(2018,CPI!$A:$A,CPI!$B:$B)</f>
        <v>251.107</v>
      </c>
      <c r="G33" s="53">
        <v>1943</v>
      </c>
      <c r="I33" s="101">
        <f>LOOKUP(G33,CPI!$A:$A,CPI!$B:$B)</f>
        <v>17.3</v>
      </c>
      <c r="J33" s="101">
        <f>LOOKUP(2018,CPI!$A:$A,CPI!$B:$B)</f>
        <v>251.107</v>
      </c>
      <c r="L33" s="60">
        <v>1943</v>
      </c>
      <c r="N33" s="102">
        <f>LOOKUP(L33,CPI!$A:$A,CPI!$B:$B)</f>
        <v>17.3</v>
      </c>
      <c r="O33" s="102">
        <f>LOOKUP(2018,CPI!$A:$A,CPI!$B:$B)</f>
        <v>251.107</v>
      </c>
      <c r="P33" s="23" t="e">
        <f t="shared" si="2"/>
        <v>#VALUE!</v>
      </c>
      <c r="Q33" s="23" t="e">
        <f t="shared" si="0"/>
        <v>#DIV/0!</v>
      </c>
      <c r="R33" s="23" t="e">
        <f t="shared" si="1"/>
        <v>#DIV/0!</v>
      </c>
    </row>
    <row r="34" spans="1:18">
      <c r="A34" s="45" t="s">
        <v>34</v>
      </c>
      <c r="B34" s="46">
        <v>1944</v>
      </c>
      <c r="C34" s="47">
        <v>1</v>
      </c>
      <c r="D34" s="48">
        <f>LOOKUP(B34,CPI!$A:$A,CPI!$B:$B)</f>
        <v>17.600000000000001</v>
      </c>
      <c r="E34" s="48">
        <f>LOOKUP(2018,CPI!$A:$A,CPI!$B:$B)</f>
        <v>251.107</v>
      </c>
      <c r="G34" s="53">
        <v>1944</v>
      </c>
      <c r="I34" s="101">
        <f>LOOKUP(G34,CPI!$A:$A,CPI!$B:$B)</f>
        <v>17.600000000000001</v>
      </c>
      <c r="J34" s="101">
        <f>LOOKUP(2018,CPI!$A:$A,CPI!$B:$B)</f>
        <v>251.107</v>
      </c>
      <c r="L34" s="60">
        <v>1944</v>
      </c>
      <c r="N34" s="102">
        <f>LOOKUP(L34,CPI!$A:$A,CPI!$B:$B)</f>
        <v>17.600000000000001</v>
      </c>
      <c r="O34" s="102">
        <f>LOOKUP(2018,CPI!$A:$A,CPI!$B:$B)</f>
        <v>251.107</v>
      </c>
      <c r="P34" s="23" t="e">
        <f t="shared" si="2"/>
        <v>#VALUE!</v>
      </c>
      <c r="Q34" s="23" t="e">
        <f t="shared" si="0"/>
        <v>#DIV/0!</v>
      </c>
      <c r="R34" s="23" t="e">
        <f t="shared" si="1"/>
        <v>#DIV/0!</v>
      </c>
    </row>
    <row r="35" spans="1:18">
      <c r="A35" s="45" t="s">
        <v>34</v>
      </c>
      <c r="B35" s="46">
        <v>1945</v>
      </c>
      <c r="C35" s="47">
        <v>1</v>
      </c>
      <c r="D35" s="48">
        <f>LOOKUP(B35,CPI!$A:$A,CPI!$B:$B)</f>
        <v>18</v>
      </c>
      <c r="E35" s="48">
        <f>LOOKUP(2018,CPI!$A:$A,CPI!$B:$B)</f>
        <v>251.107</v>
      </c>
      <c r="G35" s="53">
        <v>1945</v>
      </c>
      <c r="I35" s="101">
        <f>LOOKUP(G35,CPI!$A:$A,CPI!$B:$B)</f>
        <v>18</v>
      </c>
      <c r="J35" s="101">
        <f>LOOKUP(2018,CPI!$A:$A,CPI!$B:$B)</f>
        <v>251.107</v>
      </c>
      <c r="L35" s="60">
        <v>1945</v>
      </c>
      <c r="N35" s="102">
        <f>LOOKUP(L35,CPI!$A:$A,CPI!$B:$B)</f>
        <v>18</v>
      </c>
      <c r="O35" s="102">
        <f>LOOKUP(2018,CPI!$A:$A,CPI!$B:$B)</f>
        <v>251.107</v>
      </c>
      <c r="P35" s="23" t="e">
        <f t="shared" si="2"/>
        <v>#VALUE!</v>
      </c>
      <c r="Q35" s="23" t="e">
        <f t="shared" si="0"/>
        <v>#DIV/0!</v>
      </c>
      <c r="R35" s="23" t="e">
        <f t="shared" si="1"/>
        <v>#DIV/0!</v>
      </c>
    </row>
    <row r="36" spans="1:18">
      <c r="A36" s="45" t="s">
        <v>34</v>
      </c>
      <c r="B36" s="46">
        <v>1946</v>
      </c>
      <c r="C36" s="47">
        <v>1</v>
      </c>
      <c r="D36" s="48">
        <f>LOOKUP(B36,CPI!$A:$A,CPI!$B:$B)</f>
        <v>19.5</v>
      </c>
      <c r="E36" s="48">
        <f>LOOKUP(2018,CPI!$A:$A,CPI!$B:$B)</f>
        <v>251.107</v>
      </c>
      <c r="G36" s="53">
        <v>1946</v>
      </c>
      <c r="I36" s="101">
        <f>LOOKUP(G36,CPI!$A:$A,CPI!$B:$B)</f>
        <v>19.5</v>
      </c>
      <c r="J36" s="101">
        <f>LOOKUP(2018,CPI!$A:$A,CPI!$B:$B)</f>
        <v>251.107</v>
      </c>
      <c r="L36" s="60">
        <v>1946</v>
      </c>
      <c r="N36" s="102">
        <f>LOOKUP(L36,CPI!$A:$A,CPI!$B:$B)</f>
        <v>19.5</v>
      </c>
      <c r="O36" s="102">
        <f>LOOKUP(2018,CPI!$A:$A,CPI!$B:$B)</f>
        <v>251.107</v>
      </c>
      <c r="P36" s="23" t="e">
        <f t="shared" si="2"/>
        <v>#VALUE!</v>
      </c>
      <c r="Q36" s="23" t="e">
        <f t="shared" si="0"/>
        <v>#DIV/0!</v>
      </c>
      <c r="R36" s="23" t="e">
        <f t="shared" si="1"/>
        <v>#DIV/0!</v>
      </c>
    </row>
    <row r="37" spans="1:18">
      <c r="A37" s="45" t="s">
        <v>34</v>
      </c>
      <c r="B37" s="46">
        <v>1947</v>
      </c>
      <c r="C37" s="47">
        <v>1</v>
      </c>
      <c r="D37" s="48">
        <f>LOOKUP(B37,CPI!$A:$A,CPI!$B:$B)</f>
        <v>22.3</v>
      </c>
      <c r="E37" s="48">
        <f>LOOKUP(2018,CPI!$A:$A,CPI!$B:$B)</f>
        <v>251.107</v>
      </c>
      <c r="G37" s="53">
        <v>1947</v>
      </c>
      <c r="I37" s="101">
        <f>LOOKUP(G37,CPI!$A:$A,CPI!$B:$B)</f>
        <v>22.3</v>
      </c>
      <c r="J37" s="101">
        <f>LOOKUP(2018,CPI!$A:$A,CPI!$B:$B)</f>
        <v>251.107</v>
      </c>
      <c r="L37" s="60">
        <v>1947</v>
      </c>
      <c r="N37" s="102">
        <f>LOOKUP(L37,CPI!$A:$A,CPI!$B:$B)</f>
        <v>22.3</v>
      </c>
      <c r="O37" s="102">
        <f>LOOKUP(2018,CPI!$A:$A,CPI!$B:$B)</f>
        <v>251.107</v>
      </c>
      <c r="P37" s="23" t="e">
        <f t="shared" si="2"/>
        <v>#VALUE!</v>
      </c>
      <c r="Q37" s="23" t="e">
        <f t="shared" si="0"/>
        <v>#DIV/0!</v>
      </c>
      <c r="R37" s="23" t="e">
        <f t="shared" si="1"/>
        <v>#DIV/0!</v>
      </c>
    </row>
    <row r="38" spans="1:18">
      <c r="A38" s="45" t="s">
        <v>34</v>
      </c>
      <c r="B38" s="46">
        <v>1948</v>
      </c>
      <c r="C38" s="47">
        <v>1</v>
      </c>
      <c r="D38" s="48">
        <f>LOOKUP(B38,CPI!$A:$A,CPI!$B:$B)</f>
        <v>24.1</v>
      </c>
      <c r="E38" s="48">
        <f>LOOKUP(2018,CPI!$A:$A,CPI!$B:$B)</f>
        <v>251.107</v>
      </c>
      <c r="G38" s="53">
        <v>1948</v>
      </c>
      <c r="I38" s="101">
        <f>LOOKUP(G38,CPI!$A:$A,CPI!$B:$B)</f>
        <v>24.1</v>
      </c>
      <c r="J38" s="101">
        <f>LOOKUP(2018,CPI!$A:$A,CPI!$B:$B)</f>
        <v>251.107</v>
      </c>
      <c r="L38" s="60">
        <v>1948</v>
      </c>
      <c r="N38" s="102">
        <f>LOOKUP(L38,CPI!$A:$A,CPI!$B:$B)</f>
        <v>24.1</v>
      </c>
      <c r="O38" s="102">
        <f>LOOKUP(2018,CPI!$A:$A,CPI!$B:$B)</f>
        <v>251.107</v>
      </c>
      <c r="P38" s="23" t="e">
        <f t="shared" si="2"/>
        <v>#VALUE!</v>
      </c>
      <c r="Q38" s="23" t="e">
        <f t="shared" si="0"/>
        <v>#DIV/0!</v>
      </c>
      <c r="R38" s="23" t="e">
        <f t="shared" si="1"/>
        <v>#DIV/0!</v>
      </c>
    </row>
    <row r="39" spans="1:18">
      <c r="A39" s="45" t="s">
        <v>34</v>
      </c>
      <c r="B39" s="46">
        <v>1949</v>
      </c>
      <c r="C39" s="47">
        <v>1</v>
      </c>
      <c r="D39" s="48">
        <f>LOOKUP(B39,CPI!$A:$A,CPI!$B:$B)</f>
        <v>23.8</v>
      </c>
      <c r="E39" s="48">
        <f>LOOKUP(2018,CPI!$A:$A,CPI!$B:$B)</f>
        <v>251.107</v>
      </c>
      <c r="G39" s="53">
        <v>1949</v>
      </c>
      <c r="I39" s="101">
        <f>LOOKUP(G39,CPI!$A:$A,CPI!$B:$B)</f>
        <v>23.8</v>
      </c>
      <c r="J39" s="101">
        <f>LOOKUP(2018,CPI!$A:$A,CPI!$B:$B)</f>
        <v>251.107</v>
      </c>
      <c r="L39" s="60">
        <v>1949</v>
      </c>
      <c r="N39" s="102">
        <f>LOOKUP(L39,CPI!$A:$A,CPI!$B:$B)</f>
        <v>23.8</v>
      </c>
      <c r="O39" s="102">
        <f>LOOKUP(2018,CPI!$A:$A,CPI!$B:$B)</f>
        <v>251.107</v>
      </c>
      <c r="P39" s="23" t="e">
        <f t="shared" si="2"/>
        <v>#VALUE!</v>
      </c>
      <c r="Q39" s="23" t="e">
        <f t="shared" si="0"/>
        <v>#DIV/0!</v>
      </c>
      <c r="R39" s="23" t="e">
        <f t="shared" si="1"/>
        <v>#DIV/0!</v>
      </c>
    </row>
    <row r="40" spans="1:18">
      <c r="A40" s="45" t="s">
        <v>34</v>
      </c>
      <c r="B40" s="46">
        <v>1950</v>
      </c>
      <c r="C40" s="47">
        <v>1</v>
      </c>
      <c r="D40" s="48">
        <f>LOOKUP(B40,CPI!$A:$A,CPI!$B:$B)</f>
        <v>24.1</v>
      </c>
      <c r="E40" s="48">
        <f>LOOKUP(2018,CPI!$A:$A,CPI!$B:$B)</f>
        <v>251.107</v>
      </c>
      <c r="G40" s="53">
        <v>1950</v>
      </c>
      <c r="I40" s="101">
        <f>LOOKUP(G40,CPI!$A:$A,CPI!$B:$B)</f>
        <v>24.1</v>
      </c>
      <c r="J40" s="101">
        <f>LOOKUP(2018,CPI!$A:$A,CPI!$B:$B)</f>
        <v>251.107</v>
      </c>
      <c r="L40" s="60">
        <v>1950</v>
      </c>
      <c r="N40" s="102">
        <f>LOOKUP(L40,CPI!$A:$A,CPI!$B:$B)</f>
        <v>24.1</v>
      </c>
      <c r="O40" s="102">
        <f>LOOKUP(2018,CPI!$A:$A,CPI!$B:$B)</f>
        <v>251.107</v>
      </c>
      <c r="P40" s="23" t="e">
        <f t="shared" si="2"/>
        <v>#VALUE!</v>
      </c>
      <c r="Q40" s="23" t="e">
        <f t="shared" si="0"/>
        <v>#DIV/0!</v>
      </c>
      <c r="R40" s="23" t="e">
        <f t="shared" si="1"/>
        <v>#DIV/0!</v>
      </c>
    </row>
    <row r="41" spans="1:18">
      <c r="A41" s="45" t="s">
        <v>34</v>
      </c>
      <c r="B41" s="46">
        <v>1951</v>
      </c>
      <c r="C41" s="47">
        <v>1</v>
      </c>
      <c r="D41" s="48">
        <f>LOOKUP(B41,CPI!$A:$A,CPI!$B:$B)</f>
        <v>26</v>
      </c>
      <c r="E41" s="48">
        <f>LOOKUP(2018,CPI!$A:$A,CPI!$B:$B)</f>
        <v>251.107</v>
      </c>
      <c r="G41" s="53">
        <v>1951</v>
      </c>
      <c r="I41" s="101">
        <f>LOOKUP(G41,CPI!$A:$A,CPI!$B:$B)</f>
        <v>26</v>
      </c>
      <c r="J41" s="101">
        <f>LOOKUP(2018,CPI!$A:$A,CPI!$B:$B)</f>
        <v>251.107</v>
      </c>
      <c r="L41" s="60">
        <v>1951</v>
      </c>
      <c r="N41" s="102">
        <f>LOOKUP(L41,CPI!$A:$A,CPI!$B:$B)</f>
        <v>26</v>
      </c>
      <c r="O41" s="102">
        <f>LOOKUP(2018,CPI!$A:$A,CPI!$B:$B)</f>
        <v>251.107</v>
      </c>
      <c r="P41" s="23" t="e">
        <f t="shared" si="2"/>
        <v>#VALUE!</v>
      </c>
      <c r="Q41" s="23" t="e">
        <f t="shared" si="0"/>
        <v>#DIV/0!</v>
      </c>
      <c r="R41" s="23" t="e">
        <f t="shared" si="1"/>
        <v>#DIV/0!</v>
      </c>
    </row>
    <row r="42" spans="1:18">
      <c r="A42" s="45" t="s">
        <v>34</v>
      </c>
      <c r="B42" s="46">
        <v>1952</v>
      </c>
      <c r="C42" s="47">
        <v>1</v>
      </c>
      <c r="D42" s="48">
        <f>LOOKUP(B42,CPI!$A:$A,CPI!$B:$B)</f>
        <v>26.5</v>
      </c>
      <c r="E42" s="48">
        <f>LOOKUP(2018,CPI!$A:$A,CPI!$B:$B)</f>
        <v>251.107</v>
      </c>
      <c r="G42" s="53">
        <v>1952</v>
      </c>
      <c r="H42" s="55">
        <v>1</v>
      </c>
      <c r="I42" s="101">
        <f>LOOKUP(G42,CPI!$A:$A,CPI!$B:$B)</f>
        <v>26.5</v>
      </c>
      <c r="J42" s="101">
        <f>LOOKUP(2018,CPI!$A:$A,CPI!$B:$B)</f>
        <v>251.107</v>
      </c>
      <c r="L42" s="60">
        <v>1952</v>
      </c>
      <c r="M42" s="62">
        <v>1</v>
      </c>
      <c r="N42" s="102">
        <f>LOOKUP(L42,CPI!$A:$A,CPI!$B:$B)</f>
        <v>26.5</v>
      </c>
      <c r="O42" s="102">
        <f>LOOKUP(2018,CPI!$A:$A,CPI!$B:$B)</f>
        <v>251.107</v>
      </c>
      <c r="P42" s="23" t="e">
        <f t="shared" si="2"/>
        <v>#VALUE!</v>
      </c>
      <c r="Q42" s="23">
        <f t="shared" si="0"/>
        <v>0</v>
      </c>
      <c r="R42" s="23">
        <f t="shared" si="1"/>
        <v>0</v>
      </c>
    </row>
    <row r="43" spans="1:18">
      <c r="A43" s="45" t="s">
        <v>34</v>
      </c>
      <c r="B43" s="46">
        <v>1953</v>
      </c>
      <c r="C43" s="47">
        <v>1</v>
      </c>
      <c r="D43" s="48">
        <f>LOOKUP(B43,CPI!$A:$A,CPI!$B:$B)</f>
        <v>26.7</v>
      </c>
      <c r="E43" s="48">
        <f>LOOKUP(2018,CPI!$A:$A,CPI!$B:$B)</f>
        <v>251.107</v>
      </c>
      <c r="G43" s="53">
        <v>1953</v>
      </c>
      <c r="H43" s="55">
        <v>1</v>
      </c>
      <c r="I43" s="101">
        <f>LOOKUP(G43,CPI!$A:$A,CPI!$B:$B)</f>
        <v>26.7</v>
      </c>
      <c r="J43" s="101">
        <f>LOOKUP(2018,CPI!$A:$A,CPI!$B:$B)</f>
        <v>251.107</v>
      </c>
      <c r="L43" s="60">
        <v>1953</v>
      </c>
      <c r="M43" s="62">
        <v>1</v>
      </c>
      <c r="N43" s="102">
        <f>LOOKUP(L43,CPI!$A:$A,CPI!$B:$B)</f>
        <v>26.7</v>
      </c>
      <c r="O43" s="102">
        <f>LOOKUP(2018,CPI!$A:$A,CPI!$B:$B)</f>
        <v>251.107</v>
      </c>
      <c r="P43" s="23" t="e">
        <f t="shared" si="2"/>
        <v>#VALUE!</v>
      </c>
      <c r="Q43" s="23">
        <f t="shared" si="0"/>
        <v>0</v>
      </c>
      <c r="R43" s="23">
        <f t="shared" si="1"/>
        <v>0</v>
      </c>
    </row>
    <row r="44" spans="1:18">
      <c r="A44" s="45" t="s">
        <v>34</v>
      </c>
      <c r="B44" s="46">
        <v>1954</v>
      </c>
      <c r="C44" s="47">
        <v>1</v>
      </c>
      <c r="D44" s="48">
        <f>LOOKUP(B44,CPI!$A:$A,CPI!$B:$B)</f>
        <v>26.9</v>
      </c>
      <c r="E44" s="48">
        <f>LOOKUP(2018,CPI!$A:$A,CPI!$B:$B)</f>
        <v>251.107</v>
      </c>
      <c r="G44" s="53">
        <v>1954</v>
      </c>
      <c r="H44" s="55">
        <v>1</v>
      </c>
      <c r="I44" s="101">
        <f>LOOKUP(G44,CPI!$A:$A,CPI!$B:$B)</f>
        <v>26.9</v>
      </c>
      <c r="J44" s="101">
        <f>LOOKUP(2018,CPI!$A:$A,CPI!$B:$B)</f>
        <v>251.107</v>
      </c>
      <c r="L44" s="60">
        <v>1954</v>
      </c>
      <c r="M44" s="62">
        <v>1</v>
      </c>
      <c r="N44" s="102">
        <f>LOOKUP(L44,CPI!$A:$A,CPI!$B:$B)</f>
        <v>26.9</v>
      </c>
      <c r="O44" s="102">
        <f>LOOKUP(2018,CPI!$A:$A,CPI!$B:$B)</f>
        <v>251.107</v>
      </c>
      <c r="P44" s="23" t="e">
        <f t="shared" si="2"/>
        <v>#VALUE!</v>
      </c>
      <c r="Q44" s="23">
        <f t="shared" si="0"/>
        <v>0</v>
      </c>
      <c r="R44" s="23">
        <f t="shared" si="1"/>
        <v>0</v>
      </c>
    </row>
    <row r="45" spans="1:18">
      <c r="A45" s="45" t="s">
        <v>34</v>
      </c>
      <c r="B45" s="46">
        <v>1955</v>
      </c>
      <c r="C45" s="47">
        <v>1</v>
      </c>
      <c r="D45" s="48">
        <f>LOOKUP(B45,CPI!$A:$A,CPI!$B:$B)</f>
        <v>26.8</v>
      </c>
      <c r="E45" s="48">
        <f>LOOKUP(2018,CPI!$A:$A,CPI!$B:$B)</f>
        <v>251.107</v>
      </c>
      <c r="G45" s="53">
        <v>1955</v>
      </c>
      <c r="H45" s="55">
        <v>1</v>
      </c>
      <c r="I45" s="101">
        <f>LOOKUP(G45,CPI!$A:$A,CPI!$B:$B)</f>
        <v>26.8</v>
      </c>
      <c r="J45" s="101">
        <f>LOOKUP(2018,CPI!$A:$A,CPI!$B:$B)</f>
        <v>251.107</v>
      </c>
      <c r="L45" s="60">
        <v>1955</v>
      </c>
      <c r="M45" s="62">
        <v>1</v>
      </c>
      <c r="N45" s="102">
        <f>LOOKUP(L45,CPI!$A:$A,CPI!$B:$B)</f>
        <v>26.8</v>
      </c>
      <c r="O45" s="102">
        <f>LOOKUP(2018,CPI!$A:$A,CPI!$B:$B)</f>
        <v>251.107</v>
      </c>
      <c r="P45" s="23" t="e">
        <f t="shared" si="2"/>
        <v>#VALUE!</v>
      </c>
      <c r="Q45" s="23">
        <f t="shared" si="0"/>
        <v>0</v>
      </c>
      <c r="R45" s="23">
        <f t="shared" si="1"/>
        <v>0</v>
      </c>
    </row>
    <row r="46" spans="1:18">
      <c r="A46" s="45" t="s">
        <v>34</v>
      </c>
      <c r="B46" s="46">
        <v>1956</v>
      </c>
      <c r="C46" s="47">
        <v>1</v>
      </c>
      <c r="D46" s="48">
        <f>LOOKUP(B46,CPI!$A:$A,CPI!$B:$B)</f>
        <v>27.2</v>
      </c>
      <c r="E46" s="48">
        <f>LOOKUP(2018,CPI!$A:$A,CPI!$B:$B)</f>
        <v>251.107</v>
      </c>
      <c r="G46" s="53">
        <v>1956</v>
      </c>
      <c r="H46" s="55">
        <v>1</v>
      </c>
      <c r="I46" s="101">
        <f>LOOKUP(G46,CPI!$A:$A,CPI!$B:$B)</f>
        <v>27.2</v>
      </c>
      <c r="J46" s="101">
        <f>LOOKUP(2018,CPI!$A:$A,CPI!$B:$B)</f>
        <v>251.107</v>
      </c>
      <c r="L46" s="60">
        <v>1956</v>
      </c>
      <c r="M46" s="62">
        <v>1</v>
      </c>
      <c r="N46" s="102">
        <f>LOOKUP(L46,CPI!$A:$A,CPI!$B:$B)</f>
        <v>27.2</v>
      </c>
      <c r="O46" s="102">
        <f>LOOKUP(2018,CPI!$A:$A,CPI!$B:$B)</f>
        <v>251.107</v>
      </c>
      <c r="P46" s="23" t="e">
        <f t="shared" si="2"/>
        <v>#VALUE!</v>
      </c>
      <c r="Q46" s="23">
        <f t="shared" si="0"/>
        <v>0</v>
      </c>
      <c r="R46" s="23">
        <f t="shared" si="1"/>
        <v>0</v>
      </c>
    </row>
    <row r="47" spans="1:18">
      <c r="A47" s="45" t="s">
        <v>34</v>
      </c>
      <c r="B47" s="46">
        <v>1957</v>
      </c>
      <c r="C47" s="47">
        <v>1</v>
      </c>
      <c r="D47" s="48">
        <f>LOOKUP(B47,CPI!$A:$A,CPI!$B:$B)</f>
        <v>28.1</v>
      </c>
      <c r="E47" s="48">
        <f>LOOKUP(2018,CPI!$A:$A,CPI!$B:$B)</f>
        <v>251.107</v>
      </c>
      <c r="G47" s="53">
        <v>1957</v>
      </c>
      <c r="H47" s="55">
        <v>1</v>
      </c>
      <c r="I47" s="101">
        <f>LOOKUP(G47,CPI!$A:$A,CPI!$B:$B)</f>
        <v>28.1</v>
      </c>
      <c r="J47" s="101">
        <f>LOOKUP(2018,CPI!$A:$A,CPI!$B:$B)</f>
        <v>251.107</v>
      </c>
      <c r="L47" s="60">
        <v>1957</v>
      </c>
      <c r="M47" s="62">
        <v>1</v>
      </c>
      <c r="N47" s="102">
        <f>LOOKUP(L47,CPI!$A:$A,CPI!$B:$B)</f>
        <v>28.1</v>
      </c>
      <c r="O47" s="102">
        <f>LOOKUP(2018,CPI!$A:$A,CPI!$B:$B)</f>
        <v>251.107</v>
      </c>
      <c r="P47" s="23" t="e">
        <f t="shared" si="2"/>
        <v>#VALUE!</v>
      </c>
      <c r="Q47" s="23">
        <f t="shared" si="0"/>
        <v>0</v>
      </c>
      <c r="R47" s="23">
        <f t="shared" si="1"/>
        <v>0</v>
      </c>
    </row>
    <row r="48" spans="1:18">
      <c r="A48" s="45" t="s">
        <v>34</v>
      </c>
      <c r="B48" s="46">
        <v>1958</v>
      </c>
      <c r="C48" s="47">
        <v>1</v>
      </c>
      <c r="D48" s="48">
        <f>LOOKUP(B48,CPI!$A:$A,CPI!$B:$B)</f>
        <v>28.9</v>
      </c>
      <c r="E48" s="48">
        <f>LOOKUP(2018,CPI!$A:$A,CPI!$B:$B)</f>
        <v>251.107</v>
      </c>
      <c r="G48" s="53">
        <v>1958</v>
      </c>
      <c r="H48" s="55">
        <v>1</v>
      </c>
      <c r="I48" s="101">
        <f>LOOKUP(G48,CPI!$A:$A,CPI!$B:$B)</f>
        <v>28.9</v>
      </c>
      <c r="J48" s="101">
        <f>LOOKUP(2018,CPI!$A:$A,CPI!$B:$B)</f>
        <v>251.107</v>
      </c>
      <c r="L48" s="60">
        <v>1958</v>
      </c>
      <c r="M48" s="62">
        <v>1</v>
      </c>
      <c r="N48" s="102">
        <f>LOOKUP(L48,CPI!$A:$A,CPI!$B:$B)</f>
        <v>28.9</v>
      </c>
      <c r="O48" s="102">
        <f>LOOKUP(2018,CPI!$A:$A,CPI!$B:$B)</f>
        <v>251.107</v>
      </c>
      <c r="P48" s="23" t="e">
        <f t="shared" si="2"/>
        <v>#VALUE!</v>
      </c>
      <c r="Q48" s="23">
        <f t="shared" si="0"/>
        <v>0</v>
      </c>
      <c r="R48" s="23">
        <f t="shared" si="1"/>
        <v>0</v>
      </c>
    </row>
    <row r="49" spans="1:18">
      <c r="A49" s="45" t="s">
        <v>34</v>
      </c>
      <c r="B49" s="46">
        <v>1959</v>
      </c>
      <c r="C49" s="47">
        <v>1</v>
      </c>
      <c r="D49" s="48">
        <f>LOOKUP(B49,CPI!$A:$A,CPI!$B:$B)</f>
        <v>29.1</v>
      </c>
      <c r="E49" s="48">
        <f>LOOKUP(2018,CPI!$A:$A,CPI!$B:$B)</f>
        <v>251.107</v>
      </c>
      <c r="G49" s="53">
        <v>1959</v>
      </c>
      <c r="H49" s="55">
        <v>1</v>
      </c>
      <c r="I49" s="101">
        <f>LOOKUP(G49,CPI!$A:$A,CPI!$B:$B)</f>
        <v>29.1</v>
      </c>
      <c r="J49" s="101">
        <f>LOOKUP(2018,CPI!$A:$A,CPI!$B:$B)</f>
        <v>251.107</v>
      </c>
      <c r="L49" s="60">
        <v>1959</v>
      </c>
      <c r="M49" s="62">
        <v>1</v>
      </c>
      <c r="N49" s="102">
        <f>LOOKUP(L49,CPI!$A:$A,CPI!$B:$B)</f>
        <v>29.1</v>
      </c>
      <c r="O49" s="102">
        <f>LOOKUP(2018,CPI!$A:$A,CPI!$B:$B)</f>
        <v>251.107</v>
      </c>
      <c r="P49" s="23" t="e">
        <f t="shared" si="2"/>
        <v>#VALUE!</v>
      </c>
      <c r="Q49" s="23">
        <f t="shared" si="0"/>
        <v>0</v>
      </c>
      <c r="R49" s="23">
        <f t="shared" si="1"/>
        <v>0</v>
      </c>
    </row>
    <row r="50" spans="1:18">
      <c r="A50" s="45" t="e">
        <f>LOOKUP(B50, PosttaxMinimumWage!A:A,PosttaxMinimumWage!B:B)</f>
        <v>#N/A</v>
      </c>
      <c r="B50" s="46">
        <v>1960</v>
      </c>
      <c r="C50" s="47">
        <v>1</v>
      </c>
      <c r="D50" s="48">
        <f>LOOKUP(B50,CPI!$A:$A,CPI!$B:$B)</f>
        <v>29.6</v>
      </c>
      <c r="E50" s="48">
        <f>LOOKUP(2018,CPI!$A:$A,CPI!$B:$B)</f>
        <v>251.107</v>
      </c>
      <c r="F50" s="55">
        <f>LOOKUP(G50, PosttaxMeanWage!A:A,PosttaxMeanWage!B:B)</f>
        <v>0</v>
      </c>
      <c r="G50" s="53">
        <v>1960</v>
      </c>
      <c r="H50" s="55">
        <v>1</v>
      </c>
      <c r="I50" s="101">
        <f>LOOKUP(G50,CPI!$A:$A,CPI!$B:$B)</f>
        <v>29.6</v>
      </c>
      <c r="J50" s="101">
        <f>LOOKUP(2018,CPI!$A:$A,CPI!$B:$B)</f>
        <v>251.107</v>
      </c>
      <c r="K50" s="62" t="e">
        <f>LOOKUP(L50,PosttaxMaximumWage!A:A,PosttaxMaximumWage!B:B)</f>
        <v>#N/A</v>
      </c>
      <c r="L50" s="60">
        <v>1960</v>
      </c>
      <c r="M50" s="62">
        <v>1</v>
      </c>
      <c r="N50" s="102">
        <f>LOOKUP(L50,CPI!$A:$A,CPI!$B:$B)</f>
        <v>29.6</v>
      </c>
      <c r="O50" s="102">
        <f>LOOKUP(2018,CPI!$A:$A,CPI!$B:$B)</f>
        <v>251.107</v>
      </c>
      <c r="P50" s="23" t="e">
        <f t="shared" si="2"/>
        <v>#N/A</v>
      </c>
      <c r="Q50" s="23" t="e">
        <f>#REF!/H50/I50*J50</f>
        <v>#REF!</v>
      </c>
      <c r="R50" s="23" t="e">
        <f t="shared" si="1"/>
        <v>#N/A</v>
      </c>
    </row>
    <row r="51" spans="1:18">
      <c r="A51" s="45" t="e">
        <f>LOOKUP(B51, PosttaxMinimumWage!A:A,PosttaxMinimumWage!B:B)</f>
        <v>#N/A</v>
      </c>
      <c r="B51" s="46">
        <v>1961</v>
      </c>
      <c r="C51" s="47">
        <v>1</v>
      </c>
      <c r="D51" s="48">
        <f>LOOKUP(B51,CPI!$A:$A,CPI!$B:$B)</f>
        <v>29.9</v>
      </c>
      <c r="E51" s="48">
        <f>LOOKUP(2018,CPI!$A:$A,CPI!$B:$B)</f>
        <v>251.107</v>
      </c>
      <c r="F51" s="55">
        <f>LOOKUP(G51, PosttaxMeanWage!A:A,PosttaxMeanWage!B:B)</f>
        <v>0</v>
      </c>
      <c r="G51" s="53">
        <v>1961</v>
      </c>
      <c r="H51" s="55">
        <v>1</v>
      </c>
      <c r="I51" s="101">
        <f>LOOKUP(G51,CPI!$A:$A,CPI!$B:$B)</f>
        <v>29.9</v>
      </c>
      <c r="J51" s="101">
        <f>LOOKUP(2018,CPI!$A:$A,CPI!$B:$B)</f>
        <v>251.107</v>
      </c>
      <c r="K51" s="62" t="e">
        <f>LOOKUP(L51,PosttaxMaximumWage!A:A,PosttaxMaximumWage!B:B)</f>
        <v>#N/A</v>
      </c>
      <c r="L51" s="60">
        <v>1961</v>
      </c>
      <c r="M51" s="62">
        <v>1</v>
      </c>
      <c r="N51" s="102">
        <f>LOOKUP(L51,CPI!$A:$A,CPI!$B:$B)</f>
        <v>29.9</v>
      </c>
      <c r="O51" s="102">
        <f>LOOKUP(2018,CPI!$A:$A,CPI!$B:$B)</f>
        <v>251.107</v>
      </c>
      <c r="P51" s="23" t="e">
        <f t="shared" si="2"/>
        <v>#N/A</v>
      </c>
      <c r="Q51" s="23">
        <f>F50/H51/I51*J51</f>
        <v>0</v>
      </c>
      <c r="R51" s="23" t="e">
        <f t="shared" si="1"/>
        <v>#N/A</v>
      </c>
    </row>
    <row r="52" spans="1:18">
      <c r="A52" s="45" t="e">
        <f>LOOKUP(B52, PosttaxMinimumWage!A:A,PosttaxMinimumWage!B:B)</f>
        <v>#N/A</v>
      </c>
      <c r="B52" s="46">
        <v>1962</v>
      </c>
      <c r="C52" s="47">
        <v>1</v>
      </c>
      <c r="D52" s="48">
        <f>LOOKUP(B52,CPI!$A:$A,CPI!$B:$B)</f>
        <v>30.2</v>
      </c>
      <c r="E52" s="48">
        <f>LOOKUP(2018,CPI!$A:$A,CPI!$B:$B)</f>
        <v>251.107</v>
      </c>
      <c r="F52" s="55">
        <f>LOOKUP(G52, PosttaxMeanWage!A:A,PosttaxMeanWage!B:B)</f>
        <v>0</v>
      </c>
      <c r="G52" s="53">
        <v>1962</v>
      </c>
      <c r="H52" s="55">
        <v>1</v>
      </c>
      <c r="I52" s="101">
        <f>LOOKUP(G52,CPI!$A:$A,CPI!$B:$B)</f>
        <v>30.2</v>
      </c>
      <c r="J52" s="101">
        <f>LOOKUP(2018,CPI!$A:$A,CPI!$B:$B)</f>
        <v>251.107</v>
      </c>
      <c r="K52" s="62" t="e">
        <f>LOOKUP(L52,PosttaxMaximumWage!A:A,PosttaxMaximumWage!B:B)</f>
        <v>#N/A</v>
      </c>
      <c r="L52" s="60">
        <v>1962</v>
      </c>
      <c r="M52" s="62">
        <v>1</v>
      </c>
      <c r="N52" s="102">
        <f>LOOKUP(L52,CPI!$A:$A,CPI!$B:$B)</f>
        <v>30.2</v>
      </c>
      <c r="O52" s="102">
        <f>LOOKUP(2018,CPI!$A:$A,CPI!$B:$B)</f>
        <v>251.107</v>
      </c>
      <c r="P52" s="23" t="e">
        <f t="shared" si="2"/>
        <v>#N/A</v>
      </c>
      <c r="Q52" s="23">
        <f t="shared" si="0"/>
        <v>0</v>
      </c>
      <c r="R52" s="23" t="e">
        <f t="shared" si="1"/>
        <v>#N/A</v>
      </c>
    </row>
    <row r="53" spans="1:18">
      <c r="A53" s="45" t="e">
        <f>LOOKUP(B53, PosttaxMinimumWage!A:A,PosttaxMinimumWage!B:B)</f>
        <v>#N/A</v>
      </c>
      <c r="B53" s="46">
        <v>1963</v>
      </c>
      <c r="C53" s="47">
        <v>1</v>
      </c>
      <c r="D53" s="48">
        <f>LOOKUP(B53,CPI!$A:$A,CPI!$B:$B)</f>
        <v>30.6</v>
      </c>
      <c r="E53" s="48">
        <f>LOOKUP(2018,CPI!$A:$A,CPI!$B:$B)</f>
        <v>251.107</v>
      </c>
      <c r="F53" s="55">
        <f>LOOKUP(G53, PosttaxMeanWage!A:A,PosttaxMeanWage!B:B)</f>
        <v>0</v>
      </c>
      <c r="G53" s="53">
        <v>1963</v>
      </c>
      <c r="H53" s="55">
        <v>1</v>
      </c>
      <c r="I53" s="101">
        <f>LOOKUP(G53,CPI!$A:$A,CPI!$B:$B)</f>
        <v>30.6</v>
      </c>
      <c r="J53" s="101">
        <f>LOOKUP(2018,CPI!$A:$A,CPI!$B:$B)</f>
        <v>251.107</v>
      </c>
      <c r="K53" s="62" t="e">
        <f>LOOKUP(L53,PosttaxMaximumWage!A:A,PosttaxMaximumWage!B:B)</f>
        <v>#N/A</v>
      </c>
      <c r="L53" s="60">
        <v>1963</v>
      </c>
      <c r="M53" s="62">
        <v>1</v>
      </c>
      <c r="N53" s="102">
        <f>LOOKUP(L53,CPI!$A:$A,CPI!$B:$B)</f>
        <v>30.6</v>
      </c>
      <c r="O53" s="102">
        <f>LOOKUP(2018,CPI!$A:$A,CPI!$B:$B)</f>
        <v>251.107</v>
      </c>
      <c r="P53" s="23" t="e">
        <f t="shared" si="2"/>
        <v>#N/A</v>
      </c>
      <c r="Q53" s="23">
        <f t="shared" si="0"/>
        <v>0</v>
      </c>
      <c r="R53" s="23" t="e">
        <f t="shared" si="1"/>
        <v>#N/A</v>
      </c>
    </row>
    <row r="54" spans="1:18">
      <c r="A54" s="45" t="e">
        <f>LOOKUP(B54, PosttaxMinimumWage!A:A,PosttaxMinimumWage!B:B)</f>
        <v>#N/A</v>
      </c>
      <c r="B54" s="46">
        <v>1964</v>
      </c>
      <c r="C54" s="47">
        <v>1</v>
      </c>
      <c r="D54" s="48">
        <f>LOOKUP(B54,CPI!$A:$A,CPI!$B:$B)</f>
        <v>31</v>
      </c>
      <c r="E54" s="48">
        <f>LOOKUP(2018,CPI!$A:$A,CPI!$B:$B)</f>
        <v>251.107</v>
      </c>
      <c r="F54" s="55">
        <f>LOOKUP(G54, PosttaxMeanWage!A:A,PosttaxMeanWage!B:B)</f>
        <v>0</v>
      </c>
      <c r="G54" s="53">
        <v>1964</v>
      </c>
      <c r="H54" s="55">
        <v>1</v>
      </c>
      <c r="I54" s="101">
        <f>LOOKUP(G54,CPI!$A:$A,CPI!$B:$B)</f>
        <v>31</v>
      </c>
      <c r="J54" s="101">
        <f>LOOKUP(2018,CPI!$A:$A,CPI!$B:$B)</f>
        <v>251.107</v>
      </c>
      <c r="K54" s="62" t="e">
        <f>LOOKUP(L54,PosttaxMaximumWage!A:A,PosttaxMaximumWage!B:B)</f>
        <v>#N/A</v>
      </c>
      <c r="L54" s="60">
        <v>1964</v>
      </c>
      <c r="M54" s="62">
        <v>1</v>
      </c>
      <c r="N54" s="102">
        <f>LOOKUP(L54,CPI!$A:$A,CPI!$B:$B)</f>
        <v>31</v>
      </c>
      <c r="O54" s="102">
        <f>LOOKUP(2018,CPI!$A:$A,CPI!$B:$B)</f>
        <v>251.107</v>
      </c>
      <c r="P54" s="23" t="e">
        <f t="shared" si="2"/>
        <v>#N/A</v>
      </c>
      <c r="Q54" s="23">
        <f t="shared" si="0"/>
        <v>0</v>
      </c>
      <c r="R54" s="23" t="e">
        <f t="shared" si="1"/>
        <v>#N/A</v>
      </c>
    </row>
    <row r="55" spans="1:18">
      <c r="A55" s="45" t="e">
        <f>LOOKUP(B55, PosttaxMinimumWage!A:A,PosttaxMinimumWage!B:B)</f>
        <v>#N/A</v>
      </c>
      <c r="B55" s="46">
        <v>1965</v>
      </c>
      <c r="C55" s="47">
        <v>1</v>
      </c>
      <c r="D55" s="48">
        <f>LOOKUP(B55,CPI!$A:$A,CPI!$B:$B)</f>
        <v>31.5</v>
      </c>
      <c r="E55" s="48">
        <f>LOOKUP(2018,CPI!$A:$A,CPI!$B:$B)</f>
        <v>251.107</v>
      </c>
      <c r="F55" s="55">
        <f>LOOKUP(G55, PosttaxMeanWage!A:A,PosttaxMeanWage!B:B)</f>
        <v>0</v>
      </c>
      <c r="G55" s="53">
        <v>1965</v>
      </c>
      <c r="H55" s="55">
        <v>1</v>
      </c>
      <c r="I55" s="101">
        <f>LOOKUP(G55,CPI!$A:$A,CPI!$B:$B)</f>
        <v>31.5</v>
      </c>
      <c r="J55" s="101">
        <f>LOOKUP(2018,CPI!$A:$A,CPI!$B:$B)</f>
        <v>251.107</v>
      </c>
      <c r="K55" s="62" t="e">
        <f>LOOKUP(L55,PosttaxMaximumWage!A:A,PosttaxMaximumWage!B:B)</f>
        <v>#N/A</v>
      </c>
      <c r="L55" s="60">
        <v>1965</v>
      </c>
      <c r="M55" s="62">
        <v>1</v>
      </c>
      <c r="N55" s="102">
        <f>LOOKUP(L55,CPI!$A:$A,CPI!$B:$B)</f>
        <v>31.5</v>
      </c>
      <c r="O55" s="102">
        <f>LOOKUP(2018,CPI!$A:$A,CPI!$B:$B)</f>
        <v>251.107</v>
      </c>
      <c r="P55" s="23" t="e">
        <f t="shared" si="2"/>
        <v>#N/A</v>
      </c>
      <c r="Q55" s="23">
        <f t="shared" si="0"/>
        <v>0</v>
      </c>
      <c r="R55" s="23" t="e">
        <f t="shared" si="1"/>
        <v>#N/A</v>
      </c>
    </row>
    <row r="56" spans="1:18">
      <c r="A56" s="45" t="e">
        <f>LOOKUP(B56, PosttaxMinimumWage!A:A,PosttaxMinimumWage!B:B)</f>
        <v>#N/A</v>
      </c>
      <c r="B56" s="46">
        <v>1966</v>
      </c>
      <c r="C56" s="47">
        <v>1</v>
      </c>
      <c r="D56" s="48">
        <f>LOOKUP(B56,CPI!$A:$A,CPI!$B:$B)</f>
        <v>32.4</v>
      </c>
      <c r="E56" s="48">
        <f>LOOKUP(2018,CPI!$A:$A,CPI!$B:$B)</f>
        <v>251.107</v>
      </c>
      <c r="F56" s="55">
        <f>LOOKUP(G56, PosttaxMeanWage!A:A,PosttaxMeanWage!B:B)</f>
        <v>0</v>
      </c>
      <c r="G56" s="53">
        <v>1966</v>
      </c>
      <c r="H56" s="55">
        <v>1</v>
      </c>
      <c r="I56" s="101">
        <f>LOOKUP(G56,CPI!$A:$A,CPI!$B:$B)</f>
        <v>32.4</v>
      </c>
      <c r="J56" s="101">
        <f>LOOKUP(2018,CPI!$A:$A,CPI!$B:$B)</f>
        <v>251.107</v>
      </c>
      <c r="K56" s="62" t="e">
        <f>LOOKUP(L56,PosttaxMaximumWage!A:A,PosttaxMaximumWage!B:B)</f>
        <v>#N/A</v>
      </c>
      <c r="L56" s="60">
        <v>1966</v>
      </c>
      <c r="M56" s="62">
        <v>1</v>
      </c>
      <c r="N56" s="102">
        <f>LOOKUP(L56,CPI!$A:$A,CPI!$B:$B)</f>
        <v>32.4</v>
      </c>
      <c r="O56" s="102">
        <f>LOOKUP(2018,CPI!$A:$A,CPI!$B:$B)</f>
        <v>251.107</v>
      </c>
      <c r="P56" s="23" t="e">
        <f t="shared" si="2"/>
        <v>#N/A</v>
      </c>
      <c r="Q56" s="23">
        <f t="shared" si="0"/>
        <v>0</v>
      </c>
      <c r="R56" s="23" t="e">
        <f t="shared" si="1"/>
        <v>#N/A</v>
      </c>
    </row>
    <row r="57" spans="1:18">
      <c r="A57" s="45" t="e">
        <f>LOOKUP(B57, PosttaxMinimumWage!A:A,PosttaxMinimumWage!B:B)</f>
        <v>#N/A</v>
      </c>
      <c r="B57" s="46">
        <v>1967</v>
      </c>
      <c r="C57" s="47">
        <v>1</v>
      </c>
      <c r="D57" s="48">
        <f>LOOKUP(B57,CPI!$A:$A,CPI!$B:$B)</f>
        <v>33.4</v>
      </c>
      <c r="E57" s="48">
        <f>LOOKUP(2018,CPI!$A:$A,CPI!$B:$B)</f>
        <v>251.107</v>
      </c>
      <c r="F57" s="55">
        <f>LOOKUP(G57, PosttaxMeanWage!A:A,PosttaxMeanWage!B:B)</f>
        <v>0</v>
      </c>
      <c r="G57" s="53">
        <v>1967</v>
      </c>
      <c r="H57" s="55">
        <v>1</v>
      </c>
      <c r="I57" s="101">
        <f>LOOKUP(G57,CPI!$A:$A,CPI!$B:$B)</f>
        <v>33.4</v>
      </c>
      <c r="J57" s="101">
        <f>LOOKUP(2018,CPI!$A:$A,CPI!$B:$B)</f>
        <v>251.107</v>
      </c>
      <c r="K57" s="62" t="e">
        <f>LOOKUP(L57,PosttaxMaximumWage!A:A,PosttaxMaximumWage!B:B)</f>
        <v>#N/A</v>
      </c>
      <c r="L57" s="60">
        <v>1967</v>
      </c>
      <c r="M57" s="62">
        <v>1</v>
      </c>
      <c r="N57" s="102">
        <f>LOOKUP(L57,CPI!$A:$A,CPI!$B:$B)</f>
        <v>33.4</v>
      </c>
      <c r="O57" s="102">
        <f>LOOKUP(2018,CPI!$A:$A,CPI!$B:$B)</f>
        <v>251.107</v>
      </c>
      <c r="P57" s="23" t="e">
        <f t="shared" si="2"/>
        <v>#N/A</v>
      </c>
      <c r="Q57" s="23">
        <f t="shared" si="0"/>
        <v>0</v>
      </c>
      <c r="R57" s="23" t="e">
        <f t="shared" si="1"/>
        <v>#N/A</v>
      </c>
    </row>
    <row r="58" spans="1:18">
      <c r="A58" s="45" t="e">
        <f>LOOKUP(B58, PosttaxMinimumWage!A:A,PosttaxMinimumWage!B:B)</f>
        <v>#N/A</v>
      </c>
      <c r="B58" s="46">
        <v>1968</v>
      </c>
      <c r="C58" s="47">
        <v>1</v>
      </c>
      <c r="D58" s="48">
        <f>LOOKUP(B58,CPI!$A:$A,CPI!$B:$B)</f>
        <v>34.799999999999997</v>
      </c>
      <c r="E58" s="48">
        <f>LOOKUP(2018,CPI!$A:$A,CPI!$B:$B)</f>
        <v>251.107</v>
      </c>
      <c r="F58" s="55">
        <f>LOOKUP(G58, PosttaxMeanWage!A:A,PosttaxMeanWage!B:B)</f>
        <v>0</v>
      </c>
      <c r="G58" s="53">
        <v>1968</v>
      </c>
      <c r="H58" s="55">
        <v>1</v>
      </c>
      <c r="I58" s="101">
        <f>LOOKUP(G58,CPI!$A:$A,CPI!$B:$B)</f>
        <v>34.799999999999997</v>
      </c>
      <c r="J58" s="101">
        <f>LOOKUP(2018,CPI!$A:$A,CPI!$B:$B)</f>
        <v>251.107</v>
      </c>
      <c r="K58" s="62" t="e">
        <f>LOOKUP(L58,PosttaxMaximumWage!A:A,PosttaxMaximumWage!B:B)</f>
        <v>#N/A</v>
      </c>
      <c r="L58" s="60">
        <v>1968</v>
      </c>
      <c r="M58" s="62">
        <v>1</v>
      </c>
      <c r="N58" s="102">
        <f>LOOKUP(L58,CPI!$A:$A,CPI!$B:$B)</f>
        <v>34.799999999999997</v>
      </c>
      <c r="O58" s="102">
        <f>LOOKUP(2018,CPI!$A:$A,CPI!$B:$B)</f>
        <v>251.107</v>
      </c>
      <c r="P58" s="23" t="e">
        <f t="shared" si="2"/>
        <v>#N/A</v>
      </c>
      <c r="Q58" s="23">
        <f t="shared" si="0"/>
        <v>0</v>
      </c>
      <c r="R58" s="23" t="e">
        <f t="shared" si="1"/>
        <v>#N/A</v>
      </c>
    </row>
    <row r="59" spans="1:18">
      <c r="A59" s="45" t="e">
        <f>LOOKUP(B59, PosttaxMinimumWage!A:A,PosttaxMinimumWage!B:B)</f>
        <v>#N/A</v>
      </c>
      <c r="B59" s="46">
        <v>1969</v>
      </c>
      <c r="C59" s="47">
        <v>1</v>
      </c>
      <c r="D59" s="48">
        <f>LOOKUP(B59,CPI!$A:$A,CPI!$B:$B)</f>
        <v>36.700000000000003</v>
      </c>
      <c r="E59" s="48">
        <f>LOOKUP(2018,CPI!$A:$A,CPI!$B:$B)</f>
        <v>251.107</v>
      </c>
      <c r="F59" s="55">
        <f>LOOKUP(G59, PosttaxMeanWage!A:A,PosttaxMeanWage!B:B)</f>
        <v>0</v>
      </c>
      <c r="G59" s="53">
        <v>1969</v>
      </c>
      <c r="H59" s="55">
        <v>1</v>
      </c>
      <c r="I59" s="101">
        <f>LOOKUP(G59,CPI!$A:$A,CPI!$B:$B)</f>
        <v>36.700000000000003</v>
      </c>
      <c r="J59" s="101">
        <f>LOOKUP(2018,CPI!$A:$A,CPI!$B:$B)</f>
        <v>251.107</v>
      </c>
      <c r="K59" s="62" t="e">
        <f>LOOKUP(L59,PosttaxMaximumWage!A:A,PosttaxMaximumWage!B:B)</f>
        <v>#N/A</v>
      </c>
      <c r="L59" s="60">
        <v>1969</v>
      </c>
      <c r="M59" s="62">
        <v>1</v>
      </c>
      <c r="N59" s="102">
        <f>LOOKUP(L59,CPI!$A:$A,CPI!$B:$B)</f>
        <v>36.700000000000003</v>
      </c>
      <c r="O59" s="102">
        <f>LOOKUP(2018,CPI!$A:$A,CPI!$B:$B)</f>
        <v>251.107</v>
      </c>
      <c r="P59" s="23" t="e">
        <f t="shared" si="2"/>
        <v>#N/A</v>
      </c>
      <c r="Q59" s="23">
        <f t="shared" si="0"/>
        <v>0</v>
      </c>
      <c r="R59" s="23" t="e">
        <f t="shared" si="1"/>
        <v>#N/A</v>
      </c>
    </row>
    <row r="60" spans="1:18">
      <c r="A60" s="45" t="e">
        <f>LOOKUP(B60, PosttaxMinimumWage!A:A,PosttaxMinimumWage!B:B)</f>
        <v>#N/A</v>
      </c>
      <c r="B60" s="46">
        <v>1970</v>
      </c>
      <c r="C60" s="47">
        <v>1</v>
      </c>
      <c r="D60" s="48">
        <f>LOOKUP(B60,CPI!$A:$A,CPI!$B:$B)</f>
        <v>38.799999999999997</v>
      </c>
      <c r="E60" s="48">
        <f>LOOKUP(2018,CPI!$A:$A,CPI!$B:$B)</f>
        <v>251.107</v>
      </c>
      <c r="F60" s="55">
        <f>LOOKUP(G60, PosttaxMeanWage!A:A,PosttaxMeanWage!B:B)</f>
        <v>0</v>
      </c>
      <c r="G60" s="53">
        <v>1970</v>
      </c>
      <c r="H60" s="55">
        <v>1</v>
      </c>
      <c r="I60" s="101">
        <f>LOOKUP(G60,CPI!$A:$A,CPI!$B:$B)</f>
        <v>38.799999999999997</v>
      </c>
      <c r="J60" s="101">
        <f>LOOKUP(2018,CPI!$A:$A,CPI!$B:$B)</f>
        <v>251.107</v>
      </c>
      <c r="K60" s="62" t="e">
        <f>LOOKUP(L60,PosttaxMaximumWage!A:A,PosttaxMaximumWage!B:B)</f>
        <v>#N/A</v>
      </c>
      <c r="L60" s="60">
        <v>1970</v>
      </c>
      <c r="M60" s="62">
        <v>1</v>
      </c>
      <c r="N60" s="102">
        <f>LOOKUP(L60,CPI!$A:$A,CPI!$B:$B)</f>
        <v>38.799999999999997</v>
      </c>
      <c r="O60" s="102">
        <f>LOOKUP(2018,CPI!$A:$A,CPI!$B:$B)</f>
        <v>251.107</v>
      </c>
      <c r="P60" s="23" t="e">
        <f t="shared" si="2"/>
        <v>#N/A</v>
      </c>
      <c r="Q60" s="23">
        <f t="shared" si="0"/>
        <v>0</v>
      </c>
      <c r="R60" s="23" t="e">
        <f t="shared" si="1"/>
        <v>#N/A</v>
      </c>
    </row>
    <row r="61" spans="1:18">
      <c r="A61" s="45" t="e">
        <f>LOOKUP(B61, PosttaxMinimumWage!A:A,PosttaxMinimumWage!B:B)</f>
        <v>#N/A</v>
      </c>
      <c r="B61" s="46">
        <v>1971</v>
      </c>
      <c r="C61" s="47">
        <v>1</v>
      </c>
      <c r="D61" s="48">
        <f>LOOKUP(B61,CPI!$A:$A,CPI!$B:$B)</f>
        <v>40.5</v>
      </c>
      <c r="E61" s="48">
        <f>LOOKUP(2018,CPI!$A:$A,CPI!$B:$B)</f>
        <v>251.107</v>
      </c>
      <c r="F61" s="55">
        <f>LOOKUP(G61, PosttaxMeanWage!A:A,PosttaxMeanWage!B:B)</f>
        <v>0</v>
      </c>
      <c r="G61" s="53">
        <v>1971</v>
      </c>
      <c r="H61" s="55">
        <v>1</v>
      </c>
      <c r="I61" s="101">
        <f>LOOKUP(G61,CPI!$A:$A,CPI!$B:$B)</f>
        <v>40.5</v>
      </c>
      <c r="J61" s="101">
        <f>LOOKUP(2018,CPI!$A:$A,CPI!$B:$B)</f>
        <v>251.107</v>
      </c>
      <c r="K61" s="62" t="e">
        <f>LOOKUP(L61,PosttaxMaximumWage!A:A,PosttaxMaximumWage!B:B)</f>
        <v>#N/A</v>
      </c>
      <c r="L61" s="60">
        <v>1971</v>
      </c>
      <c r="M61" s="62">
        <v>1</v>
      </c>
      <c r="N61" s="102">
        <f>LOOKUP(L61,CPI!$A:$A,CPI!$B:$B)</f>
        <v>40.5</v>
      </c>
      <c r="O61" s="102">
        <f>LOOKUP(2018,CPI!$A:$A,CPI!$B:$B)</f>
        <v>251.107</v>
      </c>
      <c r="P61" s="23" t="e">
        <f t="shared" si="2"/>
        <v>#N/A</v>
      </c>
      <c r="Q61" s="23">
        <f t="shared" si="0"/>
        <v>0</v>
      </c>
      <c r="R61" s="23" t="e">
        <f t="shared" si="1"/>
        <v>#N/A</v>
      </c>
    </row>
    <row r="62" spans="1:18">
      <c r="A62" s="45" t="e">
        <f>LOOKUP(B62, PosttaxMinimumWage!A:A,PosttaxMinimumWage!B:B)</f>
        <v>#N/A</v>
      </c>
      <c r="B62" s="46">
        <v>1972</v>
      </c>
      <c r="C62" s="47">
        <v>1</v>
      </c>
      <c r="D62" s="48">
        <f>LOOKUP(B62,CPI!$A:$A,CPI!$B:$B)</f>
        <v>41.8</v>
      </c>
      <c r="E62" s="48">
        <f>LOOKUP(2018,CPI!$A:$A,CPI!$B:$B)</f>
        <v>251.107</v>
      </c>
      <c r="F62" s="55">
        <f>LOOKUP(G62, PosttaxMeanWage!A:A,PosttaxMeanWage!B:B)</f>
        <v>0</v>
      </c>
      <c r="G62" s="53">
        <v>1972</v>
      </c>
      <c r="H62" s="55">
        <v>1</v>
      </c>
      <c r="I62" s="101">
        <f>LOOKUP(G62,CPI!$A:$A,CPI!$B:$B)</f>
        <v>41.8</v>
      </c>
      <c r="J62" s="101">
        <f>LOOKUP(2018,CPI!$A:$A,CPI!$B:$B)</f>
        <v>251.107</v>
      </c>
      <c r="K62" s="62" t="e">
        <f>LOOKUP(L62,PosttaxMaximumWage!A:A,PosttaxMaximumWage!B:B)</f>
        <v>#N/A</v>
      </c>
      <c r="L62" s="60">
        <v>1972</v>
      </c>
      <c r="M62" s="62">
        <v>1</v>
      </c>
      <c r="N62" s="102">
        <f>LOOKUP(L62,CPI!$A:$A,CPI!$B:$B)</f>
        <v>41.8</v>
      </c>
      <c r="O62" s="102">
        <f>LOOKUP(2018,CPI!$A:$A,CPI!$B:$B)</f>
        <v>251.107</v>
      </c>
      <c r="P62" s="23" t="e">
        <f t="shared" si="2"/>
        <v>#N/A</v>
      </c>
      <c r="Q62" s="23">
        <f t="shared" si="0"/>
        <v>0</v>
      </c>
      <c r="R62" s="23" t="e">
        <f t="shared" si="1"/>
        <v>#N/A</v>
      </c>
    </row>
    <row r="63" spans="1:18">
      <c r="A63" s="45" t="e">
        <f>LOOKUP(B63, PosttaxMinimumWage!A:A,PosttaxMinimumWage!B:B)</f>
        <v>#N/A</v>
      </c>
      <c r="B63" s="46">
        <v>1973</v>
      </c>
      <c r="C63" s="47">
        <v>1</v>
      </c>
      <c r="D63" s="48">
        <f>LOOKUP(B63,CPI!$A:$A,CPI!$B:$B)</f>
        <v>44.4</v>
      </c>
      <c r="E63" s="48">
        <f>LOOKUP(2018,CPI!$A:$A,CPI!$B:$B)</f>
        <v>251.107</v>
      </c>
      <c r="F63" s="55">
        <f>LOOKUP(G63, PosttaxMeanWage!A:A,PosttaxMeanWage!B:B)</f>
        <v>0</v>
      </c>
      <c r="G63" s="53">
        <v>1973</v>
      </c>
      <c r="H63" s="55">
        <v>1</v>
      </c>
      <c r="I63" s="101">
        <f>LOOKUP(G63,CPI!$A:$A,CPI!$B:$B)</f>
        <v>44.4</v>
      </c>
      <c r="J63" s="101">
        <f>LOOKUP(2018,CPI!$A:$A,CPI!$B:$B)</f>
        <v>251.107</v>
      </c>
      <c r="K63" s="62" t="e">
        <f>LOOKUP(L63,PosttaxMaximumWage!A:A,PosttaxMaximumWage!B:B)</f>
        <v>#N/A</v>
      </c>
      <c r="L63" s="60">
        <v>1973</v>
      </c>
      <c r="M63" s="62">
        <v>1</v>
      </c>
      <c r="N63" s="102">
        <f>LOOKUP(L63,CPI!$A:$A,CPI!$B:$B)</f>
        <v>44.4</v>
      </c>
      <c r="O63" s="102">
        <f>LOOKUP(2018,CPI!$A:$A,CPI!$B:$B)</f>
        <v>251.107</v>
      </c>
      <c r="P63" s="23" t="e">
        <f t="shared" si="2"/>
        <v>#N/A</v>
      </c>
      <c r="Q63" s="23">
        <f t="shared" si="0"/>
        <v>0</v>
      </c>
      <c r="R63" s="23" t="e">
        <f t="shared" si="1"/>
        <v>#N/A</v>
      </c>
    </row>
    <row r="64" spans="1:18">
      <c r="A64" s="45" t="e">
        <f>LOOKUP(B64, PosttaxMinimumWage!A:A,PosttaxMinimumWage!B:B)</f>
        <v>#N/A</v>
      </c>
      <c r="B64" s="46">
        <v>1974</v>
      </c>
      <c r="C64" s="47">
        <v>1</v>
      </c>
      <c r="D64" s="48">
        <f>LOOKUP(B64,CPI!$A:$A,CPI!$B:$B)</f>
        <v>49.3</v>
      </c>
      <c r="E64" s="48">
        <f>LOOKUP(2018,CPI!$A:$A,CPI!$B:$B)</f>
        <v>251.107</v>
      </c>
      <c r="F64" s="55">
        <f>LOOKUP(G64, PosttaxMeanWage!A:A,PosttaxMeanWage!B:B)</f>
        <v>0</v>
      </c>
      <c r="G64" s="53">
        <v>1974</v>
      </c>
      <c r="H64" s="55">
        <v>1</v>
      </c>
      <c r="I64" s="101">
        <f>LOOKUP(G64,CPI!$A:$A,CPI!$B:$B)</f>
        <v>49.3</v>
      </c>
      <c r="J64" s="101">
        <f>LOOKUP(2018,CPI!$A:$A,CPI!$B:$B)</f>
        <v>251.107</v>
      </c>
      <c r="K64" s="62" t="e">
        <f>LOOKUP(L64,PosttaxMaximumWage!A:A,PosttaxMaximumWage!B:B)</f>
        <v>#N/A</v>
      </c>
      <c r="L64" s="60">
        <v>1974</v>
      </c>
      <c r="M64" s="62">
        <v>1</v>
      </c>
      <c r="N64" s="102">
        <f>LOOKUP(L64,CPI!$A:$A,CPI!$B:$B)</f>
        <v>49.3</v>
      </c>
      <c r="O64" s="102">
        <f>LOOKUP(2018,CPI!$A:$A,CPI!$B:$B)</f>
        <v>251.107</v>
      </c>
      <c r="P64" s="23" t="e">
        <f t="shared" si="2"/>
        <v>#N/A</v>
      </c>
      <c r="Q64" s="23">
        <f t="shared" si="0"/>
        <v>0</v>
      </c>
      <c r="R64" s="23" t="e">
        <f t="shared" si="1"/>
        <v>#N/A</v>
      </c>
    </row>
    <row r="65" spans="1:18">
      <c r="A65" s="45" t="e">
        <f>LOOKUP(B65, PosttaxMinimumWage!A:A,PosttaxMinimumWage!B:B)</f>
        <v>#N/A</v>
      </c>
      <c r="B65" s="46">
        <v>1975</v>
      </c>
      <c r="C65" s="47">
        <v>1</v>
      </c>
      <c r="D65" s="48">
        <f>LOOKUP(B65,CPI!$A:$A,CPI!$B:$B)</f>
        <v>53.8</v>
      </c>
      <c r="E65" s="48">
        <f>LOOKUP(2018,CPI!$A:$A,CPI!$B:$B)</f>
        <v>251.107</v>
      </c>
      <c r="F65" s="55">
        <f>LOOKUP(G65, PosttaxMeanWage!A:A,PosttaxMeanWage!B:B)</f>
        <v>0</v>
      </c>
      <c r="G65" s="53">
        <v>1975</v>
      </c>
      <c r="H65" s="55">
        <v>1</v>
      </c>
      <c r="I65" s="101">
        <f>LOOKUP(G65,CPI!$A:$A,CPI!$B:$B)</f>
        <v>53.8</v>
      </c>
      <c r="J65" s="101">
        <f>LOOKUP(2018,CPI!$A:$A,CPI!$B:$B)</f>
        <v>251.107</v>
      </c>
      <c r="K65" s="62" t="e">
        <f>LOOKUP(L65,PosttaxMaximumWage!A:A,PosttaxMaximumWage!B:B)</f>
        <v>#N/A</v>
      </c>
      <c r="L65" s="60">
        <v>1975</v>
      </c>
      <c r="M65" s="62">
        <v>1</v>
      </c>
      <c r="N65" s="102">
        <f>LOOKUP(L65,CPI!$A:$A,CPI!$B:$B)</f>
        <v>53.8</v>
      </c>
      <c r="O65" s="102">
        <f>LOOKUP(2018,CPI!$A:$A,CPI!$B:$B)</f>
        <v>251.107</v>
      </c>
      <c r="P65" s="23" t="e">
        <f t="shared" si="2"/>
        <v>#N/A</v>
      </c>
      <c r="Q65" s="23">
        <f t="shared" si="0"/>
        <v>0</v>
      </c>
      <c r="R65" s="23" t="e">
        <f t="shared" si="1"/>
        <v>#N/A</v>
      </c>
    </row>
    <row r="66" spans="1:18">
      <c r="A66" s="45" t="e">
        <f>LOOKUP(B66, PosttaxMinimumWage!A:A,PosttaxMinimumWage!B:B)</f>
        <v>#N/A</v>
      </c>
      <c r="B66" s="46">
        <v>1976</v>
      </c>
      <c r="C66" s="47">
        <v>1</v>
      </c>
      <c r="D66" s="48">
        <f>LOOKUP(B66,CPI!$A:$A,CPI!$B:$B)</f>
        <v>56.9</v>
      </c>
      <c r="E66" s="48">
        <f>LOOKUP(2018,CPI!$A:$A,CPI!$B:$B)</f>
        <v>251.107</v>
      </c>
      <c r="F66" s="55">
        <f>LOOKUP(G66, PosttaxMeanWage!A:A,PosttaxMeanWage!B:B)</f>
        <v>0</v>
      </c>
      <c r="G66" s="53">
        <v>1976</v>
      </c>
      <c r="H66" s="55">
        <v>1</v>
      </c>
      <c r="I66" s="101">
        <f>LOOKUP(G66,CPI!$A:$A,CPI!$B:$B)</f>
        <v>56.9</v>
      </c>
      <c r="J66" s="101">
        <f>LOOKUP(2018,CPI!$A:$A,CPI!$B:$B)</f>
        <v>251.107</v>
      </c>
      <c r="K66" s="62" t="e">
        <f>LOOKUP(L66,PosttaxMaximumWage!A:A,PosttaxMaximumWage!B:B)</f>
        <v>#N/A</v>
      </c>
      <c r="L66" s="60">
        <v>1976</v>
      </c>
      <c r="M66" s="62">
        <v>1</v>
      </c>
      <c r="N66" s="102">
        <f>LOOKUP(L66,CPI!$A:$A,CPI!$B:$B)</f>
        <v>56.9</v>
      </c>
      <c r="O66" s="102">
        <f>LOOKUP(2018,CPI!$A:$A,CPI!$B:$B)</f>
        <v>251.107</v>
      </c>
      <c r="P66" s="23" t="e">
        <f t="shared" si="2"/>
        <v>#N/A</v>
      </c>
      <c r="Q66" s="23">
        <f t="shared" si="0"/>
        <v>0</v>
      </c>
      <c r="R66" s="23" t="e">
        <f t="shared" si="1"/>
        <v>#N/A</v>
      </c>
    </row>
    <row r="67" spans="1:18">
      <c r="A67" s="45" t="e">
        <f>LOOKUP(B67, PosttaxMinimumWage!A:A,PosttaxMinimumWage!B:B)</f>
        <v>#N/A</v>
      </c>
      <c r="B67" s="46">
        <v>1977</v>
      </c>
      <c r="C67" s="47">
        <v>1</v>
      </c>
      <c r="D67" s="48">
        <f>LOOKUP(B67,CPI!$A:$A,CPI!$B:$B)</f>
        <v>60.6</v>
      </c>
      <c r="E67" s="48">
        <f>LOOKUP(2018,CPI!$A:$A,CPI!$B:$B)</f>
        <v>251.107</v>
      </c>
      <c r="F67" s="55">
        <f>LOOKUP(G67, PosttaxMeanWage!A:A,PosttaxMeanWage!B:B)</f>
        <v>0</v>
      </c>
      <c r="G67" s="53">
        <v>1977</v>
      </c>
      <c r="H67" s="55">
        <v>1</v>
      </c>
      <c r="I67" s="101">
        <f>LOOKUP(G67,CPI!$A:$A,CPI!$B:$B)</f>
        <v>60.6</v>
      </c>
      <c r="J67" s="101">
        <f>LOOKUP(2018,CPI!$A:$A,CPI!$B:$B)</f>
        <v>251.107</v>
      </c>
      <c r="K67" s="62" t="e">
        <f>LOOKUP(L67,PosttaxMaximumWage!A:A,PosttaxMaximumWage!B:B)</f>
        <v>#N/A</v>
      </c>
      <c r="L67" s="60">
        <v>1977</v>
      </c>
      <c r="M67" s="62">
        <v>1</v>
      </c>
      <c r="N67" s="102">
        <f>LOOKUP(L67,CPI!$A:$A,CPI!$B:$B)</f>
        <v>60.6</v>
      </c>
      <c r="O67" s="102">
        <f>LOOKUP(2018,CPI!$A:$A,CPI!$B:$B)</f>
        <v>251.107</v>
      </c>
      <c r="P67" s="23" t="e">
        <f t="shared" si="2"/>
        <v>#N/A</v>
      </c>
      <c r="Q67" s="23">
        <f t="shared" ref="Q67:Q104" si="3">F67/H67/I67*J67</f>
        <v>0</v>
      </c>
      <c r="R67" s="23" t="e">
        <f t="shared" ref="R67:R104" si="4">K67/M67/N67*O67</f>
        <v>#N/A</v>
      </c>
    </row>
    <row r="68" spans="1:18">
      <c r="A68" s="45" t="e">
        <f>LOOKUP(B68, PosttaxMinimumWage!A:A,PosttaxMinimumWage!B:B)</f>
        <v>#N/A</v>
      </c>
      <c r="B68" s="46">
        <v>1978</v>
      </c>
      <c r="C68" s="47">
        <v>1</v>
      </c>
      <c r="D68" s="48">
        <f>LOOKUP(B68,CPI!$A:$A,CPI!$B:$B)</f>
        <v>65.2</v>
      </c>
      <c r="E68" s="48">
        <f>LOOKUP(2018,CPI!$A:$A,CPI!$B:$B)</f>
        <v>251.107</v>
      </c>
      <c r="F68" s="55">
        <f>LOOKUP(G68, PosttaxMeanWage!A:A,PosttaxMeanWage!B:B)</f>
        <v>0</v>
      </c>
      <c r="G68" s="53">
        <v>1978</v>
      </c>
      <c r="H68" s="55">
        <v>1</v>
      </c>
      <c r="I68" s="101">
        <f>LOOKUP(G68,CPI!$A:$A,CPI!$B:$B)</f>
        <v>65.2</v>
      </c>
      <c r="J68" s="101">
        <f>LOOKUP(2018,CPI!$A:$A,CPI!$B:$B)</f>
        <v>251.107</v>
      </c>
      <c r="K68" s="62" t="e">
        <f>LOOKUP(L68,PosttaxMaximumWage!A:A,PosttaxMaximumWage!B:B)</f>
        <v>#N/A</v>
      </c>
      <c r="L68" s="60">
        <v>1978</v>
      </c>
      <c r="M68" s="62">
        <v>1</v>
      </c>
      <c r="N68" s="102">
        <f>LOOKUP(L68,CPI!$A:$A,CPI!$B:$B)</f>
        <v>65.2</v>
      </c>
      <c r="O68" s="102">
        <f>LOOKUP(2018,CPI!$A:$A,CPI!$B:$B)</f>
        <v>251.107</v>
      </c>
      <c r="P68" s="23" t="e">
        <f t="shared" ref="P68:P104" si="5">A68/C68/D68*E68</f>
        <v>#N/A</v>
      </c>
      <c r="Q68" s="23">
        <f t="shared" si="3"/>
        <v>0</v>
      </c>
      <c r="R68" s="23" t="e">
        <f t="shared" si="4"/>
        <v>#N/A</v>
      </c>
    </row>
    <row r="69" spans="1:18">
      <c r="A69" s="45" t="e">
        <f>LOOKUP(B69, PosttaxMinimumWage!A:A,PosttaxMinimumWage!B:B)</f>
        <v>#N/A</v>
      </c>
      <c r="B69" s="46">
        <v>1979</v>
      </c>
      <c r="C69" s="47">
        <v>1</v>
      </c>
      <c r="D69" s="48">
        <f>LOOKUP(B69,CPI!$A:$A,CPI!$B:$B)</f>
        <v>72.599999999999994</v>
      </c>
      <c r="E69" s="48">
        <f>LOOKUP(2018,CPI!$A:$A,CPI!$B:$B)</f>
        <v>251.107</v>
      </c>
      <c r="F69" s="55">
        <f>LOOKUP(G69, PosttaxMeanWage!A:A,PosttaxMeanWage!B:B)</f>
        <v>0</v>
      </c>
      <c r="G69" s="53">
        <v>1979</v>
      </c>
      <c r="H69" s="55">
        <v>1</v>
      </c>
      <c r="I69" s="101">
        <f>LOOKUP(G69,CPI!$A:$A,CPI!$B:$B)</f>
        <v>72.599999999999994</v>
      </c>
      <c r="J69" s="101">
        <f>LOOKUP(2018,CPI!$A:$A,CPI!$B:$B)</f>
        <v>251.107</v>
      </c>
      <c r="K69" s="62" t="e">
        <f>LOOKUP(L69,PosttaxMaximumWage!A:A,PosttaxMaximumWage!B:B)</f>
        <v>#N/A</v>
      </c>
      <c r="L69" s="60">
        <v>1979</v>
      </c>
      <c r="M69" s="62">
        <v>1</v>
      </c>
      <c r="N69" s="102">
        <f>LOOKUP(L69,CPI!$A:$A,CPI!$B:$B)</f>
        <v>72.599999999999994</v>
      </c>
      <c r="O69" s="102">
        <f>LOOKUP(2018,CPI!$A:$A,CPI!$B:$B)</f>
        <v>251.107</v>
      </c>
      <c r="P69" s="23" t="e">
        <f t="shared" si="5"/>
        <v>#N/A</v>
      </c>
      <c r="Q69" s="23">
        <f t="shared" si="3"/>
        <v>0</v>
      </c>
      <c r="R69" s="23" t="e">
        <f t="shared" si="4"/>
        <v>#N/A</v>
      </c>
    </row>
    <row r="70" spans="1:18">
      <c r="A70" s="45">
        <f>LOOKUP(B70, PosttaxMinimumWage!A:A,PosttaxMinimumWage!B:B)</f>
        <v>237808</v>
      </c>
      <c r="B70" s="46">
        <v>1980</v>
      </c>
      <c r="C70" s="47">
        <v>1</v>
      </c>
      <c r="D70" s="48">
        <f>LOOKUP(B70,CPI!$A:$A,CPI!$B:$B)</f>
        <v>82.4</v>
      </c>
      <c r="E70" s="48">
        <f>LOOKUP(2018,CPI!$A:$A,CPI!$B:$B)</f>
        <v>251.107</v>
      </c>
      <c r="F70" s="55">
        <f>LOOKUP(G70, PosttaxMeanWage!A:A,PosttaxMeanWage!B:B)</f>
        <v>409326.1</v>
      </c>
      <c r="G70" s="53">
        <v>1980</v>
      </c>
      <c r="H70" s="55">
        <v>1</v>
      </c>
      <c r="I70" s="101">
        <f>LOOKUP(G70,CPI!$A:$A,CPI!$B:$B)</f>
        <v>82.4</v>
      </c>
      <c r="J70" s="101">
        <f>LOOKUP(2018,CPI!$A:$A,CPI!$B:$B)</f>
        <v>251.107</v>
      </c>
      <c r="K70" s="62">
        <f>LOOKUP(L70,PosttaxMaximumWage!A:A,PosttaxMaximumWage!B:B)</f>
        <v>3327669.3</v>
      </c>
      <c r="L70" s="60">
        <v>1980</v>
      </c>
      <c r="M70" s="62">
        <v>1</v>
      </c>
      <c r="N70" s="102">
        <f>LOOKUP(L70,CPI!$A:$A,CPI!$B:$B)</f>
        <v>82.4</v>
      </c>
      <c r="O70" s="102">
        <f>LOOKUP(2018,CPI!$A:$A,CPI!$B:$B)</f>
        <v>251.107</v>
      </c>
      <c r="P70" s="23">
        <f t="shared" si="5"/>
        <v>724699.67786407762</v>
      </c>
      <c r="Q70" s="23">
        <f t="shared" si="3"/>
        <v>1247386.5169016989</v>
      </c>
      <c r="R70" s="23">
        <f t="shared" si="4"/>
        <v>10140789.501396844</v>
      </c>
    </row>
    <row r="71" spans="1:18">
      <c r="A71" s="45">
        <f>LOOKUP(B71, PosttaxMinimumWage!A:A,PosttaxMinimumWage!B:B)</f>
        <v>237808</v>
      </c>
      <c r="B71" s="46">
        <v>1981</v>
      </c>
      <c r="C71" s="47">
        <v>1</v>
      </c>
      <c r="D71" s="48">
        <f>LOOKUP(B71,CPI!$A:$A,CPI!$B:$B)</f>
        <v>90.9</v>
      </c>
      <c r="E71" s="48">
        <f>LOOKUP(2018,CPI!$A:$A,CPI!$B:$B)</f>
        <v>251.107</v>
      </c>
      <c r="F71" s="55">
        <f>LOOKUP(G71, PosttaxMeanWage!A:A,PosttaxMeanWage!B:B)</f>
        <v>413489.6</v>
      </c>
      <c r="G71" s="53">
        <v>1981</v>
      </c>
      <c r="H71" s="55">
        <v>1</v>
      </c>
      <c r="I71" s="101">
        <f>LOOKUP(G71,CPI!$A:$A,CPI!$B:$B)</f>
        <v>90.9</v>
      </c>
      <c r="J71" s="101">
        <f>LOOKUP(2018,CPI!$A:$A,CPI!$B:$B)</f>
        <v>251.107</v>
      </c>
      <c r="K71" s="62">
        <f>LOOKUP(L71,PosttaxMaximumWage!A:A,PosttaxMaximumWage!B:B)</f>
        <v>3312473</v>
      </c>
      <c r="L71" s="60">
        <v>1981</v>
      </c>
      <c r="M71" s="62">
        <v>1</v>
      </c>
      <c r="N71" s="102">
        <f>LOOKUP(L71,CPI!$A:$A,CPI!$B:$B)</f>
        <v>90.9</v>
      </c>
      <c r="O71" s="102">
        <f>LOOKUP(2018,CPI!$A:$A,CPI!$B:$B)</f>
        <v>251.107</v>
      </c>
      <c r="P71" s="23">
        <f t="shared" si="5"/>
        <v>656933.48136413633</v>
      </c>
      <c r="Q71" s="23">
        <f t="shared" si="3"/>
        <v>1142245.6874279426</v>
      </c>
      <c r="R71" s="23">
        <f t="shared" si="4"/>
        <v>9150551.7888998892</v>
      </c>
    </row>
    <row r="72" spans="1:18">
      <c r="A72" s="45">
        <f>LOOKUP(B72, PosttaxMinimumWage!A:A,PosttaxMinimumWage!B:B)</f>
        <v>237808</v>
      </c>
      <c r="B72" s="46">
        <v>1982</v>
      </c>
      <c r="C72" s="47">
        <v>1</v>
      </c>
      <c r="D72" s="48">
        <f>LOOKUP(B72,CPI!$A:$A,CPI!$B:$B)</f>
        <v>96.5</v>
      </c>
      <c r="E72" s="48">
        <f>LOOKUP(2018,CPI!$A:$A,CPI!$B:$B)</f>
        <v>251.107</v>
      </c>
      <c r="F72" s="55">
        <f>LOOKUP(G72, PosttaxMeanWage!A:A,PosttaxMeanWage!B:B)</f>
        <v>407198</v>
      </c>
      <c r="G72" s="53">
        <v>1982</v>
      </c>
      <c r="H72" s="55">
        <v>1</v>
      </c>
      <c r="I72" s="101">
        <f>LOOKUP(G72,CPI!$A:$A,CPI!$B:$B)</f>
        <v>96.5</v>
      </c>
      <c r="J72" s="101">
        <f>LOOKUP(2018,CPI!$A:$A,CPI!$B:$B)</f>
        <v>251.107</v>
      </c>
      <c r="K72" s="62">
        <f>LOOKUP(L72,PosttaxMaximumWage!A:A,PosttaxMaximumWage!B:B)</f>
        <v>3212278.3</v>
      </c>
      <c r="L72" s="60">
        <v>1982</v>
      </c>
      <c r="M72" s="62">
        <v>1</v>
      </c>
      <c r="N72" s="102">
        <f>LOOKUP(L72,CPI!$A:$A,CPI!$B:$B)</f>
        <v>96.5</v>
      </c>
      <c r="O72" s="102">
        <f>LOOKUP(2018,CPI!$A:$A,CPI!$B:$B)</f>
        <v>251.107</v>
      </c>
      <c r="P72" s="23">
        <f t="shared" si="5"/>
        <v>618810.91664248693</v>
      </c>
      <c r="Q72" s="23">
        <f t="shared" si="3"/>
        <v>1059588.271357513</v>
      </c>
      <c r="R72" s="23">
        <f t="shared" si="4"/>
        <v>8358814.1666124342</v>
      </c>
    </row>
    <row r="73" spans="1:18">
      <c r="A73" s="45">
        <f>LOOKUP(B73, PosttaxMinimumWage!A:A,PosttaxMinimumWage!B:B)</f>
        <v>237808</v>
      </c>
      <c r="B73" s="46">
        <v>1983</v>
      </c>
      <c r="C73" s="47">
        <v>1</v>
      </c>
      <c r="D73" s="48">
        <f>LOOKUP(B73,CPI!$A:$A,CPI!$B:$B)</f>
        <v>99.6</v>
      </c>
      <c r="E73" s="48">
        <f>LOOKUP(2018,CPI!$A:$A,CPI!$B:$B)</f>
        <v>251.107</v>
      </c>
      <c r="F73" s="55">
        <f>LOOKUP(G73, PosttaxMeanWage!A:A,PosttaxMeanWage!B:B)</f>
        <v>420713.9</v>
      </c>
      <c r="G73" s="53">
        <v>1983</v>
      </c>
      <c r="H73" s="55">
        <v>1</v>
      </c>
      <c r="I73" s="101">
        <f>LOOKUP(G73,CPI!$A:$A,CPI!$B:$B)</f>
        <v>99.6</v>
      </c>
      <c r="J73" s="101">
        <f>LOOKUP(2018,CPI!$A:$A,CPI!$B:$B)</f>
        <v>251.107</v>
      </c>
      <c r="K73" s="62">
        <f>LOOKUP(L73,PosttaxMaximumWage!A:A,PosttaxMaximumWage!B:B)</f>
        <v>3253990</v>
      </c>
      <c r="L73" s="60">
        <v>1983</v>
      </c>
      <c r="M73" s="62">
        <v>1</v>
      </c>
      <c r="N73" s="102">
        <f>LOOKUP(L73,CPI!$A:$A,CPI!$B:$B)</f>
        <v>99.6</v>
      </c>
      <c r="O73" s="102">
        <f>LOOKUP(2018,CPI!$A:$A,CPI!$B:$B)</f>
        <v>251.107</v>
      </c>
      <c r="P73" s="23">
        <f t="shared" si="5"/>
        <v>599550.73751004029</v>
      </c>
      <c r="Q73" s="23">
        <f t="shared" si="3"/>
        <v>1060684.7920411648</v>
      </c>
      <c r="R73" s="23">
        <f t="shared" si="4"/>
        <v>8203811.9169678725</v>
      </c>
    </row>
    <row r="74" spans="1:18">
      <c r="A74" s="45">
        <f>LOOKUP(B74, PosttaxMinimumWage!A:A,PosttaxMinimumWage!B:B)</f>
        <v>237808</v>
      </c>
      <c r="B74" s="46">
        <v>1984</v>
      </c>
      <c r="C74" s="47">
        <v>1</v>
      </c>
      <c r="D74" s="48">
        <f>LOOKUP(B74,CPI!$A:$A,CPI!$B:$B)</f>
        <v>103.9</v>
      </c>
      <c r="E74" s="48">
        <f>LOOKUP(2018,CPI!$A:$A,CPI!$B:$B)</f>
        <v>251.107</v>
      </c>
      <c r="F74" s="55">
        <f>LOOKUP(G74, PosttaxMeanWage!A:A,PosttaxMeanWage!B:B)</f>
        <v>446111.3</v>
      </c>
      <c r="G74" s="53">
        <v>1984</v>
      </c>
      <c r="H74" s="55">
        <v>1</v>
      </c>
      <c r="I74" s="101">
        <f>LOOKUP(G74,CPI!$A:$A,CPI!$B:$B)</f>
        <v>103.9</v>
      </c>
      <c r="J74" s="101">
        <f>LOOKUP(2018,CPI!$A:$A,CPI!$B:$B)</f>
        <v>251.107</v>
      </c>
      <c r="K74" s="62">
        <f>LOOKUP(L74,PosttaxMaximumWage!A:A,PosttaxMaximumWage!B:B)</f>
        <v>3817707.3</v>
      </c>
      <c r="L74" s="60">
        <v>1984</v>
      </c>
      <c r="M74" s="62">
        <v>1</v>
      </c>
      <c r="N74" s="102">
        <f>LOOKUP(L74,CPI!$A:$A,CPI!$B:$B)</f>
        <v>103.9</v>
      </c>
      <c r="O74" s="102">
        <f>LOOKUP(2018,CPI!$A:$A,CPI!$B:$B)</f>
        <v>251.107</v>
      </c>
      <c r="P74" s="23">
        <f t="shared" si="5"/>
        <v>574737.76184793073</v>
      </c>
      <c r="Q74" s="23">
        <f t="shared" si="3"/>
        <v>1078168.1444571703</v>
      </c>
      <c r="R74" s="23">
        <f t="shared" si="4"/>
        <v>9226689.3838411923</v>
      </c>
    </row>
    <row r="75" spans="1:18">
      <c r="A75" s="45">
        <f>LOOKUP(B75, PosttaxMinimumWage!A:A,PosttaxMinimumWage!B:B)</f>
        <v>237808</v>
      </c>
      <c r="B75" s="46">
        <v>1985</v>
      </c>
      <c r="C75" s="47">
        <v>1</v>
      </c>
      <c r="D75" s="48">
        <f>LOOKUP(B75,CPI!$A:$A,CPI!$B:$B)</f>
        <v>107.6</v>
      </c>
      <c r="E75" s="48">
        <f>LOOKUP(2018,CPI!$A:$A,CPI!$B:$B)</f>
        <v>251.107</v>
      </c>
      <c r="F75" s="55">
        <f>LOOKUP(G75, PosttaxMeanWage!A:A,PosttaxMeanWage!B:B)</f>
        <v>471731.1</v>
      </c>
      <c r="G75" s="53">
        <v>1985</v>
      </c>
      <c r="H75" s="55">
        <v>1</v>
      </c>
      <c r="I75" s="101">
        <f>LOOKUP(G75,CPI!$A:$A,CPI!$B:$B)</f>
        <v>107.6</v>
      </c>
      <c r="J75" s="101">
        <f>LOOKUP(2018,CPI!$A:$A,CPI!$B:$B)</f>
        <v>251.107</v>
      </c>
      <c r="K75" s="62">
        <f>LOOKUP(L75,PosttaxMaximumWage!A:A,PosttaxMaximumWage!B:B)</f>
        <v>4163795.5</v>
      </c>
      <c r="L75" s="60">
        <v>1985</v>
      </c>
      <c r="M75" s="62">
        <v>1</v>
      </c>
      <c r="N75" s="102">
        <f>LOOKUP(L75,CPI!$A:$A,CPI!$B:$B)</f>
        <v>107.6</v>
      </c>
      <c r="O75" s="102">
        <f>LOOKUP(2018,CPI!$A:$A,CPI!$B:$B)</f>
        <v>251.107</v>
      </c>
      <c r="P75" s="23">
        <f t="shared" si="5"/>
        <v>554974.47449814132</v>
      </c>
      <c r="Q75" s="23">
        <f t="shared" si="3"/>
        <v>1100882.7260938662</v>
      </c>
      <c r="R75" s="23">
        <f t="shared" si="4"/>
        <v>9717083.611696098</v>
      </c>
    </row>
    <row r="76" spans="1:18">
      <c r="A76" s="45">
        <f>LOOKUP(B76, PosttaxMinimumWage!A:A,PosttaxMinimumWage!B:B)</f>
        <v>237808</v>
      </c>
      <c r="B76" s="46">
        <v>1986</v>
      </c>
      <c r="C76" s="47">
        <v>1</v>
      </c>
      <c r="D76" s="48">
        <f>LOOKUP(B76,CPI!$A:$A,CPI!$B:$B)</f>
        <v>109.6</v>
      </c>
      <c r="E76" s="48">
        <f>LOOKUP(2018,CPI!$A:$A,CPI!$B:$B)</f>
        <v>251.107</v>
      </c>
      <c r="F76" s="55">
        <f>LOOKUP(G76, PosttaxMeanWage!A:A,PosttaxMeanWage!B:B)</f>
        <v>479545.2</v>
      </c>
      <c r="G76" s="53">
        <v>1986</v>
      </c>
      <c r="H76" s="55">
        <v>1</v>
      </c>
      <c r="I76" s="101">
        <f>LOOKUP(G76,CPI!$A:$A,CPI!$B:$B)</f>
        <v>109.6</v>
      </c>
      <c r="J76" s="101">
        <f>LOOKUP(2018,CPI!$A:$A,CPI!$B:$B)</f>
        <v>251.107</v>
      </c>
      <c r="K76" s="62">
        <f>LOOKUP(L76,PosttaxMaximumWage!A:A,PosttaxMaximumWage!B:B)</f>
        <v>3408316.8</v>
      </c>
      <c r="L76" s="60">
        <v>1986</v>
      </c>
      <c r="M76" s="62">
        <v>1</v>
      </c>
      <c r="N76" s="102">
        <f>LOOKUP(L76,CPI!$A:$A,CPI!$B:$B)</f>
        <v>109.6</v>
      </c>
      <c r="O76" s="102">
        <f>LOOKUP(2018,CPI!$A:$A,CPI!$B:$B)</f>
        <v>251.107</v>
      </c>
      <c r="P76" s="23">
        <f t="shared" si="5"/>
        <v>544847.20306569338</v>
      </c>
      <c r="Q76" s="23">
        <f t="shared" si="3"/>
        <v>1098696.6837262774</v>
      </c>
      <c r="R76" s="23">
        <f t="shared" si="4"/>
        <v>7808870.4990656925</v>
      </c>
    </row>
    <row r="77" spans="1:18">
      <c r="A77" s="45">
        <f>LOOKUP(B77, PosttaxMinimumWage!A:A,PosttaxMinimumWage!B:B)</f>
        <v>237808</v>
      </c>
      <c r="B77" s="46">
        <v>1987</v>
      </c>
      <c r="C77" s="47">
        <v>1</v>
      </c>
      <c r="D77" s="48">
        <f>LOOKUP(B77,CPI!$A:$A,CPI!$B:$B)</f>
        <v>113.6</v>
      </c>
      <c r="E77" s="48">
        <f>LOOKUP(2018,CPI!$A:$A,CPI!$B:$B)</f>
        <v>251.107</v>
      </c>
      <c r="F77" s="55">
        <f>LOOKUP(G77, PosttaxMeanWage!A:A,PosttaxMeanWage!B:B)</f>
        <v>479717.3</v>
      </c>
      <c r="G77" s="53">
        <v>1987</v>
      </c>
      <c r="H77" s="55">
        <v>1</v>
      </c>
      <c r="I77" s="101">
        <f>LOOKUP(G77,CPI!$A:$A,CPI!$B:$B)</f>
        <v>113.6</v>
      </c>
      <c r="J77" s="101">
        <f>LOOKUP(2018,CPI!$A:$A,CPI!$B:$B)</f>
        <v>251.107</v>
      </c>
      <c r="K77" s="62">
        <f>LOOKUP(L77,PosttaxMaximumWage!A:A,PosttaxMaximumWage!B:B)</f>
        <v>3107018.5</v>
      </c>
      <c r="L77" s="60">
        <v>1987</v>
      </c>
      <c r="M77" s="62">
        <v>1</v>
      </c>
      <c r="N77" s="102">
        <f>LOOKUP(L77,CPI!$A:$A,CPI!$B:$B)</f>
        <v>113.6</v>
      </c>
      <c r="O77" s="102">
        <f>LOOKUP(2018,CPI!$A:$A,CPI!$B:$B)</f>
        <v>251.107</v>
      </c>
      <c r="P77" s="23">
        <f t="shared" si="5"/>
        <v>525662.44239436626</v>
      </c>
      <c r="Q77" s="23">
        <f t="shared" si="3"/>
        <v>1060390.5990413732</v>
      </c>
      <c r="R77" s="23">
        <f t="shared" si="4"/>
        <v>6867905.7612632047</v>
      </c>
    </row>
    <row r="78" spans="1:18">
      <c r="A78" s="45">
        <f>LOOKUP(B78, PosttaxMinimumWage!A:A,PosttaxMinimumWage!B:B)</f>
        <v>237808</v>
      </c>
      <c r="B78" s="46">
        <v>1988</v>
      </c>
      <c r="C78" s="47">
        <v>1</v>
      </c>
      <c r="D78" s="48">
        <f>LOOKUP(B78,CPI!$A:$A,CPI!$B:$B)</f>
        <v>118.3</v>
      </c>
      <c r="E78" s="48">
        <f>LOOKUP(2018,CPI!$A:$A,CPI!$B:$B)</f>
        <v>251.107</v>
      </c>
      <c r="F78" s="55">
        <f>LOOKUP(G78, PosttaxMeanWage!A:A,PosttaxMeanWage!B:B)</f>
        <v>462304.2</v>
      </c>
      <c r="G78" s="53">
        <v>1988</v>
      </c>
      <c r="H78" s="55">
        <v>1</v>
      </c>
      <c r="I78" s="101">
        <f>LOOKUP(G78,CPI!$A:$A,CPI!$B:$B)</f>
        <v>118.3</v>
      </c>
      <c r="J78" s="101">
        <f>LOOKUP(2018,CPI!$A:$A,CPI!$B:$B)</f>
        <v>251.107</v>
      </c>
      <c r="K78" s="62">
        <f>LOOKUP(L78,PosttaxMaximumWage!A:A,PosttaxMaximumWage!B:B)</f>
        <v>2613794.7999999998</v>
      </c>
      <c r="L78" s="60">
        <v>1988</v>
      </c>
      <c r="M78" s="62">
        <v>1</v>
      </c>
      <c r="N78" s="102">
        <f>LOOKUP(L78,CPI!$A:$A,CPI!$B:$B)</f>
        <v>118.3</v>
      </c>
      <c r="O78" s="102">
        <f>LOOKUP(2018,CPI!$A:$A,CPI!$B:$B)</f>
        <v>251.107</v>
      </c>
      <c r="P78" s="23">
        <f t="shared" si="5"/>
        <v>504778.13572273881</v>
      </c>
      <c r="Q78" s="23">
        <f t="shared" si="3"/>
        <v>981300.25992730353</v>
      </c>
      <c r="R78" s="23">
        <f t="shared" si="4"/>
        <v>5548116.4061166523</v>
      </c>
    </row>
    <row r="79" spans="1:18">
      <c r="A79" s="45">
        <f>LOOKUP(B79, PosttaxMinimumWage!A:A,PosttaxMinimumWage!B:B)</f>
        <v>237808</v>
      </c>
      <c r="B79" s="46">
        <v>1989</v>
      </c>
      <c r="C79" s="47">
        <v>1</v>
      </c>
      <c r="D79" s="48">
        <f>LOOKUP(B79,CPI!$A:$A,CPI!$B:$B)</f>
        <v>124</v>
      </c>
      <c r="E79" s="48">
        <f>LOOKUP(2018,CPI!$A:$A,CPI!$B:$B)</f>
        <v>251.107</v>
      </c>
      <c r="F79" s="55">
        <f>LOOKUP(G79, PosttaxMeanWage!A:A,PosttaxMeanWage!B:B)</f>
        <v>462364.3</v>
      </c>
      <c r="G79" s="53">
        <v>1989</v>
      </c>
      <c r="H79" s="55">
        <v>1</v>
      </c>
      <c r="I79" s="101">
        <f>LOOKUP(G79,CPI!$A:$A,CPI!$B:$B)</f>
        <v>124</v>
      </c>
      <c r="J79" s="101">
        <f>LOOKUP(2018,CPI!$A:$A,CPI!$B:$B)</f>
        <v>251.107</v>
      </c>
      <c r="K79" s="62">
        <f>LOOKUP(L79,PosttaxMaximumWage!A:A,PosttaxMaximumWage!B:B)</f>
        <v>2830208.8</v>
      </c>
      <c r="L79" s="60">
        <v>1989</v>
      </c>
      <c r="M79" s="62">
        <v>1</v>
      </c>
      <c r="N79" s="102">
        <f>LOOKUP(L79,CPI!$A:$A,CPI!$B:$B)</f>
        <v>124</v>
      </c>
      <c r="O79" s="102">
        <f>LOOKUP(2018,CPI!$A:$A,CPI!$B:$B)</f>
        <v>251.107</v>
      </c>
      <c r="P79" s="23">
        <f t="shared" si="5"/>
        <v>481574.62464516127</v>
      </c>
      <c r="Q79" s="23">
        <f t="shared" si="3"/>
        <v>936313.80871048383</v>
      </c>
      <c r="R79" s="23">
        <f t="shared" si="4"/>
        <v>5731332.5898516122</v>
      </c>
    </row>
    <row r="80" spans="1:18">
      <c r="A80" s="45">
        <f>LOOKUP(B80, PosttaxMinimumWage!A:A,PosttaxMinimumWage!B:B)</f>
        <v>237808</v>
      </c>
      <c r="B80" s="46">
        <v>1990</v>
      </c>
      <c r="C80" s="47">
        <v>1</v>
      </c>
      <c r="D80" s="48">
        <f>LOOKUP(B80,CPI!$A:$A,CPI!$B:$B)</f>
        <v>130.69999999999999</v>
      </c>
      <c r="E80" s="48">
        <f>LOOKUP(2018,CPI!$A:$A,CPI!$B:$B)</f>
        <v>251.107</v>
      </c>
      <c r="F80" s="55">
        <f>LOOKUP(G80, PosttaxMeanWage!A:A,PosttaxMeanWage!B:B)</f>
        <v>469671.4</v>
      </c>
      <c r="G80" s="53">
        <v>1990</v>
      </c>
      <c r="H80" s="55">
        <v>1</v>
      </c>
      <c r="I80" s="101">
        <f>LOOKUP(G80,CPI!$A:$A,CPI!$B:$B)</f>
        <v>130.69999999999999</v>
      </c>
      <c r="J80" s="101">
        <f>LOOKUP(2018,CPI!$A:$A,CPI!$B:$B)</f>
        <v>251.107</v>
      </c>
      <c r="K80" s="62">
        <f>LOOKUP(L80,PosttaxMaximumWage!A:A,PosttaxMaximumWage!B:B)</f>
        <v>2914443.8</v>
      </c>
      <c r="L80" s="60">
        <v>1990</v>
      </c>
      <c r="M80" s="62">
        <v>1</v>
      </c>
      <c r="N80" s="102">
        <f>LOOKUP(L80,CPI!$A:$A,CPI!$B:$B)</f>
        <v>130.69999999999999</v>
      </c>
      <c r="O80" s="102">
        <f>LOOKUP(2018,CPI!$A:$A,CPI!$B:$B)</f>
        <v>251.107</v>
      </c>
      <c r="P80" s="23">
        <f t="shared" si="5"/>
        <v>456887.937689365</v>
      </c>
      <c r="Q80" s="23">
        <f t="shared" si="3"/>
        <v>902354.82968477439</v>
      </c>
      <c r="R80" s="23">
        <f t="shared" si="4"/>
        <v>5599366.788726856</v>
      </c>
    </row>
    <row r="81" spans="1:18">
      <c r="A81" s="45">
        <f>LOOKUP(B81, PosttaxMinimumWage!A:A,PosttaxMinimumWage!B:B)</f>
        <v>237808</v>
      </c>
      <c r="B81" s="46">
        <v>1991</v>
      </c>
      <c r="C81" s="47">
        <v>1</v>
      </c>
      <c r="D81" s="48">
        <f>LOOKUP(B81,CPI!$A:$A,CPI!$B:$B)</f>
        <v>136.19999999999999</v>
      </c>
      <c r="E81" s="48">
        <f>LOOKUP(2018,CPI!$A:$A,CPI!$B:$B)</f>
        <v>251.107</v>
      </c>
      <c r="F81" s="55">
        <f>LOOKUP(G81, PosttaxMeanWage!A:A,PosttaxMeanWage!B:B)</f>
        <v>481035</v>
      </c>
      <c r="G81" s="53">
        <v>1991</v>
      </c>
      <c r="H81" s="55">
        <v>1</v>
      </c>
      <c r="I81" s="101">
        <f>LOOKUP(G81,CPI!$A:$A,CPI!$B:$B)</f>
        <v>136.19999999999999</v>
      </c>
      <c r="J81" s="101">
        <f>LOOKUP(2018,CPI!$A:$A,CPI!$B:$B)</f>
        <v>251.107</v>
      </c>
      <c r="K81" s="62">
        <f>LOOKUP(L81,PosttaxMaximumWage!A:A,PosttaxMaximumWage!B:B)</f>
        <v>3006557.5</v>
      </c>
      <c r="L81" s="60">
        <v>1991</v>
      </c>
      <c r="M81" s="62">
        <v>1</v>
      </c>
      <c r="N81" s="102">
        <f>LOOKUP(L81,CPI!$A:$A,CPI!$B:$B)</f>
        <v>136.19999999999999</v>
      </c>
      <c r="O81" s="102">
        <f>LOOKUP(2018,CPI!$A:$A,CPI!$B:$B)</f>
        <v>251.107</v>
      </c>
      <c r="P81" s="23">
        <f t="shared" si="5"/>
        <v>438437.98425844347</v>
      </c>
      <c r="Q81" s="23">
        <f t="shared" si="3"/>
        <v>886866.78226872254</v>
      </c>
      <c r="R81" s="23">
        <f t="shared" si="4"/>
        <v>5543081.0143355364</v>
      </c>
    </row>
    <row r="82" spans="1:18">
      <c r="A82" s="45">
        <f>LOOKUP(B82, PosttaxMinimumWage!A:A,PosttaxMinimumWage!B:B)</f>
        <v>237808</v>
      </c>
      <c r="B82" s="46">
        <v>1992</v>
      </c>
      <c r="C82" s="47">
        <v>1</v>
      </c>
      <c r="D82" s="48">
        <f>LOOKUP(B82,CPI!$A:$A,CPI!$B:$B)</f>
        <v>140.30000000000001</v>
      </c>
      <c r="E82" s="48">
        <f>LOOKUP(2018,CPI!$A:$A,CPI!$B:$B)</f>
        <v>251.107</v>
      </c>
      <c r="F82" s="55">
        <f>LOOKUP(G82, PosttaxMeanWage!A:A,PosttaxMeanWage!B:B)</f>
        <v>500305.9</v>
      </c>
      <c r="G82" s="53">
        <v>1992</v>
      </c>
      <c r="H82" s="55">
        <v>1</v>
      </c>
      <c r="I82" s="101">
        <f>LOOKUP(G82,CPI!$A:$A,CPI!$B:$B)</f>
        <v>140.30000000000001</v>
      </c>
      <c r="J82" s="101">
        <f>LOOKUP(2018,CPI!$A:$A,CPI!$B:$B)</f>
        <v>251.107</v>
      </c>
      <c r="K82" s="62">
        <f>LOOKUP(L82,PosttaxMaximumWage!A:A,PosttaxMaximumWage!B:B)</f>
        <v>3700733</v>
      </c>
      <c r="L82" s="60">
        <v>1992</v>
      </c>
      <c r="M82" s="62">
        <v>1</v>
      </c>
      <c r="N82" s="102">
        <f>LOOKUP(L82,CPI!$A:$A,CPI!$B:$B)</f>
        <v>140.30000000000001</v>
      </c>
      <c r="O82" s="102">
        <f>LOOKUP(2018,CPI!$A:$A,CPI!$B:$B)</f>
        <v>251.107</v>
      </c>
      <c r="P82" s="23">
        <f t="shared" si="5"/>
        <v>425625.47010691371</v>
      </c>
      <c r="Q82" s="23">
        <f t="shared" si="3"/>
        <v>895440.58183392731</v>
      </c>
      <c r="R82" s="23">
        <f t="shared" si="4"/>
        <v>6623520.7514682813</v>
      </c>
    </row>
    <row r="83" spans="1:18">
      <c r="A83" s="45">
        <f>LOOKUP(B83, PosttaxMinimumWage!A:A,PosttaxMinimumWage!B:B)</f>
        <v>237808</v>
      </c>
      <c r="B83" s="46">
        <v>1993</v>
      </c>
      <c r="C83" s="47">
        <v>1</v>
      </c>
      <c r="D83" s="48">
        <f>LOOKUP(B83,CPI!$A:$A,CPI!$B:$B)</f>
        <v>144.5</v>
      </c>
      <c r="E83" s="48">
        <f>LOOKUP(2018,CPI!$A:$A,CPI!$B:$B)</f>
        <v>251.107</v>
      </c>
      <c r="F83" s="55">
        <f>LOOKUP(G83, PosttaxMeanWage!A:A,PosttaxMeanWage!B:B)</f>
        <v>509376.4</v>
      </c>
      <c r="G83" s="53">
        <v>1993</v>
      </c>
      <c r="H83" s="55">
        <v>1</v>
      </c>
      <c r="I83" s="101">
        <f>LOOKUP(G83,CPI!$A:$A,CPI!$B:$B)</f>
        <v>144.5</v>
      </c>
      <c r="J83" s="101">
        <f>LOOKUP(2018,CPI!$A:$A,CPI!$B:$B)</f>
        <v>251.107</v>
      </c>
      <c r="K83" s="62">
        <f>LOOKUP(L83,PosttaxMaximumWage!A:A,PosttaxMaximumWage!B:B)</f>
        <v>4765968.5</v>
      </c>
      <c r="L83" s="60">
        <v>1993</v>
      </c>
      <c r="M83" s="62">
        <v>1</v>
      </c>
      <c r="N83" s="102">
        <f>LOOKUP(L83,CPI!$A:$A,CPI!$B:$B)</f>
        <v>144.5</v>
      </c>
      <c r="O83" s="102">
        <f>LOOKUP(2018,CPI!$A:$A,CPI!$B:$B)</f>
        <v>251.107</v>
      </c>
      <c r="P83" s="23">
        <f t="shared" si="5"/>
        <v>413254.34917647054</v>
      </c>
      <c r="Q83" s="23">
        <f t="shared" si="3"/>
        <v>885176.32992941188</v>
      </c>
      <c r="R83" s="23">
        <f t="shared" si="4"/>
        <v>8282131.848647058</v>
      </c>
    </row>
    <row r="84" spans="1:18">
      <c r="A84" s="45">
        <f>LOOKUP(B84, PosttaxMinimumWage!A:A,PosttaxMinimumWage!B:B)</f>
        <v>237808</v>
      </c>
      <c r="B84" s="46">
        <v>1994</v>
      </c>
      <c r="C84" s="47">
        <v>1</v>
      </c>
      <c r="D84" s="48">
        <f>LOOKUP(B84,CPI!$A:$A,CPI!$B:$B)</f>
        <v>148.19999999999999</v>
      </c>
      <c r="E84" s="48">
        <f>LOOKUP(2018,CPI!$A:$A,CPI!$B:$B)</f>
        <v>251.107</v>
      </c>
      <c r="F84" s="55">
        <f>LOOKUP(G84, PosttaxMeanWage!A:A,PosttaxMeanWage!B:B)</f>
        <v>537556.69999999995</v>
      </c>
      <c r="G84" s="53">
        <v>1994</v>
      </c>
      <c r="H84" s="55">
        <v>1</v>
      </c>
      <c r="I84" s="101">
        <f>LOOKUP(G84,CPI!$A:$A,CPI!$B:$B)</f>
        <v>148.19999999999999</v>
      </c>
      <c r="J84" s="101">
        <f>LOOKUP(2018,CPI!$A:$A,CPI!$B:$B)</f>
        <v>251.107</v>
      </c>
      <c r="K84" s="62">
        <f>LOOKUP(L84,PosttaxMaximumWage!A:A,PosttaxMaximumWage!B:B)</f>
        <v>5580592</v>
      </c>
      <c r="L84" s="60">
        <v>1994</v>
      </c>
      <c r="M84" s="62">
        <v>1</v>
      </c>
      <c r="N84" s="102">
        <f>LOOKUP(L84,CPI!$A:$A,CPI!$B:$B)</f>
        <v>148.19999999999999</v>
      </c>
      <c r="O84" s="102">
        <f>LOOKUP(2018,CPI!$A:$A,CPI!$B:$B)</f>
        <v>251.107</v>
      </c>
      <c r="P84" s="23">
        <f t="shared" si="5"/>
        <v>402936.93290148454</v>
      </c>
      <c r="Q84" s="23">
        <f t="shared" si="3"/>
        <v>910824.9005863698</v>
      </c>
      <c r="R84" s="23">
        <f t="shared" si="4"/>
        <v>9455639.1048852913</v>
      </c>
    </row>
    <row r="85" spans="1:18">
      <c r="A85" s="45">
        <f>LOOKUP(B85, PosttaxMinimumWage!A:A,PosttaxMinimumWage!B:B)</f>
        <v>237808</v>
      </c>
      <c r="B85" s="46">
        <v>1995</v>
      </c>
      <c r="C85" s="47">
        <v>1</v>
      </c>
      <c r="D85" s="48">
        <f>LOOKUP(B85,CPI!$A:$A,CPI!$B:$B)</f>
        <v>152.4</v>
      </c>
      <c r="E85" s="48">
        <f>LOOKUP(2018,CPI!$A:$A,CPI!$B:$B)</f>
        <v>251.107</v>
      </c>
      <c r="F85" s="55">
        <f>LOOKUP(G85, PosttaxMeanWage!A:A,PosttaxMeanWage!B:B)</f>
        <v>561722.9</v>
      </c>
      <c r="G85" s="53">
        <v>1995</v>
      </c>
      <c r="H85" s="55">
        <v>1</v>
      </c>
      <c r="I85" s="101">
        <f>LOOKUP(G85,CPI!$A:$A,CPI!$B:$B)</f>
        <v>152.4</v>
      </c>
      <c r="J85" s="101">
        <f>LOOKUP(2018,CPI!$A:$A,CPI!$B:$B)</f>
        <v>251.107</v>
      </c>
      <c r="K85" s="62">
        <f>LOOKUP(L85,PosttaxMaximumWage!A:A,PosttaxMaximumWage!B:B)</f>
        <v>5891335</v>
      </c>
      <c r="L85" s="60">
        <v>1995</v>
      </c>
      <c r="M85" s="62">
        <v>1</v>
      </c>
      <c r="N85" s="102">
        <f>LOOKUP(L85,CPI!$A:$A,CPI!$B:$B)</f>
        <v>152.4</v>
      </c>
      <c r="O85" s="102">
        <f>LOOKUP(2018,CPI!$A:$A,CPI!$B:$B)</f>
        <v>251.107</v>
      </c>
      <c r="P85" s="23">
        <f t="shared" si="5"/>
        <v>391832.37175853015</v>
      </c>
      <c r="Q85" s="23">
        <f t="shared" si="3"/>
        <v>925541.68143241468</v>
      </c>
      <c r="R85" s="23">
        <f t="shared" si="4"/>
        <v>9707056.8100065608</v>
      </c>
    </row>
    <row r="86" spans="1:18">
      <c r="A86" s="45">
        <f>LOOKUP(B86, PosttaxMinimumWage!A:A,PosttaxMinimumWage!B:B)</f>
        <v>237808</v>
      </c>
      <c r="B86" s="46">
        <v>1996</v>
      </c>
      <c r="C86" s="47">
        <v>1</v>
      </c>
      <c r="D86" s="48">
        <f>LOOKUP(B86,CPI!$A:$A,CPI!$B:$B)</f>
        <v>156.9</v>
      </c>
      <c r="E86" s="48">
        <f>LOOKUP(2018,CPI!$A:$A,CPI!$B:$B)</f>
        <v>251.107</v>
      </c>
      <c r="F86" s="55">
        <f>LOOKUP(G86, PosttaxMeanWage!A:A,PosttaxMeanWage!B:B)</f>
        <v>592328</v>
      </c>
      <c r="G86" s="53">
        <v>1996</v>
      </c>
      <c r="H86" s="55">
        <v>1</v>
      </c>
      <c r="I86" s="101">
        <f>LOOKUP(G86,CPI!$A:$A,CPI!$B:$B)</f>
        <v>156.9</v>
      </c>
      <c r="J86" s="101">
        <f>LOOKUP(2018,CPI!$A:$A,CPI!$B:$B)</f>
        <v>251.107</v>
      </c>
      <c r="K86" s="62">
        <f>LOOKUP(L86,PosttaxMaximumWage!A:A,PosttaxMaximumWage!B:B)</f>
        <v>6981737.5</v>
      </c>
      <c r="L86" s="60">
        <v>1996</v>
      </c>
      <c r="M86" s="62">
        <v>1</v>
      </c>
      <c r="N86" s="102">
        <f>LOOKUP(L86,CPI!$A:$A,CPI!$B:$B)</f>
        <v>156.9</v>
      </c>
      <c r="O86" s="102">
        <f>LOOKUP(2018,CPI!$A:$A,CPI!$B:$B)</f>
        <v>251.107</v>
      </c>
      <c r="P86" s="23">
        <f t="shared" si="5"/>
        <v>380594.34962396428</v>
      </c>
      <c r="Q86" s="23">
        <f t="shared" si="3"/>
        <v>947977.73802421917</v>
      </c>
      <c r="R86" s="23">
        <f t="shared" si="4"/>
        <v>11173761.36655513</v>
      </c>
    </row>
    <row r="87" spans="1:18">
      <c r="A87" s="45">
        <f>LOOKUP(B87, PosttaxMinimumWage!A:A,PosttaxMinimumWage!B:B)</f>
        <v>237808</v>
      </c>
      <c r="B87" s="46">
        <v>1997</v>
      </c>
      <c r="C87" s="47">
        <v>1</v>
      </c>
      <c r="D87" s="48">
        <f>LOOKUP(B87,CPI!$A:$A,CPI!$B:$B)</f>
        <v>160.5</v>
      </c>
      <c r="E87" s="48">
        <f>LOOKUP(2018,CPI!$A:$A,CPI!$B:$B)</f>
        <v>251.107</v>
      </c>
      <c r="F87" s="55">
        <f>LOOKUP(G87, PosttaxMeanWage!A:A,PosttaxMeanWage!B:B)</f>
        <v>624642.6</v>
      </c>
      <c r="G87" s="53">
        <v>1997</v>
      </c>
      <c r="H87" s="55">
        <v>1</v>
      </c>
      <c r="I87" s="101">
        <f>LOOKUP(G87,CPI!$A:$A,CPI!$B:$B)</f>
        <v>160.5</v>
      </c>
      <c r="J87" s="101">
        <f>LOOKUP(2018,CPI!$A:$A,CPI!$B:$B)</f>
        <v>251.107</v>
      </c>
      <c r="K87" s="62">
        <f>LOOKUP(L87,PosttaxMaximumWage!A:A,PosttaxMaximumWage!B:B)</f>
        <v>8121781.5</v>
      </c>
      <c r="L87" s="60">
        <v>1997</v>
      </c>
      <c r="M87" s="62">
        <v>1</v>
      </c>
      <c r="N87" s="102">
        <f>LOOKUP(L87,CPI!$A:$A,CPI!$B:$B)</f>
        <v>160.5</v>
      </c>
      <c r="O87" s="102">
        <f>LOOKUP(2018,CPI!$A:$A,CPI!$B:$B)</f>
        <v>251.107</v>
      </c>
      <c r="P87" s="23">
        <f t="shared" si="5"/>
        <v>372057.65393146419</v>
      </c>
      <c r="Q87" s="23">
        <f t="shared" si="3"/>
        <v>977271.83400747657</v>
      </c>
      <c r="R87" s="23">
        <f t="shared" si="4"/>
        <v>12706767.521</v>
      </c>
    </row>
    <row r="88" spans="1:18">
      <c r="A88" s="45">
        <f>LOOKUP(B88, PosttaxMinimumWage!A:A,PosttaxMinimumWage!B:B)</f>
        <v>237808</v>
      </c>
      <c r="B88" s="46">
        <v>1998</v>
      </c>
      <c r="C88" s="47">
        <v>1</v>
      </c>
      <c r="D88" s="48">
        <f>LOOKUP(B88,CPI!$A:$A,CPI!$B:$B)</f>
        <v>163</v>
      </c>
      <c r="E88" s="48">
        <f>LOOKUP(2018,CPI!$A:$A,CPI!$B:$B)</f>
        <v>251.107</v>
      </c>
      <c r="F88" s="55">
        <f>LOOKUP(G88, PosttaxMeanWage!A:A,PosttaxMeanWage!B:B)</f>
        <v>631928</v>
      </c>
      <c r="G88" s="53">
        <v>1998</v>
      </c>
      <c r="H88" s="55">
        <v>1</v>
      </c>
      <c r="I88" s="101">
        <f>LOOKUP(G88,CPI!$A:$A,CPI!$B:$B)</f>
        <v>163</v>
      </c>
      <c r="J88" s="101">
        <f>LOOKUP(2018,CPI!$A:$A,CPI!$B:$B)</f>
        <v>251.107</v>
      </c>
      <c r="K88" s="62">
        <f>LOOKUP(L88,PosttaxMaximumWage!A:A,PosttaxMaximumWage!B:B)</f>
        <v>7142803.5</v>
      </c>
      <c r="L88" s="60">
        <v>1998</v>
      </c>
      <c r="M88" s="62">
        <v>1</v>
      </c>
      <c r="N88" s="102">
        <f>LOOKUP(L88,CPI!$A:$A,CPI!$B:$B)</f>
        <v>163</v>
      </c>
      <c r="O88" s="102">
        <f>LOOKUP(2018,CPI!$A:$A,CPI!$B:$B)</f>
        <v>251.107</v>
      </c>
      <c r="P88" s="23">
        <f t="shared" si="5"/>
        <v>366351.24819631904</v>
      </c>
      <c r="Q88" s="23">
        <f t="shared" si="3"/>
        <v>973506.40672392631</v>
      </c>
      <c r="R88" s="23">
        <f t="shared" si="4"/>
        <v>11003729.806592025</v>
      </c>
    </row>
    <row r="89" spans="1:18">
      <c r="A89" s="45">
        <f>LOOKUP(B89, PosttaxMinimumWage!A:A,PosttaxMinimumWage!B:B)</f>
        <v>237808</v>
      </c>
      <c r="B89" s="46">
        <v>1999</v>
      </c>
      <c r="C89" s="47">
        <v>1</v>
      </c>
      <c r="D89" s="48">
        <f>LOOKUP(B89,CPI!$A:$A,CPI!$B:$B)</f>
        <v>166.6</v>
      </c>
      <c r="E89" s="48">
        <f>LOOKUP(2018,CPI!$A:$A,CPI!$B:$B)</f>
        <v>251.107</v>
      </c>
      <c r="F89" s="55">
        <f>LOOKUP(G89, PosttaxMeanWage!A:A,PosttaxMeanWage!B:B)</f>
        <v>645338.1</v>
      </c>
      <c r="G89" s="53">
        <v>1999</v>
      </c>
      <c r="H89" s="55">
        <v>1</v>
      </c>
      <c r="I89" s="101">
        <f>LOOKUP(G89,CPI!$A:$A,CPI!$B:$B)</f>
        <v>166.6</v>
      </c>
      <c r="J89" s="101">
        <f>LOOKUP(2018,CPI!$A:$A,CPI!$B:$B)</f>
        <v>251.107</v>
      </c>
      <c r="K89" s="62">
        <f>LOOKUP(L89,PosttaxMaximumWage!A:A,PosttaxMaximumWage!B:B)</f>
        <v>7808731.5</v>
      </c>
      <c r="L89" s="60">
        <v>1999</v>
      </c>
      <c r="M89" s="62">
        <v>1</v>
      </c>
      <c r="N89" s="102">
        <f>LOOKUP(L89,CPI!$A:$A,CPI!$B:$B)</f>
        <v>166.6</v>
      </c>
      <c r="O89" s="102">
        <f>LOOKUP(2018,CPI!$A:$A,CPI!$B:$B)</f>
        <v>251.107</v>
      </c>
      <c r="P89" s="23">
        <f t="shared" si="5"/>
        <v>358434.89469387755</v>
      </c>
      <c r="Q89" s="23">
        <f t="shared" si="3"/>
        <v>972682.55868367339</v>
      </c>
      <c r="R89" s="23">
        <f t="shared" si="4"/>
        <v>11769670.712908164</v>
      </c>
    </row>
    <row r="90" spans="1:18">
      <c r="A90" s="45">
        <f>LOOKUP(B90, PosttaxMinimumWage!A:A,PosttaxMinimumWage!B:B)</f>
        <v>237808</v>
      </c>
      <c r="B90" s="46">
        <v>2000</v>
      </c>
      <c r="C90" s="47">
        <v>1</v>
      </c>
      <c r="D90" s="48">
        <f>LOOKUP(B90,CPI!$A:$A,CPI!$B:$B)</f>
        <v>172.2</v>
      </c>
      <c r="E90" s="48">
        <f>LOOKUP(2018,CPI!$A:$A,CPI!$B:$B)</f>
        <v>251.107</v>
      </c>
      <c r="F90" s="55">
        <f>LOOKUP(G90, PosttaxMeanWage!A:A,PosttaxMeanWage!B:B)</f>
        <v>671558.1</v>
      </c>
      <c r="G90" s="53">
        <v>2000</v>
      </c>
      <c r="H90" s="55">
        <v>1</v>
      </c>
      <c r="I90" s="101">
        <f>LOOKUP(G90,CPI!$A:$A,CPI!$B:$B)</f>
        <v>172.2</v>
      </c>
      <c r="J90" s="101">
        <f>LOOKUP(2018,CPI!$A:$A,CPI!$B:$B)</f>
        <v>251.107</v>
      </c>
      <c r="K90" s="62">
        <f>LOOKUP(L90,PosttaxMaximumWage!A:A,PosttaxMaximumWage!B:B)</f>
        <v>9995899</v>
      </c>
      <c r="L90" s="60">
        <v>2000</v>
      </c>
      <c r="M90" s="62">
        <v>1</v>
      </c>
      <c r="N90" s="102">
        <f>LOOKUP(L90,CPI!$A:$A,CPI!$B:$B)</f>
        <v>172.2</v>
      </c>
      <c r="O90" s="102">
        <f>LOOKUP(2018,CPI!$A:$A,CPI!$B:$B)</f>
        <v>251.107</v>
      </c>
      <c r="P90" s="23">
        <f t="shared" si="5"/>
        <v>346778.47535423929</v>
      </c>
      <c r="Q90" s="23">
        <f t="shared" si="3"/>
        <v>979285.36478919862</v>
      </c>
      <c r="R90" s="23">
        <f t="shared" si="4"/>
        <v>14576307.840842046</v>
      </c>
    </row>
    <row r="91" spans="1:18">
      <c r="A91" s="45">
        <f>LOOKUP(B91, PosttaxMinimumWage!A:A,PosttaxMinimumWage!B:B)</f>
        <v>237808</v>
      </c>
      <c r="B91" s="46">
        <v>2001</v>
      </c>
      <c r="C91" s="47">
        <v>1</v>
      </c>
      <c r="D91" s="48">
        <f>LOOKUP(B91,CPI!$A:$A,CPI!$B:$B)</f>
        <v>177.1</v>
      </c>
      <c r="E91" s="48">
        <f>LOOKUP(2018,CPI!$A:$A,CPI!$B:$B)</f>
        <v>251.107</v>
      </c>
      <c r="F91" s="55">
        <f>LOOKUP(G91, PosttaxMeanWage!A:A,PosttaxMeanWage!B:B)</f>
        <v>691697.8</v>
      </c>
      <c r="G91" s="53">
        <v>2001</v>
      </c>
      <c r="H91" s="55">
        <v>1</v>
      </c>
      <c r="I91" s="101">
        <f>LOOKUP(G91,CPI!$A:$A,CPI!$B:$B)</f>
        <v>177.1</v>
      </c>
      <c r="J91" s="101">
        <f>LOOKUP(2018,CPI!$A:$A,CPI!$B:$B)</f>
        <v>251.107</v>
      </c>
      <c r="K91" s="62">
        <f>LOOKUP(L91,PosttaxMaximumWage!A:A,PosttaxMaximumWage!B:B)</f>
        <v>8114178</v>
      </c>
      <c r="L91" s="60">
        <v>2001</v>
      </c>
      <c r="M91" s="62">
        <v>1</v>
      </c>
      <c r="N91" s="102">
        <f>LOOKUP(L91,CPI!$A:$A,CPI!$B:$B)</f>
        <v>177.1</v>
      </c>
      <c r="O91" s="102">
        <f>LOOKUP(2018,CPI!$A:$A,CPI!$B:$B)</f>
        <v>251.107</v>
      </c>
      <c r="P91" s="23">
        <f t="shared" si="5"/>
        <v>337183.81398080185</v>
      </c>
      <c r="Q91" s="23">
        <f t="shared" si="3"/>
        <v>980746.24203613785</v>
      </c>
      <c r="R91" s="23">
        <f t="shared" si="4"/>
        <v>11504951.411891587</v>
      </c>
    </row>
    <row r="92" spans="1:18">
      <c r="A92" s="45">
        <f>LOOKUP(B92, PosttaxMinimumWage!A:A,PosttaxMinimumWage!B:B)</f>
        <v>237808</v>
      </c>
      <c r="B92" s="46">
        <v>2002</v>
      </c>
      <c r="C92" s="47">
        <v>1</v>
      </c>
      <c r="D92" s="48">
        <f>LOOKUP(B92,CPI!$A:$A,CPI!$B:$B)</f>
        <v>179.88</v>
      </c>
      <c r="E92" s="48">
        <f>LOOKUP(2018,CPI!$A:$A,CPI!$B:$B)</f>
        <v>251.107</v>
      </c>
      <c r="F92" s="55">
        <f>LOOKUP(G92, PosttaxMeanWage!A:A,PosttaxMeanWage!B:B)</f>
        <v>697164.7</v>
      </c>
      <c r="G92" s="53">
        <v>2002</v>
      </c>
      <c r="H92" s="55">
        <v>1</v>
      </c>
      <c r="I92" s="101">
        <f>LOOKUP(G92,CPI!$A:$A,CPI!$B:$B)</f>
        <v>179.88</v>
      </c>
      <c r="J92" s="101">
        <f>LOOKUP(2018,CPI!$A:$A,CPI!$B:$B)</f>
        <v>251.107</v>
      </c>
      <c r="K92" s="62">
        <f>LOOKUP(L92,PosttaxMaximumWage!A:A,PosttaxMaximumWage!B:B)</f>
        <v>9628455</v>
      </c>
      <c r="L92" s="60">
        <v>2002</v>
      </c>
      <c r="M92" s="62">
        <v>1</v>
      </c>
      <c r="N92" s="102">
        <f>LOOKUP(L92,CPI!$A:$A,CPI!$B:$B)</f>
        <v>179.88</v>
      </c>
      <c r="O92" s="102">
        <f>LOOKUP(2018,CPI!$A:$A,CPI!$B:$B)</f>
        <v>251.107</v>
      </c>
      <c r="P92" s="23">
        <f t="shared" si="5"/>
        <v>331972.72323771403</v>
      </c>
      <c r="Q92" s="23">
        <f t="shared" si="3"/>
        <v>973220.68224872125</v>
      </c>
      <c r="R92" s="23">
        <f t="shared" si="4"/>
        <v>13441029.851484323</v>
      </c>
    </row>
    <row r="93" spans="1:18">
      <c r="A93" s="45">
        <f>LOOKUP(B93, PosttaxMinimumWage!A:A,PosttaxMinimumWage!B:B)</f>
        <v>237808</v>
      </c>
      <c r="B93" s="46">
        <v>2003</v>
      </c>
      <c r="C93" s="47">
        <v>1</v>
      </c>
      <c r="D93" s="48">
        <f>LOOKUP(B93,CPI!$A:$A,CPI!$B:$B)</f>
        <v>183.96</v>
      </c>
      <c r="E93" s="48">
        <f>LOOKUP(2018,CPI!$A:$A,CPI!$B:$B)</f>
        <v>251.107</v>
      </c>
      <c r="F93" s="55">
        <f>LOOKUP(G93, PosttaxMeanWage!A:A,PosttaxMeanWage!B:B)</f>
        <v>704786.1</v>
      </c>
      <c r="G93" s="53">
        <v>2003</v>
      </c>
      <c r="H93" s="55">
        <v>1</v>
      </c>
      <c r="I93" s="101">
        <f>LOOKUP(G93,CPI!$A:$A,CPI!$B:$B)</f>
        <v>183.96</v>
      </c>
      <c r="J93" s="101">
        <f>LOOKUP(2018,CPI!$A:$A,CPI!$B:$B)</f>
        <v>251.107</v>
      </c>
      <c r="K93" s="62">
        <f>LOOKUP(L93,PosttaxMaximumWage!A:A,PosttaxMaximumWage!B:B)</f>
        <v>10637401</v>
      </c>
      <c r="L93" s="60">
        <v>2003</v>
      </c>
      <c r="M93" s="62">
        <v>1</v>
      </c>
      <c r="N93" s="102">
        <f>LOOKUP(L93,CPI!$A:$A,CPI!$B:$B)</f>
        <v>183.96</v>
      </c>
      <c r="O93" s="102">
        <f>LOOKUP(2018,CPI!$A:$A,CPI!$B:$B)</f>
        <v>251.107</v>
      </c>
      <c r="P93" s="23">
        <f t="shared" si="5"/>
        <v>324609.98834529246</v>
      </c>
      <c r="Q93" s="23">
        <f t="shared" si="3"/>
        <v>962039.15640737116</v>
      </c>
      <c r="R93" s="23">
        <f t="shared" si="4"/>
        <v>14520144.884252012</v>
      </c>
    </row>
    <row r="94" spans="1:18">
      <c r="A94" s="45">
        <f>LOOKUP(B94, PosttaxMinimumWage!A:A,PosttaxMinimumWage!B:B)</f>
        <v>237808</v>
      </c>
      <c r="B94" s="46">
        <v>2004</v>
      </c>
      <c r="C94" s="47">
        <v>1</v>
      </c>
      <c r="D94" s="48">
        <f>LOOKUP(B94,CPI!$A:$A,CPI!$B:$B)</f>
        <v>188.9</v>
      </c>
      <c r="E94" s="48">
        <f>LOOKUP(2018,CPI!$A:$A,CPI!$B:$B)</f>
        <v>251.107</v>
      </c>
      <c r="F94" s="55">
        <f>LOOKUP(G94, PosttaxMeanWage!A:A,PosttaxMeanWage!B:B)</f>
        <v>731618.4</v>
      </c>
      <c r="G94" s="53">
        <v>2004</v>
      </c>
      <c r="H94" s="55">
        <v>1</v>
      </c>
      <c r="I94" s="101">
        <f>LOOKUP(G94,CPI!$A:$A,CPI!$B:$B)</f>
        <v>188.9</v>
      </c>
      <c r="J94" s="101">
        <f>LOOKUP(2018,CPI!$A:$A,CPI!$B:$B)</f>
        <v>251.107</v>
      </c>
      <c r="K94" s="62">
        <f>LOOKUP(L94,PosttaxMaximumWage!A:A,PosttaxMaximumWage!B:B)</f>
        <v>12026372</v>
      </c>
      <c r="L94" s="60">
        <v>2004</v>
      </c>
      <c r="M94" s="62">
        <v>1</v>
      </c>
      <c r="N94" s="102">
        <f>LOOKUP(L94,CPI!$A:$A,CPI!$B:$B)</f>
        <v>188.9</v>
      </c>
      <c r="O94" s="102">
        <f>LOOKUP(2018,CPI!$A:$A,CPI!$B:$B)</f>
        <v>251.107</v>
      </c>
      <c r="P94" s="23">
        <f t="shared" si="5"/>
        <v>316120.98176813126</v>
      </c>
      <c r="Q94" s="23">
        <f t="shared" si="3"/>
        <v>972548.97601270513</v>
      </c>
      <c r="R94" s="23">
        <f t="shared" si="4"/>
        <v>15986798.273181578</v>
      </c>
    </row>
    <row r="95" spans="1:18">
      <c r="A95" s="45">
        <f>LOOKUP(B95, PosttaxMinimumWage!A:A,PosttaxMinimumWage!B:B)</f>
        <v>237808</v>
      </c>
      <c r="B95" s="46">
        <v>2005</v>
      </c>
      <c r="C95" s="47">
        <v>1</v>
      </c>
      <c r="D95" s="48">
        <f>LOOKUP(B95,CPI!$A:$A,CPI!$B:$B)</f>
        <v>195.3</v>
      </c>
      <c r="E95" s="48">
        <f>LOOKUP(2018,CPI!$A:$A,CPI!$B:$B)</f>
        <v>251.107</v>
      </c>
      <c r="F95" s="55">
        <f>LOOKUP(G95, PosttaxMeanWage!A:A,PosttaxMeanWage!B:B)</f>
        <v>760869.3</v>
      </c>
      <c r="G95" s="53">
        <v>2005</v>
      </c>
      <c r="H95" s="55">
        <v>1</v>
      </c>
      <c r="I95" s="101">
        <f>LOOKUP(G95,CPI!$A:$A,CPI!$B:$B)</f>
        <v>195.3</v>
      </c>
      <c r="J95" s="101">
        <f>LOOKUP(2018,CPI!$A:$A,CPI!$B:$B)</f>
        <v>251.107</v>
      </c>
      <c r="K95" s="62">
        <f>LOOKUP(L95,PosttaxMaximumWage!A:A,PosttaxMaximumWage!B:B)</f>
        <v>14547016</v>
      </c>
      <c r="L95" s="60">
        <v>2005</v>
      </c>
      <c r="M95" s="62">
        <v>1</v>
      </c>
      <c r="N95" s="102">
        <f>LOOKUP(L95,CPI!$A:$A,CPI!$B:$B)</f>
        <v>195.3</v>
      </c>
      <c r="O95" s="102">
        <f>LOOKUP(2018,CPI!$A:$A,CPI!$B:$B)</f>
        <v>251.107</v>
      </c>
      <c r="P95" s="23">
        <f t="shared" si="5"/>
        <v>305761.66644137225</v>
      </c>
      <c r="Q95" s="23">
        <f t="shared" si="3"/>
        <v>978287.79987250385</v>
      </c>
      <c r="R95" s="23">
        <f t="shared" si="4"/>
        <v>18703827.684137225</v>
      </c>
    </row>
    <row r="96" spans="1:18">
      <c r="A96" s="45">
        <f>LOOKUP(B96, PosttaxMinimumWage!A:A,PosttaxMinimumWage!B:B)</f>
        <v>237808</v>
      </c>
      <c r="B96" s="46">
        <v>2006</v>
      </c>
      <c r="C96" s="47">
        <v>1</v>
      </c>
      <c r="D96" s="48">
        <f>LOOKUP(B96,CPI!$A:$A,CPI!$B:$B)</f>
        <v>201.6</v>
      </c>
      <c r="E96" s="48">
        <f>LOOKUP(2018,CPI!$A:$A,CPI!$B:$B)</f>
        <v>251.107</v>
      </c>
      <c r="F96" s="55">
        <f>LOOKUP(G96, PosttaxMeanWage!A:A,PosttaxMeanWage!B:B)</f>
        <v>767482.8</v>
      </c>
      <c r="G96" s="53">
        <v>2006</v>
      </c>
      <c r="H96" s="55">
        <v>1</v>
      </c>
      <c r="I96" s="101">
        <f>LOOKUP(G96,CPI!$A:$A,CPI!$B:$B)</f>
        <v>201.6</v>
      </c>
      <c r="J96" s="101">
        <f>LOOKUP(2018,CPI!$A:$A,CPI!$B:$B)</f>
        <v>251.107</v>
      </c>
      <c r="K96" s="62">
        <f>LOOKUP(L96,PosttaxMaximumWage!A:A,PosttaxMaximumWage!B:B)</f>
        <v>8859885</v>
      </c>
      <c r="L96" s="60">
        <v>2006</v>
      </c>
      <c r="M96" s="62">
        <v>1</v>
      </c>
      <c r="N96" s="102">
        <f>LOOKUP(L96,CPI!$A:$A,CPI!$B:$B)</f>
        <v>201.6</v>
      </c>
      <c r="O96" s="102">
        <f>LOOKUP(2018,CPI!$A:$A,CPI!$B:$B)</f>
        <v>251.107</v>
      </c>
      <c r="P96" s="23">
        <f t="shared" si="5"/>
        <v>296206.61436507938</v>
      </c>
      <c r="Q96" s="23">
        <f t="shared" si="3"/>
        <v>955953.88620833342</v>
      </c>
      <c r="R96" s="23">
        <f t="shared" si="4"/>
        <v>11035610.826860119</v>
      </c>
    </row>
    <row r="97" spans="1:18">
      <c r="A97" s="45">
        <f>LOOKUP(B97, PosttaxMinimumWage!A:A,PosttaxMinimumWage!B:B)</f>
        <v>237808</v>
      </c>
      <c r="B97" s="46">
        <v>2007</v>
      </c>
      <c r="C97" s="47">
        <v>1</v>
      </c>
      <c r="D97" s="48">
        <f>LOOKUP(B97,CPI!$A:$A,CPI!$B:$B)</f>
        <v>207.34200000000001</v>
      </c>
      <c r="E97" s="48">
        <f>LOOKUP(2018,CPI!$A:$A,CPI!$B:$B)</f>
        <v>251.107</v>
      </c>
      <c r="F97" s="55">
        <f>LOOKUP(G97, PosttaxMeanWage!A:A,PosttaxMeanWage!B:B)</f>
        <v>773289.2</v>
      </c>
      <c r="G97" s="53">
        <v>2007</v>
      </c>
      <c r="H97" s="55">
        <v>1</v>
      </c>
      <c r="I97" s="101">
        <f>LOOKUP(G97,CPI!$A:$A,CPI!$B:$B)</f>
        <v>207.34200000000001</v>
      </c>
      <c r="J97" s="101">
        <f>LOOKUP(2018,CPI!$A:$A,CPI!$B:$B)</f>
        <v>251.107</v>
      </c>
      <c r="K97" s="62">
        <f>LOOKUP(L97,PosttaxMaximumWage!A:A,PosttaxMaximumWage!B:B)</f>
        <v>9774482</v>
      </c>
      <c r="L97" s="60">
        <v>2007</v>
      </c>
      <c r="M97" s="62">
        <v>1</v>
      </c>
      <c r="N97" s="102">
        <f>LOOKUP(L97,CPI!$A:$A,CPI!$B:$B)</f>
        <v>207.34200000000001</v>
      </c>
      <c r="O97" s="102">
        <f>LOOKUP(2018,CPI!$A:$A,CPI!$B:$B)</f>
        <v>251.107</v>
      </c>
      <c r="P97" s="23">
        <f t="shared" si="5"/>
        <v>288003.65317205386</v>
      </c>
      <c r="Q97" s="23">
        <f t="shared" si="3"/>
        <v>936512.28957181843</v>
      </c>
      <c r="R97" s="23">
        <f t="shared" si="4"/>
        <v>11837644.334355798</v>
      </c>
    </row>
    <row r="98" spans="1:18">
      <c r="A98" s="45">
        <f>LOOKUP(B98, PosttaxMinimumWage!A:A,PosttaxMinimumWage!B:B)</f>
        <v>237808</v>
      </c>
      <c r="B98" s="46">
        <v>2008</v>
      </c>
      <c r="C98" s="47">
        <v>1</v>
      </c>
      <c r="D98" s="48">
        <f>LOOKUP(B98,CPI!$A:$A,CPI!$B:$B)</f>
        <v>215.303</v>
      </c>
      <c r="E98" s="48">
        <f>LOOKUP(2018,CPI!$A:$A,CPI!$B:$B)</f>
        <v>251.107</v>
      </c>
      <c r="F98" s="55">
        <f>LOOKUP(G98, PosttaxMeanWage!A:A,PosttaxMeanWage!B:B)</f>
        <v>764781.9</v>
      </c>
      <c r="G98" s="53">
        <v>2008</v>
      </c>
      <c r="H98" s="55">
        <v>1</v>
      </c>
      <c r="I98" s="101">
        <f>LOOKUP(G98,CPI!$A:$A,CPI!$B:$B)</f>
        <v>215.303</v>
      </c>
      <c r="J98" s="101">
        <f>LOOKUP(2018,CPI!$A:$A,CPI!$B:$B)</f>
        <v>251.107</v>
      </c>
      <c r="K98" s="62">
        <f>LOOKUP(L98,PosttaxMaximumWage!A:A,PosttaxMaximumWage!B:B)</f>
        <v>9011364</v>
      </c>
      <c r="L98" s="60">
        <v>2008</v>
      </c>
      <c r="M98" s="62">
        <v>1</v>
      </c>
      <c r="N98" s="102">
        <f>LOOKUP(L98,CPI!$A:$A,CPI!$B:$B)</f>
        <v>215.303</v>
      </c>
      <c r="O98" s="102">
        <f>LOOKUP(2018,CPI!$A:$A,CPI!$B:$B)</f>
        <v>251.107</v>
      </c>
      <c r="P98" s="23">
        <f t="shared" si="5"/>
        <v>277354.48858585343</v>
      </c>
      <c r="Q98" s="23">
        <f t="shared" si="3"/>
        <v>891961.97249132616</v>
      </c>
      <c r="R98" s="23">
        <f t="shared" si="4"/>
        <v>10509916.628881158</v>
      </c>
    </row>
    <row r="99" spans="1:18">
      <c r="A99" s="45">
        <f>LOOKUP(B99, PosttaxMinimumWage!A:A,PosttaxMinimumWage!B:B)</f>
        <v>237808</v>
      </c>
      <c r="B99" s="46">
        <v>2009</v>
      </c>
      <c r="C99" s="47">
        <v>1</v>
      </c>
      <c r="D99" s="48">
        <f>LOOKUP(B99,CPI!$A:$A,CPI!$B:$B)</f>
        <v>214.53700000000001</v>
      </c>
      <c r="E99" s="48">
        <f>LOOKUP(2018,CPI!$A:$A,CPI!$B:$B)</f>
        <v>251.107</v>
      </c>
      <c r="F99" s="55">
        <f>LOOKUP(G99, PosttaxMeanWage!A:A,PosttaxMeanWage!B:B)</f>
        <v>730550.3</v>
      </c>
      <c r="G99" s="53">
        <v>2009</v>
      </c>
      <c r="H99" s="55">
        <v>1</v>
      </c>
      <c r="I99" s="101">
        <f>LOOKUP(G99,CPI!$A:$A,CPI!$B:$B)</f>
        <v>214.53700000000001</v>
      </c>
      <c r="J99" s="101">
        <f>LOOKUP(2018,CPI!$A:$A,CPI!$B:$B)</f>
        <v>251.107</v>
      </c>
      <c r="K99" s="62">
        <f>LOOKUP(L99,PosttaxMaximumWage!A:A,PosttaxMaximumWage!B:B)</f>
        <v>8387193</v>
      </c>
      <c r="L99" s="60">
        <v>2009</v>
      </c>
      <c r="M99" s="62">
        <v>1</v>
      </c>
      <c r="N99" s="102">
        <f>LOOKUP(L99,CPI!$A:$A,CPI!$B:$B)</f>
        <v>214.53700000000001</v>
      </c>
      <c r="O99" s="102">
        <f>LOOKUP(2018,CPI!$A:$A,CPI!$B:$B)</f>
        <v>251.107</v>
      </c>
      <c r="P99" s="23">
        <f t="shared" si="5"/>
        <v>278344.77715265896</v>
      </c>
      <c r="Q99" s="23">
        <f>F99/H99/I99*J99</f>
        <v>855079.98239045008</v>
      </c>
      <c r="R99" s="23">
        <f t="shared" si="4"/>
        <v>9816874.8171690665</v>
      </c>
    </row>
    <row r="100" spans="1:18">
      <c r="A100" s="45">
        <f>LOOKUP(B100, PosttaxMinimumWage!A:A,PosttaxMinimumWage!B:B)</f>
        <v>237808</v>
      </c>
      <c r="B100" s="46">
        <v>2010</v>
      </c>
      <c r="C100" s="47">
        <v>1</v>
      </c>
      <c r="D100" s="48">
        <f>LOOKUP(B100,CPI!$A:$A,CPI!$B:$B)</f>
        <v>218.05600000000001</v>
      </c>
      <c r="E100" s="48">
        <f>LOOKUP(2018,CPI!$A:$A,CPI!$B:$B)</f>
        <v>251.107</v>
      </c>
      <c r="F100" s="55">
        <f>LOOKUP(G100, PosttaxMeanWage!A:A,PosttaxMeanWage!B:B)</f>
        <v>732115</v>
      </c>
      <c r="G100" s="53">
        <v>2010</v>
      </c>
      <c r="H100" s="55">
        <v>1</v>
      </c>
      <c r="I100" s="101">
        <f>LOOKUP(G100,CPI!$A:$A,CPI!$B:$B)</f>
        <v>218.05600000000001</v>
      </c>
      <c r="J100" s="101">
        <f>LOOKUP(2018,CPI!$A:$A,CPI!$B:$B)</f>
        <v>251.107</v>
      </c>
      <c r="K100" s="62">
        <f>LOOKUP(L100,PosttaxMaximumWage!A:A,PosttaxMaximumWage!B:B)</f>
        <v>8738531</v>
      </c>
      <c r="L100" s="60">
        <v>2010</v>
      </c>
      <c r="M100" s="62">
        <v>1</v>
      </c>
      <c r="N100" s="102">
        <f>LOOKUP(L100,CPI!$A:$A,CPI!$B:$B)</f>
        <v>218.05600000000001</v>
      </c>
      <c r="O100" s="102">
        <f>LOOKUP(2018,CPI!$A:$A,CPI!$B:$B)</f>
        <v>251.107</v>
      </c>
      <c r="P100" s="23">
        <f t="shared" si="5"/>
        <v>273852.83347396995</v>
      </c>
      <c r="Q100" s="23">
        <f>F100/H100/I100*J100</f>
        <v>843082.51689932868</v>
      </c>
      <c r="R100" s="23">
        <f t="shared" si="4"/>
        <v>10063040.245702937</v>
      </c>
    </row>
    <row r="101" spans="1:18">
      <c r="A101" s="45">
        <f>LOOKUP(B101, PosttaxMinimumWage!A:A,PosttaxMinimumWage!B:B)</f>
        <v>237808</v>
      </c>
      <c r="B101" s="46">
        <v>2011</v>
      </c>
      <c r="C101" s="47">
        <v>1</v>
      </c>
      <c r="D101" s="48">
        <f>LOOKUP(B101,CPI!$A:$A,CPI!$B:$B)</f>
        <v>224.93899999999999</v>
      </c>
      <c r="E101" s="48">
        <f>LOOKUP(2018,CPI!$A:$A,CPI!$B:$B)</f>
        <v>251.107</v>
      </c>
      <c r="F101" s="55">
        <f>LOOKUP(G101, PosttaxMeanWage!A:A,PosttaxMeanWage!B:B)</f>
        <v>729583.7</v>
      </c>
      <c r="G101" s="53">
        <v>2011</v>
      </c>
      <c r="H101" s="55">
        <v>1</v>
      </c>
      <c r="I101" s="101">
        <f>LOOKUP(G101,CPI!$A:$A,CPI!$B:$B)</f>
        <v>224.93899999999999</v>
      </c>
      <c r="J101" s="101">
        <f>LOOKUP(2018,CPI!$A:$A,CPI!$B:$B)</f>
        <v>251.107</v>
      </c>
      <c r="K101" s="62">
        <f>LOOKUP(L101,PosttaxMaximumWage!A:A,PosttaxMaximumWage!B:B)</f>
        <v>8986439</v>
      </c>
      <c r="L101" s="60">
        <v>2011</v>
      </c>
      <c r="M101" s="62">
        <v>1</v>
      </c>
      <c r="N101" s="102">
        <f>LOOKUP(L101,CPI!$A:$A,CPI!$B:$B)</f>
        <v>224.93899999999999</v>
      </c>
      <c r="O101" s="102">
        <f>LOOKUP(2018,CPI!$A:$A,CPI!$B:$B)</f>
        <v>251.107</v>
      </c>
      <c r="P101" s="23">
        <f t="shared" si="5"/>
        <v>265473.09917799942</v>
      </c>
      <c r="Q101" s="23">
        <f t="shared" si="3"/>
        <v>814458.91622128664</v>
      </c>
      <c r="R101" s="23">
        <f t="shared" si="4"/>
        <v>10031865.252237273</v>
      </c>
    </row>
    <row r="102" spans="1:18">
      <c r="A102" s="45">
        <f>LOOKUP(B102, PosttaxMinimumWage!A:A,PosttaxMinimumWage!B:B)</f>
        <v>237808</v>
      </c>
      <c r="B102" s="46">
        <v>2012</v>
      </c>
      <c r="C102" s="47">
        <v>1</v>
      </c>
      <c r="D102" s="48">
        <f>LOOKUP(B102,CPI!$A:$A,CPI!$B:$B)</f>
        <v>229.59399999999999</v>
      </c>
      <c r="E102" s="48">
        <f>LOOKUP(2018,CPI!$A:$A,CPI!$B:$B)</f>
        <v>251.107</v>
      </c>
      <c r="F102" s="55">
        <f>LOOKUP(G102, PosttaxMeanWage!A:A,PosttaxMeanWage!B:B)</f>
        <v>737202.1</v>
      </c>
      <c r="G102" s="53">
        <v>2012</v>
      </c>
      <c r="H102" s="55">
        <v>1</v>
      </c>
      <c r="I102" s="101">
        <f>LOOKUP(G102,CPI!$A:$A,CPI!$B:$B)</f>
        <v>229.59399999999999</v>
      </c>
      <c r="J102" s="101">
        <f>LOOKUP(2018,CPI!$A:$A,CPI!$B:$B)</f>
        <v>251.107</v>
      </c>
      <c r="K102" s="62">
        <f>LOOKUP(L102,PosttaxMaximumWage!A:A,PosttaxMaximumWage!B:B)</f>
        <v>8865340</v>
      </c>
      <c r="L102" s="60">
        <v>2012</v>
      </c>
      <c r="M102" s="62">
        <v>1</v>
      </c>
      <c r="N102" s="102">
        <f>LOOKUP(L102,CPI!$A:$A,CPI!$B:$B)</f>
        <v>229.59399999999999</v>
      </c>
      <c r="O102" s="102">
        <f>LOOKUP(2018,CPI!$A:$A,CPI!$B:$B)</f>
        <v>251.107</v>
      </c>
      <c r="P102" s="23">
        <f t="shared" si="5"/>
        <v>260090.65330975546</v>
      </c>
      <c r="Q102" s="23">
        <f t="shared" si="3"/>
        <v>806278.07226974564</v>
      </c>
      <c r="R102" s="23">
        <f t="shared" si="4"/>
        <v>9696023.9874735419</v>
      </c>
    </row>
    <row r="103" spans="1:18">
      <c r="A103" s="45">
        <f>LOOKUP(B103, PosttaxMinimumWage!A:A,PosttaxMinimumWage!B:B)</f>
        <v>237808</v>
      </c>
      <c r="B103" s="46">
        <v>2013</v>
      </c>
      <c r="C103" s="47">
        <v>1</v>
      </c>
      <c r="D103" s="48">
        <f>LOOKUP(B103,CPI!$A:$A,CPI!$B:$B)</f>
        <v>232.95699999999999</v>
      </c>
      <c r="E103" s="48">
        <f>LOOKUP(2018,CPI!$A:$A,CPI!$B:$B)</f>
        <v>251.107</v>
      </c>
      <c r="F103" s="55">
        <f>LOOKUP(G103, PosttaxMeanWage!A:A,PosttaxMeanWage!B:B)</f>
        <v>732856.9</v>
      </c>
      <c r="G103" s="53">
        <v>2013</v>
      </c>
      <c r="H103" s="55">
        <v>1</v>
      </c>
      <c r="I103" s="101">
        <f>LOOKUP(G103,CPI!$A:$A,CPI!$B:$B)</f>
        <v>232.95699999999999</v>
      </c>
      <c r="J103" s="101">
        <f>LOOKUP(2018,CPI!$A:$A,CPI!$B:$B)</f>
        <v>251.107</v>
      </c>
      <c r="K103" s="62">
        <f>LOOKUP(L103,PosttaxMaximumWage!A:A,PosttaxMaximumWage!B:B)</f>
        <v>8473651</v>
      </c>
      <c r="L103" s="60">
        <v>2013</v>
      </c>
      <c r="M103" s="62">
        <v>1</v>
      </c>
      <c r="N103" s="102">
        <f>LOOKUP(L103,CPI!$A:$A,CPI!$B:$B)</f>
        <v>232.95699999999999</v>
      </c>
      <c r="O103" s="102">
        <f>LOOKUP(2018,CPI!$A:$A,CPI!$B:$B)</f>
        <v>251.107</v>
      </c>
      <c r="P103" s="23">
        <f t="shared" si="5"/>
        <v>256335.94807625443</v>
      </c>
      <c r="Q103" s="23">
        <f t="shared" si="3"/>
        <v>789954.78817249543</v>
      </c>
      <c r="R103" s="23">
        <f t="shared" si="4"/>
        <v>9133844.7939190511</v>
      </c>
    </row>
    <row r="104" spans="1:18">
      <c r="A104" s="45">
        <f>LOOKUP(B104, PosttaxMinimumWage!A:A,PosttaxMinimumWage!B:B)</f>
        <v>237808</v>
      </c>
      <c r="B104" s="46">
        <v>2014</v>
      </c>
      <c r="C104" s="47">
        <v>1</v>
      </c>
      <c r="D104" s="48">
        <f>LOOKUP(B104,CPI!$A:$A,CPI!$B:$B)</f>
        <v>236.73599999999999</v>
      </c>
      <c r="E104" s="48">
        <f>LOOKUP(2018,CPI!$A:$A,CPI!$B:$B)</f>
        <v>251.107</v>
      </c>
      <c r="F104" s="55">
        <f>LOOKUP(G104, PosttaxMeanWage!A:A,PosttaxMeanWage!B:B)</f>
        <v>751652.3</v>
      </c>
      <c r="G104" s="53">
        <v>2014</v>
      </c>
      <c r="H104" s="55">
        <v>1</v>
      </c>
      <c r="I104" s="101">
        <f>LOOKUP(G104,CPI!$A:$A,CPI!$B:$B)</f>
        <v>236.73599999999999</v>
      </c>
      <c r="J104" s="101">
        <f>LOOKUP(2018,CPI!$A:$A,CPI!$B:$B)</f>
        <v>251.107</v>
      </c>
      <c r="K104" s="62">
        <f>LOOKUP(L104,PosttaxMaximumWage!A:A,PosttaxMaximumWage!B:B)</f>
        <v>8573906</v>
      </c>
      <c r="L104" s="60">
        <v>2014</v>
      </c>
      <c r="M104" s="62">
        <v>1</v>
      </c>
      <c r="N104" s="102">
        <f>LOOKUP(L104,CPI!$A:$A,CPI!$B:$B)</f>
        <v>236.73599999999999</v>
      </c>
      <c r="O104" s="102">
        <f>LOOKUP(2018,CPI!$A:$A,CPI!$B:$B)</f>
        <v>251.107</v>
      </c>
      <c r="P104" s="23">
        <f t="shared" si="5"/>
        <v>252244.07549337659</v>
      </c>
      <c r="Q104" s="23">
        <f t="shared" si="3"/>
        <v>797281.16592364502</v>
      </c>
      <c r="R104" s="23">
        <f t="shared" si="4"/>
        <v>9094382.831263518</v>
      </c>
    </row>
    <row r="105" spans="1:18">
      <c r="A105" s="45" t="e">
        <f>LOOKUP(B105, PosttaxMinimumWage!A:A,PosttaxMinimumWage!B:B)</f>
        <v>#N/A</v>
      </c>
      <c r="C105" s="47">
        <v>1</v>
      </c>
      <c r="D105" s="47" t="s">
        <v>32</v>
      </c>
      <c r="E105" s="48">
        <f>LOOKUP(2018,CPI!$A:$A,CPI!$B:$B)</f>
        <v>251.107</v>
      </c>
      <c r="F105" s="55" t="s">
        <v>32</v>
      </c>
      <c r="G105" s="55" t="s">
        <v>32</v>
      </c>
      <c r="H105" s="55">
        <v>1</v>
      </c>
      <c r="I105" s="55" t="s">
        <v>32</v>
      </c>
      <c r="J105" s="101">
        <f>LOOKUP(2018,CPI!$A:$A,CPI!$B:$B)</f>
        <v>251.107</v>
      </c>
      <c r="K105" s="62" t="s">
        <v>32</v>
      </c>
      <c r="L105" s="62" t="s">
        <v>32</v>
      </c>
      <c r="M105" s="62">
        <v>1</v>
      </c>
      <c r="N105" s="62" t="s">
        <v>32</v>
      </c>
      <c r="O105" s="102">
        <f>LOOKUP(2018,CPI!$A:$A,CPI!$B:$B)</f>
        <v>251.107</v>
      </c>
      <c r="P105" s="23" t="s">
        <v>33</v>
      </c>
      <c r="Q105" s="23" t="s">
        <v>33</v>
      </c>
      <c r="R105" s="23" t="s">
        <v>33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6A926944-BE08-9D4E-8707-B16624E06D1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D1F-CEA6-8B44-95FB-077FD9786F88}">
  <dimension ref="A1:B61"/>
  <sheetViews>
    <sheetView workbookViewId="0">
      <selection activeCell="B2" sqref="B2:B38"/>
    </sheetView>
  </sheetViews>
  <sheetFormatPr baseColWidth="10" defaultRowHeight="20"/>
  <sheetData>
    <row r="1" spans="1:2">
      <c r="A1" t="s">
        <v>23</v>
      </c>
      <c r="B1" t="s">
        <v>42</v>
      </c>
    </row>
    <row r="2" spans="1:2">
      <c r="A2" s="41">
        <v>1980</v>
      </c>
      <c r="B2" s="41">
        <v>237808</v>
      </c>
    </row>
    <row r="3" spans="1:2">
      <c r="A3" s="41">
        <v>1981</v>
      </c>
      <c r="B3" s="41">
        <v>237808</v>
      </c>
    </row>
    <row r="4" spans="1:2">
      <c r="A4" s="41">
        <v>1982</v>
      </c>
      <c r="B4" s="41">
        <v>237808</v>
      </c>
    </row>
    <row r="5" spans="1:2">
      <c r="A5" s="41">
        <v>1983</v>
      </c>
      <c r="B5" s="41">
        <v>237808</v>
      </c>
    </row>
    <row r="6" spans="1:2">
      <c r="A6" s="41">
        <v>1984</v>
      </c>
      <c r="B6" s="41">
        <v>237808</v>
      </c>
    </row>
    <row r="7" spans="1:2">
      <c r="A7" s="41">
        <v>1985</v>
      </c>
      <c r="B7" s="41">
        <v>237808</v>
      </c>
    </row>
    <row r="8" spans="1:2">
      <c r="A8" s="41">
        <v>1986</v>
      </c>
      <c r="B8" s="41">
        <v>237808</v>
      </c>
    </row>
    <row r="9" spans="1:2">
      <c r="A9" s="41">
        <v>1987</v>
      </c>
      <c r="B9" s="41">
        <v>237808</v>
      </c>
    </row>
    <row r="10" spans="1:2">
      <c r="A10" s="41">
        <v>1988</v>
      </c>
      <c r="B10" s="41">
        <v>237808</v>
      </c>
    </row>
    <row r="11" spans="1:2">
      <c r="A11" s="41">
        <v>1989</v>
      </c>
      <c r="B11" s="41">
        <v>237808</v>
      </c>
    </row>
    <row r="12" spans="1:2">
      <c r="A12" s="41">
        <v>1990</v>
      </c>
      <c r="B12" s="41">
        <v>237808</v>
      </c>
    </row>
    <row r="13" spans="1:2">
      <c r="A13" s="41">
        <v>1991</v>
      </c>
      <c r="B13" s="41">
        <v>237808</v>
      </c>
    </row>
    <row r="14" spans="1:2">
      <c r="A14" s="41">
        <v>1992</v>
      </c>
      <c r="B14" s="41">
        <v>237808</v>
      </c>
    </row>
    <row r="15" spans="1:2">
      <c r="A15" s="41">
        <v>1993</v>
      </c>
      <c r="B15" s="41">
        <v>237808</v>
      </c>
    </row>
    <row r="16" spans="1:2">
      <c r="A16" s="41">
        <v>1994</v>
      </c>
      <c r="B16" s="41">
        <v>237808</v>
      </c>
    </row>
    <row r="17" spans="1:2">
      <c r="A17" s="41">
        <v>1995</v>
      </c>
      <c r="B17" s="41">
        <v>237808</v>
      </c>
    </row>
    <row r="18" spans="1:2">
      <c r="A18" s="41">
        <v>1996</v>
      </c>
      <c r="B18" s="41">
        <v>237808</v>
      </c>
    </row>
    <row r="19" spans="1:2">
      <c r="A19" s="41">
        <v>1997</v>
      </c>
      <c r="B19" s="41">
        <v>237808</v>
      </c>
    </row>
    <row r="20" spans="1:2">
      <c r="A20" s="41">
        <v>1998</v>
      </c>
      <c r="B20" s="41">
        <v>237808</v>
      </c>
    </row>
    <row r="21" spans="1:2">
      <c r="A21" s="41">
        <v>1999</v>
      </c>
      <c r="B21" s="41">
        <v>237808</v>
      </c>
    </row>
    <row r="22" spans="1:2">
      <c r="A22" s="41">
        <v>2000</v>
      </c>
      <c r="B22" s="41">
        <v>237808</v>
      </c>
    </row>
    <row r="23" spans="1:2">
      <c r="A23" s="41">
        <v>2001</v>
      </c>
      <c r="B23" s="41">
        <v>237808</v>
      </c>
    </row>
    <row r="24" spans="1:2">
      <c r="A24" s="41">
        <v>2002</v>
      </c>
      <c r="B24" s="41">
        <v>237808</v>
      </c>
    </row>
    <row r="25" spans="1:2">
      <c r="A25" s="41">
        <v>2003</v>
      </c>
      <c r="B25" s="41">
        <v>237808</v>
      </c>
    </row>
    <row r="26" spans="1:2">
      <c r="A26" s="41">
        <v>2004</v>
      </c>
      <c r="B26" s="41">
        <v>237808</v>
      </c>
    </row>
    <row r="27" spans="1:2">
      <c r="A27" s="41">
        <v>2005</v>
      </c>
      <c r="B27" s="41">
        <v>237808</v>
      </c>
    </row>
    <row r="28" spans="1:2">
      <c r="A28" s="41">
        <v>2006</v>
      </c>
      <c r="B28" s="41">
        <v>237808</v>
      </c>
    </row>
    <row r="29" spans="1:2">
      <c r="A29" s="41">
        <v>2007</v>
      </c>
      <c r="B29" s="41">
        <v>237808</v>
      </c>
    </row>
    <row r="30" spans="1:2">
      <c r="A30" s="41">
        <v>2008</v>
      </c>
      <c r="B30" s="41">
        <v>237808</v>
      </c>
    </row>
    <row r="31" spans="1:2">
      <c r="A31" s="41">
        <v>2009</v>
      </c>
      <c r="B31" s="41">
        <v>237808</v>
      </c>
    </row>
    <row r="32" spans="1:2">
      <c r="A32" s="41">
        <v>2010</v>
      </c>
      <c r="B32" s="41">
        <v>237808</v>
      </c>
    </row>
    <row r="33" spans="1:2">
      <c r="A33" s="41">
        <v>2011</v>
      </c>
      <c r="B33" s="41">
        <v>237808</v>
      </c>
    </row>
    <row r="34" spans="1:2">
      <c r="A34" s="41">
        <v>2012</v>
      </c>
      <c r="B34" s="41">
        <v>237808</v>
      </c>
    </row>
    <row r="35" spans="1:2">
      <c r="A35" s="41">
        <v>2013</v>
      </c>
      <c r="B35" s="41">
        <v>237808</v>
      </c>
    </row>
    <row r="36" spans="1:2">
      <c r="A36" s="41">
        <v>2014</v>
      </c>
      <c r="B36" s="41">
        <v>237808</v>
      </c>
    </row>
    <row r="37" spans="1:2">
      <c r="A37" s="41">
        <v>2015</v>
      </c>
      <c r="B37" s="41">
        <v>237808</v>
      </c>
    </row>
    <row r="38" spans="1:2">
      <c r="A38" s="41">
        <v>2016</v>
      </c>
      <c r="B38" s="41">
        <v>237808</v>
      </c>
    </row>
    <row r="39" spans="1:2">
      <c r="A39" s="25"/>
      <c r="B39" s="26"/>
    </row>
    <row r="40" spans="1:2">
      <c r="A40" s="25"/>
      <c r="B40" s="26"/>
    </row>
    <row r="41" spans="1:2">
      <c r="A41" s="25"/>
      <c r="B41" s="26"/>
    </row>
    <row r="42" spans="1:2">
      <c r="A42" s="25"/>
      <c r="B42" s="26"/>
    </row>
    <row r="43" spans="1:2">
      <c r="A43" s="25"/>
      <c r="B43" s="26"/>
    </row>
    <row r="44" spans="1:2">
      <c r="A44" s="25"/>
      <c r="B44" s="26"/>
    </row>
    <row r="45" spans="1:2">
      <c r="A45" s="25"/>
      <c r="B45" s="26"/>
    </row>
    <row r="46" spans="1:2">
      <c r="A46" s="25"/>
      <c r="B46" s="26"/>
    </row>
    <row r="47" spans="1:2">
      <c r="A47" s="25"/>
      <c r="B47" s="26"/>
    </row>
    <row r="48" spans="1:2">
      <c r="A48" s="25"/>
      <c r="B48" s="26"/>
    </row>
    <row r="49" spans="1:2">
      <c r="A49" s="25"/>
      <c r="B49" s="26"/>
    </row>
    <row r="50" spans="1:2">
      <c r="A50" s="25"/>
      <c r="B50" s="26"/>
    </row>
    <row r="51" spans="1:2">
      <c r="A51" s="25"/>
      <c r="B51" s="26"/>
    </row>
    <row r="52" spans="1:2">
      <c r="A52" s="25"/>
      <c r="B52" s="26"/>
    </row>
    <row r="53" spans="1:2">
      <c r="A53" s="25"/>
      <c r="B53" s="26"/>
    </row>
    <row r="54" spans="1:2">
      <c r="A54" s="25"/>
      <c r="B54" s="26"/>
    </row>
    <row r="55" spans="1:2">
      <c r="A55" s="25"/>
      <c r="B55" s="26"/>
    </row>
    <row r="56" spans="1:2">
      <c r="A56" s="25"/>
      <c r="B56" s="26"/>
    </row>
    <row r="57" spans="1:2">
      <c r="A57" s="25"/>
      <c r="B57" s="26"/>
    </row>
    <row r="58" spans="1:2">
      <c r="A58" s="25"/>
      <c r="B58" s="26"/>
    </row>
    <row r="59" spans="1:2">
      <c r="A59" s="25"/>
      <c r="B59" s="26"/>
    </row>
    <row r="60" spans="1:2">
      <c r="A60" s="25"/>
      <c r="B60" s="26"/>
    </row>
    <row r="61" spans="1:2">
      <c r="A61" s="25"/>
      <c r="B61" s="26"/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773E-ADC9-3F4B-A6F5-44ED2274B697}">
  <dimension ref="A1:D38"/>
  <sheetViews>
    <sheetView workbookViewId="0">
      <selection activeCell="B2" sqref="B2:B36"/>
    </sheetView>
  </sheetViews>
  <sheetFormatPr baseColWidth="10" defaultRowHeight="20"/>
  <sheetData>
    <row r="1" spans="1:4">
      <c r="A1" t="s">
        <v>23</v>
      </c>
      <c r="B1" t="s">
        <v>41</v>
      </c>
    </row>
    <row r="2" spans="1:4">
      <c r="A2" s="41">
        <v>1980</v>
      </c>
      <c r="B2" s="41">
        <v>3327669.3</v>
      </c>
      <c r="C2" s="41">
        <v>6391696.0999999996</v>
      </c>
      <c r="D2" s="41">
        <v>2232308.1</v>
      </c>
    </row>
    <row r="3" spans="1:4">
      <c r="A3" s="41">
        <v>1981</v>
      </c>
      <c r="B3" s="41">
        <v>3312473</v>
      </c>
      <c r="C3" s="41">
        <v>6342628.5</v>
      </c>
      <c r="D3" s="41">
        <v>2223000.2999999998</v>
      </c>
    </row>
    <row r="4" spans="1:4">
      <c r="A4" s="41">
        <v>1982</v>
      </c>
      <c r="B4" s="41">
        <v>3212278.3</v>
      </c>
      <c r="C4" s="41">
        <v>6159120.0999999996</v>
      </c>
      <c r="D4" s="41">
        <v>2159519.2000000002</v>
      </c>
    </row>
    <row r="5" spans="1:4">
      <c r="A5" s="41">
        <v>1983</v>
      </c>
      <c r="B5" s="41">
        <v>3253990</v>
      </c>
      <c r="C5" s="41">
        <v>6165589.9000000004</v>
      </c>
      <c r="D5" s="41">
        <v>2189793.9</v>
      </c>
    </row>
    <row r="6" spans="1:4">
      <c r="A6" s="41">
        <v>1984</v>
      </c>
      <c r="B6" s="41">
        <v>3817707.3</v>
      </c>
      <c r="C6" s="41">
        <v>7816104.7999999998</v>
      </c>
      <c r="D6" s="41">
        <v>2540162.1</v>
      </c>
    </row>
    <row r="7" spans="1:4">
      <c r="A7" s="41">
        <v>1985</v>
      </c>
      <c r="B7" s="41">
        <v>4163795.5</v>
      </c>
      <c r="C7" s="41">
        <v>8606858.6999999993</v>
      </c>
      <c r="D7" s="41">
        <v>2762625.1</v>
      </c>
    </row>
    <row r="8" spans="1:4">
      <c r="A8" s="41">
        <v>1986</v>
      </c>
      <c r="B8" s="41">
        <v>3408316.8</v>
      </c>
      <c r="C8" s="41">
        <v>6193337.4000000004</v>
      </c>
      <c r="D8" s="41">
        <v>2312884.5</v>
      </c>
    </row>
    <row r="9" spans="1:4">
      <c r="A9" s="41">
        <v>1987</v>
      </c>
      <c r="B9" s="41">
        <v>3107018.5</v>
      </c>
      <c r="C9" s="41">
        <v>5317749.8</v>
      </c>
      <c r="D9" s="41">
        <v>2138898.2999999998</v>
      </c>
    </row>
    <row r="10" spans="1:4">
      <c r="A10" s="41">
        <v>1988</v>
      </c>
      <c r="B10" s="41">
        <v>2613794.7999999998</v>
      </c>
      <c r="C10" s="41">
        <v>4136022.5</v>
      </c>
      <c r="D10" s="41">
        <v>1842887.2</v>
      </c>
    </row>
    <row r="11" spans="1:4">
      <c r="A11" s="41">
        <v>1989</v>
      </c>
      <c r="B11" s="41">
        <v>2830208.8</v>
      </c>
      <c r="C11" s="41">
        <v>4901035.9000000004</v>
      </c>
      <c r="D11" s="41">
        <v>1951314.7</v>
      </c>
    </row>
    <row r="12" spans="1:4">
      <c r="A12" s="41">
        <v>1990</v>
      </c>
      <c r="B12" s="41">
        <v>2914443.8</v>
      </c>
      <c r="C12" s="41">
        <v>5045158.9000000004</v>
      </c>
      <c r="D12" s="41">
        <v>2006410.2</v>
      </c>
    </row>
    <row r="13" spans="1:4">
      <c r="A13" s="41">
        <v>1991</v>
      </c>
      <c r="B13" s="41">
        <v>3006557.5</v>
      </c>
      <c r="C13" s="41">
        <v>5235663.0999999996</v>
      </c>
      <c r="D13" s="41">
        <v>2064179.6</v>
      </c>
    </row>
    <row r="14" spans="1:4">
      <c r="A14" s="41">
        <v>1992</v>
      </c>
      <c r="B14" s="41">
        <v>3700733</v>
      </c>
      <c r="C14" s="41">
        <v>7191894.5999999996</v>
      </c>
      <c r="D14" s="41">
        <v>2476946.7000000002</v>
      </c>
    </row>
    <row r="15" spans="1:4">
      <c r="A15" s="41">
        <v>1993</v>
      </c>
      <c r="B15" s="41">
        <v>4765968.5</v>
      </c>
      <c r="C15" s="41">
        <v>11126473.199999999</v>
      </c>
      <c r="D15" s="41">
        <v>3156772.2</v>
      </c>
    </row>
    <row r="16" spans="1:4">
      <c r="A16" s="41">
        <v>1994</v>
      </c>
      <c r="B16" s="41">
        <v>5580592</v>
      </c>
      <c r="C16" s="41">
        <v>13709532.6</v>
      </c>
      <c r="D16" s="41">
        <v>3693604.7</v>
      </c>
    </row>
    <row r="17" spans="1:4">
      <c r="A17" s="41">
        <v>1995</v>
      </c>
      <c r="B17" s="41">
        <v>5891335</v>
      </c>
      <c r="C17" s="41">
        <v>14788193.9</v>
      </c>
      <c r="D17" s="41">
        <v>3909778</v>
      </c>
    </row>
    <row r="18" spans="1:4">
      <c r="A18" s="41">
        <v>1996</v>
      </c>
      <c r="B18" s="41">
        <v>6981737.5</v>
      </c>
      <c r="C18" s="41">
        <v>18692273.699999999</v>
      </c>
      <c r="D18" s="41">
        <v>4644826</v>
      </c>
    </row>
    <row r="19" spans="1:4">
      <c r="A19" s="41">
        <v>1997</v>
      </c>
      <c r="B19" s="41">
        <v>8121781.5</v>
      </c>
      <c r="C19" s="41">
        <v>22855193.800000001</v>
      </c>
      <c r="D19" s="41">
        <v>5424563.5</v>
      </c>
    </row>
    <row r="20" spans="1:4">
      <c r="A20" s="41">
        <v>1998</v>
      </c>
      <c r="B20" s="41">
        <v>7142803.5</v>
      </c>
      <c r="C20" s="41">
        <v>18708818.899999999</v>
      </c>
      <c r="D20" s="41">
        <v>4745695.5999999996</v>
      </c>
    </row>
    <row r="21" spans="1:4">
      <c r="A21" s="41">
        <v>1999</v>
      </c>
      <c r="B21" s="41">
        <v>7808731.5</v>
      </c>
      <c r="C21" s="41">
        <v>21363750.600000001</v>
      </c>
      <c r="D21" s="41">
        <v>5204406.8</v>
      </c>
    </row>
    <row r="22" spans="1:4">
      <c r="A22" s="41">
        <v>2000</v>
      </c>
      <c r="B22" s="41">
        <v>9995899</v>
      </c>
      <c r="C22" s="41">
        <v>32471447.300000001</v>
      </c>
      <c r="D22" s="41">
        <v>6875710.9000000004</v>
      </c>
    </row>
    <row r="23" spans="1:4">
      <c r="A23" s="41">
        <v>2001</v>
      </c>
      <c r="B23" s="41">
        <v>8114178</v>
      </c>
      <c r="C23" s="41">
        <v>20888244.399999999</v>
      </c>
      <c r="D23" s="41">
        <v>5344688.0999999996</v>
      </c>
    </row>
    <row r="24" spans="1:4">
      <c r="A24" s="41">
        <v>2002</v>
      </c>
      <c r="B24" s="41">
        <v>9628455</v>
      </c>
      <c r="C24" s="41">
        <v>31432194.100000001</v>
      </c>
      <c r="D24" s="41">
        <v>6660555.2000000002</v>
      </c>
    </row>
    <row r="25" spans="1:4">
      <c r="A25" s="41">
        <v>2003</v>
      </c>
      <c r="B25" s="41">
        <v>10637401</v>
      </c>
      <c r="C25" s="41">
        <v>38211562.399999999</v>
      </c>
      <c r="D25" s="41">
        <v>7564883.7999999998</v>
      </c>
    </row>
    <row r="26" spans="1:4">
      <c r="A26" s="41">
        <v>2004</v>
      </c>
      <c r="B26" s="41">
        <v>12026372</v>
      </c>
      <c r="C26" s="41">
        <v>47032915.600000001</v>
      </c>
      <c r="D26" s="41">
        <v>8807119.0999999996</v>
      </c>
    </row>
    <row r="27" spans="1:4">
      <c r="A27" s="41">
        <v>2005</v>
      </c>
      <c r="B27" s="41">
        <v>14547016</v>
      </c>
      <c r="C27" s="41">
        <v>65176818</v>
      </c>
      <c r="D27" s="41">
        <v>11235569.1</v>
      </c>
    </row>
    <row r="28" spans="1:4">
      <c r="A28" s="41">
        <v>2006</v>
      </c>
      <c r="B28" s="41">
        <v>8859885</v>
      </c>
      <c r="C28" s="41">
        <v>21234571.100000001</v>
      </c>
      <c r="D28" s="41">
        <v>5773040.5999999996</v>
      </c>
    </row>
    <row r="29" spans="1:4">
      <c r="A29" s="41">
        <v>2007</v>
      </c>
      <c r="B29" s="41">
        <v>9774482</v>
      </c>
      <c r="C29" s="41">
        <v>24841456.5</v>
      </c>
      <c r="D29" s="41">
        <v>6381831</v>
      </c>
    </row>
    <row r="30" spans="1:4">
      <c r="A30" s="41">
        <v>2008</v>
      </c>
      <c r="B30" s="41">
        <v>9011364</v>
      </c>
      <c r="C30" s="41">
        <v>20935165.600000001</v>
      </c>
      <c r="D30" s="41">
        <v>5828486.5999999996</v>
      </c>
    </row>
    <row r="31" spans="1:4">
      <c r="A31" s="41">
        <v>2009</v>
      </c>
      <c r="B31" s="41">
        <v>8387193</v>
      </c>
      <c r="C31" s="41">
        <v>19757532.100000001</v>
      </c>
      <c r="D31" s="41">
        <v>5445824.4000000004</v>
      </c>
    </row>
    <row r="32" spans="1:4">
      <c r="A32" s="41">
        <v>2010</v>
      </c>
      <c r="B32" s="41">
        <v>8738531</v>
      </c>
      <c r="C32" s="41">
        <v>21244050</v>
      </c>
      <c r="D32" s="41">
        <v>5689045.4000000004</v>
      </c>
    </row>
    <row r="33" spans="1:4">
      <c r="A33" s="41">
        <v>2011</v>
      </c>
      <c r="B33" s="41">
        <v>8986439</v>
      </c>
      <c r="C33" s="41">
        <v>22161998.300000001</v>
      </c>
      <c r="D33" s="41">
        <v>5851783.5999999996</v>
      </c>
    </row>
    <row r="34" spans="1:4">
      <c r="A34" s="41">
        <v>2012</v>
      </c>
      <c r="B34" s="41">
        <v>8865340</v>
      </c>
      <c r="C34" s="41">
        <v>20968082.100000001</v>
      </c>
      <c r="D34" s="41">
        <v>5748710.2999999998</v>
      </c>
    </row>
    <row r="35" spans="1:4">
      <c r="A35" s="41">
        <v>2013</v>
      </c>
      <c r="B35" s="41">
        <v>8473651</v>
      </c>
      <c r="C35" s="41">
        <v>19901104.899999999</v>
      </c>
      <c r="D35" s="41">
        <v>5509484.5999999996</v>
      </c>
    </row>
    <row r="36" spans="1:4">
      <c r="A36" s="41">
        <v>2014</v>
      </c>
      <c r="B36" s="41">
        <v>8573906</v>
      </c>
      <c r="C36" s="41">
        <v>20153423.399999999</v>
      </c>
      <c r="D36" s="41">
        <v>5574517.9000000004</v>
      </c>
    </row>
    <row r="37" spans="1:4">
      <c r="A37" s="41">
        <v>2015</v>
      </c>
      <c r="B37" s="41">
        <v>17639989.399999999</v>
      </c>
      <c r="C37" s="41">
        <v>17639989.399999999</v>
      </c>
      <c r="D37" s="41">
        <v>5157195.9000000004</v>
      </c>
    </row>
    <row r="38" spans="1:4">
      <c r="A38" s="41">
        <v>2016</v>
      </c>
      <c r="B38" s="41">
        <v>19819883.699999999</v>
      </c>
      <c r="C38" s="41">
        <v>19819883.699999999</v>
      </c>
      <c r="D38" s="41">
        <v>5518114.5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7AA7-BF6E-0742-BC0B-960EEED13E24}">
  <dimension ref="A1:C70"/>
  <sheetViews>
    <sheetView topLeftCell="A49" workbookViewId="0">
      <selection activeCell="B71" sqref="B71"/>
    </sheetView>
  </sheetViews>
  <sheetFormatPr baseColWidth="10" defaultRowHeight="20"/>
  <sheetData>
    <row r="1" spans="1:2">
      <c r="A1" t="s">
        <v>23</v>
      </c>
      <c r="B1" t="s">
        <v>43</v>
      </c>
    </row>
    <row r="2" spans="1:2">
      <c r="A2" s="41">
        <v>1950</v>
      </c>
      <c r="B2" s="41"/>
    </row>
    <row r="3" spans="1:2">
      <c r="A3" s="41">
        <v>1951</v>
      </c>
      <c r="B3" s="41"/>
    </row>
    <row r="4" spans="1:2">
      <c r="A4" s="41">
        <v>1952</v>
      </c>
      <c r="B4" s="41"/>
    </row>
    <row r="5" spans="1:2">
      <c r="A5" s="41">
        <v>1953</v>
      </c>
      <c r="B5" s="41"/>
    </row>
    <row r="6" spans="1:2">
      <c r="A6" s="41">
        <v>1954</v>
      </c>
      <c r="B6" s="41"/>
    </row>
    <row r="7" spans="1:2">
      <c r="A7" s="41">
        <v>1955</v>
      </c>
      <c r="B7" s="41"/>
    </row>
    <row r="8" spans="1:2">
      <c r="A8" s="41">
        <v>1956</v>
      </c>
      <c r="B8" s="41"/>
    </row>
    <row r="9" spans="1:2">
      <c r="A9" s="41">
        <v>1957</v>
      </c>
      <c r="B9" s="41"/>
    </row>
    <row r="10" spans="1:2">
      <c r="A10" s="41">
        <v>1958</v>
      </c>
      <c r="B10" s="41"/>
    </row>
    <row r="11" spans="1:2">
      <c r="A11" s="41">
        <v>1959</v>
      </c>
      <c r="B11" s="41"/>
    </row>
    <row r="12" spans="1:2">
      <c r="A12" s="41">
        <v>1960</v>
      </c>
      <c r="B12" s="41"/>
    </row>
    <row r="13" spans="1:2">
      <c r="A13" s="41">
        <v>1961</v>
      </c>
      <c r="B13" s="41"/>
    </row>
    <row r="14" spans="1:2">
      <c r="A14" s="41">
        <v>1962</v>
      </c>
      <c r="B14" s="41"/>
    </row>
    <row r="15" spans="1:2">
      <c r="A15" s="41">
        <v>1963</v>
      </c>
      <c r="B15" s="41"/>
    </row>
    <row r="16" spans="1:2">
      <c r="A16" s="41">
        <v>1964</v>
      </c>
      <c r="B16" s="41"/>
    </row>
    <row r="17" spans="1:3">
      <c r="A17" s="41">
        <v>1965</v>
      </c>
      <c r="B17" s="41"/>
    </row>
    <row r="18" spans="1:3">
      <c r="A18" s="41">
        <v>1966</v>
      </c>
      <c r="B18" s="41"/>
    </row>
    <row r="19" spans="1:3">
      <c r="A19" s="41">
        <v>1967</v>
      </c>
      <c r="B19" s="41"/>
    </row>
    <row r="20" spans="1:3">
      <c r="A20" s="41">
        <v>1968</v>
      </c>
      <c r="B20" s="41"/>
    </row>
    <row r="21" spans="1:3">
      <c r="A21" s="41">
        <v>1969</v>
      </c>
      <c r="B21" s="41"/>
    </row>
    <row r="22" spans="1:3">
      <c r="A22" s="41">
        <v>1970</v>
      </c>
      <c r="B22" s="41"/>
    </row>
    <row r="23" spans="1:3">
      <c r="A23" s="41">
        <v>1971</v>
      </c>
      <c r="B23" s="41"/>
    </row>
    <row r="24" spans="1:3">
      <c r="A24" s="41">
        <v>1972</v>
      </c>
      <c r="B24" s="41"/>
    </row>
    <row r="25" spans="1:3">
      <c r="A25" s="41">
        <v>1973</v>
      </c>
      <c r="B25" s="41"/>
    </row>
    <row r="26" spans="1:3">
      <c r="A26" s="41">
        <v>1974</v>
      </c>
      <c r="B26" s="41"/>
    </row>
    <row r="27" spans="1:3">
      <c r="A27" s="41">
        <v>1975</v>
      </c>
      <c r="B27" s="41"/>
    </row>
    <row r="28" spans="1:3">
      <c r="A28" s="41">
        <v>1976</v>
      </c>
      <c r="B28" s="41"/>
    </row>
    <row r="29" spans="1:3">
      <c r="A29" s="41">
        <v>1977</v>
      </c>
      <c r="B29" s="41"/>
    </row>
    <row r="30" spans="1:3">
      <c r="A30" s="41">
        <v>1978</v>
      </c>
      <c r="B30" s="41"/>
    </row>
    <row r="31" spans="1:3">
      <c r="A31" s="41">
        <v>1979</v>
      </c>
      <c r="B31" s="41"/>
    </row>
    <row r="32" spans="1:3">
      <c r="A32" s="41">
        <v>1980</v>
      </c>
      <c r="B32" s="41">
        <v>409326.1</v>
      </c>
      <c r="C32" s="41"/>
    </row>
    <row r="33" spans="1:3">
      <c r="A33" s="41">
        <v>1981</v>
      </c>
      <c r="B33" s="41">
        <v>413489.6</v>
      </c>
      <c r="C33" s="41"/>
    </row>
    <row r="34" spans="1:3">
      <c r="A34" s="41">
        <v>1982</v>
      </c>
      <c r="B34" s="41">
        <v>407198</v>
      </c>
      <c r="C34" s="41"/>
    </row>
    <row r="35" spans="1:3">
      <c r="A35" s="41">
        <v>1983</v>
      </c>
      <c r="B35" s="41">
        <v>420713.9</v>
      </c>
      <c r="C35" s="41"/>
    </row>
    <row r="36" spans="1:3">
      <c r="A36" s="41">
        <v>1984</v>
      </c>
      <c r="B36" s="41">
        <v>446111.3</v>
      </c>
      <c r="C36" s="41"/>
    </row>
    <row r="37" spans="1:3">
      <c r="A37" s="41">
        <v>1985</v>
      </c>
      <c r="B37" s="41">
        <v>471731.1</v>
      </c>
      <c r="C37" s="41"/>
    </row>
    <row r="38" spans="1:3">
      <c r="A38" s="41">
        <v>1986</v>
      </c>
      <c r="B38" s="41">
        <v>479545.2</v>
      </c>
      <c r="C38" s="41"/>
    </row>
    <row r="39" spans="1:3">
      <c r="A39" s="41">
        <v>1987</v>
      </c>
      <c r="B39" s="41">
        <v>479717.3</v>
      </c>
      <c r="C39" s="41"/>
    </row>
    <row r="40" spans="1:3">
      <c r="A40" s="41">
        <v>1988</v>
      </c>
      <c r="B40" s="41">
        <v>462304.2</v>
      </c>
      <c r="C40" s="41"/>
    </row>
    <row r="41" spans="1:3">
      <c r="A41" s="41">
        <v>1989</v>
      </c>
      <c r="B41" s="41">
        <v>462364.3</v>
      </c>
      <c r="C41" s="41"/>
    </row>
    <row r="42" spans="1:3">
      <c r="A42" s="41">
        <v>1990</v>
      </c>
      <c r="B42" s="41">
        <v>469671.4</v>
      </c>
      <c r="C42" s="41"/>
    </row>
    <row r="43" spans="1:3">
      <c r="A43" s="41">
        <v>1991</v>
      </c>
      <c r="B43" s="41">
        <v>481035</v>
      </c>
      <c r="C43" s="41"/>
    </row>
    <row r="44" spans="1:3">
      <c r="A44" s="41">
        <v>1992</v>
      </c>
      <c r="B44" s="41">
        <v>500305.9</v>
      </c>
      <c r="C44" s="41"/>
    </row>
    <row r="45" spans="1:3">
      <c r="A45" s="41">
        <v>1993</v>
      </c>
      <c r="B45" s="41">
        <v>509376.4</v>
      </c>
      <c r="C45" s="41"/>
    </row>
    <row r="46" spans="1:3">
      <c r="A46" s="41">
        <v>1994</v>
      </c>
      <c r="B46" s="41">
        <v>537556.69999999995</v>
      </c>
      <c r="C46" s="41"/>
    </row>
    <row r="47" spans="1:3">
      <c r="A47" s="41">
        <v>1995</v>
      </c>
      <c r="B47" s="41">
        <v>561722.9</v>
      </c>
      <c r="C47" s="41"/>
    </row>
    <row r="48" spans="1:3">
      <c r="A48" s="41">
        <v>1996</v>
      </c>
      <c r="B48" s="41">
        <v>592328</v>
      </c>
      <c r="C48" s="41"/>
    </row>
    <row r="49" spans="1:3">
      <c r="A49" s="41">
        <v>1997</v>
      </c>
      <c r="B49" s="41">
        <v>624642.6</v>
      </c>
      <c r="C49" s="41"/>
    </row>
    <row r="50" spans="1:3">
      <c r="A50" s="41">
        <v>1998</v>
      </c>
      <c r="B50" s="41">
        <v>631928</v>
      </c>
      <c r="C50" s="41"/>
    </row>
    <row r="51" spans="1:3">
      <c r="A51" s="41">
        <v>1999</v>
      </c>
      <c r="B51" s="41">
        <v>645338.1</v>
      </c>
      <c r="C51" s="41"/>
    </row>
    <row r="52" spans="1:3">
      <c r="A52" s="41">
        <v>2000</v>
      </c>
      <c r="B52" s="41">
        <v>671558.1</v>
      </c>
      <c r="C52" s="41"/>
    </row>
    <row r="53" spans="1:3">
      <c r="A53" s="41">
        <v>2001</v>
      </c>
      <c r="B53" s="41">
        <v>691697.8</v>
      </c>
      <c r="C53" s="41"/>
    </row>
    <row r="54" spans="1:3">
      <c r="A54" s="41">
        <v>2002</v>
      </c>
      <c r="B54" s="41">
        <v>697164.7</v>
      </c>
      <c r="C54" s="41"/>
    </row>
    <row r="55" spans="1:3">
      <c r="A55" s="41">
        <v>2003</v>
      </c>
      <c r="B55" s="41">
        <v>704786.1</v>
      </c>
      <c r="C55" s="41"/>
    </row>
    <row r="56" spans="1:3">
      <c r="A56" s="41">
        <v>2004</v>
      </c>
      <c r="B56" s="41">
        <v>731618.4</v>
      </c>
      <c r="C56" s="41"/>
    </row>
    <row r="57" spans="1:3">
      <c r="A57" s="41">
        <v>2005</v>
      </c>
      <c r="B57" s="41">
        <v>760869.3</v>
      </c>
      <c r="C57" s="41"/>
    </row>
    <row r="58" spans="1:3">
      <c r="A58" s="41">
        <v>2006</v>
      </c>
      <c r="B58" s="41">
        <v>767482.8</v>
      </c>
      <c r="C58" s="41"/>
    </row>
    <row r="59" spans="1:3">
      <c r="A59" s="41">
        <v>2007</v>
      </c>
      <c r="B59" s="41">
        <v>773289.2</v>
      </c>
      <c r="C59" s="41"/>
    </row>
    <row r="60" spans="1:3">
      <c r="A60" s="41">
        <v>2008</v>
      </c>
      <c r="B60" s="41">
        <v>764781.9</v>
      </c>
      <c r="C60" s="41"/>
    </row>
    <row r="61" spans="1:3">
      <c r="A61" s="41">
        <v>2009</v>
      </c>
      <c r="B61" s="41">
        <v>730550.3</v>
      </c>
      <c r="C61" s="41"/>
    </row>
    <row r="62" spans="1:3">
      <c r="A62" s="41">
        <v>2010</v>
      </c>
      <c r="B62" s="41">
        <v>732115</v>
      </c>
      <c r="C62" s="41"/>
    </row>
    <row r="63" spans="1:3">
      <c r="A63" s="41">
        <v>2011</v>
      </c>
      <c r="B63" s="41">
        <v>729583.7</v>
      </c>
      <c r="C63" s="41"/>
    </row>
    <row r="64" spans="1:3">
      <c r="A64" s="41">
        <v>2012</v>
      </c>
      <c r="B64" s="41">
        <v>737202.1</v>
      </c>
      <c r="C64" s="41"/>
    </row>
    <row r="65" spans="1:3">
      <c r="A65" s="41">
        <v>2013</v>
      </c>
      <c r="B65" s="41">
        <v>732856.9</v>
      </c>
      <c r="C65" s="41"/>
    </row>
    <row r="66" spans="1:3">
      <c r="A66" s="41">
        <v>2014</v>
      </c>
      <c r="B66" s="41">
        <v>751652.3</v>
      </c>
      <c r="C66" s="41"/>
    </row>
    <row r="67" spans="1:3">
      <c r="A67" s="41">
        <v>2015</v>
      </c>
      <c r="B67" s="41">
        <v>754891.9</v>
      </c>
      <c r="C67" s="41"/>
    </row>
    <row r="68" spans="1:3">
      <c r="A68" s="41">
        <v>2016</v>
      </c>
      <c r="B68" s="41">
        <v>742871</v>
      </c>
      <c r="C68" s="41"/>
    </row>
    <row r="69" spans="1:3">
      <c r="A69" s="41">
        <v>2017</v>
      </c>
      <c r="B69" s="41"/>
    </row>
    <row r="70" spans="1:3">
      <c r="A70" s="41">
        <v>2018</v>
      </c>
      <c r="B70" s="41"/>
    </row>
  </sheetData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FD06-C031-794A-A726-A9BC9B54C428}">
  <dimension ref="A1:B59"/>
  <sheetViews>
    <sheetView zoomScale="68" workbookViewId="0">
      <selection activeCell="B1" sqref="B1:B59"/>
    </sheetView>
  </sheetViews>
  <sheetFormatPr baseColWidth="10" defaultRowHeight="20"/>
  <cols>
    <col min="1" max="1" width="12.7109375" bestFit="1" customWidth="1"/>
  </cols>
  <sheetData>
    <row r="1" spans="1:2">
      <c r="A1" s="41">
        <v>1960</v>
      </c>
      <c r="B1" s="41">
        <v>7.1428599000000004</v>
      </c>
    </row>
    <row r="2" spans="1:2">
      <c r="A2" s="41">
        <v>1961</v>
      </c>
      <c r="B2" s="41">
        <v>7.1428599000000004</v>
      </c>
    </row>
    <row r="3" spans="1:2">
      <c r="A3" s="41">
        <v>1962</v>
      </c>
      <c r="B3" s="41">
        <v>7.1428599000000004</v>
      </c>
    </row>
    <row r="4" spans="1:2">
      <c r="A4" s="41">
        <v>1963</v>
      </c>
      <c r="B4" s="41">
        <v>7.1428599000000004</v>
      </c>
    </row>
    <row r="5" spans="1:2">
      <c r="A5" s="41">
        <v>1964</v>
      </c>
      <c r="B5" s="41">
        <v>7.1428599000000004</v>
      </c>
    </row>
    <row r="6" spans="1:2">
      <c r="A6" s="41">
        <v>1965</v>
      </c>
      <c r="B6" s="41">
        <v>7.1428599000000004</v>
      </c>
    </row>
    <row r="7" spans="1:2">
      <c r="A7" s="41">
        <v>1966</v>
      </c>
      <c r="B7" s="41">
        <v>7.1428599000000004</v>
      </c>
    </row>
    <row r="8" spans="1:2">
      <c r="A8" s="41">
        <v>1967</v>
      </c>
      <c r="B8" s="41">
        <v>7.1428599000000004</v>
      </c>
    </row>
    <row r="9" spans="1:2">
      <c r="A9" s="41">
        <v>1968</v>
      </c>
      <c r="B9" s="41">
        <v>7.1428599000000004</v>
      </c>
    </row>
    <row r="10" spans="1:2">
      <c r="A10" s="41">
        <v>1969</v>
      </c>
      <c r="B10" s="41">
        <v>7.1428599000000004</v>
      </c>
    </row>
    <row r="11" spans="1:2">
      <c r="A11" s="41">
        <v>1970</v>
      </c>
      <c r="B11" s="41">
        <v>7.1428599000000004</v>
      </c>
    </row>
    <row r="12" spans="1:2">
      <c r="A12" s="41">
        <v>1971</v>
      </c>
      <c r="B12" s="41">
        <v>7.0559053</v>
      </c>
    </row>
    <row r="13" spans="1:2">
      <c r="A13" s="41">
        <v>1972</v>
      </c>
      <c r="B13" s="41">
        <v>6.5882491999999999</v>
      </c>
    </row>
    <row r="14" spans="1:2">
      <c r="A14" s="41">
        <v>1973</v>
      </c>
      <c r="B14" s="41">
        <v>5.7658334</v>
      </c>
    </row>
    <row r="15" spans="1:2">
      <c r="A15" s="41">
        <v>1974</v>
      </c>
      <c r="B15" s="41">
        <v>5.5397081000000004</v>
      </c>
    </row>
    <row r="16" spans="1:2">
      <c r="A16" s="41">
        <v>1975</v>
      </c>
      <c r="B16" s="41">
        <v>5.2269416</v>
      </c>
    </row>
    <row r="17" spans="1:2">
      <c r="A17" s="41">
        <v>1976</v>
      </c>
      <c r="B17" s="41">
        <v>5.4565166999999999</v>
      </c>
    </row>
    <row r="18" spans="1:2">
      <c r="A18" s="41">
        <v>1977</v>
      </c>
      <c r="B18" s="41">
        <v>5.3235001999999998</v>
      </c>
    </row>
    <row r="19" spans="1:2">
      <c r="A19" s="41">
        <v>1978</v>
      </c>
      <c r="B19" s="41">
        <v>5.2422500000000003</v>
      </c>
    </row>
    <row r="20" spans="1:2">
      <c r="A20" s="41">
        <v>1979</v>
      </c>
      <c r="B20" s="41">
        <v>5.0640669000000003</v>
      </c>
    </row>
    <row r="21" spans="1:2">
      <c r="A21" s="41">
        <v>1980</v>
      </c>
      <c r="B21" s="41">
        <v>4.9392252000000001</v>
      </c>
    </row>
    <row r="22" spans="1:2">
      <c r="A22" s="41">
        <v>1981</v>
      </c>
      <c r="B22" s="41">
        <v>5.7395082000000004</v>
      </c>
    </row>
    <row r="23" spans="1:2">
      <c r="A23" s="41">
        <v>1982</v>
      </c>
      <c r="B23" s="41">
        <v>6.4540334000000001</v>
      </c>
    </row>
    <row r="24" spans="1:2">
      <c r="A24" s="41">
        <v>1983</v>
      </c>
      <c r="B24" s="41">
        <v>7.2963667000000001</v>
      </c>
    </row>
    <row r="25" spans="1:2">
      <c r="A25" s="41">
        <v>1984</v>
      </c>
      <c r="B25" s="41">
        <v>8.1614579999999997</v>
      </c>
    </row>
    <row r="26" spans="1:2">
      <c r="A26" s="41">
        <v>1985</v>
      </c>
      <c r="B26" s="41">
        <v>8.5972337999999997</v>
      </c>
    </row>
    <row r="27" spans="1:2">
      <c r="A27" s="41">
        <v>1986</v>
      </c>
      <c r="B27" s="41">
        <v>7.3947415000000003</v>
      </c>
    </row>
    <row r="28" spans="1:2">
      <c r="A28" s="41">
        <v>1987</v>
      </c>
      <c r="B28" s="41">
        <v>6.7374501000000002</v>
      </c>
    </row>
    <row r="29" spans="1:2">
      <c r="A29" s="41">
        <v>1988</v>
      </c>
      <c r="B29" s="41">
        <v>6.5169835000000003</v>
      </c>
    </row>
    <row r="30" spans="1:2">
      <c r="A30" s="41">
        <v>1989</v>
      </c>
      <c r="B30" s="41">
        <v>6.9044999999999996</v>
      </c>
    </row>
    <row r="31" spans="1:2">
      <c r="A31" s="41">
        <v>1990</v>
      </c>
      <c r="B31" s="41">
        <v>6.2597417999999996</v>
      </c>
    </row>
    <row r="32" spans="1:2">
      <c r="A32" s="41">
        <v>1991</v>
      </c>
      <c r="B32" s="41">
        <v>6.4829426000000003</v>
      </c>
    </row>
    <row r="33" spans="1:2">
      <c r="A33" s="41">
        <v>1992</v>
      </c>
      <c r="B33" s="41">
        <v>6.2145009</v>
      </c>
    </row>
    <row r="34" spans="1:2">
      <c r="A34" s="41">
        <v>1993</v>
      </c>
      <c r="B34" s="41">
        <v>7.0941291</v>
      </c>
    </row>
    <row r="35" spans="1:2">
      <c r="A35" s="41">
        <v>1994</v>
      </c>
      <c r="B35" s="41">
        <v>7.0575843000000003</v>
      </c>
    </row>
    <row r="36" spans="1:2">
      <c r="A36" s="41">
        <v>1995</v>
      </c>
      <c r="B36" s="41">
        <v>6.3351563999999998</v>
      </c>
    </row>
    <row r="37" spans="1:2">
      <c r="A37" s="41">
        <v>1996</v>
      </c>
      <c r="B37" s="41">
        <v>6.4498081000000003</v>
      </c>
    </row>
    <row r="38" spans="1:2">
      <c r="A38" s="41">
        <v>1997</v>
      </c>
      <c r="B38" s="41">
        <v>7.0734009999999996</v>
      </c>
    </row>
    <row r="39" spans="1:2">
      <c r="A39" s="41">
        <v>1998</v>
      </c>
      <c r="B39" s="41">
        <v>7.5450974000000004</v>
      </c>
    </row>
    <row r="40" spans="1:2">
      <c r="A40" s="41">
        <v>1999</v>
      </c>
      <c r="B40" s="41">
        <v>7.7991713999999996</v>
      </c>
    </row>
    <row r="41" spans="1:2">
      <c r="A41" s="41">
        <v>2000</v>
      </c>
      <c r="B41" s="41">
        <v>8.8018417000000007</v>
      </c>
    </row>
    <row r="42" spans="1:2">
      <c r="A42" s="41">
        <v>2001</v>
      </c>
      <c r="B42" s="41">
        <v>8.9916543999999998</v>
      </c>
    </row>
    <row r="43" spans="1:2">
      <c r="A43" s="41">
        <v>2002</v>
      </c>
      <c r="B43" s="41">
        <v>7.9837790000000002</v>
      </c>
    </row>
    <row r="44" spans="1:2">
      <c r="A44" s="41">
        <v>2003</v>
      </c>
      <c r="B44" s="41">
        <v>7.0802168999999999</v>
      </c>
    </row>
    <row r="45" spans="1:2">
      <c r="A45" s="41">
        <v>2004</v>
      </c>
      <c r="B45" s="41">
        <v>6.7408333000000002</v>
      </c>
    </row>
    <row r="46" spans="1:2">
      <c r="A46" s="41">
        <v>2005</v>
      </c>
      <c r="B46" s="41">
        <v>6.4425001000000002</v>
      </c>
    </row>
    <row r="47" spans="1:2">
      <c r="A47" s="41">
        <v>2006</v>
      </c>
      <c r="B47" s="41">
        <v>6.4133334</v>
      </c>
    </row>
    <row r="48" spans="1:2">
      <c r="A48" s="41">
        <v>2007</v>
      </c>
      <c r="B48" s="41">
        <v>5.8616666999999998</v>
      </c>
    </row>
    <row r="49" spans="1:2">
      <c r="A49" s="41">
        <v>2008</v>
      </c>
      <c r="B49" s="41">
        <v>5.6399999000000003</v>
      </c>
    </row>
    <row r="50" spans="1:2">
      <c r="A50" s="41">
        <v>2009</v>
      </c>
      <c r="B50" s="41">
        <v>6.2883334</v>
      </c>
    </row>
    <row r="51" spans="1:2">
      <c r="A51" s="41">
        <v>2010</v>
      </c>
      <c r="B51" s="41">
        <v>6.0441665999999996</v>
      </c>
    </row>
    <row r="52" spans="1:2">
      <c r="A52" s="41">
        <v>2011</v>
      </c>
      <c r="B52" s="41">
        <v>5.6046071</v>
      </c>
    </row>
    <row r="53" spans="1:2">
      <c r="A53" s="41">
        <v>2012</v>
      </c>
      <c r="B53" s="41">
        <v>5.8175001000000002</v>
      </c>
    </row>
    <row r="54" spans="1:2">
      <c r="A54" s="41">
        <v>2013</v>
      </c>
      <c r="B54" s="41">
        <v>5.875</v>
      </c>
    </row>
    <row r="55" spans="1:2">
      <c r="A55" s="41">
        <v>2014</v>
      </c>
      <c r="B55" s="41">
        <v>6.3016667000000002</v>
      </c>
    </row>
    <row r="56" spans="1:2">
      <c r="A56" s="41">
        <v>2015</v>
      </c>
      <c r="B56" s="41">
        <v>8.0641669999999994</v>
      </c>
    </row>
    <row r="57" spans="1:2">
      <c r="A57" s="41">
        <v>2016</v>
      </c>
      <c r="B57" s="41">
        <v>8.3999995999999992</v>
      </c>
    </row>
    <row r="58" spans="1:2">
      <c r="A58" s="41">
        <v>2017</v>
      </c>
      <c r="B58" s="41">
        <v>8.2716665000000003</v>
      </c>
    </row>
    <row r="59" spans="1:2">
      <c r="A59" s="41">
        <v>2018</v>
      </c>
      <c r="B59" s="41">
        <v>7.8844275000000001</v>
      </c>
    </row>
  </sheetData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9725-7C42-C342-8B9E-834FE47C622C}">
  <dimension ref="A1:B107"/>
  <sheetViews>
    <sheetView tabSelected="1" topLeftCell="A98" zoomScale="186" workbookViewId="0">
      <selection activeCell="F11" sqref="F11"/>
    </sheetView>
  </sheetViews>
  <sheetFormatPr baseColWidth="10" defaultRowHeight="20"/>
  <sheetData>
    <row r="1" spans="1:2">
      <c r="A1" s="24">
        <v>1913</v>
      </c>
      <c r="B1" s="24">
        <v>9.9</v>
      </c>
    </row>
    <row r="2" spans="1:2">
      <c r="A2" s="24">
        <v>1914</v>
      </c>
      <c r="B2" s="24">
        <v>10</v>
      </c>
    </row>
    <row r="3" spans="1:2">
      <c r="A3" s="24">
        <v>1915</v>
      </c>
      <c r="B3" s="24">
        <v>10.1</v>
      </c>
    </row>
    <row r="4" spans="1:2">
      <c r="A4" s="24">
        <v>1916</v>
      </c>
      <c r="B4" s="24">
        <v>10.9</v>
      </c>
    </row>
    <row r="5" spans="1:2">
      <c r="A5" s="24">
        <v>1917</v>
      </c>
      <c r="B5" s="24">
        <v>12.8</v>
      </c>
    </row>
    <row r="6" spans="1:2">
      <c r="A6" s="24">
        <v>1918</v>
      </c>
      <c r="B6" s="24">
        <v>15.1</v>
      </c>
    </row>
    <row r="7" spans="1:2">
      <c r="A7" s="24">
        <v>1919</v>
      </c>
      <c r="B7" s="24">
        <v>17.3</v>
      </c>
    </row>
    <row r="8" spans="1:2">
      <c r="A8" s="24">
        <v>1920</v>
      </c>
      <c r="B8" s="24">
        <v>20</v>
      </c>
    </row>
    <row r="9" spans="1:2">
      <c r="A9" s="24">
        <v>1921</v>
      </c>
      <c r="B9" s="24">
        <v>17.899999999999999</v>
      </c>
    </row>
    <row r="10" spans="1:2">
      <c r="A10" s="24">
        <v>1922</v>
      </c>
      <c r="B10" s="24">
        <v>16.8</v>
      </c>
    </row>
    <row r="11" spans="1:2">
      <c r="A11" s="24">
        <v>1923</v>
      </c>
      <c r="B11" s="24">
        <v>17.100000000000001</v>
      </c>
    </row>
    <row r="12" spans="1:2">
      <c r="A12" s="24">
        <v>1924</v>
      </c>
      <c r="B12" s="24">
        <v>17.100000000000001</v>
      </c>
    </row>
    <row r="13" spans="1:2">
      <c r="A13" s="24">
        <v>1925</v>
      </c>
      <c r="B13" s="24">
        <v>17.5</v>
      </c>
    </row>
    <row r="14" spans="1:2">
      <c r="A14" s="24">
        <v>1926</v>
      </c>
      <c r="B14" s="24">
        <v>17.7</v>
      </c>
    </row>
    <row r="15" spans="1:2">
      <c r="A15" s="24">
        <v>1927</v>
      </c>
      <c r="B15" s="24">
        <v>17.399999999999999</v>
      </c>
    </row>
    <row r="16" spans="1:2">
      <c r="A16" s="24">
        <v>1928</v>
      </c>
      <c r="B16" s="24">
        <v>17.100000000000001</v>
      </c>
    </row>
    <row r="17" spans="1:2">
      <c r="A17" s="24">
        <v>1929</v>
      </c>
      <c r="B17" s="24">
        <v>17.100000000000001</v>
      </c>
    </row>
    <row r="18" spans="1:2">
      <c r="A18" s="24">
        <v>1930</v>
      </c>
      <c r="B18" s="24">
        <v>16.7</v>
      </c>
    </row>
    <row r="19" spans="1:2">
      <c r="A19" s="24">
        <v>1931</v>
      </c>
      <c r="B19" s="24">
        <v>15.2</v>
      </c>
    </row>
    <row r="20" spans="1:2">
      <c r="A20" s="24">
        <v>1932</v>
      </c>
      <c r="B20" s="24">
        <v>13.7</v>
      </c>
    </row>
    <row r="21" spans="1:2">
      <c r="A21" s="24">
        <v>1933</v>
      </c>
      <c r="B21" s="24">
        <v>13</v>
      </c>
    </row>
    <row r="22" spans="1:2">
      <c r="A22" s="24">
        <v>1934</v>
      </c>
      <c r="B22" s="24">
        <v>13.4</v>
      </c>
    </row>
    <row r="23" spans="1:2">
      <c r="A23" s="24">
        <v>1935</v>
      </c>
      <c r="B23" s="24">
        <v>13.7</v>
      </c>
    </row>
    <row r="24" spans="1:2">
      <c r="A24" s="24">
        <v>1936</v>
      </c>
      <c r="B24" s="24">
        <v>13.9</v>
      </c>
    </row>
    <row r="25" spans="1:2">
      <c r="A25" s="24">
        <v>1937</v>
      </c>
      <c r="B25" s="24">
        <v>14.4</v>
      </c>
    </row>
    <row r="26" spans="1:2">
      <c r="A26" s="24">
        <v>1938</v>
      </c>
      <c r="B26" s="24">
        <v>14.1</v>
      </c>
    </row>
    <row r="27" spans="1:2">
      <c r="A27" s="24">
        <v>1939</v>
      </c>
      <c r="B27" s="24">
        <v>13.9</v>
      </c>
    </row>
    <row r="28" spans="1:2">
      <c r="A28" s="24">
        <v>1940</v>
      </c>
      <c r="B28" s="24">
        <v>14</v>
      </c>
    </row>
    <row r="29" spans="1:2">
      <c r="A29" s="24">
        <v>1941</v>
      </c>
      <c r="B29" s="24">
        <v>14.7</v>
      </c>
    </row>
    <row r="30" spans="1:2">
      <c r="A30" s="24">
        <v>1942</v>
      </c>
      <c r="B30" s="24">
        <v>16.3</v>
      </c>
    </row>
    <row r="31" spans="1:2">
      <c r="A31" s="24">
        <v>1943</v>
      </c>
      <c r="B31" s="24">
        <v>17.3</v>
      </c>
    </row>
    <row r="32" spans="1:2">
      <c r="A32" s="24">
        <v>1944</v>
      </c>
      <c r="B32" s="24">
        <v>17.600000000000001</v>
      </c>
    </row>
    <row r="33" spans="1:2">
      <c r="A33" s="24">
        <v>1945</v>
      </c>
      <c r="B33" s="24">
        <v>18</v>
      </c>
    </row>
    <row r="34" spans="1:2">
      <c r="A34" s="24">
        <v>1946</v>
      </c>
      <c r="B34" s="24">
        <v>19.5</v>
      </c>
    </row>
    <row r="35" spans="1:2">
      <c r="A35" s="24">
        <v>1947</v>
      </c>
      <c r="B35" s="24">
        <v>22.3</v>
      </c>
    </row>
    <row r="36" spans="1:2">
      <c r="A36" s="24">
        <v>1948</v>
      </c>
      <c r="B36" s="24">
        <v>24.1</v>
      </c>
    </row>
    <row r="37" spans="1:2">
      <c r="A37" s="24">
        <v>1949</v>
      </c>
      <c r="B37" s="24">
        <v>23.8</v>
      </c>
    </row>
    <row r="38" spans="1:2">
      <c r="A38" s="24">
        <v>1950</v>
      </c>
      <c r="B38" s="24">
        <v>24.1</v>
      </c>
    </row>
    <row r="39" spans="1:2">
      <c r="A39" s="24">
        <v>1951</v>
      </c>
      <c r="B39" s="24">
        <v>26</v>
      </c>
    </row>
    <row r="40" spans="1:2">
      <c r="A40" s="24">
        <v>1952</v>
      </c>
      <c r="B40" s="24">
        <v>26.5</v>
      </c>
    </row>
    <row r="41" spans="1:2">
      <c r="A41" s="24">
        <v>1953</v>
      </c>
      <c r="B41" s="24">
        <v>26.7</v>
      </c>
    </row>
    <row r="42" spans="1:2">
      <c r="A42" s="24">
        <v>1954</v>
      </c>
      <c r="B42" s="24">
        <v>26.9</v>
      </c>
    </row>
    <row r="43" spans="1:2">
      <c r="A43" s="24">
        <v>1955</v>
      </c>
      <c r="B43" s="24">
        <v>26.8</v>
      </c>
    </row>
    <row r="44" spans="1:2">
      <c r="A44" s="24">
        <v>1956</v>
      </c>
      <c r="B44" s="24">
        <v>27.2</v>
      </c>
    </row>
    <row r="45" spans="1:2">
      <c r="A45" s="24">
        <v>1957</v>
      </c>
      <c r="B45" s="24">
        <v>28.1</v>
      </c>
    </row>
    <row r="46" spans="1:2">
      <c r="A46" s="24">
        <v>1958</v>
      </c>
      <c r="B46" s="24">
        <v>28.9</v>
      </c>
    </row>
    <row r="47" spans="1:2">
      <c r="A47" s="24">
        <v>1959</v>
      </c>
      <c r="B47" s="24">
        <v>29.1</v>
      </c>
    </row>
    <row r="48" spans="1:2">
      <c r="A48" s="24">
        <v>1960</v>
      </c>
      <c r="B48" s="24">
        <v>29.6</v>
      </c>
    </row>
    <row r="49" spans="1:2">
      <c r="A49" s="24">
        <v>1961</v>
      </c>
      <c r="B49" s="24">
        <v>29.9</v>
      </c>
    </row>
    <row r="50" spans="1:2">
      <c r="A50" s="24">
        <v>1962</v>
      </c>
      <c r="B50" s="24">
        <v>30.2</v>
      </c>
    </row>
    <row r="51" spans="1:2">
      <c r="A51" s="24">
        <v>1963</v>
      </c>
      <c r="B51" s="24">
        <v>30.6</v>
      </c>
    </row>
    <row r="52" spans="1:2">
      <c r="A52" s="24">
        <v>1964</v>
      </c>
      <c r="B52" s="24">
        <v>31</v>
      </c>
    </row>
    <row r="53" spans="1:2">
      <c r="A53" s="24">
        <v>1965</v>
      </c>
      <c r="B53" s="24">
        <v>31.5</v>
      </c>
    </row>
    <row r="54" spans="1:2">
      <c r="A54" s="24">
        <v>1966</v>
      </c>
      <c r="B54" s="24">
        <v>32.4</v>
      </c>
    </row>
    <row r="55" spans="1:2">
      <c r="A55" s="24">
        <v>1967</v>
      </c>
      <c r="B55" s="24">
        <v>33.4</v>
      </c>
    </row>
    <row r="56" spans="1:2">
      <c r="A56" s="24">
        <v>1968</v>
      </c>
      <c r="B56" s="24">
        <v>34.799999999999997</v>
      </c>
    </row>
    <row r="57" spans="1:2">
      <c r="A57" s="24">
        <v>1969</v>
      </c>
      <c r="B57" s="24">
        <v>36.700000000000003</v>
      </c>
    </row>
    <row r="58" spans="1:2">
      <c r="A58" s="24">
        <v>1970</v>
      </c>
      <c r="B58" s="24">
        <v>38.799999999999997</v>
      </c>
    </row>
    <row r="59" spans="1:2">
      <c r="A59" s="24">
        <v>1971</v>
      </c>
      <c r="B59" s="24">
        <v>40.5</v>
      </c>
    </row>
    <row r="60" spans="1:2">
      <c r="A60" s="24">
        <v>1972</v>
      </c>
      <c r="B60" s="24">
        <v>41.8</v>
      </c>
    </row>
    <row r="61" spans="1:2">
      <c r="A61" s="24">
        <v>1973</v>
      </c>
      <c r="B61" s="24">
        <v>44.4</v>
      </c>
    </row>
    <row r="62" spans="1:2">
      <c r="A62" s="24">
        <v>1974</v>
      </c>
      <c r="B62" s="24">
        <v>49.3</v>
      </c>
    </row>
    <row r="63" spans="1:2">
      <c r="A63" s="24">
        <v>1975</v>
      </c>
      <c r="B63" s="24">
        <v>53.8</v>
      </c>
    </row>
    <row r="64" spans="1:2">
      <c r="A64" s="24">
        <v>1976</v>
      </c>
      <c r="B64" s="24">
        <v>56.9</v>
      </c>
    </row>
    <row r="65" spans="1:2">
      <c r="A65" s="24">
        <v>1977</v>
      </c>
      <c r="B65" s="24">
        <v>60.6</v>
      </c>
    </row>
    <row r="66" spans="1:2">
      <c r="A66" s="24">
        <v>1978</v>
      </c>
      <c r="B66" s="24">
        <v>65.2</v>
      </c>
    </row>
    <row r="67" spans="1:2">
      <c r="A67" s="24">
        <v>1979</v>
      </c>
      <c r="B67" s="24">
        <v>72.599999999999994</v>
      </c>
    </row>
    <row r="68" spans="1:2">
      <c r="A68" s="24">
        <v>1980</v>
      </c>
      <c r="B68" s="24">
        <v>82.4</v>
      </c>
    </row>
    <row r="69" spans="1:2">
      <c r="A69" s="24">
        <v>1981</v>
      </c>
      <c r="B69" s="24">
        <v>90.9</v>
      </c>
    </row>
    <row r="70" spans="1:2">
      <c r="A70" s="24">
        <v>1982</v>
      </c>
      <c r="B70" s="24">
        <v>96.5</v>
      </c>
    </row>
    <row r="71" spans="1:2">
      <c r="A71" s="24">
        <v>1983</v>
      </c>
      <c r="B71" s="24">
        <v>99.6</v>
      </c>
    </row>
    <row r="72" spans="1:2">
      <c r="A72" s="24">
        <v>1984</v>
      </c>
      <c r="B72" s="24">
        <v>103.9</v>
      </c>
    </row>
    <row r="73" spans="1:2">
      <c r="A73" s="24">
        <v>1985</v>
      </c>
      <c r="B73" s="24">
        <v>107.6</v>
      </c>
    </row>
    <row r="74" spans="1:2">
      <c r="A74" s="24">
        <v>1986</v>
      </c>
      <c r="B74" s="24">
        <v>109.6</v>
      </c>
    </row>
    <row r="75" spans="1:2">
      <c r="A75" s="24">
        <v>1987</v>
      </c>
      <c r="B75" s="24">
        <v>113.6</v>
      </c>
    </row>
    <row r="76" spans="1:2">
      <c r="A76" s="24">
        <v>1988</v>
      </c>
      <c r="B76" s="24">
        <v>118.3</v>
      </c>
    </row>
    <row r="77" spans="1:2">
      <c r="A77" s="24">
        <v>1989</v>
      </c>
      <c r="B77" s="24">
        <v>124</v>
      </c>
    </row>
    <row r="78" spans="1:2">
      <c r="A78" s="24">
        <v>1990</v>
      </c>
      <c r="B78" s="24">
        <v>130.69999999999999</v>
      </c>
    </row>
    <row r="79" spans="1:2">
      <c r="A79" s="24">
        <v>1991</v>
      </c>
      <c r="B79" s="24">
        <v>136.19999999999999</v>
      </c>
    </row>
    <row r="80" spans="1:2">
      <c r="A80" s="24">
        <v>1992</v>
      </c>
      <c r="B80" s="24">
        <v>140.30000000000001</v>
      </c>
    </row>
    <row r="81" spans="1:2">
      <c r="A81" s="24">
        <v>1993</v>
      </c>
      <c r="B81" s="24">
        <v>144.5</v>
      </c>
    </row>
    <row r="82" spans="1:2">
      <c r="A82" s="24">
        <v>1994</v>
      </c>
      <c r="B82" s="24">
        <v>148.19999999999999</v>
      </c>
    </row>
    <row r="83" spans="1:2">
      <c r="A83" s="24">
        <v>1995</v>
      </c>
      <c r="B83" s="24">
        <v>152.4</v>
      </c>
    </row>
    <row r="84" spans="1:2">
      <c r="A84" s="24">
        <v>1996</v>
      </c>
      <c r="B84" s="24">
        <v>156.9</v>
      </c>
    </row>
    <row r="85" spans="1:2">
      <c r="A85" s="24">
        <v>1997</v>
      </c>
      <c r="B85" s="24">
        <v>160.5</v>
      </c>
    </row>
    <row r="86" spans="1:2">
      <c r="A86" s="24">
        <v>1998</v>
      </c>
      <c r="B86" s="24">
        <v>163</v>
      </c>
    </row>
    <row r="87" spans="1:2">
      <c r="A87" s="24">
        <v>1999</v>
      </c>
      <c r="B87" s="24">
        <v>166.6</v>
      </c>
    </row>
    <row r="88" spans="1:2">
      <c r="A88" s="24">
        <v>2000</v>
      </c>
      <c r="B88" s="24">
        <v>172.2</v>
      </c>
    </row>
    <row r="89" spans="1:2">
      <c r="A89" s="24">
        <v>2001</v>
      </c>
      <c r="B89" s="24">
        <v>177.1</v>
      </c>
    </row>
    <row r="90" spans="1:2">
      <c r="A90" s="24">
        <v>2002</v>
      </c>
      <c r="B90" s="24">
        <v>179.88</v>
      </c>
    </row>
    <row r="91" spans="1:2">
      <c r="A91" s="24">
        <v>2003</v>
      </c>
      <c r="B91" s="24">
        <v>183.96</v>
      </c>
    </row>
    <row r="92" spans="1:2">
      <c r="A92" s="24">
        <v>2004</v>
      </c>
      <c r="B92" s="24">
        <v>188.9</v>
      </c>
    </row>
    <row r="93" spans="1:2">
      <c r="A93" s="24">
        <v>2005</v>
      </c>
      <c r="B93" s="24">
        <v>195.3</v>
      </c>
    </row>
    <row r="94" spans="1:2">
      <c r="A94" s="24">
        <v>2006</v>
      </c>
      <c r="B94" s="24">
        <v>201.6</v>
      </c>
    </row>
    <row r="95" spans="1:2">
      <c r="A95" s="24">
        <v>2007</v>
      </c>
      <c r="B95" s="24">
        <v>207.34200000000001</v>
      </c>
    </row>
    <row r="96" spans="1:2">
      <c r="A96" s="24">
        <v>2008</v>
      </c>
      <c r="B96" s="24">
        <v>215.303</v>
      </c>
    </row>
    <row r="97" spans="1:2">
      <c r="A97" s="24">
        <v>2009</v>
      </c>
      <c r="B97" s="24">
        <v>214.53700000000001</v>
      </c>
    </row>
    <row r="98" spans="1:2">
      <c r="A98" s="24">
        <v>2010</v>
      </c>
      <c r="B98" s="24">
        <v>218.05600000000001</v>
      </c>
    </row>
    <row r="99" spans="1:2">
      <c r="A99" s="24">
        <v>2011</v>
      </c>
      <c r="B99" s="24">
        <v>224.93899999999999</v>
      </c>
    </row>
    <row r="100" spans="1:2">
      <c r="A100" s="24">
        <v>2012</v>
      </c>
      <c r="B100" s="24">
        <v>229.59399999999999</v>
      </c>
    </row>
    <row r="101" spans="1:2">
      <c r="A101" s="24">
        <v>2013</v>
      </c>
      <c r="B101" s="24">
        <v>232.95699999999999</v>
      </c>
    </row>
    <row r="102" spans="1:2">
      <c r="A102" s="24">
        <v>2014</v>
      </c>
      <c r="B102" s="24">
        <v>236.73599999999999</v>
      </c>
    </row>
    <row r="103" spans="1:2">
      <c r="A103" s="24">
        <v>2015</v>
      </c>
      <c r="B103" s="24">
        <v>237.017</v>
      </c>
    </row>
    <row r="104" spans="1:2">
      <c r="A104" s="24">
        <v>2016</v>
      </c>
      <c r="B104" s="24">
        <v>240.00800000000001</v>
      </c>
    </row>
    <row r="105" spans="1:2">
      <c r="A105" s="24">
        <v>2017</v>
      </c>
      <c r="B105" s="24">
        <v>245.12</v>
      </c>
    </row>
    <row r="106" spans="1:2">
      <c r="A106" s="24">
        <v>2018</v>
      </c>
      <c r="B106" s="24">
        <v>251.107</v>
      </c>
    </row>
    <row r="107" spans="1:2">
      <c r="A107" s="24">
        <v>2019</v>
      </c>
      <c r="B107" s="24"/>
    </row>
  </sheetData>
  <sortState xmlns:xlrd2="http://schemas.microsoft.com/office/spreadsheetml/2017/richdata2" ref="A1:B108">
    <sortCondition ref="A1:A108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4631-FF17-DD4B-972E-00EBB06E6591}">
  <dimension ref="A1:J310"/>
  <sheetViews>
    <sheetView topLeftCell="A69" zoomScale="75" workbookViewId="0">
      <selection activeCell="D108" sqref="D108"/>
    </sheetView>
  </sheetViews>
  <sheetFormatPr baseColWidth="10" defaultRowHeight="20"/>
  <sheetData>
    <row r="1" spans="1:10">
      <c r="A1" s="88" t="s">
        <v>0</v>
      </c>
      <c r="B1" s="88"/>
      <c r="C1" s="88"/>
      <c r="D1" s="88"/>
      <c r="E1" s="89" t="s">
        <v>6</v>
      </c>
      <c r="F1" s="89"/>
      <c r="G1" s="89"/>
      <c r="H1" s="90" t="s">
        <v>1</v>
      </c>
      <c r="I1" s="90"/>
      <c r="J1" s="90"/>
    </row>
    <row r="2" spans="1:10">
      <c r="A2" s="87" t="s">
        <v>2</v>
      </c>
      <c r="B2" s="87" t="s">
        <v>3</v>
      </c>
      <c r="C2" s="87" t="s">
        <v>4</v>
      </c>
      <c r="D2" s="87" t="s">
        <v>5</v>
      </c>
      <c r="E2" s="87" t="s">
        <v>3</v>
      </c>
      <c r="F2" s="87" t="s">
        <v>4</v>
      </c>
      <c r="G2" s="87" t="s">
        <v>5</v>
      </c>
      <c r="H2" s="87" t="s">
        <v>3</v>
      </c>
      <c r="I2" s="87" t="s">
        <v>4</v>
      </c>
      <c r="J2" s="87" t="s">
        <v>5</v>
      </c>
    </row>
    <row r="3" spans="1:10">
      <c r="A3" s="87"/>
      <c r="B3" s="87"/>
      <c r="C3" s="87"/>
      <c r="D3" s="87"/>
      <c r="E3" s="87"/>
      <c r="F3" s="87"/>
      <c r="G3" s="87"/>
      <c r="H3" s="87"/>
      <c r="I3" s="87"/>
      <c r="J3" s="87"/>
    </row>
    <row r="4" spans="1:10">
      <c r="A4" s="14">
        <v>1913</v>
      </c>
      <c r="B4" s="1" t="e">
        <f>'Pretax Calculation'!M3</f>
        <v>#NUM!</v>
      </c>
      <c r="C4" s="1" t="e">
        <f>'Pretax Calculation'!N3</f>
        <v>#NUM!</v>
      </c>
      <c r="D4" s="1" t="e">
        <f>'Pretax Calculation'!O3</f>
        <v>#NUM!</v>
      </c>
      <c r="E4" s="39"/>
      <c r="F4" s="39"/>
      <c r="G4" s="39"/>
      <c r="H4" s="2" t="e">
        <f>E4/B4-1</f>
        <v>#NUM!</v>
      </c>
      <c r="I4" s="2" t="e">
        <f>F4/C4-1</f>
        <v>#NUM!</v>
      </c>
      <c r="J4" s="2" t="e">
        <f>G4/D4-1</f>
        <v>#NUM!</v>
      </c>
    </row>
    <row r="5" spans="1:10">
      <c r="A5" s="14">
        <v>1914</v>
      </c>
      <c r="B5" s="1" t="e">
        <f>'Pretax Calculation'!M4</f>
        <v>#NUM!</v>
      </c>
      <c r="C5" s="1" t="e">
        <f>'Pretax Calculation'!N4</f>
        <v>#NUM!</v>
      </c>
      <c r="D5" s="1" t="e">
        <f>'Pretax Calculation'!O4</f>
        <v>#NUM!</v>
      </c>
      <c r="E5" s="39"/>
      <c r="F5" s="39"/>
      <c r="G5" s="39"/>
      <c r="H5" s="2" t="e">
        <f t="shared" ref="H5:H68" si="0">E5/B5-1</f>
        <v>#NUM!</v>
      </c>
      <c r="I5" s="2" t="e">
        <f t="shared" ref="I5:I68" si="1">F5/C5-1</f>
        <v>#NUM!</v>
      </c>
      <c r="J5" s="2" t="e">
        <f t="shared" ref="J5:J68" si="2">G5/D5-1</f>
        <v>#NUM!</v>
      </c>
    </row>
    <row r="6" spans="1:10">
      <c r="A6" s="14">
        <v>1915</v>
      </c>
      <c r="B6" s="1" t="e">
        <f>'Pretax Calculation'!M5</f>
        <v>#NUM!</v>
      </c>
      <c r="C6" s="1" t="e">
        <f>'Pretax Calculation'!N5</f>
        <v>#NUM!</v>
      </c>
      <c r="D6" s="1" t="e">
        <f>'Pretax Calculation'!O5</f>
        <v>#NUM!</v>
      </c>
      <c r="E6" s="39"/>
      <c r="F6" s="39"/>
      <c r="G6" s="39"/>
      <c r="H6" s="2" t="e">
        <f t="shared" si="0"/>
        <v>#NUM!</v>
      </c>
      <c r="I6" s="2" t="e">
        <f t="shared" si="1"/>
        <v>#NUM!</v>
      </c>
      <c r="J6" s="2" t="e">
        <f t="shared" si="2"/>
        <v>#NUM!</v>
      </c>
    </row>
    <row r="7" spans="1:10">
      <c r="A7" s="14">
        <v>1916</v>
      </c>
      <c r="B7" s="1" t="e">
        <f>'Pretax Calculation'!M6</f>
        <v>#NUM!</v>
      </c>
      <c r="C7" s="1" t="e">
        <f>'Pretax Calculation'!N6</f>
        <v>#NUM!</v>
      </c>
      <c r="D7" s="1" t="e">
        <f>'Pretax Calculation'!O6</f>
        <v>#NUM!</v>
      </c>
      <c r="E7" s="39"/>
      <c r="F7" s="39"/>
      <c r="G7" s="39"/>
      <c r="H7" s="2" t="e">
        <f t="shared" si="0"/>
        <v>#NUM!</v>
      </c>
      <c r="I7" s="2" t="e">
        <f t="shared" si="1"/>
        <v>#NUM!</v>
      </c>
      <c r="J7" s="2" t="e">
        <f t="shared" si="2"/>
        <v>#NUM!</v>
      </c>
    </row>
    <row r="8" spans="1:10">
      <c r="A8" s="14">
        <v>1917</v>
      </c>
      <c r="B8" s="1" t="e">
        <f>'Pretax Calculation'!M7</f>
        <v>#NUM!</v>
      </c>
      <c r="C8" s="1" t="e">
        <f>'Pretax Calculation'!N7</f>
        <v>#NUM!</v>
      </c>
      <c r="D8" s="1" t="e">
        <f>'Pretax Calculation'!O7</f>
        <v>#NUM!</v>
      </c>
      <c r="E8" s="39"/>
      <c r="F8" s="39"/>
      <c r="G8" s="39"/>
      <c r="H8" s="2" t="e">
        <f t="shared" si="0"/>
        <v>#NUM!</v>
      </c>
      <c r="I8" s="2" t="e">
        <f t="shared" si="1"/>
        <v>#NUM!</v>
      </c>
      <c r="J8" s="2" t="e">
        <f t="shared" si="2"/>
        <v>#NUM!</v>
      </c>
    </row>
    <row r="9" spans="1:10">
      <c r="A9" s="14">
        <v>1918</v>
      </c>
      <c r="B9" s="1" t="e">
        <f>'Pretax Calculation'!M8</f>
        <v>#NUM!</v>
      </c>
      <c r="C9" s="1" t="e">
        <f>'Pretax Calculation'!N8</f>
        <v>#NUM!</v>
      </c>
      <c r="D9" s="1" t="e">
        <f>'Pretax Calculation'!O8</f>
        <v>#NUM!</v>
      </c>
      <c r="E9" s="39"/>
      <c r="F9" s="39"/>
      <c r="G9" s="39"/>
      <c r="H9" s="2" t="e">
        <f t="shared" si="0"/>
        <v>#NUM!</v>
      </c>
      <c r="I9" s="2" t="e">
        <f t="shared" si="1"/>
        <v>#NUM!</v>
      </c>
      <c r="J9" s="2" t="e">
        <f t="shared" si="2"/>
        <v>#NUM!</v>
      </c>
    </row>
    <row r="10" spans="1:10">
      <c r="A10" s="14">
        <v>1919</v>
      </c>
      <c r="B10" s="1" t="e">
        <f>'Pretax Calculation'!M9</f>
        <v>#NUM!</v>
      </c>
      <c r="C10" s="1" t="e">
        <f>'Pretax Calculation'!N9</f>
        <v>#NUM!</v>
      </c>
      <c r="D10" s="1" t="e">
        <f>'Pretax Calculation'!O9</f>
        <v>#NUM!</v>
      </c>
      <c r="E10" s="39"/>
      <c r="F10" s="39"/>
      <c r="G10" s="39"/>
      <c r="H10" s="2" t="e">
        <f t="shared" si="0"/>
        <v>#NUM!</v>
      </c>
      <c r="I10" s="2" t="e">
        <f t="shared" si="1"/>
        <v>#NUM!</v>
      </c>
      <c r="J10" s="2" t="e">
        <f t="shared" si="2"/>
        <v>#NUM!</v>
      </c>
    </row>
    <row r="11" spans="1:10">
      <c r="A11" s="14">
        <v>1920</v>
      </c>
      <c r="B11" s="1" t="e">
        <f>'Pretax Calculation'!M10</f>
        <v>#NUM!</v>
      </c>
      <c r="C11" s="1" t="e">
        <f>'Pretax Calculation'!N10</f>
        <v>#NUM!</v>
      </c>
      <c r="D11" s="1" t="e">
        <f>'Pretax Calculation'!O10</f>
        <v>#NUM!</v>
      </c>
      <c r="E11" s="39"/>
      <c r="F11" s="39"/>
      <c r="G11" s="39"/>
      <c r="H11" s="2" t="e">
        <f t="shared" si="0"/>
        <v>#NUM!</v>
      </c>
      <c r="I11" s="2" t="e">
        <f t="shared" si="1"/>
        <v>#NUM!</v>
      </c>
      <c r="J11" s="2" t="e">
        <f t="shared" si="2"/>
        <v>#NUM!</v>
      </c>
    </row>
    <row r="12" spans="1:10">
      <c r="A12" s="14">
        <v>1921</v>
      </c>
      <c r="B12" s="1" t="e">
        <f>'Pretax Calculation'!M11</f>
        <v>#NUM!</v>
      </c>
      <c r="C12" s="1" t="e">
        <f>'Pretax Calculation'!N11</f>
        <v>#NUM!</v>
      </c>
      <c r="D12" s="1" t="e">
        <f>'Pretax Calculation'!O11</f>
        <v>#NUM!</v>
      </c>
      <c r="E12" s="39"/>
      <c r="F12" s="39"/>
      <c r="G12" s="39"/>
      <c r="H12" s="2" t="e">
        <f t="shared" si="0"/>
        <v>#NUM!</v>
      </c>
      <c r="I12" s="2" t="e">
        <f t="shared" si="1"/>
        <v>#NUM!</v>
      </c>
      <c r="J12" s="2" t="e">
        <f t="shared" si="2"/>
        <v>#NUM!</v>
      </c>
    </row>
    <row r="13" spans="1:10">
      <c r="A13" s="14">
        <v>1922</v>
      </c>
      <c r="B13" s="1" t="e">
        <f>'Pretax Calculation'!M12</f>
        <v>#NUM!</v>
      </c>
      <c r="C13" s="1" t="e">
        <f>'Pretax Calculation'!N12</f>
        <v>#NUM!</v>
      </c>
      <c r="D13" s="1" t="e">
        <f>'Pretax Calculation'!O12</f>
        <v>#NUM!</v>
      </c>
      <c r="E13" s="39"/>
      <c r="F13" s="39"/>
      <c r="G13" s="39"/>
      <c r="H13" s="2" t="e">
        <f t="shared" si="0"/>
        <v>#NUM!</v>
      </c>
      <c r="I13" s="2" t="e">
        <f t="shared" si="1"/>
        <v>#NUM!</v>
      </c>
      <c r="J13" s="2" t="e">
        <f t="shared" si="2"/>
        <v>#NUM!</v>
      </c>
    </row>
    <row r="14" spans="1:10">
      <c r="A14" s="14">
        <v>1923</v>
      </c>
      <c r="B14" s="1" t="e">
        <f>'Pretax Calculation'!M13</f>
        <v>#NUM!</v>
      </c>
      <c r="C14" s="1" t="e">
        <f>'Pretax Calculation'!N13</f>
        <v>#NUM!</v>
      </c>
      <c r="D14" s="1" t="e">
        <f>'Pretax Calculation'!O13</f>
        <v>#NUM!</v>
      </c>
      <c r="E14" s="39"/>
      <c r="F14" s="39"/>
      <c r="G14" s="39"/>
      <c r="H14" s="2" t="e">
        <f t="shared" si="0"/>
        <v>#NUM!</v>
      </c>
      <c r="I14" s="2" t="e">
        <f t="shared" si="1"/>
        <v>#NUM!</v>
      </c>
      <c r="J14" s="2" t="e">
        <f t="shared" si="2"/>
        <v>#NUM!</v>
      </c>
    </row>
    <row r="15" spans="1:10">
      <c r="A15" s="14">
        <v>1924</v>
      </c>
      <c r="B15" s="1" t="e">
        <f>'Pretax Calculation'!M14</f>
        <v>#NUM!</v>
      </c>
      <c r="C15" s="1" t="e">
        <f>'Pretax Calculation'!N14</f>
        <v>#NUM!</v>
      </c>
      <c r="D15" s="1" t="e">
        <f>'Pretax Calculation'!O14</f>
        <v>#NUM!</v>
      </c>
      <c r="E15" s="39"/>
      <c r="F15" s="39"/>
      <c r="G15" s="39"/>
      <c r="H15" s="2" t="e">
        <f t="shared" si="0"/>
        <v>#NUM!</v>
      </c>
      <c r="I15" s="2" t="e">
        <f t="shared" si="1"/>
        <v>#NUM!</v>
      </c>
      <c r="J15" s="2" t="e">
        <f t="shared" si="2"/>
        <v>#NUM!</v>
      </c>
    </row>
    <row r="16" spans="1:10">
      <c r="A16" s="14">
        <v>1925</v>
      </c>
      <c r="B16" s="1" t="e">
        <f>'Pretax Calculation'!M15</f>
        <v>#NUM!</v>
      </c>
      <c r="C16" s="1" t="e">
        <f>'Pretax Calculation'!N15</f>
        <v>#NUM!</v>
      </c>
      <c r="D16" s="1" t="e">
        <f>'Pretax Calculation'!O15</f>
        <v>#NUM!</v>
      </c>
      <c r="E16" s="39"/>
      <c r="F16" s="39"/>
      <c r="G16" s="39"/>
      <c r="H16" s="2" t="e">
        <f t="shared" si="0"/>
        <v>#NUM!</v>
      </c>
      <c r="I16" s="2" t="e">
        <f t="shared" si="1"/>
        <v>#NUM!</v>
      </c>
      <c r="J16" s="2" t="e">
        <f t="shared" si="2"/>
        <v>#NUM!</v>
      </c>
    </row>
    <row r="17" spans="1:10">
      <c r="A17" s="14">
        <v>1926</v>
      </c>
      <c r="B17" s="1" t="e">
        <f>'Pretax Calculation'!M16</f>
        <v>#NUM!</v>
      </c>
      <c r="C17" s="1" t="e">
        <f>'Pretax Calculation'!N16</f>
        <v>#NUM!</v>
      </c>
      <c r="D17" s="1" t="e">
        <f>'Pretax Calculation'!O16</f>
        <v>#NUM!</v>
      </c>
      <c r="E17" s="39"/>
      <c r="F17" s="39"/>
      <c r="G17" s="39"/>
      <c r="H17" s="2" t="e">
        <f t="shared" si="0"/>
        <v>#NUM!</v>
      </c>
      <c r="I17" s="2" t="e">
        <f t="shared" si="1"/>
        <v>#NUM!</v>
      </c>
      <c r="J17" s="2" t="e">
        <f t="shared" si="2"/>
        <v>#NUM!</v>
      </c>
    </row>
    <row r="18" spans="1:10">
      <c r="A18" s="14">
        <v>1927</v>
      </c>
      <c r="B18" s="1" t="e">
        <f>'Pretax Calculation'!M17</f>
        <v>#NUM!</v>
      </c>
      <c r="C18" s="1" t="e">
        <f>'Pretax Calculation'!N17</f>
        <v>#NUM!</v>
      </c>
      <c r="D18" s="1" t="e">
        <f>'Pretax Calculation'!O17</f>
        <v>#NUM!</v>
      </c>
      <c r="E18" s="39"/>
      <c r="F18" s="39"/>
      <c r="G18" s="39"/>
      <c r="H18" s="2" t="e">
        <f t="shared" si="0"/>
        <v>#NUM!</v>
      </c>
      <c r="I18" s="2" t="e">
        <f t="shared" si="1"/>
        <v>#NUM!</v>
      </c>
      <c r="J18" s="2" t="e">
        <f t="shared" si="2"/>
        <v>#NUM!</v>
      </c>
    </row>
    <row r="19" spans="1:10">
      <c r="A19" s="14">
        <v>1928</v>
      </c>
      <c r="B19" s="1" t="e">
        <f>'Pretax Calculation'!M18</f>
        <v>#NUM!</v>
      </c>
      <c r="C19" s="1" t="e">
        <f>'Pretax Calculation'!N18</f>
        <v>#NUM!</v>
      </c>
      <c r="D19" s="1" t="e">
        <f>'Pretax Calculation'!O18</f>
        <v>#NUM!</v>
      </c>
      <c r="E19" s="39"/>
      <c r="F19" s="39"/>
      <c r="G19" s="39"/>
      <c r="H19" s="2" t="e">
        <f t="shared" si="0"/>
        <v>#NUM!</v>
      </c>
      <c r="I19" s="2" t="e">
        <f t="shared" si="1"/>
        <v>#NUM!</v>
      </c>
      <c r="J19" s="2" t="e">
        <f t="shared" si="2"/>
        <v>#NUM!</v>
      </c>
    </row>
    <row r="20" spans="1:10">
      <c r="A20" s="14">
        <v>1929</v>
      </c>
      <c r="B20" s="1" t="e">
        <f>'Pretax Calculation'!M19</f>
        <v>#NUM!</v>
      </c>
      <c r="C20" s="1" t="e">
        <f>'Pretax Calculation'!N19</f>
        <v>#NUM!</v>
      </c>
      <c r="D20" s="1" t="e">
        <f>'Pretax Calculation'!O19</f>
        <v>#NUM!</v>
      </c>
      <c r="E20" s="39"/>
      <c r="F20" s="39"/>
      <c r="G20" s="39"/>
      <c r="H20" s="2" t="e">
        <f t="shared" si="0"/>
        <v>#NUM!</v>
      </c>
      <c r="I20" s="2" t="e">
        <f t="shared" si="1"/>
        <v>#NUM!</v>
      </c>
      <c r="J20" s="2" t="e">
        <f t="shared" si="2"/>
        <v>#NUM!</v>
      </c>
    </row>
    <row r="21" spans="1:10">
      <c r="A21" s="14">
        <v>1930</v>
      </c>
      <c r="B21" s="1" t="e">
        <f>'Pretax Calculation'!M20</f>
        <v>#NUM!</v>
      </c>
      <c r="C21" s="1" t="e">
        <f>'Pretax Calculation'!N20</f>
        <v>#NUM!</v>
      </c>
      <c r="D21" s="1" t="e">
        <f>'Pretax Calculation'!O20</f>
        <v>#NUM!</v>
      </c>
      <c r="E21" s="39"/>
      <c r="F21" s="39"/>
      <c r="G21" s="39"/>
      <c r="H21" s="2" t="e">
        <f t="shared" si="0"/>
        <v>#NUM!</v>
      </c>
      <c r="I21" s="2" t="e">
        <f t="shared" si="1"/>
        <v>#NUM!</v>
      </c>
      <c r="J21" s="2" t="e">
        <f t="shared" si="2"/>
        <v>#NUM!</v>
      </c>
    </row>
    <row r="22" spans="1:10">
      <c r="A22" s="14">
        <v>1931</v>
      </c>
      <c r="B22" s="1" t="e">
        <f>'Pretax Calculation'!M21</f>
        <v>#NUM!</v>
      </c>
      <c r="C22" s="1" t="e">
        <f>'Pretax Calculation'!N21</f>
        <v>#NUM!</v>
      </c>
      <c r="D22" s="1" t="e">
        <f>'Pretax Calculation'!O21</f>
        <v>#NUM!</v>
      </c>
      <c r="E22" s="39"/>
      <c r="F22" s="39"/>
      <c r="G22" s="39"/>
      <c r="H22" s="2" t="e">
        <f t="shared" si="0"/>
        <v>#NUM!</v>
      </c>
      <c r="I22" s="2" t="e">
        <f t="shared" si="1"/>
        <v>#NUM!</v>
      </c>
      <c r="J22" s="2" t="e">
        <f t="shared" si="2"/>
        <v>#NUM!</v>
      </c>
    </row>
    <row r="23" spans="1:10">
      <c r="A23" s="14">
        <v>1932</v>
      </c>
      <c r="B23" s="1" t="e">
        <f>'Pretax Calculation'!M22</f>
        <v>#NUM!</v>
      </c>
      <c r="C23" s="1" t="e">
        <f>'Pretax Calculation'!N22</f>
        <v>#NUM!</v>
      </c>
      <c r="D23" s="1" t="e">
        <f>'Pretax Calculation'!O22</f>
        <v>#NUM!</v>
      </c>
      <c r="E23" s="39"/>
      <c r="F23" s="39"/>
      <c r="G23" s="39"/>
      <c r="H23" s="2" t="e">
        <f t="shared" si="0"/>
        <v>#NUM!</v>
      </c>
      <c r="I23" s="2" t="e">
        <f t="shared" si="1"/>
        <v>#NUM!</v>
      </c>
      <c r="J23" s="2" t="e">
        <f t="shared" si="2"/>
        <v>#NUM!</v>
      </c>
    </row>
    <row r="24" spans="1:10">
      <c r="A24" s="14">
        <v>1933</v>
      </c>
      <c r="B24" s="1" t="e">
        <f>'Pretax Calculation'!M23</f>
        <v>#NUM!</v>
      </c>
      <c r="C24" s="1" t="e">
        <f>'Pretax Calculation'!N23</f>
        <v>#NUM!</v>
      </c>
      <c r="D24" s="1" t="e">
        <f>'Pretax Calculation'!O23</f>
        <v>#NUM!</v>
      </c>
      <c r="E24" s="39"/>
      <c r="F24" s="39"/>
      <c r="G24" s="39"/>
      <c r="H24" s="2" t="e">
        <f t="shared" si="0"/>
        <v>#NUM!</v>
      </c>
      <c r="I24" s="2" t="e">
        <f t="shared" si="1"/>
        <v>#NUM!</v>
      </c>
      <c r="J24" s="2" t="e">
        <f t="shared" si="2"/>
        <v>#NUM!</v>
      </c>
    </row>
    <row r="25" spans="1:10">
      <c r="A25" s="14">
        <v>1934</v>
      </c>
      <c r="B25" s="1" t="e">
        <f>'Pretax Calculation'!M24</f>
        <v>#NUM!</v>
      </c>
      <c r="C25" s="1" t="e">
        <f>'Pretax Calculation'!N24</f>
        <v>#NUM!</v>
      </c>
      <c r="D25" s="1" t="e">
        <f>'Pretax Calculation'!O24</f>
        <v>#NUM!</v>
      </c>
      <c r="E25" s="39"/>
      <c r="F25" s="39"/>
      <c r="G25" s="39"/>
      <c r="H25" s="2" t="e">
        <f t="shared" si="0"/>
        <v>#NUM!</v>
      </c>
      <c r="I25" s="2" t="e">
        <f t="shared" si="1"/>
        <v>#NUM!</v>
      </c>
      <c r="J25" s="2" t="e">
        <f t="shared" si="2"/>
        <v>#NUM!</v>
      </c>
    </row>
    <row r="26" spans="1:10">
      <c r="A26" s="14">
        <v>1935</v>
      </c>
      <c r="B26" s="1" t="e">
        <f>'Pretax Calculation'!M25</f>
        <v>#NUM!</v>
      </c>
      <c r="C26" s="1" t="e">
        <f>'Pretax Calculation'!N25</f>
        <v>#NUM!</v>
      </c>
      <c r="D26" s="1" t="e">
        <f>'Pretax Calculation'!O25</f>
        <v>#NUM!</v>
      </c>
      <c r="E26" s="39"/>
      <c r="F26" s="39"/>
      <c r="G26" s="39"/>
      <c r="H26" s="2" t="e">
        <f t="shared" si="0"/>
        <v>#NUM!</v>
      </c>
      <c r="I26" s="2" t="e">
        <f t="shared" si="1"/>
        <v>#NUM!</v>
      </c>
      <c r="J26" s="2" t="e">
        <f t="shared" si="2"/>
        <v>#NUM!</v>
      </c>
    </row>
    <row r="27" spans="1:10">
      <c r="A27" s="14">
        <v>1936</v>
      </c>
      <c r="B27" s="1" t="e">
        <f>'Pretax Calculation'!M26</f>
        <v>#NUM!</v>
      </c>
      <c r="C27" s="1" t="e">
        <f>'Pretax Calculation'!N26</f>
        <v>#NUM!</v>
      </c>
      <c r="D27" s="1" t="e">
        <f>'Pretax Calculation'!O26</f>
        <v>#NUM!</v>
      </c>
      <c r="E27" s="39"/>
      <c r="F27" s="39"/>
      <c r="G27" s="39"/>
      <c r="H27" s="2" t="e">
        <f t="shared" si="0"/>
        <v>#NUM!</v>
      </c>
      <c r="I27" s="2" t="e">
        <f t="shared" si="1"/>
        <v>#NUM!</v>
      </c>
      <c r="J27" s="2" t="e">
        <f t="shared" si="2"/>
        <v>#NUM!</v>
      </c>
    </row>
    <row r="28" spans="1:10">
      <c r="A28" s="14">
        <v>1937</v>
      </c>
      <c r="B28" s="1" t="e">
        <f>'Pretax Calculation'!M27</f>
        <v>#NUM!</v>
      </c>
      <c r="C28" s="1" t="e">
        <f>'Pretax Calculation'!N27</f>
        <v>#NUM!</v>
      </c>
      <c r="D28" s="1" t="e">
        <f>'Pretax Calculation'!O27</f>
        <v>#NUM!</v>
      </c>
      <c r="E28" s="39"/>
      <c r="F28" s="39"/>
      <c r="G28" s="39"/>
      <c r="H28" s="2" t="e">
        <f t="shared" si="0"/>
        <v>#NUM!</v>
      </c>
      <c r="I28" s="2" t="e">
        <f t="shared" si="1"/>
        <v>#NUM!</v>
      </c>
      <c r="J28" s="2" t="e">
        <f t="shared" si="2"/>
        <v>#NUM!</v>
      </c>
    </row>
    <row r="29" spans="1:10">
      <c r="A29" s="14">
        <v>1938</v>
      </c>
      <c r="B29" s="1" t="e">
        <f>'Pretax Calculation'!M28</f>
        <v>#NUM!</v>
      </c>
      <c r="C29" s="1" t="e">
        <f>'Pretax Calculation'!N28</f>
        <v>#NUM!</v>
      </c>
      <c r="D29" s="1" t="e">
        <f>'Pretax Calculation'!O28</f>
        <v>#NUM!</v>
      </c>
      <c r="E29" s="39"/>
      <c r="F29" s="39"/>
      <c r="G29" s="39"/>
      <c r="H29" s="2" t="e">
        <f t="shared" si="0"/>
        <v>#NUM!</v>
      </c>
      <c r="I29" s="2" t="e">
        <f t="shared" si="1"/>
        <v>#NUM!</v>
      </c>
      <c r="J29" s="2" t="e">
        <f t="shared" si="2"/>
        <v>#NUM!</v>
      </c>
    </row>
    <row r="30" spans="1:10">
      <c r="A30" s="14">
        <v>1939</v>
      </c>
      <c r="B30" s="1" t="e">
        <f>'Pretax Calculation'!M29</f>
        <v>#NUM!</v>
      </c>
      <c r="C30" s="1" t="e">
        <f>'Pretax Calculation'!N29</f>
        <v>#NUM!</v>
      </c>
      <c r="D30" s="1" t="e">
        <f>'Pretax Calculation'!O29</f>
        <v>#NUM!</v>
      </c>
      <c r="E30" s="39"/>
      <c r="F30" s="39"/>
      <c r="G30" s="39"/>
      <c r="H30" s="2" t="e">
        <f t="shared" si="0"/>
        <v>#NUM!</v>
      </c>
      <c r="I30" s="2" t="e">
        <f t="shared" si="1"/>
        <v>#NUM!</v>
      </c>
      <c r="J30" s="2" t="e">
        <f t="shared" si="2"/>
        <v>#NUM!</v>
      </c>
    </row>
    <row r="31" spans="1:10">
      <c r="A31" s="14">
        <v>1940</v>
      </c>
      <c r="B31" s="1" t="e">
        <f>'Pretax Calculation'!M30</f>
        <v>#NUM!</v>
      </c>
      <c r="C31" s="1" t="e">
        <f>'Pretax Calculation'!N30</f>
        <v>#NUM!</v>
      </c>
      <c r="D31" s="1" t="e">
        <f>'Pretax Calculation'!O30</f>
        <v>#NUM!</v>
      </c>
      <c r="E31" s="39"/>
      <c r="F31" s="39"/>
      <c r="G31" s="39"/>
      <c r="H31" s="2" t="e">
        <f t="shared" si="0"/>
        <v>#NUM!</v>
      </c>
      <c r="I31" s="2" t="e">
        <f t="shared" si="1"/>
        <v>#NUM!</v>
      </c>
      <c r="J31" s="2" t="e">
        <f t="shared" si="2"/>
        <v>#NUM!</v>
      </c>
    </row>
    <row r="32" spans="1:10">
      <c r="A32" s="14">
        <v>1941</v>
      </c>
      <c r="B32" s="1" t="e">
        <f>'Pretax Calculation'!M31</f>
        <v>#NUM!</v>
      </c>
      <c r="C32" s="1" t="e">
        <f>'Pretax Calculation'!N31</f>
        <v>#NUM!</v>
      </c>
      <c r="D32" s="1" t="e">
        <f>'Pretax Calculation'!O31</f>
        <v>#NUM!</v>
      </c>
      <c r="E32" s="39"/>
      <c r="F32" s="39"/>
      <c r="G32" s="39"/>
      <c r="H32" s="2" t="e">
        <f t="shared" si="0"/>
        <v>#NUM!</v>
      </c>
      <c r="I32" s="2" t="e">
        <f t="shared" si="1"/>
        <v>#NUM!</v>
      </c>
      <c r="J32" s="2" t="e">
        <f t="shared" si="2"/>
        <v>#NUM!</v>
      </c>
    </row>
    <row r="33" spans="1:10">
      <c r="A33" s="14">
        <v>1942</v>
      </c>
      <c r="B33" s="1" t="e">
        <f>'Pretax Calculation'!M32</f>
        <v>#NUM!</v>
      </c>
      <c r="C33" s="1" t="e">
        <f>'Pretax Calculation'!N32</f>
        <v>#NUM!</v>
      </c>
      <c r="D33" s="1" t="e">
        <f>'Pretax Calculation'!O32</f>
        <v>#NUM!</v>
      </c>
      <c r="E33" s="39"/>
      <c r="F33" s="39"/>
      <c r="G33" s="39"/>
      <c r="H33" s="2" t="e">
        <f t="shared" si="0"/>
        <v>#NUM!</v>
      </c>
      <c r="I33" s="2" t="e">
        <f t="shared" si="1"/>
        <v>#NUM!</v>
      </c>
      <c r="J33" s="2" t="e">
        <f t="shared" si="2"/>
        <v>#NUM!</v>
      </c>
    </row>
    <row r="34" spans="1:10">
      <c r="A34" s="14">
        <v>1943</v>
      </c>
      <c r="B34" s="1" t="e">
        <f>'Pretax Calculation'!M33</f>
        <v>#NUM!</v>
      </c>
      <c r="C34" s="1" t="e">
        <f>'Pretax Calculation'!N33</f>
        <v>#NUM!</v>
      </c>
      <c r="D34" s="1" t="e">
        <f>'Pretax Calculation'!O33</f>
        <v>#NUM!</v>
      </c>
      <c r="E34" s="39"/>
      <c r="F34" s="39"/>
      <c r="G34" s="39"/>
      <c r="H34" s="2" t="e">
        <f t="shared" si="0"/>
        <v>#NUM!</v>
      </c>
      <c r="I34" s="2" t="e">
        <f t="shared" si="1"/>
        <v>#NUM!</v>
      </c>
      <c r="J34" s="2" t="e">
        <f t="shared" si="2"/>
        <v>#NUM!</v>
      </c>
    </row>
    <row r="35" spans="1:10">
      <c r="A35" s="14">
        <v>1944</v>
      </c>
      <c r="B35" s="1" t="e">
        <f>'Pretax Calculation'!M34</f>
        <v>#NUM!</v>
      </c>
      <c r="C35" s="1" t="e">
        <f>'Pretax Calculation'!N34</f>
        <v>#NUM!</v>
      </c>
      <c r="D35" s="1" t="e">
        <f>'Pretax Calculation'!O34</f>
        <v>#NUM!</v>
      </c>
      <c r="E35" s="39"/>
      <c r="F35" s="39"/>
      <c r="G35" s="39"/>
      <c r="H35" s="2" t="e">
        <f t="shared" si="0"/>
        <v>#NUM!</v>
      </c>
      <c r="I35" s="2" t="e">
        <f t="shared" si="1"/>
        <v>#NUM!</v>
      </c>
      <c r="J35" s="2" t="e">
        <f t="shared" si="2"/>
        <v>#NUM!</v>
      </c>
    </row>
    <row r="36" spans="1:10">
      <c r="A36" s="14">
        <v>1945</v>
      </c>
      <c r="B36" s="1" t="e">
        <f>'Pretax Calculation'!M35</f>
        <v>#NUM!</v>
      </c>
      <c r="C36" s="1" t="e">
        <f>'Pretax Calculation'!N35</f>
        <v>#NUM!</v>
      </c>
      <c r="D36" s="1" t="e">
        <f>'Pretax Calculation'!O35</f>
        <v>#NUM!</v>
      </c>
      <c r="E36" s="39"/>
      <c r="F36" s="39"/>
      <c r="G36" s="39"/>
      <c r="H36" s="2" t="e">
        <f t="shared" si="0"/>
        <v>#NUM!</v>
      </c>
      <c r="I36" s="2" t="e">
        <f t="shared" si="1"/>
        <v>#NUM!</v>
      </c>
      <c r="J36" s="2" t="e">
        <f t="shared" si="2"/>
        <v>#NUM!</v>
      </c>
    </row>
    <row r="37" spans="1:10">
      <c r="A37" s="14">
        <v>1946</v>
      </c>
      <c r="B37" s="1" t="e">
        <f>'Pretax Calculation'!M36</f>
        <v>#NUM!</v>
      </c>
      <c r="C37" s="1" t="e">
        <f>'Pretax Calculation'!N36</f>
        <v>#NUM!</v>
      </c>
      <c r="D37" s="1" t="e">
        <f>'Pretax Calculation'!O36</f>
        <v>#NUM!</v>
      </c>
      <c r="E37" s="39"/>
      <c r="F37" s="39"/>
      <c r="G37" s="39"/>
      <c r="H37" s="2" t="e">
        <f t="shared" si="0"/>
        <v>#NUM!</v>
      </c>
      <c r="I37" s="2" t="e">
        <f t="shared" si="1"/>
        <v>#NUM!</v>
      </c>
      <c r="J37" s="2" t="e">
        <f t="shared" si="2"/>
        <v>#NUM!</v>
      </c>
    </row>
    <row r="38" spans="1:10">
      <c r="A38" s="14">
        <v>1947</v>
      </c>
      <c r="B38" s="1" t="e">
        <f>'Pretax Calculation'!M37</f>
        <v>#NUM!</v>
      </c>
      <c r="C38" s="1" t="e">
        <f>'Pretax Calculation'!N37</f>
        <v>#NUM!</v>
      </c>
      <c r="D38" s="1" t="e">
        <f>'Pretax Calculation'!O37</f>
        <v>#NUM!</v>
      </c>
      <c r="E38" s="39"/>
      <c r="F38" s="39"/>
      <c r="G38" s="39"/>
      <c r="H38" s="2" t="e">
        <f t="shared" si="0"/>
        <v>#NUM!</v>
      </c>
      <c r="I38" s="2" t="e">
        <f t="shared" si="1"/>
        <v>#NUM!</v>
      </c>
      <c r="J38" s="2" t="e">
        <f t="shared" si="2"/>
        <v>#NUM!</v>
      </c>
    </row>
    <row r="39" spans="1:10">
      <c r="A39" s="14">
        <v>1948</v>
      </c>
      <c r="B39" s="1" t="e">
        <f>'Pretax Calculation'!M38</f>
        <v>#NUM!</v>
      </c>
      <c r="C39" s="1" t="e">
        <f>'Pretax Calculation'!N38</f>
        <v>#NUM!</v>
      </c>
      <c r="D39" s="1" t="e">
        <f>'Pretax Calculation'!O38</f>
        <v>#NUM!</v>
      </c>
      <c r="E39" s="39"/>
      <c r="F39" s="39"/>
      <c r="G39" s="39"/>
      <c r="H39" s="2" t="e">
        <f t="shared" si="0"/>
        <v>#NUM!</v>
      </c>
      <c r="I39" s="2" t="e">
        <f t="shared" si="1"/>
        <v>#NUM!</v>
      </c>
      <c r="J39" s="2" t="e">
        <f t="shared" si="2"/>
        <v>#NUM!</v>
      </c>
    </row>
    <row r="40" spans="1:10">
      <c r="A40" s="14">
        <v>1949</v>
      </c>
      <c r="B40" s="1" t="e">
        <f>'Pretax Calculation'!M39</f>
        <v>#NUM!</v>
      </c>
      <c r="C40" s="1" t="e">
        <f>'Pretax Calculation'!N39</f>
        <v>#NUM!</v>
      </c>
      <c r="D40" s="1" t="e">
        <f>'Pretax Calculation'!O39</f>
        <v>#NUM!</v>
      </c>
      <c r="E40" s="39"/>
      <c r="F40" s="39"/>
      <c r="G40" s="39"/>
      <c r="H40" s="2" t="e">
        <f t="shared" si="0"/>
        <v>#NUM!</v>
      </c>
      <c r="I40" s="2" t="e">
        <f t="shared" si="1"/>
        <v>#NUM!</v>
      </c>
      <c r="J40" s="2" t="e">
        <f t="shared" si="2"/>
        <v>#NUM!</v>
      </c>
    </row>
    <row r="41" spans="1:10">
      <c r="A41" s="14">
        <v>1950</v>
      </c>
      <c r="B41" s="1" t="e">
        <f>'Pretax Calculation'!M40</f>
        <v>#NUM!</v>
      </c>
      <c r="C41" s="1" t="e">
        <f>'Pretax Calculation'!N40</f>
        <v>#NUM!</v>
      </c>
      <c r="D41" s="1" t="e">
        <f>'Pretax Calculation'!O40</f>
        <v>#NUM!</v>
      </c>
      <c r="E41" s="39"/>
      <c r="F41" s="39"/>
      <c r="G41" s="39"/>
      <c r="H41" s="2" t="e">
        <f t="shared" si="0"/>
        <v>#NUM!</v>
      </c>
      <c r="I41" s="2" t="e">
        <f t="shared" si="1"/>
        <v>#NUM!</v>
      </c>
      <c r="J41" s="2" t="e">
        <f t="shared" si="2"/>
        <v>#NUM!</v>
      </c>
    </row>
    <row r="42" spans="1:10">
      <c r="A42" s="14">
        <v>1951</v>
      </c>
      <c r="B42" s="1" t="e">
        <f>'Pretax Calculation'!M41</f>
        <v>#NUM!</v>
      </c>
      <c r="C42" s="1" t="e">
        <f>'Pretax Calculation'!N41</f>
        <v>#NUM!</v>
      </c>
      <c r="D42" s="1" t="e">
        <f>'Pretax Calculation'!O41</f>
        <v>#NUM!</v>
      </c>
      <c r="E42" s="39"/>
      <c r="F42" s="39"/>
      <c r="G42" s="39"/>
      <c r="H42" s="2" t="e">
        <f t="shared" si="0"/>
        <v>#NUM!</v>
      </c>
      <c r="I42" s="2" t="e">
        <f t="shared" si="1"/>
        <v>#NUM!</v>
      </c>
      <c r="J42" s="2" t="e">
        <f t="shared" si="2"/>
        <v>#NUM!</v>
      </c>
    </row>
    <row r="43" spans="1:10">
      <c r="A43" s="14">
        <v>1952</v>
      </c>
      <c r="B43" s="1" t="e">
        <f>'Pretax Calculation'!M42</f>
        <v>#NUM!</v>
      </c>
      <c r="C43" s="1" t="e">
        <f>'Pretax Calculation'!N42</f>
        <v>#NUM!</v>
      </c>
      <c r="D43" s="1" t="e">
        <f>'Pretax Calculation'!O42</f>
        <v>#NUM!</v>
      </c>
      <c r="E43" s="39"/>
      <c r="F43" s="39"/>
      <c r="G43" s="39"/>
      <c r="H43" s="2" t="e">
        <f t="shared" si="0"/>
        <v>#NUM!</v>
      </c>
      <c r="I43" s="2" t="e">
        <f t="shared" si="1"/>
        <v>#NUM!</v>
      </c>
      <c r="J43" s="2" t="e">
        <f t="shared" si="2"/>
        <v>#NUM!</v>
      </c>
    </row>
    <row r="44" spans="1:10">
      <c r="A44" s="14">
        <v>1953</v>
      </c>
      <c r="B44" s="1" t="e">
        <f>'Pretax Calculation'!M43</f>
        <v>#NUM!</v>
      </c>
      <c r="C44" s="1" t="e">
        <f>'Pretax Calculation'!N43</f>
        <v>#NUM!</v>
      </c>
      <c r="D44" s="1" t="e">
        <f>'Pretax Calculation'!O43</f>
        <v>#NUM!</v>
      </c>
      <c r="E44" s="39"/>
      <c r="F44" s="39"/>
      <c r="G44" s="39"/>
      <c r="H44" s="2" t="e">
        <f t="shared" si="0"/>
        <v>#NUM!</v>
      </c>
      <c r="I44" s="2" t="e">
        <f t="shared" si="1"/>
        <v>#NUM!</v>
      </c>
      <c r="J44" s="2" t="e">
        <f t="shared" si="2"/>
        <v>#NUM!</v>
      </c>
    </row>
    <row r="45" spans="1:10">
      <c r="A45" s="14">
        <v>1954</v>
      </c>
      <c r="B45" s="1" t="e">
        <f>'Pretax Calculation'!M44</f>
        <v>#NUM!</v>
      </c>
      <c r="C45" s="1" t="e">
        <f>'Pretax Calculation'!N44</f>
        <v>#NUM!</v>
      </c>
      <c r="D45" s="1" t="e">
        <f>'Pretax Calculation'!O44</f>
        <v>#NUM!</v>
      </c>
      <c r="E45" s="39"/>
      <c r="F45" s="39"/>
      <c r="G45" s="39"/>
      <c r="H45" s="2" t="e">
        <f t="shared" si="0"/>
        <v>#NUM!</v>
      </c>
      <c r="I45" s="2" t="e">
        <f t="shared" si="1"/>
        <v>#NUM!</v>
      </c>
      <c r="J45" s="2" t="e">
        <f t="shared" si="2"/>
        <v>#NUM!</v>
      </c>
    </row>
    <row r="46" spans="1:10">
      <c r="A46" s="14">
        <v>1955</v>
      </c>
      <c r="B46" s="1" t="e">
        <f>'Pretax Calculation'!M45</f>
        <v>#NUM!</v>
      </c>
      <c r="C46" s="1" t="e">
        <f>'Pretax Calculation'!N45</f>
        <v>#NUM!</v>
      </c>
      <c r="D46" s="1" t="e">
        <f>'Pretax Calculation'!O45</f>
        <v>#NUM!</v>
      </c>
      <c r="E46" s="39"/>
      <c r="F46" s="39"/>
      <c r="G46" s="39"/>
      <c r="H46" s="2" t="e">
        <f t="shared" si="0"/>
        <v>#NUM!</v>
      </c>
      <c r="I46" s="2" t="e">
        <f t="shared" si="1"/>
        <v>#NUM!</v>
      </c>
      <c r="J46" s="2" t="e">
        <f t="shared" si="2"/>
        <v>#NUM!</v>
      </c>
    </row>
    <row r="47" spans="1:10">
      <c r="A47" s="14">
        <v>1956</v>
      </c>
      <c r="B47" s="1" t="e">
        <f>'Pretax Calculation'!M46</f>
        <v>#NUM!</v>
      </c>
      <c r="C47" s="1" t="e">
        <f>'Pretax Calculation'!N46</f>
        <v>#NUM!</v>
      </c>
      <c r="D47" s="1" t="e">
        <f>'Pretax Calculation'!O46</f>
        <v>#NUM!</v>
      </c>
      <c r="E47" s="39"/>
      <c r="F47" s="39"/>
      <c r="G47" s="39"/>
      <c r="H47" s="2" t="e">
        <f t="shared" si="0"/>
        <v>#NUM!</v>
      </c>
      <c r="I47" s="2" t="e">
        <f t="shared" si="1"/>
        <v>#NUM!</v>
      </c>
      <c r="J47" s="2" t="e">
        <f t="shared" si="2"/>
        <v>#NUM!</v>
      </c>
    </row>
    <row r="48" spans="1:10">
      <c r="A48" s="14">
        <v>1957</v>
      </c>
      <c r="B48" s="1" t="e">
        <f>'Pretax Calculation'!M47</f>
        <v>#NUM!</v>
      </c>
      <c r="C48" s="1" t="e">
        <f>'Pretax Calculation'!N47</f>
        <v>#NUM!</v>
      </c>
      <c r="D48" s="1" t="e">
        <f>'Pretax Calculation'!O47</f>
        <v>#NUM!</v>
      </c>
      <c r="E48" s="39"/>
      <c r="F48" s="39"/>
      <c r="G48" s="39"/>
      <c r="H48" s="2" t="e">
        <f t="shared" si="0"/>
        <v>#NUM!</v>
      </c>
      <c r="I48" s="2" t="e">
        <f t="shared" si="1"/>
        <v>#NUM!</v>
      </c>
      <c r="J48" s="2" t="e">
        <f t="shared" si="2"/>
        <v>#NUM!</v>
      </c>
    </row>
    <row r="49" spans="1:10">
      <c r="A49" s="14">
        <v>1958</v>
      </c>
      <c r="B49" s="1" t="e">
        <f>'Pretax Calculation'!M48</f>
        <v>#NUM!</v>
      </c>
      <c r="C49" s="1" t="e">
        <f>'Pretax Calculation'!N48</f>
        <v>#NUM!</v>
      </c>
      <c r="D49" s="1" t="e">
        <f>'Pretax Calculation'!O48</f>
        <v>#NUM!</v>
      </c>
      <c r="E49" s="39"/>
      <c r="F49" s="39"/>
      <c r="G49" s="39"/>
      <c r="H49" s="2" t="e">
        <f t="shared" si="0"/>
        <v>#NUM!</v>
      </c>
      <c r="I49" s="2" t="e">
        <f t="shared" si="1"/>
        <v>#NUM!</v>
      </c>
      <c r="J49" s="2" t="e">
        <f t="shared" si="2"/>
        <v>#NUM!</v>
      </c>
    </row>
    <row r="50" spans="1:10">
      <c r="A50" s="14">
        <v>1959</v>
      </c>
      <c r="B50" s="1" t="e">
        <f>'Pretax Calculation'!M49</f>
        <v>#NUM!</v>
      </c>
      <c r="C50" s="1" t="e">
        <f>'Pretax Calculation'!N49</f>
        <v>#NUM!</v>
      </c>
      <c r="D50" s="1" t="e">
        <f>'Pretax Calculation'!O49</f>
        <v>#NUM!</v>
      </c>
      <c r="E50" s="39"/>
      <c r="F50" s="39"/>
      <c r="G50" s="39"/>
      <c r="H50" s="2" t="e">
        <f t="shared" si="0"/>
        <v>#NUM!</v>
      </c>
      <c r="I50" s="2" t="e">
        <f t="shared" si="1"/>
        <v>#NUM!</v>
      </c>
      <c r="J50" s="2" t="e">
        <f t="shared" si="2"/>
        <v>#NUM!</v>
      </c>
    </row>
    <row r="51" spans="1:10">
      <c r="A51" s="14">
        <v>1960</v>
      </c>
      <c r="B51" s="1" t="e">
        <f>'Pretax Calculation'!M50</f>
        <v>#NUM!</v>
      </c>
      <c r="C51" s="1" t="e">
        <f>'Pretax Calculation'!N50</f>
        <v>#NUM!</v>
      </c>
      <c r="D51" s="1" t="e">
        <f>'Pretax Calculation'!O50</f>
        <v>#NUM!</v>
      </c>
      <c r="E51" s="39"/>
      <c r="F51" s="39"/>
      <c r="G51" s="39"/>
      <c r="H51" s="2" t="e">
        <f t="shared" si="0"/>
        <v>#NUM!</v>
      </c>
      <c r="I51" s="2" t="e">
        <f t="shared" si="1"/>
        <v>#NUM!</v>
      </c>
      <c r="J51" s="2" t="e">
        <f t="shared" si="2"/>
        <v>#NUM!</v>
      </c>
    </row>
    <row r="52" spans="1:10">
      <c r="A52" s="14">
        <v>1961</v>
      </c>
      <c r="B52" s="1" t="e">
        <f>'Pretax Calculation'!M51</f>
        <v>#NUM!</v>
      </c>
      <c r="C52" s="1" t="e">
        <f>'Pretax Calculation'!N51</f>
        <v>#NUM!</v>
      </c>
      <c r="D52" s="1" t="e">
        <f>'Pretax Calculation'!O51</f>
        <v>#NUM!</v>
      </c>
      <c r="E52" s="39"/>
      <c r="F52" s="39"/>
      <c r="G52" s="39"/>
      <c r="H52" s="2" t="e">
        <f t="shared" si="0"/>
        <v>#NUM!</v>
      </c>
      <c r="I52" s="2" t="e">
        <f t="shared" si="1"/>
        <v>#NUM!</v>
      </c>
      <c r="J52" s="2" t="e">
        <f t="shared" si="2"/>
        <v>#NUM!</v>
      </c>
    </row>
    <row r="53" spans="1:10">
      <c r="A53" s="14">
        <v>1962</v>
      </c>
      <c r="B53" s="1" t="e">
        <f>'Pretax Calculation'!M52</f>
        <v>#NUM!</v>
      </c>
      <c r="C53" s="1" t="e">
        <f>'Pretax Calculation'!N52</f>
        <v>#NUM!</v>
      </c>
      <c r="D53" s="1" t="e">
        <f>'Pretax Calculation'!O52</f>
        <v>#NUM!</v>
      </c>
      <c r="E53" s="39"/>
      <c r="F53" s="39"/>
      <c r="G53" s="39"/>
      <c r="H53" s="2" t="e">
        <f t="shared" si="0"/>
        <v>#NUM!</v>
      </c>
      <c r="I53" s="2" t="e">
        <f t="shared" si="1"/>
        <v>#NUM!</v>
      </c>
      <c r="J53" s="2" t="e">
        <f t="shared" si="2"/>
        <v>#NUM!</v>
      </c>
    </row>
    <row r="54" spans="1:10">
      <c r="A54" s="14">
        <v>1963</v>
      </c>
      <c r="B54" s="1" t="e">
        <f>'Pretax Calculation'!M53</f>
        <v>#NUM!</v>
      </c>
      <c r="C54" s="1" t="e">
        <f>'Pretax Calculation'!N53</f>
        <v>#NUM!</v>
      </c>
      <c r="D54" s="1" t="e">
        <f>'Pretax Calculation'!O53</f>
        <v>#NUM!</v>
      </c>
      <c r="E54" s="39"/>
      <c r="F54" s="39"/>
      <c r="G54" s="39"/>
      <c r="H54" s="2" t="e">
        <f t="shared" si="0"/>
        <v>#NUM!</v>
      </c>
      <c r="I54" s="2" t="e">
        <f t="shared" si="1"/>
        <v>#NUM!</v>
      </c>
      <c r="J54" s="2" t="e">
        <f t="shared" si="2"/>
        <v>#NUM!</v>
      </c>
    </row>
    <row r="55" spans="1:10">
      <c r="A55" s="14">
        <v>1964</v>
      </c>
      <c r="B55" s="1" t="e">
        <f>'Pretax Calculation'!M54</f>
        <v>#NUM!</v>
      </c>
      <c r="C55" s="1" t="e">
        <f>'Pretax Calculation'!N54</f>
        <v>#NUM!</v>
      </c>
      <c r="D55" s="1" t="e">
        <f>'Pretax Calculation'!O54</f>
        <v>#NUM!</v>
      </c>
      <c r="E55" s="39"/>
      <c r="F55" s="39"/>
      <c r="G55" s="40"/>
      <c r="H55" s="2" t="e">
        <f t="shared" si="0"/>
        <v>#NUM!</v>
      </c>
      <c r="I55" s="2" t="e">
        <f t="shared" si="1"/>
        <v>#NUM!</v>
      </c>
      <c r="J55" s="2" t="e">
        <f t="shared" si="2"/>
        <v>#NUM!</v>
      </c>
    </row>
    <row r="56" spans="1:10">
      <c r="A56" s="14">
        <v>1965</v>
      </c>
      <c r="B56" s="1" t="e">
        <f>'Pretax Calculation'!M55</f>
        <v>#NUM!</v>
      </c>
      <c r="C56" s="1" t="e">
        <f>'Pretax Calculation'!N55</f>
        <v>#NUM!</v>
      </c>
      <c r="D56" s="1" t="e">
        <f>'Pretax Calculation'!O55</f>
        <v>#NUM!</v>
      </c>
      <c r="E56" s="39"/>
      <c r="F56" s="39"/>
      <c r="G56" s="39"/>
      <c r="H56" s="2" t="e">
        <f t="shared" si="0"/>
        <v>#NUM!</v>
      </c>
      <c r="I56" s="2" t="e">
        <f t="shared" si="1"/>
        <v>#NUM!</v>
      </c>
      <c r="J56" s="2" t="e">
        <f t="shared" si="2"/>
        <v>#NUM!</v>
      </c>
    </row>
    <row r="57" spans="1:10">
      <c r="A57" s="14">
        <v>1966</v>
      </c>
      <c r="B57" s="1" t="e">
        <f>'Pretax Calculation'!M56</f>
        <v>#NUM!</v>
      </c>
      <c r="C57" s="1" t="e">
        <f>'Pretax Calculation'!N56</f>
        <v>#NUM!</v>
      </c>
      <c r="D57" s="1" t="e">
        <f>'Pretax Calculation'!O56</f>
        <v>#NUM!</v>
      </c>
      <c r="E57" s="39"/>
      <c r="F57" s="39"/>
      <c r="G57" s="40"/>
      <c r="H57" s="2" t="e">
        <f t="shared" si="0"/>
        <v>#NUM!</v>
      </c>
      <c r="I57" s="2" t="e">
        <f t="shared" si="1"/>
        <v>#NUM!</v>
      </c>
      <c r="J57" s="2" t="e">
        <f t="shared" si="2"/>
        <v>#NUM!</v>
      </c>
    </row>
    <row r="58" spans="1:10">
      <c r="A58" s="14">
        <v>1967</v>
      </c>
      <c r="B58" s="1" t="e">
        <f>'Pretax Calculation'!M57</f>
        <v>#NUM!</v>
      </c>
      <c r="C58" s="1" t="e">
        <f>'Pretax Calculation'!N57</f>
        <v>#NUM!</v>
      </c>
      <c r="D58" s="1" t="e">
        <f>'Pretax Calculation'!O57</f>
        <v>#NUM!</v>
      </c>
      <c r="E58" s="39"/>
      <c r="F58" s="39"/>
      <c r="G58" s="39"/>
      <c r="H58" s="2" t="e">
        <f t="shared" si="0"/>
        <v>#NUM!</v>
      </c>
      <c r="I58" s="2" t="e">
        <f t="shared" si="1"/>
        <v>#NUM!</v>
      </c>
      <c r="J58" s="2" t="e">
        <f t="shared" si="2"/>
        <v>#NUM!</v>
      </c>
    </row>
    <row r="59" spans="1:10">
      <c r="A59" s="14">
        <v>1968</v>
      </c>
      <c r="B59" s="1" t="e">
        <f>'Pretax Calculation'!M58</f>
        <v>#NUM!</v>
      </c>
      <c r="C59" s="1" t="e">
        <f>'Pretax Calculation'!N58</f>
        <v>#NUM!</v>
      </c>
      <c r="D59" s="1" t="e">
        <f>'Pretax Calculation'!O58</f>
        <v>#NUM!</v>
      </c>
      <c r="E59" s="39"/>
      <c r="F59" s="39"/>
      <c r="G59" s="39"/>
      <c r="H59" s="2" t="e">
        <f t="shared" si="0"/>
        <v>#NUM!</v>
      </c>
      <c r="I59" s="2" t="e">
        <f t="shared" si="1"/>
        <v>#NUM!</v>
      </c>
      <c r="J59" s="2" t="e">
        <f t="shared" si="2"/>
        <v>#NUM!</v>
      </c>
    </row>
    <row r="60" spans="1:10">
      <c r="A60" s="14">
        <v>1969</v>
      </c>
      <c r="B60" s="1" t="e">
        <f>'Pretax Calculation'!M59</f>
        <v>#NUM!</v>
      </c>
      <c r="C60" s="1" t="e">
        <f>'Pretax Calculation'!N59</f>
        <v>#NUM!</v>
      </c>
      <c r="D60" s="1" t="e">
        <f>'Pretax Calculation'!O59</f>
        <v>#NUM!</v>
      </c>
      <c r="E60" s="39"/>
      <c r="F60" s="39"/>
      <c r="G60" s="39"/>
      <c r="H60" s="2" t="e">
        <f t="shared" si="0"/>
        <v>#NUM!</v>
      </c>
      <c r="I60" s="2" t="e">
        <f t="shared" si="1"/>
        <v>#NUM!</v>
      </c>
      <c r="J60" s="2" t="e">
        <f t="shared" si="2"/>
        <v>#NUM!</v>
      </c>
    </row>
    <row r="61" spans="1:10">
      <c r="A61" s="14">
        <v>1970</v>
      </c>
      <c r="B61" s="1" t="e">
        <f>'Pretax Calculation'!M60</f>
        <v>#NUM!</v>
      </c>
      <c r="C61" s="1" t="e">
        <f>'Pretax Calculation'!N60</f>
        <v>#NUM!</v>
      </c>
      <c r="D61" s="1" t="e">
        <f>'Pretax Calculation'!O60</f>
        <v>#NUM!</v>
      </c>
      <c r="E61" s="39"/>
      <c r="F61" s="39"/>
      <c r="G61" s="39"/>
      <c r="H61" s="2" t="e">
        <f t="shared" si="0"/>
        <v>#NUM!</v>
      </c>
      <c r="I61" s="2" t="e">
        <f t="shared" si="1"/>
        <v>#NUM!</v>
      </c>
      <c r="J61" s="2" t="e">
        <f t="shared" si="2"/>
        <v>#NUM!</v>
      </c>
    </row>
    <row r="62" spans="1:10">
      <c r="A62" s="14">
        <v>1971</v>
      </c>
      <c r="B62" s="1" t="e">
        <f>'Pretax Calculation'!M61</f>
        <v>#NUM!</v>
      </c>
      <c r="C62" s="1" t="e">
        <f>'Pretax Calculation'!N61</f>
        <v>#NUM!</v>
      </c>
      <c r="D62" s="1" t="e">
        <f>'Pretax Calculation'!O61</f>
        <v>#NUM!</v>
      </c>
      <c r="E62" s="39"/>
      <c r="F62" s="39"/>
      <c r="G62" s="39"/>
      <c r="H62" s="2" t="e">
        <f t="shared" si="0"/>
        <v>#NUM!</v>
      </c>
      <c r="I62" s="2" t="e">
        <f t="shared" si="1"/>
        <v>#NUM!</v>
      </c>
      <c r="J62" s="2" t="e">
        <f t="shared" si="2"/>
        <v>#NUM!</v>
      </c>
    </row>
    <row r="63" spans="1:10">
      <c r="A63" s="14">
        <v>1972</v>
      </c>
      <c r="B63" s="1" t="e">
        <f>'Pretax Calculation'!M62</f>
        <v>#NUM!</v>
      </c>
      <c r="C63" s="1" t="e">
        <f>'Pretax Calculation'!N62</f>
        <v>#NUM!</v>
      </c>
      <c r="D63" s="1" t="e">
        <f>'Pretax Calculation'!O62</f>
        <v>#NUM!</v>
      </c>
      <c r="E63" s="39"/>
      <c r="F63" s="39"/>
      <c r="G63" s="39"/>
      <c r="H63" s="2" t="e">
        <f t="shared" si="0"/>
        <v>#NUM!</v>
      </c>
      <c r="I63" s="2" t="e">
        <f t="shared" si="1"/>
        <v>#NUM!</v>
      </c>
      <c r="J63" s="2" t="e">
        <f t="shared" si="2"/>
        <v>#NUM!</v>
      </c>
    </row>
    <row r="64" spans="1:10">
      <c r="A64" s="14">
        <v>1973</v>
      </c>
      <c r="B64" s="1" t="e">
        <f>'Pretax Calculation'!M63</f>
        <v>#NUM!</v>
      </c>
      <c r="C64" s="1" t="e">
        <f>'Pretax Calculation'!N63</f>
        <v>#NUM!</v>
      </c>
      <c r="D64" s="1" t="e">
        <f>'Pretax Calculation'!O63</f>
        <v>#NUM!</v>
      </c>
      <c r="E64" s="39"/>
      <c r="F64" s="39"/>
      <c r="G64" s="39"/>
      <c r="H64" s="2" t="e">
        <f t="shared" si="0"/>
        <v>#NUM!</v>
      </c>
      <c r="I64" s="2" t="e">
        <f t="shared" si="1"/>
        <v>#NUM!</v>
      </c>
      <c r="J64" s="2" t="e">
        <f t="shared" si="2"/>
        <v>#NUM!</v>
      </c>
    </row>
    <row r="65" spans="1:10">
      <c r="A65" s="14">
        <v>1974</v>
      </c>
      <c r="B65" s="1" t="e">
        <f>'Pretax Calculation'!M64</f>
        <v>#NUM!</v>
      </c>
      <c r="C65" s="1" t="e">
        <f>'Pretax Calculation'!N64</f>
        <v>#NUM!</v>
      </c>
      <c r="D65" s="1" t="e">
        <f>'Pretax Calculation'!O64</f>
        <v>#NUM!</v>
      </c>
      <c r="E65" s="39"/>
      <c r="F65" s="39"/>
      <c r="G65" s="39"/>
      <c r="H65" s="2" t="e">
        <f t="shared" si="0"/>
        <v>#NUM!</v>
      </c>
      <c r="I65" s="2" t="e">
        <f t="shared" si="1"/>
        <v>#NUM!</v>
      </c>
      <c r="J65" s="2" t="e">
        <f t="shared" si="2"/>
        <v>#NUM!</v>
      </c>
    </row>
    <row r="66" spans="1:10">
      <c r="A66" s="14">
        <v>1975</v>
      </c>
      <c r="B66" s="1" t="e">
        <f>'Pretax Calculation'!M65</f>
        <v>#NUM!</v>
      </c>
      <c r="C66" s="1" t="e">
        <f>'Pretax Calculation'!N65</f>
        <v>#NUM!</v>
      </c>
      <c r="D66" s="1" t="e">
        <f>'Pretax Calculation'!O65</f>
        <v>#NUM!</v>
      </c>
      <c r="E66" s="39"/>
      <c r="F66" s="39"/>
      <c r="G66" s="39"/>
      <c r="H66" s="2" t="e">
        <f t="shared" si="0"/>
        <v>#NUM!</v>
      </c>
      <c r="I66" s="2" t="e">
        <f t="shared" si="1"/>
        <v>#NUM!</v>
      </c>
      <c r="J66" s="2" t="e">
        <f t="shared" si="2"/>
        <v>#NUM!</v>
      </c>
    </row>
    <row r="67" spans="1:10">
      <c r="A67" s="14">
        <v>1976</v>
      </c>
      <c r="B67" s="1" t="e">
        <f>'Pretax Calculation'!M66</f>
        <v>#NUM!</v>
      </c>
      <c r="C67" s="1" t="e">
        <f>'Pretax Calculation'!N66</f>
        <v>#NUM!</v>
      </c>
      <c r="D67" s="1" t="e">
        <f>'Pretax Calculation'!O66</f>
        <v>#NUM!</v>
      </c>
      <c r="E67" s="39"/>
      <c r="F67" s="39"/>
      <c r="G67" s="39"/>
      <c r="H67" s="2" t="e">
        <f t="shared" si="0"/>
        <v>#NUM!</v>
      </c>
      <c r="I67" s="2" t="e">
        <f t="shared" si="1"/>
        <v>#NUM!</v>
      </c>
      <c r="J67" s="2" t="e">
        <f t="shared" si="2"/>
        <v>#NUM!</v>
      </c>
    </row>
    <row r="68" spans="1:10">
      <c r="A68" s="14">
        <v>1977</v>
      </c>
      <c r="B68" s="1" t="e">
        <f>'Pretax Calculation'!M67</f>
        <v>#NUM!</v>
      </c>
      <c r="C68" s="1" t="e">
        <f>'Pretax Calculation'!N67</f>
        <v>#NUM!</v>
      </c>
      <c r="D68" s="1" t="e">
        <f>'Pretax Calculation'!O67</f>
        <v>#NUM!</v>
      </c>
      <c r="E68" s="39"/>
      <c r="F68" s="39"/>
      <c r="G68" s="39"/>
      <c r="H68" s="2" t="e">
        <f t="shared" si="0"/>
        <v>#NUM!</v>
      </c>
      <c r="I68" s="2" t="e">
        <f t="shared" si="1"/>
        <v>#NUM!</v>
      </c>
      <c r="J68" s="2" t="e">
        <f t="shared" si="2"/>
        <v>#NUM!</v>
      </c>
    </row>
    <row r="69" spans="1:10">
      <c r="A69" s="14">
        <v>1978</v>
      </c>
      <c r="B69" s="1" t="e">
        <f>'Pretax Calculation'!M68</f>
        <v>#NUM!</v>
      </c>
      <c r="C69" s="1" t="e">
        <f>'Pretax Calculation'!N68</f>
        <v>#NUM!</v>
      </c>
      <c r="D69" s="1" t="e">
        <f>'Pretax Calculation'!O68</f>
        <v>#NUM!</v>
      </c>
      <c r="E69" s="39"/>
      <c r="F69" s="39"/>
      <c r="G69" s="39"/>
      <c r="H69" s="2" t="e">
        <f t="shared" ref="H69:H105" si="3">E69/B69-1</f>
        <v>#NUM!</v>
      </c>
      <c r="I69" s="2" t="e">
        <f t="shared" ref="I69:I105" si="4">F69/C69-1</f>
        <v>#NUM!</v>
      </c>
      <c r="J69" s="2" t="e">
        <f t="shared" ref="J69:J105" si="5">G69/D69-1</f>
        <v>#NUM!</v>
      </c>
    </row>
    <row r="70" spans="1:10">
      <c r="A70" s="14">
        <v>1979</v>
      </c>
      <c r="B70" s="1" t="e">
        <f>'Pretax Calculation'!M69</f>
        <v>#NUM!</v>
      </c>
      <c r="C70" s="1" t="e">
        <f>'Pretax Calculation'!N69</f>
        <v>#NUM!</v>
      </c>
      <c r="D70" s="1" t="e">
        <f>'Pretax Calculation'!O69</f>
        <v>#NUM!</v>
      </c>
      <c r="E70" s="39"/>
      <c r="F70" s="39"/>
      <c r="G70" s="39"/>
      <c r="H70" s="2" t="e">
        <f t="shared" si="3"/>
        <v>#NUM!</v>
      </c>
      <c r="I70" s="2" t="e">
        <f t="shared" si="4"/>
        <v>#NUM!</v>
      </c>
      <c r="J70" s="2" t="e">
        <f t="shared" si="5"/>
        <v>#NUM!</v>
      </c>
    </row>
    <row r="71" spans="1:10">
      <c r="A71" s="14">
        <v>1980</v>
      </c>
      <c r="B71" s="1">
        <f>'Pretax Calculation'!M70</f>
        <v>0.79828782772946538</v>
      </c>
      <c r="C71" s="1">
        <f>'Pretax Calculation'!N70</f>
        <v>0.17167975950870118</v>
      </c>
      <c r="D71" s="1">
        <f>'Pretax Calculation'!O70</f>
        <v>3.0032412761833438E-2</v>
      </c>
      <c r="E71" s="15">
        <v>0.75690000999999996</v>
      </c>
      <c r="F71" s="15">
        <v>0.18629999</v>
      </c>
      <c r="G71" s="15">
        <v>5.6800000000000003E-2</v>
      </c>
      <c r="H71" s="2">
        <f t="shared" si="3"/>
        <v>-5.1845733195234778E-2</v>
      </c>
      <c r="I71" s="2">
        <f t="shared" si="4"/>
        <v>8.515989615280084E-2</v>
      </c>
      <c r="J71" s="2">
        <f t="shared" si="5"/>
        <v>0.89128993565858416</v>
      </c>
    </row>
    <row r="72" spans="1:10">
      <c r="A72" s="14">
        <v>1981</v>
      </c>
      <c r="B72" s="1">
        <f>'Pretax Calculation'!M71</f>
        <v>0.79903029085200905</v>
      </c>
      <c r="C72" s="1">
        <f>'Pretax Calculation'!N71</f>
        <v>0.17111673714009257</v>
      </c>
      <c r="D72" s="1">
        <f>'Pretax Calculation'!O71</f>
        <v>2.9852972007898382E-2</v>
      </c>
      <c r="E72" s="15">
        <v>0.76169997</v>
      </c>
      <c r="F72" s="15">
        <v>0.18290000000000001</v>
      </c>
      <c r="G72" s="15">
        <v>5.5399998999999998E-2</v>
      </c>
      <c r="H72" s="2">
        <f t="shared" si="3"/>
        <v>-4.6719531511381862E-2</v>
      </c>
      <c r="I72" s="2">
        <f t="shared" si="4"/>
        <v>6.8860960399569349E-2</v>
      </c>
      <c r="J72" s="2">
        <f t="shared" si="5"/>
        <v>0.85576159671279917</v>
      </c>
    </row>
    <row r="73" spans="1:10">
      <c r="A73" s="14">
        <v>1982</v>
      </c>
      <c r="B73" s="1">
        <f>'Pretax Calculation'!M72</f>
        <v>0.80094484261302734</v>
      </c>
      <c r="C73" s="1">
        <f>'Pretax Calculation'!N72</f>
        <v>0.16966261646712999</v>
      </c>
      <c r="D73" s="1">
        <f>'Pretax Calculation'!O72</f>
        <v>2.9392540919842669E-2</v>
      </c>
      <c r="E73" s="15">
        <v>0.7651</v>
      </c>
      <c r="F73" s="15">
        <v>0.18080001000000001</v>
      </c>
      <c r="G73" s="15">
        <v>5.4099999000000003E-2</v>
      </c>
      <c r="H73" s="2">
        <f t="shared" si="3"/>
        <v>-4.4753197356369734E-2</v>
      </c>
      <c r="I73" s="2">
        <f t="shared" si="4"/>
        <v>6.5644357989891988E-2</v>
      </c>
      <c r="J73" s="2">
        <f t="shared" si="5"/>
        <v>0.84060300018082224</v>
      </c>
    </row>
    <row r="74" spans="1:10">
      <c r="A74" s="14">
        <v>1983</v>
      </c>
      <c r="B74" s="1">
        <f>'Pretax Calculation'!M73</f>
        <v>0.80100875212155731</v>
      </c>
      <c r="C74" s="1">
        <f>'Pretax Calculation'!N73</f>
        <v>0.1696140198497178</v>
      </c>
      <c r="D74" s="1">
        <f>'Pretax Calculation'!O73</f>
        <v>2.9377228028724889E-2</v>
      </c>
      <c r="E74" s="15">
        <v>0.76969999</v>
      </c>
      <c r="F74" s="15">
        <v>0.1779</v>
      </c>
      <c r="G74" s="15">
        <v>5.2400000000000002E-2</v>
      </c>
      <c r="H74" s="2">
        <f t="shared" si="3"/>
        <v>-3.9086666704493234E-2</v>
      </c>
      <c r="I74" s="2">
        <f t="shared" si="4"/>
        <v>4.8851976727064095E-2</v>
      </c>
      <c r="J74" s="2">
        <f t="shared" si="5"/>
        <v>0.78369449795479595</v>
      </c>
    </row>
    <row r="75" spans="1:10">
      <c r="A75" s="14">
        <v>1984</v>
      </c>
      <c r="B75" s="1">
        <f>'Pretax Calculation'!M74</f>
        <v>0.79414158119463374</v>
      </c>
      <c r="C75" s="1">
        <f>'Pretax Calculation'!N74</f>
        <v>0.17481481371304819</v>
      </c>
      <c r="D75" s="1">
        <f>'Pretax Calculation'!O74</f>
        <v>3.1043605092318072E-2</v>
      </c>
      <c r="E75" s="15">
        <v>0.76740003000000001</v>
      </c>
      <c r="F75" s="15">
        <v>0.17610000000000001</v>
      </c>
      <c r="G75" s="15">
        <v>5.6499999000000002E-2</v>
      </c>
      <c r="H75" s="2">
        <f t="shared" si="3"/>
        <v>-3.3673531052745287E-2</v>
      </c>
      <c r="I75" s="2">
        <f t="shared" si="4"/>
        <v>7.3517012640667012E-3</v>
      </c>
      <c r="J75" s="2">
        <f t="shared" si="5"/>
        <v>0.82002054310313555</v>
      </c>
    </row>
    <row r="76" spans="1:10">
      <c r="A76" s="14">
        <v>1985</v>
      </c>
      <c r="B76" s="1">
        <f>'Pretax Calculation'!M75</f>
        <v>0.79085233417000411</v>
      </c>
      <c r="C76" s="1">
        <f>'Pretax Calculation'!N75</f>
        <v>0.17729085370388498</v>
      </c>
      <c r="D76" s="1">
        <f>'Pretax Calculation'!O75</f>
        <v>3.1856812126110912E-2</v>
      </c>
      <c r="E76" s="15">
        <v>0.76660001</v>
      </c>
      <c r="F76" s="15">
        <v>0.17630000000000001</v>
      </c>
      <c r="G76" s="15">
        <v>5.7100001999999997E-2</v>
      </c>
      <c r="H76" s="2">
        <f t="shared" si="3"/>
        <v>-3.0666058785116745E-2</v>
      </c>
      <c r="I76" s="2">
        <f t="shared" si="4"/>
        <v>-5.5888596799240631E-3</v>
      </c>
      <c r="J76" s="2">
        <f t="shared" si="5"/>
        <v>0.79239535249036797</v>
      </c>
    </row>
    <row r="77" spans="1:10">
      <c r="A77" s="14">
        <v>1986</v>
      </c>
      <c r="B77" s="1">
        <f>'Pretax Calculation'!M76</f>
        <v>0.80274462813273773</v>
      </c>
      <c r="C77" s="1">
        <f>'Pretax Calculation'!N76</f>
        <v>0.16829266409174937</v>
      </c>
      <c r="D77" s="1">
        <f>'Pretax Calculation'!O76</f>
        <v>2.8962707775512908E-2</v>
      </c>
      <c r="E77" s="15">
        <v>0.78479999</v>
      </c>
      <c r="F77" s="15">
        <v>0.17</v>
      </c>
      <c r="G77" s="15">
        <v>4.5299999000000001E-2</v>
      </c>
      <c r="H77" s="2">
        <f t="shared" si="3"/>
        <v>-2.2354105532264579E-2</v>
      </c>
      <c r="I77" s="2">
        <f t="shared" si="4"/>
        <v>1.0145040590241239E-2</v>
      </c>
      <c r="J77" s="2">
        <f t="shared" si="5"/>
        <v>0.56408024246613353</v>
      </c>
    </row>
    <row r="78" spans="1:10">
      <c r="A78" s="14">
        <v>1987</v>
      </c>
      <c r="B78" s="1">
        <f>'Pretax Calculation'!M77</f>
        <v>0.80378792591483239</v>
      </c>
      <c r="C78" s="1">
        <f>'Pretax Calculation'!N77</f>
        <v>0.16749720289567915</v>
      </c>
      <c r="D78" s="1">
        <f>'Pretax Calculation'!O77</f>
        <v>2.8714871189488456E-2</v>
      </c>
      <c r="E78" s="15">
        <v>0.7863</v>
      </c>
      <c r="F78" s="15">
        <v>0.16919999999999999</v>
      </c>
      <c r="G78" s="15">
        <v>4.4399999000000002E-2</v>
      </c>
      <c r="H78" s="2">
        <f t="shared" si="3"/>
        <v>-2.1756890531701489E-2</v>
      </c>
      <c r="I78" s="2">
        <f t="shared" si="4"/>
        <v>1.01661226270231E-2</v>
      </c>
      <c r="J78" s="2">
        <f t="shared" si="5"/>
        <v>0.5462370946052979</v>
      </c>
    </row>
    <row r="79" spans="1:10">
      <c r="A79" s="14">
        <v>1988</v>
      </c>
      <c r="B79" s="1">
        <f>'Pretax Calculation'!M78</f>
        <v>0.80982582339872133</v>
      </c>
      <c r="C79" s="1">
        <f>'Pretax Calculation'!N78</f>
        <v>0.16287450188122832</v>
      </c>
      <c r="D79" s="1">
        <f>'Pretax Calculation'!O78</f>
        <v>2.7299674720050349E-2</v>
      </c>
      <c r="E79" s="15">
        <v>0.79269999000000002</v>
      </c>
      <c r="F79" s="15">
        <v>0.16619999999999999</v>
      </c>
      <c r="G79" s="15">
        <v>4.1099998999999998E-2</v>
      </c>
      <c r="H79" s="2">
        <f t="shared" si="3"/>
        <v>-2.1147551614057791E-2</v>
      </c>
      <c r="I79" s="2">
        <f t="shared" si="4"/>
        <v>2.0417548973974409E-2</v>
      </c>
      <c r="J79" s="2">
        <f t="shared" si="5"/>
        <v>0.50551240706959599</v>
      </c>
    </row>
    <row r="80" spans="1:10">
      <c r="A80" s="14">
        <v>1989</v>
      </c>
      <c r="B80" s="1">
        <f>'Pretax Calculation'!M79</f>
        <v>0.80528602270367045</v>
      </c>
      <c r="C80" s="1">
        <f>'Pretax Calculation'!N79</f>
        <v>0.16635327704342973</v>
      </c>
      <c r="D80" s="1">
        <f>'Pretax Calculation'!O79</f>
        <v>2.8360700252899829E-2</v>
      </c>
      <c r="E80" s="15">
        <v>0.79299998000000005</v>
      </c>
      <c r="F80" s="15">
        <v>0.1628</v>
      </c>
      <c r="G80" s="15">
        <v>4.4199998999999997E-2</v>
      </c>
      <c r="H80" s="2">
        <f t="shared" si="3"/>
        <v>-1.5256744010558099E-2</v>
      </c>
      <c r="I80" s="2">
        <f t="shared" si="4"/>
        <v>-2.1359825947414701E-2</v>
      </c>
      <c r="J80" s="2">
        <f t="shared" si="5"/>
        <v>0.55849462833628838</v>
      </c>
    </row>
    <row r="81" spans="1:10">
      <c r="A81" s="14">
        <v>1990</v>
      </c>
      <c r="B81" s="1">
        <f>'Pretax Calculation'!M80</f>
        <v>0.80304621828561107</v>
      </c>
      <c r="C81" s="1">
        <f>'Pretax Calculation'!N80</f>
        <v>0.16806281717510041</v>
      </c>
      <c r="D81" s="1">
        <f>'Pretax Calculation'!O80</f>
        <v>2.8890964539288522E-2</v>
      </c>
      <c r="E81" s="15">
        <v>0.79000002000000003</v>
      </c>
      <c r="F81" s="15">
        <v>0.16450000000000001</v>
      </c>
      <c r="G81" s="15">
        <v>4.5499998999999999E-2</v>
      </c>
      <c r="H81" s="2">
        <f t="shared" si="3"/>
        <v>-1.6245887208662602E-2</v>
      </c>
      <c r="I81" s="2">
        <f t="shared" si="4"/>
        <v>-2.1199318415496937E-2</v>
      </c>
      <c r="J81" s="2">
        <f t="shared" si="5"/>
        <v>0.57488681065407232</v>
      </c>
    </row>
    <row r="82" spans="1:10">
      <c r="A82" s="14">
        <v>1991</v>
      </c>
      <c r="B82" s="1">
        <f>'Pretax Calculation'!M81</f>
        <v>0.80078702815537173</v>
      </c>
      <c r="C82" s="1">
        <f>'Pretax Calculation'!N81</f>
        <v>0.16978260246275012</v>
      </c>
      <c r="D82" s="1">
        <f>'Pretax Calculation'!O81</f>
        <v>2.9430369381878152E-2</v>
      </c>
      <c r="E82" s="15">
        <v>0.78920000999999995</v>
      </c>
      <c r="F82" s="15">
        <v>0.16429999000000001</v>
      </c>
      <c r="G82" s="15">
        <v>4.6399998999999997E-2</v>
      </c>
      <c r="H82" s="2">
        <f t="shared" si="3"/>
        <v>-1.4469537777182406E-2</v>
      </c>
      <c r="I82" s="2">
        <f t="shared" si="4"/>
        <v>-3.2291956791939191E-2</v>
      </c>
      <c r="J82" s="2">
        <f t="shared" si="5"/>
        <v>0.57660267181596958</v>
      </c>
    </row>
    <row r="83" spans="1:10">
      <c r="A83" s="14">
        <v>1992</v>
      </c>
      <c r="B83" s="1">
        <f>'Pretax Calculation'!M82</f>
        <v>0.79065265010761521</v>
      </c>
      <c r="C83" s="1">
        <f>'Pretax Calculation'!N82</f>
        <v>0.17744085490688177</v>
      </c>
      <c r="D83" s="1">
        <f>'Pretax Calculation'!O82</f>
        <v>3.190649498550302E-2</v>
      </c>
      <c r="E83" s="15">
        <v>0.78140001999999997</v>
      </c>
      <c r="F83" s="15">
        <v>0.16470000000000001</v>
      </c>
      <c r="G83" s="15">
        <v>5.3900000000000003E-2</v>
      </c>
      <c r="H83" s="2">
        <f t="shared" si="3"/>
        <v>-1.1702522095329515E-2</v>
      </c>
      <c r="I83" s="2">
        <f t="shared" si="4"/>
        <v>-7.1803390000391709E-2</v>
      </c>
      <c r="J83" s="2">
        <f t="shared" si="5"/>
        <v>0.68931122094388342</v>
      </c>
    </row>
    <row r="84" spans="1:10">
      <c r="A84" s="14">
        <v>1993</v>
      </c>
      <c r="B84" s="1">
        <f>'Pretax Calculation'!M83</f>
        <v>0.78028306559742955</v>
      </c>
      <c r="C84" s="1">
        <f>'Pretax Calculation'!N83</f>
        <v>0.18518073163492976</v>
      </c>
      <c r="D84" s="1">
        <f>'Pretax Calculation'!O83</f>
        <v>3.4536202767640689E-2</v>
      </c>
      <c r="E84" s="15">
        <v>0.76529997999999999</v>
      </c>
      <c r="F84" s="15">
        <v>0.17</v>
      </c>
      <c r="G84" s="15">
        <v>6.4699999999999994E-2</v>
      </c>
      <c r="H84" s="2">
        <f t="shared" si="3"/>
        <v>-1.9202115562969024E-2</v>
      </c>
      <c r="I84" s="2">
        <f t="shared" si="4"/>
        <v>-8.1977922329724118E-2</v>
      </c>
      <c r="J84" s="2">
        <f t="shared" si="5"/>
        <v>0.87339645980483449</v>
      </c>
    </row>
    <row r="85" spans="1:10">
      <c r="A85" s="14">
        <v>1994</v>
      </c>
      <c r="B85" s="1">
        <f>'Pretax Calculation'!M84</f>
        <v>0.77452107517536783</v>
      </c>
      <c r="C85" s="1">
        <f>'Pretax Calculation'!N84</f>
        <v>0.18943915619549345</v>
      </c>
      <c r="D85" s="1">
        <f>'Pretax Calculation'!O84</f>
        <v>3.6039768629138713E-2</v>
      </c>
      <c r="E85" s="15">
        <v>0.75470000999999998</v>
      </c>
      <c r="F85" s="15">
        <v>0.17680000000000001</v>
      </c>
      <c r="G85" s="15">
        <v>6.8499997000000007E-2</v>
      </c>
      <c r="H85" s="2">
        <f t="shared" si="3"/>
        <v>-2.5591382611351077E-2</v>
      </c>
      <c r="I85" s="2">
        <f t="shared" si="4"/>
        <v>-6.6718815947693244E-2</v>
      </c>
      <c r="J85" s="2">
        <f t="shared" si="5"/>
        <v>0.90067804554707087</v>
      </c>
    </row>
    <row r="86" spans="1:10">
      <c r="A86" s="14">
        <v>1995</v>
      </c>
      <c r="B86" s="1">
        <f>'Pretax Calculation'!M85</f>
        <v>0.77255663303419719</v>
      </c>
      <c r="C86" s="1">
        <f>'Pretax Calculation'!N85</f>
        <v>0.19088403409438981</v>
      </c>
      <c r="D86" s="1">
        <f>'Pretax Calculation'!O85</f>
        <v>3.6559332871412997E-2</v>
      </c>
      <c r="E86" s="15">
        <v>0.75510001000000004</v>
      </c>
      <c r="F86" s="15">
        <v>0.17680000000000001</v>
      </c>
      <c r="G86" s="15">
        <v>6.8099997999999995E-2</v>
      </c>
      <c r="H86" s="2">
        <f t="shared" si="3"/>
        <v>-2.2595913733387651E-2</v>
      </c>
      <c r="I86" s="2">
        <f t="shared" si="4"/>
        <v>-7.3783195966119486E-2</v>
      </c>
      <c r="J86" s="2">
        <f t="shared" si="5"/>
        <v>0.86272540145965659</v>
      </c>
    </row>
    <row r="87" spans="1:10">
      <c r="A87" s="14">
        <v>1996</v>
      </c>
      <c r="B87" s="1">
        <f>'Pretax Calculation'!M86</f>
        <v>0.763730905428601</v>
      </c>
      <c r="C87" s="1">
        <f>'Pretax Calculation'!N86</f>
        <v>0.19733164017814564</v>
      </c>
      <c r="D87" s="1">
        <f>'Pretax Calculation'!O86</f>
        <v>3.8937454393253357E-2</v>
      </c>
      <c r="E87" s="15">
        <v>0.74239999000000001</v>
      </c>
      <c r="F87" s="15">
        <v>0.1812</v>
      </c>
      <c r="G87" s="15">
        <v>7.6499998999999999E-2</v>
      </c>
      <c r="H87" s="2">
        <f t="shared" si="3"/>
        <v>-2.7929883781029119E-2</v>
      </c>
      <c r="I87" s="2">
        <f t="shared" si="4"/>
        <v>-8.1748877998391145E-2</v>
      </c>
      <c r="J87" s="2">
        <f t="shared" si="5"/>
        <v>0.96468927391552994</v>
      </c>
    </row>
    <row r="88" spans="1:10">
      <c r="A88" s="14">
        <v>1997</v>
      </c>
      <c r="B88" s="1">
        <f>'Pretax Calculation'!M87</f>
        <v>0.75681159483896621</v>
      </c>
      <c r="C88" s="1">
        <f>'Pretax Calculation'!N87</f>
        <v>0.20233604283408102</v>
      </c>
      <c r="D88" s="1">
        <f>'Pretax Calculation'!O87</f>
        <v>4.0852362326952774E-2</v>
      </c>
      <c r="E88" s="15">
        <v>0.73110001999999996</v>
      </c>
      <c r="F88" s="15">
        <v>0.18640000000000001</v>
      </c>
      <c r="G88" s="15">
        <v>8.2599997999999994E-2</v>
      </c>
      <c r="H88" s="2">
        <f t="shared" si="3"/>
        <v>-3.3973547728793907E-2</v>
      </c>
      <c r="I88" s="2">
        <f t="shared" si="4"/>
        <v>-7.8760277263842826E-2</v>
      </c>
      <c r="J88" s="2">
        <f t="shared" si="5"/>
        <v>1.0219148488630676</v>
      </c>
    </row>
    <row r="89" spans="1:10">
      <c r="A89" s="14">
        <v>1998</v>
      </c>
      <c r="B89" s="1">
        <f>'Pretax Calculation'!M88</f>
        <v>0.7630528930666457</v>
      </c>
      <c r="C89" s="1">
        <f>'Pretax Calculation'!N88</f>
        <v>0.19782398092731812</v>
      </c>
      <c r="D89" s="1">
        <f>'Pretax Calculation'!O88</f>
        <v>3.912312600603618E-2</v>
      </c>
      <c r="E89" s="15">
        <v>0.74699998000000001</v>
      </c>
      <c r="F89" s="15">
        <v>0.18029999999999999</v>
      </c>
      <c r="G89" s="15">
        <v>7.2599999999999998E-2</v>
      </c>
      <c r="H89" s="2">
        <f t="shared" si="3"/>
        <v>-2.1037746154307091E-2</v>
      </c>
      <c r="I89" s="2">
        <f t="shared" si="4"/>
        <v>-8.8583703781376033E-2</v>
      </c>
      <c r="J89" s="2">
        <f t="shared" si="5"/>
        <v>0.85567993694570266</v>
      </c>
    </row>
    <row r="90" spans="1:10">
      <c r="A90" s="14">
        <v>1999</v>
      </c>
      <c r="B90" s="1">
        <f>'Pretax Calculation'!M89</f>
        <v>0.75767477392048299</v>
      </c>
      <c r="C90" s="1">
        <f>'Pretax Calculation'!N89</f>
        <v>0.20171418204398273</v>
      </c>
      <c r="D90" s="1">
        <f>'Pretax Calculation'!O89</f>
        <v>4.0611044035534283E-2</v>
      </c>
      <c r="E90" s="15">
        <v>0.74000001000000004</v>
      </c>
      <c r="F90" s="15">
        <v>0.18129999999999999</v>
      </c>
      <c r="G90" s="15">
        <v>7.8699999000000007E-2</v>
      </c>
      <c r="H90" s="2">
        <f t="shared" si="3"/>
        <v>-2.3327639415823942E-2</v>
      </c>
      <c r="I90" s="2">
        <f t="shared" si="4"/>
        <v>-0.10120350407256706</v>
      </c>
      <c r="J90" s="2">
        <f t="shared" si="5"/>
        <v>0.93789647296775347</v>
      </c>
    </row>
    <row r="91" spans="1:10">
      <c r="A91" s="14">
        <v>2000</v>
      </c>
      <c r="B91" s="1">
        <f>'Pretax Calculation'!M90</f>
        <v>0.74515910301937871</v>
      </c>
      <c r="C91" s="1">
        <f>'Pretax Calculation'!N90</f>
        <v>0.21066245441090814</v>
      </c>
      <c r="D91" s="1">
        <f>'Pretax Calculation'!O90</f>
        <v>4.417844256971315E-2</v>
      </c>
      <c r="E91" s="15">
        <v>0.71890001999999997</v>
      </c>
      <c r="F91" s="15">
        <v>0.18479999999999999</v>
      </c>
      <c r="G91" s="15">
        <v>9.6299997999999998E-2</v>
      </c>
      <c r="H91" s="2">
        <f t="shared" si="3"/>
        <v>-3.5239565500813419E-2</v>
      </c>
      <c r="I91" s="2">
        <f t="shared" si="4"/>
        <v>-0.1227672699590886</v>
      </c>
      <c r="J91" s="2">
        <f t="shared" si="5"/>
        <v>1.1797961267656629</v>
      </c>
    </row>
    <row r="92" spans="1:10">
      <c r="A92" s="14">
        <v>2001</v>
      </c>
      <c r="B92" s="1">
        <f>'Pretax Calculation'!M91</f>
        <v>0.75534604327851018</v>
      </c>
      <c r="C92" s="1">
        <f>'Pretax Calculation'!N91</f>
        <v>0.20339027675252397</v>
      </c>
      <c r="D92" s="1">
        <f>'Pretax Calculation'!O91</f>
        <v>4.126367996896585E-2</v>
      </c>
      <c r="E92" s="15">
        <v>0.74339997999999996</v>
      </c>
      <c r="F92" s="15">
        <v>0.18000000999999999</v>
      </c>
      <c r="G92" s="15">
        <v>7.6600000000000001E-2</v>
      </c>
      <c r="H92" s="2">
        <f t="shared" si="3"/>
        <v>-1.5815351632292196E-2</v>
      </c>
      <c r="I92" s="2">
        <f t="shared" si="4"/>
        <v>-0.11500189254860105</v>
      </c>
      <c r="J92" s="2">
        <f t="shared" si="5"/>
        <v>0.85635406385495361</v>
      </c>
    </row>
    <row r="93" spans="1:10">
      <c r="A93" s="14">
        <v>2002</v>
      </c>
      <c r="B93" s="1">
        <f>'Pretax Calculation'!M92</f>
        <v>0.74737872504012004</v>
      </c>
      <c r="C93" s="1">
        <f>'Pretax Calculation'!N92</f>
        <v>0.20908625906977352</v>
      </c>
      <c r="D93" s="1">
        <f>'Pretax Calculation'!O92</f>
        <v>4.3535015890106443E-2</v>
      </c>
      <c r="E93" s="15">
        <v>0.73339999</v>
      </c>
      <c r="F93" s="15">
        <v>0.17730001000000001</v>
      </c>
      <c r="G93" s="15">
        <v>8.9299999000000005E-2</v>
      </c>
      <c r="H93" s="2">
        <f t="shared" si="3"/>
        <v>-1.8703683382704894E-2</v>
      </c>
      <c r="I93" s="2">
        <f t="shared" si="4"/>
        <v>-0.1520245721129202</v>
      </c>
      <c r="J93" s="2">
        <f t="shared" si="5"/>
        <v>1.0512223821260598</v>
      </c>
    </row>
    <row r="94" spans="1:10">
      <c r="A94" s="14">
        <v>2003</v>
      </c>
      <c r="B94" s="1">
        <f>'Pretax Calculation'!M93</f>
        <v>0.74372867565687495</v>
      </c>
      <c r="C94" s="1">
        <f>'Pretax Calculation'!N93</f>
        <v>0.21167575657858484</v>
      </c>
      <c r="D94" s="1">
        <f>'Pretax Calculation'!O93</f>
        <v>4.4595567764540212E-2</v>
      </c>
      <c r="E94" s="15">
        <v>0.72699999999999998</v>
      </c>
      <c r="F94" s="15">
        <v>0.17829998999999999</v>
      </c>
      <c r="G94" s="15">
        <v>9.4700001000000006E-2</v>
      </c>
      <c r="H94" s="2">
        <f t="shared" si="3"/>
        <v>-2.2492981922607624E-2</v>
      </c>
      <c r="I94" s="2">
        <f t="shared" si="4"/>
        <v>-0.15767401575907003</v>
      </c>
      <c r="J94" s="2">
        <f t="shared" si="5"/>
        <v>1.1235294390690527</v>
      </c>
    </row>
    <row r="95" spans="1:10">
      <c r="A95" s="14">
        <v>2004</v>
      </c>
      <c r="B95" s="1">
        <f>'Pretax Calculation'!M94</f>
        <v>0.73658284915528127</v>
      </c>
      <c r="C95" s="1">
        <f>'Pretax Calculation'!N94</f>
        <v>0.21670866367954145</v>
      </c>
      <c r="D95" s="1">
        <f>'Pretax Calculation'!O94</f>
        <v>4.6708487165177281E-2</v>
      </c>
      <c r="E95" s="15">
        <v>0.71130002000000003</v>
      </c>
      <c r="F95" s="15">
        <v>0.18390000000000001</v>
      </c>
      <c r="G95" s="15">
        <v>0.1048</v>
      </c>
      <c r="H95" s="2">
        <f t="shared" si="3"/>
        <v>-3.4324487984312646E-2</v>
      </c>
      <c r="I95" s="2">
        <f t="shared" si="4"/>
        <v>-0.15139525629698558</v>
      </c>
      <c r="J95" s="2">
        <f t="shared" si="5"/>
        <v>1.2437035828069352</v>
      </c>
    </row>
    <row r="96" spans="1:10">
      <c r="A96" s="14">
        <v>2005</v>
      </c>
      <c r="B96" s="1">
        <f>'Pretax Calculation'!M95</f>
        <v>0.72061703144258038</v>
      </c>
      <c r="C96" s="1">
        <f>'Pretax Calculation'!N95</f>
        <v>0.22777637850079369</v>
      </c>
      <c r="D96" s="1">
        <f>'Pretax Calculation'!O95</f>
        <v>5.1606590056625934E-2</v>
      </c>
      <c r="E96" s="15">
        <v>0.67290002000000004</v>
      </c>
      <c r="F96" s="15">
        <v>0.18619999000000001</v>
      </c>
      <c r="G96" s="15">
        <v>0.1409</v>
      </c>
      <c r="H96" s="2">
        <f t="shared" si="3"/>
        <v>-6.6216879924496319E-2</v>
      </c>
      <c r="I96" s="2">
        <f t="shared" si="4"/>
        <v>-0.18253160742323771</v>
      </c>
      <c r="J96" s="2">
        <f t="shared" si="5"/>
        <v>1.7302714603967404</v>
      </c>
    </row>
    <row r="97" spans="1:10">
      <c r="A97" s="14">
        <v>2006</v>
      </c>
      <c r="B97" s="1">
        <f>'Pretax Calculation'!M96</f>
        <v>0.74444564068392816</v>
      </c>
      <c r="C97" s="1">
        <f>'Pretax Calculation'!N96</f>
        <v>0.21116810725129431</v>
      </c>
      <c r="D97" s="1">
        <f>'Pretax Calculation'!O96</f>
        <v>4.4386252064777532E-2</v>
      </c>
      <c r="E97" s="15">
        <v>0.72820001999999995</v>
      </c>
      <c r="F97" s="15">
        <v>0.1875</v>
      </c>
      <c r="G97" s="15">
        <v>8.4299996000000002E-2</v>
      </c>
      <c r="H97" s="2">
        <f t="shared" si="3"/>
        <v>-2.1822440479338678E-2</v>
      </c>
      <c r="I97" s="2">
        <f t="shared" si="4"/>
        <v>-0.11208182693577295</v>
      </c>
      <c r="J97" s="2">
        <f t="shared" si="5"/>
        <v>0.89923663473483062</v>
      </c>
    </row>
    <row r="98" spans="1:10">
      <c r="A98" s="14">
        <v>2007</v>
      </c>
      <c r="B98" s="1">
        <f>'Pretax Calculation'!M97</f>
        <v>0.74248855966919747</v>
      </c>
      <c r="C98" s="1">
        <f>'Pretax Calculation'!N97</f>
        <v>0.2125526732673676</v>
      </c>
      <c r="D98" s="1">
        <f>'Pretax Calculation'!O97</f>
        <v>4.4958767063434935E-2</v>
      </c>
      <c r="E98" s="15">
        <v>0.72469996999999997</v>
      </c>
      <c r="F98" s="15">
        <v>0.18870001</v>
      </c>
      <c r="G98" s="15">
        <v>8.6599997999999997E-2</v>
      </c>
      <c r="H98" s="2">
        <f t="shared" si="3"/>
        <v>-2.3958065666524031E-2</v>
      </c>
      <c r="I98" s="2">
        <f t="shared" si="4"/>
        <v>-0.11222001069524823</v>
      </c>
      <c r="J98" s="2">
        <f t="shared" si="5"/>
        <v>0.9262093615203244</v>
      </c>
    </row>
    <row r="99" spans="1:10">
      <c r="A99" s="14">
        <v>2008</v>
      </c>
      <c r="B99" s="1">
        <f>'Pretax Calculation'!M98</f>
        <v>0.74178353916917472</v>
      </c>
      <c r="C99" s="1">
        <f>'Pretax Calculation'!N98</f>
        <v>0.21305055946053342</v>
      </c>
      <c r="D99" s="1">
        <f>'Pretax Calculation'!O98</f>
        <v>4.5165901370291861E-2</v>
      </c>
      <c r="E99" s="15">
        <v>0.72460002000000001</v>
      </c>
      <c r="F99" s="15">
        <v>0.18700000999999999</v>
      </c>
      <c r="G99" s="15">
        <v>8.8399999000000007E-2</v>
      </c>
      <c r="H99" s="2">
        <f t="shared" si="3"/>
        <v>-2.3165139507437593E-2</v>
      </c>
      <c r="I99" s="2">
        <f t="shared" si="4"/>
        <v>-0.12227402512575503</v>
      </c>
      <c r="J99" s="2">
        <f t="shared" si="5"/>
        <v>0.95722871276838117</v>
      </c>
    </row>
    <row r="100" spans="1:10">
      <c r="A100" s="14">
        <v>2009</v>
      </c>
      <c r="B100" s="1">
        <f>'Pretax Calculation'!M99</f>
        <v>0.75192267798472756</v>
      </c>
      <c r="C100" s="1">
        <f>'Pretax Calculation'!N99</f>
        <v>0.20584501334048899</v>
      </c>
      <c r="D100" s="1">
        <f>'Pretax Calculation'!O99</f>
        <v>4.2232308674783448E-2</v>
      </c>
      <c r="E100" s="15">
        <v>0.73559998999999998</v>
      </c>
      <c r="F100" s="15">
        <v>0.18740000000000001</v>
      </c>
      <c r="G100" s="15">
        <v>7.6999999999999999E-2</v>
      </c>
      <c r="H100" s="2">
        <f t="shared" si="3"/>
        <v>-2.1707934156840358E-2</v>
      </c>
      <c r="I100" s="2">
        <f t="shared" si="4"/>
        <v>-8.9606316136398245E-2</v>
      </c>
      <c r="J100" s="2">
        <f t="shared" si="5"/>
        <v>0.8232486552641638</v>
      </c>
    </row>
    <row r="101" spans="1:10">
      <c r="A101" s="14">
        <v>2010</v>
      </c>
      <c r="B101" s="1">
        <f>'Pretax Calculation'!M100</f>
        <v>0.74725950288288245</v>
      </c>
      <c r="C101" s="1">
        <f>'Pretax Calculation'!N100</f>
        <v>0.20917103932226211</v>
      </c>
      <c r="D101" s="1">
        <f>'Pretax Calculation'!O100</f>
        <v>4.3569457794855437E-2</v>
      </c>
      <c r="E101" s="15">
        <v>0.72799999000000004</v>
      </c>
      <c r="F101" s="15">
        <v>0.18840000000000001</v>
      </c>
      <c r="G101" s="15">
        <v>8.3700000999999996E-2</v>
      </c>
      <c r="H101" s="2">
        <f t="shared" si="3"/>
        <v>-2.5773526878655084E-2</v>
      </c>
      <c r="I101" s="2">
        <f t="shared" si="4"/>
        <v>-9.9301697737710803E-2</v>
      </c>
      <c r="J101" s="2">
        <f t="shared" si="5"/>
        <v>0.92107052132934886</v>
      </c>
    </row>
    <row r="102" spans="1:10" s="67" customFormat="1">
      <c r="A102" s="64">
        <v>2011</v>
      </c>
      <c r="B102" s="65">
        <f>'Pretax Calculation'!M101</f>
        <v>0.74738441405684775</v>
      </c>
      <c r="C102" s="65">
        <f>'Pretax Calculation'!N101</f>
        <v>0.20908221320872222</v>
      </c>
      <c r="D102" s="1">
        <f>'Pretax Calculation'!O101</f>
        <v>4.3533372734430031E-2</v>
      </c>
      <c r="E102" s="39">
        <v>0.72560000000000002</v>
      </c>
      <c r="F102" s="39">
        <v>0.1908</v>
      </c>
      <c r="G102" s="39">
        <v>8.3700000999999996E-2</v>
      </c>
      <c r="H102" s="66">
        <f t="shared" si="3"/>
        <v>-2.9147535922779855E-2</v>
      </c>
      <c r="I102" s="66">
        <f t="shared" si="4"/>
        <v>-8.7440308422943147E-2</v>
      </c>
      <c r="J102" s="66">
        <f t="shared" si="5"/>
        <v>0.92266290761805947</v>
      </c>
    </row>
    <row r="103" spans="1:10">
      <c r="A103" s="14">
        <v>2012</v>
      </c>
      <c r="B103" s="1">
        <f>'Pretax Calculation'!M102</f>
        <v>0.75030470929165771</v>
      </c>
      <c r="C103" s="1">
        <f>'Pretax Calculation'!N102</f>
        <v>0.20700135507353146</v>
      </c>
      <c r="D103" s="1">
        <f>'Pretax Calculation'!O102</f>
        <v>4.2693935634810831E-2</v>
      </c>
      <c r="E103" s="15">
        <v>0.73110001999999996</v>
      </c>
      <c r="F103" s="15">
        <v>0.1903</v>
      </c>
      <c r="G103" s="15">
        <v>7.8699999000000007E-2</v>
      </c>
      <c r="H103" s="2">
        <f t="shared" si="3"/>
        <v>-2.5595853329760332E-2</v>
      </c>
      <c r="I103" s="2">
        <f t="shared" si="4"/>
        <v>-8.068234658463358E-2</v>
      </c>
      <c r="J103" s="2">
        <f t="shared" si="5"/>
        <v>0.84335310928401164</v>
      </c>
    </row>
    <row r="104" spans="1:10">
      <c r="A104" s="14">
        <v>2013</v>
      </c>
      <c r="B104" s="1">
        <f>'Pretax Calculation'!M103</f>
        <v>0.75113545223379219</v>
      </c>
      <c r="C104" s="1">
        <f>'Pretax Calculation'!N103</f>
        <v>0.20640794107786409</v>
      </c>
      <c r="D104" s="1">
        <f>'Pretax Calculation'!O103</f>
        <v>4.2456606688343723E-2</v>
      </c>
      <c r="E104" s="15">
        <v>0.73299998</v>
      </c>
      <c r="F104" s="15">
        <v>0.18889998999999999</v>
      </c>
      <c r="G104" s="15">
        <v>7.8000001999999999E-2</v>
      </c>
      <c r="H104" s="2">
        <f t="shared" si="3"/>
        <v>-2.4144077050097135E-2</v>
      </c>
      <c r="I104" s="2">
        <f t="shared" si="4"/>
        <v>-8.4822080906565067E-2</v>
      </c>
      <c r="J104" s="2">
        <f t="shared" si="5"/>
        <v>0.83716995031104458</v>
      </c>
    </row>
    <row r="105" spans="1:10">
      <c r="A105" s="14">
        <v>2014</v>
      </c>
      <c r="B105" s="1">
        <f>'Pretax Calculation'!M104</f>
        <v>0.74492433455064777</v>
      </c>
      <c r="C105" s="1">
        <f>'Pretax Calculation'!N104</f>
        <v>0.21082889531962989</v>
      </c>
      <c r="D105" s="1">
        <f>'Pretax Calculation'!O104</f>
        <v>4.4246770129722335E-2</v>
      </c>
      <c r="E105" s="15">
        <v>0.72659998999999997</v>
      </c>
      <c r="F105" s="15">
        <v>0.18809999999999999</v>
      </c>
      <c r="G105" s="15">
        <v>8.5299999000000001E-2</v>
      </c>
      <c r="H105" s="2">
        <f t="shared" si="3"/>
        <v>-2.4598934013481233E-2</v>
      </c>
      <c r="I105" s="2">
        <f t="shared" si="4"/>
        <v>-0.1078073064186551</v>
      </c>
      <c r="J105" s="2">
        <f t="shared" si="5"/>
        <v>0.92782430785158176</v>
      </c>
    </row>
    <row r="106" spans="1:10">
      <c r="A106" s="14"/>
      <c r="E106" s="15"/>
      <c r="F106" s="17"/>
      <c r="G106" s="15"/>
    </row>
    <row r="107" spans="1:10">
      <c r="A107" s="14"/>
      <c r="E107" s="15"/>
      <c r="F107" s="17"/>
      <c r="G107" s="15"/>
    </row>
    <row r="108" spans="1:10">
      <c r="A108" s="14"/>
      <c r="E108" s="15"/>
      <c r="F108" s="17"/>
      <c r="G108" s="15"/>
    </row>
    <row r="109" spans="1:10">
      <c r="A109" s="14"/>
      <c r="E109" s="15"/>
      <c r="F109" s="17"/>
      <c r="G109" s="15"/>
    </row>
    <row r="110" spans="1:10">
      <c r="A110" s="14"/>
      <c r="E110" s="15"/>
      <c r="F110" s="17"/>
      <c r="G110" s="15"/>
    </row>
    <row r="111" spans="1:10">
      <c r="A111" s="14"/>
      <c r="E111" s="15"/>
      <c r="F111" s="17"/>
      <c r="G111" s="15"/>
    </row>
    <row r="112" spans="1:10">
      <c r="A112" s="14"/>
      <c r="E112" s="15"/>
      <c r="F112" s="17"/>
      <c r="G112" s="15"/>
    </row>
    <row r="113" spans="1:7">
      <c r="A113" s="14"/>
      <c r="E113" s="15"/>
      <c r="F113" s="17"/>
      <c r="G113" s="15"/>
    </row>
    <row r="114" spans="1:7">
      <c r="A114" s="14"/>
      <c r="E114" s="15"/>
      <c r="F114" s="17"/>
      <c r="G114" s="15"/>
    </row>
    <row r="115" spans="1:7">
      <c r="A115" s="14"/>
      <c r="E115" s="15"/>
      <c r="F115" s="17"/>
      <c r="G115" s="15"/>
    </row>
    <row r="116" spans="1:7">
      <c r="A116" s="14"/>
      <c r="E116" s="15"/>
      <c r="F116" s="17"/>
      <c r="G116" s="15"/>
    </row>
    <row r="117" spans="1:7">
      <c r="A117" s="14"/>
      <c r="E117" s="15"/>
      <c r="F117" s="17"/>
      <c r="G117" s="15"/>
    </row>
    <row r="118" spans="1:7">
      <c r="A118" s="14"/>
      <c r="E118" s="15"/>
      <c r="F118" s="17"/>
      <c r="G118" s="15"/>
    </row>
    <row r="119" spans="1:7">
      <c r="A119" s="14"/>
      <c r="E119" s="15"/>
      <c r="F119" s="17"/>
      <c r="G119" s="15"/>
    </row>
    <row r="120" spans="1:7">
      <c r="A120" s="14"/>
      <c r="E120" s="15"/>
      <c r="F120" s="17"/>
      <c r="G120" s="15"/>
    </row>
    <row r="121" spans="1:7">
      <c r="A121" s="14"/>
      <c r="E121" s="15"/>
      <c r="F121" s="17"/>
      <c r="G121" s="15"/>
    </row>
    <row r="122" spans="1:7">
      <c r="A122" s="14"/>
      <c r="E122" s="15"/>
      <c r="F122" s="17"/>
      <c r="G122" s="15"/>
    </row>
    <row r="123" spans="1:7">
      <c r="A123" s="14"/>
      <c r="E123" s="15"/>
      <c r="F123" s="17"/>
      <c r="G123" s="15"/>
    </row>
    <row r="124" spans="1:7">
      <c r="A124" s="14"/>
      <c r="E124" s="15"/>
      <c r="F124" s="17"/>
      <c r="G124" s="15"/>
    </row>
    <row r="125" spans="1:7">
      <c r="A125" s="14"/>
      <c r="E125" s="15"/>
      <c r="F125" s="17"/>
      <c r="G125" s="15"/>
    </row>
    <row r="126" spans="1:7">
      <c r="A126" s="14"/>
      <c r="E126" s="15"/>
      <c r="F126" s="17"/>
      <c r="G126" s="15"/>
    </row>
    <row r="127" spans="1:7">
      <c r="A127" s="14"/>
      <c r="E127" s="15"/>
      <c r="F127" s="17"/>
      <c r="G127" s="15"/>
    </row>
    <row r="128" spans="1:7">
      <c r="A128" s="14"/>
      <c r="E128" s="15"/>
      <c r="F128" s="17"/>
      <c r="G128" s="15"/>
    </row>
    <row r="129" spans="1:7">
      <c r="A129" s="14"/>
      <c r="E129" s="15"/>
      <c r="F129" s="17"/>
      <c r="G129" s="15"/>
    </row>
    <row r="130" spans="1:7">
      <c r="A130" s="14"/>
      <c r="E130" s="15"/>
      <c r="F130" s="17"/>
      <c r="G130" s="15"/>
    </row>
    <row r="131" spans="1:7">
      <c r="A131" s="14"/>
      <c r="E131" s="15"/>
      <c r="F131" s="17"/>
      <c r="G131" s="15"/>
    </row>
    <row r="132" spans="1:7">
      <c r="A132" s="14"/>
      <c r="E132" s="15"/>
      <c r="F132" s="17"/>
      <c r="G132" s="15"/>
    </row>
    <row r="133" spans="1:7">
      <c r="A133" s="14"/>
      <c r="E133" s="15"/>
      <c r="F133" s="17"/>
      <c r="G133" s="15"/>
    </row>
    <row r="134" spans="1:7">
      <c r="A134" s="14"/>
      <c r="E134" s="15"/>
      <c r="F134" s="17"/>
      <c r="G134" s="15"/>
    </row>
    <row r="135" spans="1:7">
      <c r="A135" s="14"/>
      <c r="E135" s="15"/>
      <c r="F135" s="17"/>
      <c r="G135" s="15"/>
    </row>
    <row r="136" spans="1:7">
      <c r="A136" s="14"/>
      <c r="E136" s="15"/>
      <c r="F136" s="17"/>
      <c r="G136" s="15"/>
    </row>
    <row r="137" spans="1:7">
      <c r="A137" s="14"/>
      <c r="E137" s="15"/>
      <c r="F137" s="17"/>
      <c r="G137" s="15"/>
    </row>
    <row r="138" spans="1:7">
      <c r="A138" s="14"/>
      <c r="E138" s="15"/>
      <c r="F138" s="17"/>
      <c r="G138" s="15"/>
    </row>
    <row r="139" spans="1:7">
      <c r="A139" s="14"/>
      <c r="E139" s="15"/>
      <c r="F139" s="17"/>
      <c r="G139" s="15"/>
    </row>
    <row r="140" spans="1:7">
      <c r="A140" s="14"/>
      <c r="E140" s="15"/>
      <c r="F140" s="17"/>
      <c r="G140" s="15"/>
    </row>
    <row r="141" spans="1:7">
      <c r="A141" s="14"/>
      <c r="E141" s="15"/>
      <c r="F141" s="17"/>
      <c r="G141" s="15"/>
    </row>
    <row r="142" spans="1:7">
      <c r="A142" s="14"/>
      <c r="E142" s="15"/>
      <c r="F142" s="17"/>
      <c r="G142" s="15"/>
    </row>
    <row r="143" spans="1:7">
      <c r="A143" s="14"/>
      <c r="E143" s="15"/>
      <c r="F143" s="17"/>
      <c r="G143" s="15"/>
    </row>
    <row r="144" spans="1:7">
      <c r="A144" s="14"/>
      <c r="E144" s="15"/>
      <c r="F144" s="17"/>
      <c r="G144" s="15"/>
    </row>
    <row r="145" spans="1:7">
      <c r="A145" s="14"/>
      <c r="E145" s="15"/>
      <c r="F145" s="17"/>
      <c r="G145" s="15"/>
    </row>
    <row r="146" spans="1:7">
      <c r="A146" s="14"/>
      <c r="E146" s="15"/>
      <c r="F146" s="17"/>
      <c r="G146" s="15"/>
    </row>
    <row r="147" spans="1:7">
      <c r="A147" s="14"/>
      <c r="E147" s="15"/>
      <c r="F147" s="17"/>
      <c r="G147" s="15"/>
    </row>
    <row r="148" spans="1:7">
      <c r="A148" s="14"/>
      <c r="E148" s="15"/>
      <c r="F148" s="17"/>
      <c r="G148" s="15"/>
    </row>
    <row r="149" spans="1:7">
      <c r="A149" s="14"/>
      <c r="E149" s="15"/>
      <c r="F149" s="17"/>
      <c r="G149" s="15"/>
    </row>
    <row r="150" spans="1:7">
      <c r="A150" s="14"/>
      <c r="E150" s="15"/>
      <c r="F150" s="17"/>
      <c r="G150" s="15"/>
    </row>
    <row r="151" spans="1:7">
      <c r="A151" s="14"/>
      <c r="E151" s="15"/>
      <c r="F151" s="17"/>
      <c r="G151" s="15"/>
    </row>
    <row r="152" spans="1:7">
      <c r="A152" s="14"/>
      <c r="E152" s="15"/>
      <c r="F152" s="17"/>
      <c r="G152" s="15"/>
    </row>
    <row r="153" spans="1:7">
      <c r="A153" s="14"/>
      <c r="E153" s="15"/>
      <c r="F153" s="17"/>
      <c r="G153" s="15"/>
    </row>
    <row r="154" spans="1:7">
      <c r="A154" s="14"/>
      <c r="E154" s="15"/>
      <c r="F154" s="17"/>
      <c r="G154" s="15"/>
    </row>
    <row r="155" spans="1:7">
      <c r="A155" s="14"/>
      <c r="E155" s="15"/>
      <c r="F155" s="17"/>
      <c r="G155" s="15"/>
    </row>
    <row r="156" spans="1:7">
      <c r="A156" s="14"/>
      <c r="E156" s="15"/>
      <c r="F156" s="17"/>
      <c r="G156" s="15"/>
    </row>
    <row r="157" spans="1:7">
      <c r="A157" s="14"/>
      <c r="E157" s="15"/>
      <c r="F157" s="17"/>
      <c r="G157" s="15"/>
    </row>
    <row r="158" spans="1:7">
      <c r="A158" s="14"/>
      <c r="E158" s="15"/>
      <c r="F158" s="17"/>
      <c r="G158" s="15"/>
    </row>
    <row r="159" spans="1:7">
      <c r="A159" s="14"/>
      <c r="E159" s="15"/>
      <c r="F159" s="17"/>
      <c r="G159" s="15"/>
    </row>
    <row r="160" spans="1:7">
      <c r="A160" s="14"/>
      <c r="E160" s="15"/>
      <c r="F160" s="17"/>
      <c r="G160" s="15"/>
    </row>
    <row r="161" spans="1:7">
      <c r="A161" s="14"/>
      <c r="E161" s="15"/>
      <c r="F161" s="17"/>
      <c r="G161" s="15"/>
    </row>
    <row r="162" spans="1:7">
      <c r="A162" s="14"/>
      <c r="E162" s="15"/>
      <c r="F162" s="17"/>
      <c r="G162" s="15"/>
    </row>
    <row r="163" spans="1:7">
      <c r="A163" s="14"/>
      <c r="E163" s="15"/>
      <c r="F163" s="17"/>
      <c r="G163" s="15"/>
    </row>
    <row r="164" spans="1:7">
      <c r="A164" s="14"/>
      <c r="E164" s="15"/>
      <c r="F164" s="17"/>
      <c r="G164" s="15"/>
    </row>
    <row r="165" spans="1:7">
      <c r="A165" s="14"/>
      <c r="E165" s="15"/>
      <c r="F165" s="17"/>
      <c r="G165" s="15"/>
    </row>
    <row r="166" spans="1:7">
      <c r="A166" s="14"/>
      <c r="E166" s="15"/>
      <c r="F166" s="17"/>
      <c r="G166" s="15"/>
    </row>
    <row r="167" spans="1:7">
      <c r="A167" s="14"/>
      <c r="E167" s="15"/>
      <c r="F167" s="17"/>
      <c r="G167" s="15"/>
    </row>
    <row r="168" spans="1:7">
      <c r="A168" s="14"/>
      <c r="E168" s="15"/>
      <c r="F168" s="17"/>
      <c r="G168" s="15"/>
    </row>
    <row r="169" spans="1:7">
      <c r="A169" s="14"/>
      <c r="E169" s="15"/>
      <c r="F169" s="17"/>
      <c r="G169" s="15"/>
    </row>
    <row r="170" spans="1:7">
      <c r="A170" s="14"/>
      <c r="E170" s="15"/>
      <c r="F170" s="17"/>
      <c r="G170" s="15"/>
    </row>
    <row r="171" spans="1:7">
      <c r="A171" s="14"/>
      <c r="E171" s="15"/>
      <c r="F171" s="17"/>
      <c r="G171" s="15"/>
    </row>
    <row r="172" spans="1:7">
      <c r="A172" s="14"/>
      <c r="E172" s="15"/>
      <c r="F172" s="17"/>
      <c r="G172" s="15"/>
    </row>
    <row r="173" spans="1:7">
      <c r="A173" s="14"/>
      <c r="E173" s="15"/>
      <c r="F173" s="17"/>
      <c r="G173" s="15"/>
    </row>
    <row r="174" spans="1:7">
      <c r="A174" s="14"/>
      <c r="E174" s="15"/>
      <c r="F174" s="17"/>
      <c r="G174" s="15"/>
    </row>
    <row r="175" spans="1:7">
      <c r="A175" s="14"/>
      <c r="E175" s="15"/>
      <c r="F175" s="17"/>
      <c r="G175" s="15"/>
    </row>
    <row r="176" spans="1:7">
      <c r="A176" s="14"/>
      <c r="E176" s="15"/>
      <c r="F176" s="17"/>
      <c r="G176" s="15"/>
    </row>
    <row r="177" spans="1:7">
      <c r="A177" s="14"/>
      <c r="E177" s="15"/>
      <c r="F177" s="17"/>
      <c r="G177" s="15"/>
    </row>
    <row r="178" spans="1:7">
      <c r="A178" s="14"/>
      <c r="E178" s="15"/>
      <c r="F178" s="17"/>
      <c r="G178" s="15"/>
    </row>
    <row r="179" spans="1:7">
      <c r="A179" s="14"/>
      <c r="E179" s="15"/>
      <c r="F179" s="17"/>
      <c r="G179" s="15"/>
    </row>
    <row r="180" spans="1:7">
      <c r="A180" s="14"/>
      <c r="E180" s="15"/>
      <c r="F180" s="17"/>
      <c r="G180" s="15"/>
    </row>
    <row r="181" spans="1:7">
      <c r="A181" s="14"/>
      <c r="E181" s="15"/>
      <c r="F181" s="17"/>
      <c r="G181" s="15"/>
    </row>
    <row r="182" spans="1:7">
      <c r="A182" s="14"/>
      <c r="E182" s="15"/>
      <c r="F182" s="17"/>
      <c r="G182" s="15"/>
    </row>
    <row r="183" spans="1:7">
      <c r="A183" s="14"/>
      <c r="E183" s="15"/>
      <c r="F183" s="17"/>
      <c r="G183" s="15"/>
    </row>
    <row r="184" spans="1:7">
      <c r="A184" s="14"/>
      <c r="E184" s="15"/>
      <c r="F184" s="17"/>
      <c r="G184" s="15"/>
    </row>
    <row r="185" spans="1:7">
      <c r="A185" s="14"/>
      <c r="E185" s="15"/>
      <c r="F185" s="17"/>
      <c r="G185" s="15"/>
    </row>
    <row r="186" spans="1:7">
      <c r="A186" s="14"/>
      <c r="E186" s="15"/>
      <c r="F186" s="17"/>
      <c r="G186" s="15"/>
    </row>
    <row r="187" spans="1:7">
      <c r="A187" s="14"/>
      <c r="E187" s="15"/>
      <c r="F187" s="17"/>
      <c r="G187" s="15"/>
    </row>
    <row r="188" spans="1:7">
      <c r="A188" s="14"/>
      <c r="E188" s="15"/>
      <c r="F188" s="17"/>
      <c r="G188" s="15"/>
    </row>
    <row r="189" spans="1:7">
      <c r="A189" s="14"/>
      <c r="E189" s="15"/>
      <c r="F189" s="17"/>
      <c r="G189" s="15"/>
    </row>
    <row r="190" spans="1:7">
      <c r="A190" s="14"/>
      <c r="E190" s="15"/>
      <c r="F190" s="17"/>
      <c r="G190" s="15"/>
    </row>
    <row r="191" spans="1:7">
      <c r="A191" s="14"/>
      <c r="E191" s="15"/>
      <c r="F191" s="17"/>
      <c r="G191" s="15"/>
    </row>
    <row r="192" spans="1:7">
      <c r="A192" s="14"/>
      <c r="E192" s="15"/>
      <c r="F192" s="17"/>
      <c r="G192" s="15"/>
    </row>
    <row r="193" spans="1:7">
      <c r="A193" s="14"/>
      <c r="E193" s="15"/>
      <c r="F193" s="17"/>
      <c r="G193" s="15"/>
    </row>
    <row r="194" spans="1:7">
      <c r="A194" s="14"/>
      <c r="E194" s="15"/>
      <c r="F194" s="17"/>
      <c r="G194" s="15"/>
    </row>
    <row r="195" spans="1:7">
      <c r="A195" s="14"/>
      <c r="E195" s="15"/>
      <c r="F195" s="17"/>
      <c r="G195" s="15"/>
    </row>
    <row r="196" spans="1:7">
      <c r="A196" s="14"/>
      <c r="E196" s="15"/>
      <c r="F196" s="17"/>
      <c r="G196" s="15"/>
    </row>
    <row r="197" spans="1:7">
      <c r="A197" s="14"/>
      <c r="E197" s="15"/>
      <c r="F197" s="17"/>
      <c r="G197" s="15"/>
    </row>
    <row r="198" spans="1:7">
      <c r="A198" s="14"/>
      <c r="E198" s="15"/>
      <c r="F198" s="17"/>
      <c r="G198" s="15"/>
    </row>
    <row r="199" spans="1:7">
      <c r="A199" s="14"/>
      <c r="E199" s="15"/>
      <c r="F199" s="17"/>
      <c r="G199" s="15"/>
    </row>
    <row r="200" spans="1:7">
      <c r="A200" s="14"/>
      <c r="E200" s="15"/>
      <c r="F200" s="17"/>
      <c r="G200" s="15"/>
    </row>
    <row r="201" spans="1:7">
      <c r="A201" s="14"/>
      <c r="E201" s="15"/>
      <c r="F201" s="17"/>
      <c r="G201" s="15"/>
    </row>
    <row r="202" spans="1:7">
      <c r="A202" s="14"/>
      <c r="E202" s="15"/>
      <c r="F202" s="17"/>
      <c r="G202" s="15"/>
    </row>
    <row r="203" spans="1:7">
      <c r="A203" s="14"/>
      <c r="E203" s="15"/>
      <c r="F203" s="17"/>
      <c r="G203" s="15"/>
    </row>
    <row r="204" spans="1:7">
      <c r="A204" s="14"/>
      <c r="E204" s="15"/>
      <c r="F204" s="17"/>
      <c r="G204" s="15"/>
    </row>
    <row r="205" spans="1:7">
      <c r="A205" s="14"/>
      <c r="E205" s="15"/>
      <c r="F205" s="17"/>
      <c r="G205" s="15"/>
    </row>
    <row r="206" spans="1:7">
      <c r="A206" s="14"/>
      <c r="E206" s="15"/>
      <c r="F206" s="17"/>
      <c r="G206" s="15"/>
    </row>
    <row r="207" spans="1:7">
      <c r="A207" s="14"/>
      <c r="E207" s="15"/>
      <c r="F207" s="17"/>
      <c r="G207" s="15"/>
    </row>
    <row r="208" spans="1:7">
      <c r="A208" s="14"/>
      <c r="E208" s="15"/>
      <c r="F208" s="17"/>
      <c r="G208" s="15"/>
    </row>
    <row r="209" spans="1:7">
      <c r="A209" s="14"/>
      <c r="E209" s="15"/>
      <c r="F209" s="17"/>
      <c r="G209" s="15"/>
    </row>
    <row r="210" spans="1:7">
      <c r="A210" s="14"/>
      <c r="E210" s="15"/>
      <c r="F210" s="17"/>
      <c r="G210" s="15"/>
    </row>
    <row r="211" spans="1:7">
      <c r="A211" s="14"/>
      <c r="E211" s="15"/>
      <c r="F211" s="17"/>
      <c r="G211" s="15"/>
    </row>
    <row r="212" spans="1:7">
      <c r="A212" s="14"/>
      <c r="E212" s="15"/>
      <c r="F212" s="17"/>
      <c r="G212" s="15"/>
    </row>
    <row r="213" spans="1:7">
      <c r="A213" s="14"/>
      <c r="E213" s="15"/>
      <c r="F213" s="17"/>
      <c r="G213" s="15"/>
    </row>
    <row r="214" spans="1:7">
      <c r="A214" s="14"/>
      <c r="E214" s="15"/>
      <c r="F214" s="17"/>
      <c r="G214" s="15"/>
    </row>
    <row r="215" spans="1:7">
      <c r="A215" s="14"/>
      <c r="E215" s="15"/>
      <c r="F215" s="17"/>
      <c r="G215" s="15"/>
    </row>
    <row r="216" spans="1:7">
      <c r="A216" s="14"/>
      <c r="E216" s="15"/>
      <c r="F216" s="17"/>
      <c r="G216" s="15"/>
    </row>
    <row r="217" spans="1:7">
      <c r="A217" s="14"/>
      <c r="E217" s="15"/>
      <c r="F217" s="17"/>
      <c r="G217" s="15"/>
    </row>
    <row r="218" spans="1:7">
      <c r="A218" s="14"/>
      <c r="E218" s="15"/>
      <c r="F218" s="17"/>
      <c r="G218" s="15"/>
    </row>
    <row r="219" spans="1:7">
      <c r="A219" s="14"/>
      <c r="E219" s="15"/>
      <c r="F219" s="17"/>
      <c r="G219" s="15"/>
    </row>
    <row r="220" spans="1:7">
      <c r="A220" s="14"/>
      <c r="E220" s="15"/>
      <c r="F220" s="17"/>
      <c r="G220" s="15"/>
    </row>
    <row r="221" spans="1:7">
      <c r="A221" s="14"/>
      <c r="E221" s="15"/>
      <c r="F221" s="17"/>
      <c r="G221" s="15"/>
    </row>
    <row r="222" spans="1:7">
      <c r="A222" s="14"/>
      <c r="E222" s="15"/>
      <c r="F222" s="17"/>
      <c r="G222" s="15"/>
    </row>
    <row r="223" spans="1:7">
      <c r="A223" s="14"/>
      <c r="E223" s="15"/>
      <c r="F223" s="17"/>
      <c r="G223" s="15"/>
    </row>
    <row r="224" spans="1:7">
      <c r="A224" s="14"/>
      <c r="E224" s="15"/>
      <c r="F224" s="17"/>
      <c r="G224" s="15"/>
    </row>
    <row r="225" spans="1:7">
      <c r="A225" s="14"/>
      <c r="E225" s="15"/>
      <c r="F225" s="17"/>
      <c r="G225" s="15"/>
    </row>
    <row r="226" spans="1:7">
      <c r="A226" s="14"/>
      <c r="E226" s="15"/>
      <c r="F226" s="17"/>
      <c r="G226" s="15"/>
    </row>
    <row r="227" spans="1:7">
      <c r="A227" s="14"/>
      <c r="E227" s="15"/>
      <c r="F227" s="17"/>
      <c r="G227" s="15"/>
    </row>
    <row r="228" spans="1:7">
      <c r="A228" s="14"/>
      <c r="E228" s="15"/>
      <c r="F228" s="17"/>
      <c r="G228" s="15"/>
    </row>
    <row r="229" spans="1:7">
      <c r="A229" s="14"/>
      <c r="E229" s="15"/>
      <c r="F229" s="17"/>
      <c r="G229" s="15"/>
    </row>
    <row r="230" spans="1:7">
      <c r="A230" s="14"/>
      <c r="E230" s="15"/>
      <c r="F230" s="17"/>
      <c r="G230" s="15"/>
    </row>
    <row r="231" spans="1:7">
      <c r="A231" s="14"/>
      <c r="E231" s="15"/>
      <c r="F231" s="17"/>
      <c r="G231" s="15"/>
    </row>
    <row r="232" spans="1:7">
      <c r="A232" s="14"/>
      <c r="E232" s="15"/>
      <c r="F232" s="17"/>
      <c r="G232" s="15"/>
    </row>
    <row r="233" spans="1:7">
      <c r="A233" s="14"/>
      <c r="E233" s="15"/>
      <c r="F233" s="17"/>
      <c r="G233" s="15"/>
    </row>
    <row r="234" spans="1:7">
      <c r="A234" s="14"/>
      <c r="E234" s="15"/>
      <c r="F234" s="17"/>
      <c r="G234" s="15"/>
    </row>
    <row r="235" spans="1:7">
      <c r="A235" s="14"/>
      <c r="E235" s="15"/>
      <c r="F235" s="17"/>
      <c r="G235" s="15"/>
    </row>
    <row r="236" spans="1:7">
      <c r="A236" s="14"/>
      <c r="E236" s="15"/>
      <c r="F236" s="17"/>
      <c r="G236" s="15"/>
    </row>
    <row r="237" spans="1:7">
      <c r="A237" s="14"/>
      <c r="E237" s="15"/>
      <c r="F237" s="17"/>
      <c r="G237" s="15"/>
    </row>
    <row r="238" spans="1:7">
      <c r="A238" s="14"/>
      <c r="E238" s="15"/>
      <c r="F238" s="17"/>
      <c r="G238" s="15"/>
    </row>
    <row r="239" spans="1:7">
      <c r="A239" s="14"/>
      <c r="E239" s="15"/>
      <c r="F239" s="17"/>
      <c r="G239" s="15"/>
    </row>
    <row r="240" spans="1:7">
      <c r="A240" s="14"/>
      <c r="E240" s="15"/>
      <c r="F240" s="17"/>
      <c r="G240" s="15"/>
    </row>
    <row r="241" spans="1:7">
      <c r="A241" s="14"/>
      <c r="E241" s="15"/>
      <c r="F241" s="17"/>
      <c r="G241" s="15"/>
    </row>
    <row r="242" spans="1:7">
      <c r="A242" s="14"/>
      <c r="E242" s="15"/>
      <c r="F242" s="17"/>
      <c r="G242" s="15"/>
    </row>
    <row r="243" spans="1:7">
      <c r="A243" s="14"/>
      <c r="E243" s="15"/>
      <c r="F243" s="17"/>
      <c r="G243" s="15"/>
    </row>
    <row r="244" spans="1:7">
      <c r="A244" s="14"/>
      <c r="E244" s="15"/>
      <c r="F244" s="17"/>
      <c r="G244" s="15"/>
    </row>
    <row r="245" spans="1:7">
      <c r="A245" s="14"/>
      <c r="E245" s="15"/>
      <c r="F245" s="17"/>
      <c r="G245" s="15"/>
    </row>
    <row r="246" spans="1:7">
      <c r="A246" s="14"/>
      <c r="E246" s="15"/>
      <c r="F246" s="17"/>
      <c r="G246" s="15"/>
    </row>
    <row r="247" spans="1:7">
      <c r="A247" s="14"/>
      <c r="E247" s="15"/>
      <c r="F247" s="17"/>
      <c r="G247" s="15"/>
    </row>
    <row r="248" spans="1:7">
      <c r="A248" s="14"/>
      <c r="E248" s="15"/>
      <c r="F248" s="17"/>
      <c r="G248" s="15"/>
    </row>
    <row r="249" spans="1:7">
      <c r="A249" s="14"/>
      <c r="E249" s="15"/>
      <c r="F249" s="17"/>
      <c r="G249" s="15"/>
    </row>
    <row r="250" spans="1:7">
      <c r="A250" s="14"/>
      <c r="E250" s="15"/>
      <c r="F250" s="17"/>
      <c r="G250" s="15"/>
    </row>
    <row r="251" spans="1:7">
      <c r="A251" s="14"/>
      <c r="E251" s="15"/>
      <c r="F251" s="17"/>
      <c r="G251" s="15"/>
    </row>
    <row r="252" spans="1:7">
      <c r="A252" s="14"/>
      <c r="E252" s="15"/>
      <c r="F252" s="17"/>
      <c r="G252" s="15"/>
    </row>
    <row r="253" spans="1:7">
      <c r="A253" s="14"/>
      <c r="E253" s="15"/>
      <c r="F253" s="17"/>
      <c r="G253" s="15"/>
    </row>
    <row r="254" spans="1:7">
      <c r="A254" s="14"/>
      <c r="E254" s="15"/>
      <c r="F254" s="17"/>
      <c r="G254" s="15"/>
    </row>
    <row r="255" spans="1:7">
      <c r="A255" s="14"/>
      <c r="E255" s="15"/>
      <c r="F255" s="17"/>
      <c r="G255" s="15"/>
    </row>
    <row r="256" spans="1:7">
      <c r="A256" s="14"/>
      <c r="E256" s="15"/>
      <c r="F256" s="17"/>
      <c r="G256" s="15"/>
    </row>
    <row r="257" spans="1:7">
      <c r="A257" s="14"/>
      <c r="E257" s="15"/>
      <c r="F257" s="17"/>
      <c r="G257" s="15"/>
    </row>
    <row r="258" spans="1:7">
      <c r="A258" s="14"/>
      <c r="E258" s="15"/>
      <c r="F258" s="17"/>
      <c r="G258" s="15"/>
    </row>
    <row r="259" spans="1:7">
      <c r="A259" s="14"/>
      <c r="E259" s="15"/>
      <c r="F259" s="17"/>
      <c r="G259" s="15"/>
    </row>
    <row r="260" spans="1:7">
      <c r="A260" s="14"/>
      <c r="E260" s="15"/>
      <c r="F260" s="17"/>
      <c r="G260" s="15"/>
    </row>
    <row r="261" spans="1:7">
      <c r="A261" s="14"/>
      <c r="E261" s="15"/>
      <c r="F261" s="17"/>
      <c r="G261" s="15"/>
    </row>
    <row r="262" spans="1:7">
      <c r="A262" s="14"/>
      <c r="E262" s="15"/>
      <c r="F262" s="17"/>
      <c r="G262" s="15"/>
    </row>
    <row r="263" spans="1:7">
      <c r="A263" s="14"/>
      <c r="E263" s="15"/>
      <c r="F263" s="17"/>
      <c r="G263" s="15"/>
    </row>
    <row r="264" spans="1:7">
      <c r="A264" s="14"/>
      <c r="E264" s="15"/>
      <c r="F264" s="17"/>
      <c r="G264" s="15"/>
    </row>
    <row r="265" spans="1:7">
      <c r="A265" s="14"/>
      <c r="E265" s="15"/>
      <c r="F265" s="17"/>
      <c r="G265" s="15"/>
    </row>
    <row r="266" spans="1:7">
      <c r="A266" s="14"/>
      <c r="E266" s="15"/>
      <c r="F266" s="17"/>
      <c r="G266" s="15"/>
    </row>
    <row r="267" spans="1:7">
      <c r="A267" s="14"/>
      <c r="E267" s="15"/>
      <c r="F267" s="17"/>
      <c r="G267" s="15"/>
    </row>
    <row r="268" spans="1:7">
      <c r="A268" s="14"/>
      <c r="E268" s="15"/>
      <c r="F268" s="17"/>
      <c r="G268" s="15"/>
    </row>
    <row r="269" spans="1:7">
      <c r="A269" s="14"/>
      <c r="E269" s="15"/>
      <c r="F269" s="17"/>
      <c r="G269" s="15"/>
    </row>
    <row r="270" spans="1:7">
      <c r="A270" s="14"/>
      <c r="E270" s="15"/>
      <c r="F270" s="17"/>
      <c r="G270" s="15"/>
    </row>
    <row r="271" spans="1:7">
      <c r="A271" s="14"/>
      <c r="E271" s="15"/>
      <c r="F271" s="17"/>
      <c r="G271" s="15"/>
    </row>
    <row r="272" spans="1:7">
      <c r="A272" s="14"/>
      <c r="E272" s="15"/>
      <c r="F272" s="17"/>
      <c r="G272" s="15"/>
    </row>
    <row r="273" spans="1:7">
      <c r="A273" s="14"/>
      <c r="E273" s="15"/>
      <c r="F273" s="17"/>
      <c r="G273" s="15"/>
    </row>
    <row r="274" spans="1:7">
      <c r="A274" s="14"/>
      <c r="E274" s="15"/>
      <c r="F274" s="17"/>
      <c r="G274" s="15"/>
    </row>
    <row r="275" spans="1:7">
      <c r="A275" s="14"/>
      <c r="E275" s="15"/>
      <c r="F275" s="17"/>
      <c r="G275" s="15"/>
    </row>
    <row r="276" spans="1:7">
      <c r="A276" s="14"/>
      <c r="E276" s="15"/>
      <c r="F276" s="17"/>
      <c r="G276" s="15"/>
    </row>
    <row r="277" spans="1:7">
      <c r="A277" s="14"/>
      <c r="E277" s="15"/>
      <c r="F277" s="17"/>
      <c r="G277" s="15"/>
    </row>
    <row r="278" spans="1:7">
      <c r="A278" s="14"/>
      <c r="E278" s="15"/>
      <c r="F278" s="17"/>
      <c r="G278" s="15"/>
    </row>
    <row r="279" spans="1:7">
      <c r="A279" s="14"/>
      <c r="E279" s="15"/>
      <c r="F279" s="17"/>
      <c r="G279" s="15"/>
    </row>
    <row r="280" spans="1:7">
      <c r="A280" s="14"/>
      <c r="E280" s="15"/>
      <c r="F280" s="17"/>
      <c r="G280" s="15"/>
    </row>
    <row r="281" spans="1:7">
      <c r="A281" s="14"/>
      <c r="E281" s="15"/>
      <c r="F281" s="17"/>
      <c r="G281" s="15"/>
    </row>
    <row r="282" spans="1:7">
      <c r="A282" s="14"/>
      <c r="E282" s="15"/>
      <c r="F282" s="17"/>
      <c r="G282" s="15"/>
    </row>
    <row r="283" spans="1:7">
      <c r="A283" s="14"/>
      <c r="E283" s="15"/>
      <c r="F283" s="17"/>
      <c r="G283" s="15"/>
    </row>
    <row r="284" spans="1:7">
      <c r="A284" s="14"/>
      <c r="E284" s="15"/>
      <c r="F284" s="17"/>
      <c r="G284" s="15"/>
    </row>
    <row r="285" spans="1:7">
      <c r="A285" s="14"/>
      <c r="E285" s="15"/>
      <c r="F285" s="17"/>
      <c r="G285" s="15"/>
    </row>
    <row r="286" spans="1:7">
      <c r="A286" s="14"/>
      <c r="E286" s="15"/>
      <c r="F286" s="17"/>
      <c r="G286" s="15"/>
    </row>
    <row r="287" spans="1:7">
      <c r="A287" s="14"/>
      <c r="E287" s="15"/>
      <c r="F287" s="17"/>
      <c r="G287" s="15"/>
    </row>
    <row r="288" spans="1:7">
      <c r="A288" s="14"/>
      <c r="E288" s="15"/>
      <c r="F288" s="17"/>
      <c r="G288" s="15"/>
    </row>
    <row r="289" spans="1:7">
      <c r="A289" s="14"/>
      <c r="E289" s="15"/>
      <c r="F289" s="17"/>
      <c r="G289" s="15"/>
    </row>
    <row r="290" spans="1:7">
      <c r="A290" s="14"/>
      <c r="E290" s="15"/>
      <c r="F290" s="17"/>
      <c r="G290" s="15"/>
    </row>
    <row r="291" spans="1:7">
      <c r="A291" s="14"/>
      <c r="E291" s="15"/>
      <c r="F291" s="17"/>
      <c r="G291" s="15"/>
    </row>
    <row r="292" spans="1:7">
      <c r="A292" s="14"/>
      <c r="E292" s="15"/>
      <c r="F292" s="17"/>
      <c r="G292" s="15"/>
    </row>
    <row r="293" spans="1:7">
      <c r="A293" s="14"/>
      <c r="E293" s="15"/>
      <c r="F293" s="17"/>
      <c r="G293" s="15"/>
    </row>
    <row r="294" spans="1:7">
      <c r="A294" s="14"/>
      <c r="E294" s="15"/>
      <c r="F294" s="17"/>
      <c r="G294" s="15"/>
    </row>
    <row r="295" spans="1:7">
      <c r="A295" s="14"/>
      <c r="E295" s="15"/>
      <c r="F295" s="17"/>
      <c r="G295" s="15"/>
    </row>
    <row r="296" spans="1:7">
      <c r="A296" s="14"/>
      <c r="E296" s="15"/>
      <c r="F296" s="17"/>
      <c r="G296" s="15"/>
    </row>
    <row r="297" spans="1:7">
      <c r="A297" s="14"/>
      <c r="E297" s="15"/>
      <c r="F297" s="17"/>
      <c r="G297" s="15"/>
    </row>
    <row r="298" spans="1:7">
      <c r="A298" s="14"/>
      <c r="E298" s="15"/>
      <c r="F298" s="17"/>
      <c r="G298" s="15"/>
    </row>
    <row r="299" spans="1:7">
      <c r="A299" s="14"/>
      <c r="E299" s="15"/>
      <c r="F299" s="17"/>
      <c r="G299" s="15"/>
    </row>
    <row r="300" spans="1:7">
      <c r="A300" s="14"/>
      <c r="E300" s="15"/>
      <c r="F300" s="17"/>
      <c r="G300" s="15"/>
    </row>
    <row r="301" spans="1:7">
      <c r="A301" s="14"/>
      <c r="E301" s="15"/>
      <c r="F301" s="17"/>
      <c r="G301" s="15"/>
    </row>
    <row r="302" spans="1:7">
      <c r="A302" s="14"/>
      <c r="E302" s="15"/>
      <c r="F302" s="17"/>
      <c r="G302" s="15"/>
    </row>
    <row r="303" spans="1:7">
      <c r="A303" s="14"/>
      <c r="E303" s="15"/>
      <c r="F303" s="17"/>
      <c r="G303" s="15"/>
    </row>
    <row r="304" spans="1:7">
      <c r="A304" s="14"/>
      <c r="E304" s="15"/>
      <c r="F304" s="17"/>
      <c r="G304" s="15"/>
    </row>
    <row r="305" spans="1:7">
      <c r="A305" s="14"/>
      <c r="E305" s="15"/>
      <c r="F305" s="17"/>
      <c r="G305" s="15"/>
    </row>
    <row r="306" spans="1:7">
      <c r="A306" s="14"/>
      <c r="E306" s="15"/>
      <c r="F306" s="17"/>
      <c r="G306" s="15"/>
    </row>
    <row r="307" spans="1:7">
      <c r="A307" s="14"/>
      <c r="E307" s="15"/>
      <c r="F307" s="17"/>
      <c r="G307" s="15"/>
    </row>
    <row r="308" spans="1:7">
      <c r="A308" s="14"/>
      <c r="E308" s="15"/>
      <c r="F308" s="17"/>
      <c r="G308" s="15"/>
    </row>
    <row r="309" spans="1:7">
      <c r="A309" s="14"/>
      <c r="E309" s="15"/>
      <c r="F309" s="17"/>
      <c r="G309" s="15"/>
    </row>
    <row r="310" spans="1:7">
      <c r="G310" s="14"/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094-E667-A64B-8C50-7525E86ACDFD}">
  <dimension ref="A1:P105"/>
  <sheetViews>
    <sheetView topLeftCell="A14" zoomScale="86" workbookViewId="0">
      <selection activeCell="D102" sqref="D102"/>
    </sheetView>
  </sheetViews>
  <sheetFormatPr baseColWidth="10" defaultRowHeight="20"/>
  <cols>
    <col min="4" max="4" width="12.28515625" bestFit="1" customWidth="1"/>
  </cols>
  <sheetData>
    <row r="1" spans="1:16">
      <c r="B1" s="92" t="s">
        <v>7</v>
      </c>
      <c r="C1" s="92"/>
      <c r="D1" s="92"/>
      <c r="E1" s="93" t="s">
        <v>8</v>
      </c>
      <c r="F1" s="93"/>
      <c r="G1" s="92" t="s">
        <v>9</v>
      </c>
      <c r="H1" s="92"/>
      <c r="I1" s="94" t="s">
        <v>10</v>
      </c>
      <c r="J1" s="94"/>
      <c r="K1" s="91" t="s">
        <v>11</v>
      </c>
      <c r="L1" s="91"/>
      <c r="M1" s="91" t="s">
        <v>12</v>
      </c>
      <c r="N1" s="91"/>
      <c r="O1" s="91"/>
      <c r="P1" s="91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'Pretax Min, Max, Mean'!P3</f>
        <v>#REF!</v>
      </c>
      <c r="C3" s="9">
        <f>'Pretax Min, Max, Mean'!Q3</f>
        <v>0</v>
      </c>
      <c r="D3" s="9" t="e">
        <f>'Pretax Min, Max, Mean'!R3</f>
        <v>#VALUE!</v>
      </c>
      <c r="E3" s="10" t="e">
        <f>LN(C3)-F3^2/2</f>
        <v>#NUM!</v>
      </c>
      <c r="F3" s="10" t="e">
        <f>(LN(D3)-LN(B3))/6</f>
        <v>#VALUE!</v>
      </c>
      <c r="G3" s="9" t="e">
        <f>_xlfn.LOGNORM.INV(G$2,$E3,$F3)</f>
        <v>#NUM!</v>
      </c>
      <c r="H3" s="9" t="e">
        <f>_xlfn.LOGNORM.INV(H$2,$E3,$F3)</f>
        <v>#NUM!</v>
      </c>
      <c r="I3" s="11" t="e">
        <f>(LN(G3)-($E3+$F3^2))/$F3</f>
        <v>#NUM!</v>
      </c>
      <c r="J3" s="11" t="e">
        <f>(LN(H3)-($E3+$F3^2))/$F3</f>
        <v>#NUM!</v>
      </c>
      <c r="K3" s="12" t="e">
        <f>_xlfn.NORM.DIST(I3,0,1,TRUE)</f>
        <v>#NUM!</v>
      </c>
      <c r="L3" s="12" t="e">
        <f>_xlfn.NORM.DIST(J3,0,1,TRUE)</f>
        <v>#NUM!</v>
      </c>
      <c r="M3" s="13" t="e">
        <f>K3</f>
        <v>#NUM!</v>
      </c>
      <c r="N3" s="13" t="e">
        <f>L3-K3</f>
        <v>#NUM!</v>
      </c>
      <c r="O3" s="13" t="e">
        <f>1-L3</f>
        <v>#NUM!</v>
      </c>
      <c r="P3" s="10" t="e">
        <f>2*_xlfn.NORM.DIST(F3/SQRT(2),0,1,TRUE)-1</f>
        <v>#VALUE!</v>
      </c>
    </row>
    <row r="4" spans="1:16">
      <c r="A4" s="14">
        <v>1914</v>
      </c>
      <c r="B4" s="9" t="e">
        <f>'Pretax Min, Max, Mean'!P4</f>
        <v>#REF!</v>
      </c>
      <c r="C4" s="9">
        <f>'Pretax Min, Max, Mean'!Q4</f>
        <v>0</v>
      </c>
      <c r="D4" s="9">
        <f>'Pretax Min, Max, Mean'!R4</f>
        <v>0</v>
      </c>
      <c r="E4" s="10" t="e">
        <f t="shared" ref="E4:E67" si="0">LN(C4)-F4^2/2</f>
        <v>#NUM!</v>
      </c>
      <c r="F4" s="10" t="e">
        <f t="shared" ref="F4:F67" si="1">(LN(D4)-LN(B4))/6</f>
        <v>#NUM!</v>
      </c>
      <c r="G4" s="9" t="e">
        <f t="shared" ref="G4:H35" si="2">_xlfn.LOGNORM.INV(G$2,$E4,$F4)</f>
        <v>#NUM!</v>
      </c>
      <c r="H4" s="9" t="e">
        <f t="shared" si="2"/>
        <v>#NUM!</v>
      </c>
      <c r="I4" s="11" t="e">
        <f t="shared" ref="I4:I67" si="3">(LN(G4)-($E4+$F4^2))/$F4</f>
        <v>#NUM!</v>
      </c>
      <c r="J4" s="11" t="e">
        <f t="shared" ref="J4:J67" si="4">(LN(H4)-($E4+$F4^2))/$F4</f>
        <v>#NUM!</v>
      </c>
      <c r="K4" s="12" t="e">
        <f t="shared" ref="K4:K67" si="5">_xlfn.NORM.DIST(I4,0,1,TRUE)</f>
        <v>#NUM!</v>
      </c>
      <c r="L4" s="12" t="e">
        <f t="shared" ref="L4:L67" si="6">_xlfn.NORM.DIST(J4,0,1,TRUE)</f>
        <v>#NUM!</v>
      </c>
      <c r="M4" s="13" t="e">
        <f t="shared" ref="M4:M67" si="7">K4</f>
        <v>#NUM!</v>
      </c>
      <c r="N4" s="13" t="e">
        <f t="shared" ref="N4:N67" si="8">L4-K4</f>
        <v>#NUM!</v>
      </c>
      <c r="O4" s="13" t="e">
        <f t="shared" ref="O4:O67" si="9">1-L4</f>
        <v>#NUM!</v>
      </c>
      <c r="P4" s="10" t="e">
        <f t="shared" ref="P4:P67" si="10">2*_xlfn.NORM.DIST(F4/SQRT(2),0,1,TRUE)-1</f>
        <v>#NUM!</v>
      </c>
    </row>
    <row r="5" spans="1:16">
      <c r="A5" s="14">
        <v>1915</v>
      </c>
      <c r="B5" s="9" t="e">
        <f>'Pretax Min, Max, Mean'!P5</f>
        <v>#REF!</v>
      </c>
      <c r="C5" s="9">
        <f>'Pretax Min, Max, Mean'!Q5</f>
        <v>0</v>
      </c>
      <c r="D5" s="9">
        <f>'Pretax Min, Max, Mean'!R5</f>
        <v>0</v>
      </c>
      <c r="E5" s="10" t="e">
        <f t="shared" si="0"/>
        <v>#NUM!</v>
      </c>
      <c r="F5" s="10" t="e">
        <f t="shared" si="1"/>
        <v>#NUM!</v>
      </c>
      <c r="G5" s="9" t="e">
        <f t="shared" si="2"/>
        <v>#NUM!</v>
      </c>
      <c r="H5" s="9" t="e">
        <f t="shared" si="2"/>
        <v>#NUM!</v>
      </c>
      <c r="I5" s="11" t="e">
        <f t="shared" si="3"/>
        <v>#NUM!</v>
      </c>
      <c r="J5" s="11" t="e">
        <f t="shared" si="4"/>
        <v>#NUM!</v>
      </c>
      <c r="K5" s="12" t="e">
        <f t="shared" si="5"/>
        <v>#NUM!</v>
      </c>
      <c r="L5" s="12" t="e">
        <f t="shared" si="6"/>
        <v>#NUM!</v>
      </c>
      <c r="M5" s="13" t="e">
        <f t="shared" si="7"/>
        <v>#NUM!</v>
      </c>
      <c r="N5" s="13" t="e">
        <f t="shared" si="8"/>
        <v>#NUM!</v>
      </c>
      <c r="O5" s="13" t="e">
        <f t="shared" si="9"/>
        <v>#NUM!</v>
      </c>
      <c r="P5" s="10" t="e">
        <f t="shared" si="10"/>
        <v>#NUM!</v>
      </c>
    </row>
    <row r="6" spans="1:16">
      <c r="A6" s="14">
        <v>1916</v>
      </c>
      <c r="B6" s="9" t="e">
        <f>'Pretax Min, Max, Mean'!P6</f>
        <v>#REF!</v>
      </c>
      <c r="C6" s="9">
        <f>'Pretax Min, Max, Mean'!Q6</f>
        <v>0</v>
      </c>
      <c r="D6" s="9">
        <f>'Pretax Min, Max, Mean'!R6</f>
        <v>0</v>
      </c>
      <c r="E6" s="10" t="e">
        <f t="shared" si="0"/>
        <v>#NUM!</v>
      </c>
      <c r="F6" s="10" t="e">
        <f t="shared" si="1"/>
        <v>#NUM!</v>
      </c>
      <c r="G6" s="9" t="e">
        <f t="shared" si="2"/>
        <v>#NUM!</v>
      </c>
      <c r="H6" s="9" t="e">
        <f t="shared" si="2"/>
        <v>#NUM!</v>
      </c>
      <c r="I6" s="11" t="e">
        <f t="shared" si="3"/>
        <v>#NUM!</v>
      </c>
      <c r="J6" s="11" t="e">
        <f t="shared" si="4"/>
        <v>#NUM!</v>
      </c>
      <c r="K6" s="12" t="e">
        <f t="shared" si="5"/>
        <v>#NUM!</v>
      </c>
      <c r="L6" s="12" t="e">
        <f t="shared" si="6"/>
        <v>#NUM!</v>
      </c>
      <c r="M6" s="13" t="e">
        <f t="shared" si="7"/>
        <v>#NUM!</v>
      </c>
      <c r="N6" s="13" t="e">
        <f t="shared" si="8"/>
        <v>#NUM!</v>
      </c>
      <c r="O6" s="13" t="e">
        <f t="shared" si="9"/>
        <v>#NUM!</v>
      </c>
      <c r="P6" s="10" t="e">
        <f t="shared" si="10"/>
        <v>#NUM!</v>
      </c>
    </row>
    <row r="7" spans="1:16">
      <c r="A7" s="14">
        <v>1917</v>
      </c>
      <c r="B7" s="9" t="e">
        <f>'Pretax Min, Max, Mean'!P7</f>
        <v>#REF!</v>
      </c>
      <c r="C7" s="9">
        <f>'Pretax Min, Max, Mean'!Q7</f>
        <v>0</v>
      </c>
      <c r="D7" s="9">
        <f>'Pretax Min, Max, Mean'!R7</f>
        <v>0</v>
      </c>
      <c r="E7" s="10" t="e">
        <f t="shared" si="0"/>
        <v>#NUM!</v>
      </c>
      <c r="F7" s="10" t="e">
        <f t="shared" si="1"/>
        <v>#NUM!</v>
      </c>
      <c r="G7" s="9" t="e">
        <f t="shared" si="2"/>
        <v>#NUM!</v>
      </c>
      <c r="H7" s="9" t="e">
        <f t="shared" si="2"/>
        <v>#NUM!</v>
      </c>
      <c r="I7" s="11" t="e">
        <f t="shared" si="3"/>
        <v>#NUM!</v>
      </c>
      <c r="J7" s="11" t="e">
        <f t="shared" si="4"/>
        <v>#NUM!</v>
      </c>
      <c r="K7" s="12" t="e">
        <f t="shared" si="5"/>
        <v>#NUM!</v>
      </c>
      <c r="L7" s="12" t="e">
        <f t="shared" si="6"/>
        <v>#NUM!</v>
      </c>
      <c r="M7" s="13" t="e">
        <f t="shared" si="7"/>
        <v>#NUM!</v>
      </c>
      <c r="N7" s="13" t="e">
        <f t="shared" si="8"/>
        <v>#NUM!</v>
      </c>
      <c r="O7" s="13" t="e">
        <f t="shared" si="9"/>
        <v>#NUM!</v>
      </c>
      <c r="P7" s="10" t="e">
        <f t="shared" si="10"/>
        <v>#NUM!</v>
      </c>
    </row>
    <row r="8" spans="1:16">
      <c r="A8" s="14">
        <v>1918</v>
      </c>
      <c r="B8" s="9" t="e">
        <f>'Pretax Min, Max, Mean'!P8</f>
        <v>#REF!</v>
      </c>
      <c r="C8" s="9">
        <f>'Pretax Min, Max, Mean'!Q8</f>
        <v>0</v>
      </c>
      <c r="D8" s="9">
        <f>'Pretax Min, Max, Mean'!R8</f>
        <v>0</v>
      </c>
      <c r="E8" s="10" t="e">
        <f t="shared" si="0"/>
        <v>#NUM!</v>
      </c>
      <c r="F8" s="10" t="e">
        <f t="shared" si="1"/>
        <v>#NUM!</v>
      </c>
      <c r="G8" s="9" t="e">
        <f t="shared" si="2"/>
        <v>#NUM!</v>
      </c>
      <c r="H8" s="9" t="e">
        <f t="shared" si="2"/>
        <v>#NUM!</v>
      </c>
      <c r="I8" s="11" t="e">
        <f t="shared" si="3"/>
        <v>#NUM!</v>
      </c>
      <c r="J8" s="11" t="e">
        <f t="shared" si="4"/>
        <v>#NUM!</v>
      </c>
      <c r="K8" s="12" t="e">
        <f t="shared" si="5"/>
        <v>#NUM!</v>
      </c>
      <c r="L8" s="12" t="e">
        <f t="shared" si="6"/>
        <v>#NUM!</v>
      </c>
      <c r="M8" s="13" t="e">
        <f t="shared" si="7"/>
        <v>#NUM!</v>
      </c>
      <c r="N8" s="13" t="e">
        <f t="shared" si="8"/>
        <v>#NUM!</v>
      </c>
      <c r="O8" s="13" t="e">
        <f t="shared" si="9"/>
        <v>#NUM!</v>
      </c>
      <c r="P8" s="10" t="e">
        <f t="shared" si="10"/>
        <v>#NUM!</v>
      </c>
    </row>
    <row r="9" spans="1:16">
      <c r="A9" s="14">
        <v>1919</v>
      </c>
      <c r="B9" s="9" t="e">
        <f>'Pretax Min, Max, Mean'!P9</f>
        <v>#REF!</v>
      </c>
      <c r="C9" s="9">
        <f>'Pretax Min, Max, Mean'!Q9</f>
        <v>0</v>
      </c>
      <c r="D9" s="9">
        <f>'Pretax Min, Max, Mean'!R9</f>
        <v>0</v>
      </c>
      <c r="E9" s="10" t="e">
        <f t="shared" si="0"/>
        <v>#NUM!</v>
      </c>
      <c r="F9" s="10" t="e">
        <f t="shared" si="1"/>
        <v>#NUM!</v>
      </c>
      <c r="G9" s="9" t="e">
        <f t="shared" si="2"/>
        <v>#NUM!</v>
      </c>
      <c r="H9" s="9" t="e">
        <f t="shared" si="2"/>
        <v>#NUM!</v>
      </c>
      <c r="I9" s="11" t="e">
        <f t="shared" si="3"/>
        <v>#NUM!</v>
      </c>
      <c r="J9" s="11" t="e">
        <f t="shared" si="4"/>
        <v>#NUM!</v>
      </c>
      <c r="K9" s="12" t="e">
        <f t="shared" si="5"/>
        <v>#NUM!</v>
      </c>
      <c r="L9" s="12" t="e">
        <f t="shared" si="6"/>
        <v>#NUM!</v>
      </c>
      <c r="M9" s="13" t="e">
        <f t="shared" si="7"/>
        <v>#NUM!</v>
      </c>
      <c r="N9" s="13" t="e">
        <f t="shared" si="8"/>
        <v>#NUM!</v>
      </c>
      <c r="O9" s="13" t="e">
        <f t="shared" si="9"/>
        <v>#NUM!</v>
      </c>
      <c r="P9" s="10" t="e">
        <f t="shared" si="10"/>
        <v>#NUM!</v>
      </c>
    </row>
    <row r="10" spans="1:16">
      <c r="A10" s="14">
        <v>1920</v>
      </c>
      <c r="B10" s="9" t="e">
        <f>'Pretax Min, Max, Mean'!P10</f>
        <v>#REF!</v>
      </c>
      <c r="C10" s="9">
        <f>'Pretax Min, Max, Mean'!Q10</f>
        <v>0</v>
      </c>
      <c r="D10" s="9">
        <f>'Pretax Min, Max, Mean'!R10</f>
        <v>0</v>
      </c>
      <c r="E10" s="10" t="e">
        <f t="shared" si="0"/>
        <v>#NUM!</v>
      </c>
      <c r="F10" s="10" t="e">
        <f t="shared" si="1"/>
        <v>#NUM!</v>
      </c>
      <c r="G10" s="9" t="e">
        <f t="shared" si="2"/>
        <v>#NUM!</v>
      </c>
      <c r="H10" s="9" t="e">
        <f t="shared" si="2"/>
        <v>#NUM!</v>
      </c>
      <c r="I10" s="11" t="e">
        <f t="shared" si="3"/>
        <v>#NUM!</v>
      </c>
      <c r="J10" s="11" t="e">
        <f t="shared" si="4"/>
        <v>#NUM!</v>
      </c>
      <c r="K10" s="12" t="e">
        <f t="shared" si="5"/>
        <v>#NUM!</v>
      </c>
      <c r="L10" s="12" t="e">
        <f t="shared" si="6"/>
        <v>#NUM!</v>
      </c>
      <c r="M10" s="13" t="e">
        <f t="shared" si="7"/>
        <v>#NUM!</v>
      </c>
      <c r="N10" s="13" t="e">
        <f t="shared" si="8"/>
        <v>#NUM!</v>
      </c>
      <c r="O10" s="13" t="e">
        <f t="shared" si="9"/>
        <v>#NUM!</v>
      </c>
      <c r="P10" s="10" t="e">
        <f t="shared" si="10"/>
        <v>#NUM!</v>
      </c>
    </row>
    <row r="11" spans="1:16">
      <c r="A11" s="14">
        <v>1921</v>
      </c>
      <c r="B11" s="9" t="e">
        <f>'Pretax Min, Max, Mean'!P11</f>
        <v>#REF!</v>
      </c>
      <c r="C11" s="9">
        <f>'Pretax Min, Max, Mean'!Q11</f>
        <v>0</v>
      </c>
      <c r="D11" s="9">
        <f>'Pretax Min, Max, Mean'!R11</f>
        <v>0</v>
      </c>
      <c r="E11" s="10" t="e">
        <f t="shared" si="0"/>
        <v>#NUM!</v>
      </c>
      <c r="F11" s="10" t="e">
        <f t="shared" si="1"/>
        <v>#NUM!</v>
      </c>
      <c r="G11" s="9" t="e">
        <f t="shared" si="2"/>
        <v>#NUM!</v>
      </c>
      <c r="H11" s="9" t="e">
        <f t="shared" si="2"/>
        <v>#NUM!</v>
      </c>
      <c r="I11" s="11" t="e">
        <f t="shared" si="3"/>
        <v>#NUM!</v>
      </c>
      <c r="J11" s="11" t="e">
        <f t="shared" si="4"/>
        <v>#NUM!</v>
      </c>
      <c r="K11" s="12" t="e">
        <f t="shared" si="5"/>
        <v>#NUM!</v>
      </c>
      <c r="L11" s="12" t="e">
        <f t="shared" si="6"/>
        <v>#NUM!</v>
      </c>
      <c r="M11" s="13" t="e">
        <f t="shared" si="7"/>
        <v>#NUM!</v>
      </c>
      <c r="N11" s="13" t="e">
        <f t="shared" si="8"/>
        <v>#NUM!</v>
      </c>
      <c r="O11" s="13" t="e">
        <f t="shared" si="9"/>
        <v>#NUM!</v>
      </c>
      <c r="P11" s="10" t="e">
        <f t="shared" si="10"/>
        <v>#NUM!</v>
      </c>
    </row>
    <row r="12" spans="1:16">
      <c r="A12" s="14">
        <v>1922</v>
      </c>
      <c r="B12" s="9" t="e">
        <f>'Pretax Min, Max, Mean'!P12</f>
        <v>#REF!</v>
      </c>
      <c r="C12" s="9">
        <f>'Pretax Min, Max, Mean'!Q12</f>
        <v>0</v>
      </c>
      <c r="D12" s="9">
        <f>'Pretax Min, Max, Mean'!R12</f>
        <v>0</v>
      </c>
      <c r="E12" s="10" t="e">
        <f t="shared" si="0"/>
        <v>#NUM!</v>
      </c>
      <c r="F12" s="10" t="e">
        <f t="shared" si="1"/>
        <v>#NUM!</v>
      </c>
      <c r="G12" s="9" t="e">
        <f t="shared" si="2"/>
        <v>#NUM!</v>
      </c>
      <c r="H12" s="9" t="e">
        <f t="shared" si="2"/>
        <v>#NUM!</v>
      </c>
      <c r="I12" s="11" t="e">
        <f t="shared" si="3"/>
        <v>#NUM!</v>
      </c>
      <c r="J12" s="11" t="e">
        <f t="shared" si="4"/>
        <v>#NUM!</v>
      </c>
      <c r="K12" s="12" t="e">
        <f t="shared" si="5"/>
        <v>#NUM!</v>
      </c>
      <c r="L12" s="12" t="e">
        <f t="shared" si="6"/>
        <v>#NUM!</v>
      </c>
      <c r="M12" s="13" t="e">
        <f t="shared" si="7"/>
        <v>#NUM!</v>
      </c>
      <c r="N12" s="13" t="e">
        <f t="shared" si="8"/>
        <v>#NUM!</v>
      </c>
      <c r="O12" s="13" t="e">
        <f t="shared" si="9"/>
        <v>#NUM!</v>
      </c>
      <c r="P12" s="10" t="e">
        <f t="shared" si="10"/>
        <v>#NUM!</v>
      </c>
    </row>
    <row r="13" spans="1:16">
      <c r="A13" s="14">
        <v>1923</v>
      </c>
      <c r="B13" s="9" t="e">
        <f>'Pretax Min, Max, Mean'!P13</f>
        <v>#REF!</v>
      </c>
      <c r="C13" s="9">
        <f>'Pretax Min, Max, Mean'!Q13</f>
        <v>0</v>
      </c>
      <c r="D13" s="9">
        <f>'Pretax Min, Max, Mean'!R13</f>
        <v>0</v>
      </c>
      <c r="E13" s="10" t="e">
        <f t="shared" si="0"/>
        <v>#NUM!</v>
      </c>
      <c r="F13" s="10" t="e">
        <f t="shared" si="1"/>
        <v>#NUM!</v>
      </c>
      <c r="G13" s="9" t="e">
        <f t="shared" si="2"/>
        <v>#NUM!</v>
      </c>
      <c r="H13" s="9" t="e">
        <f t="shared" si="2"/>
        <v>#NUM!</v>
      </c>
      <c r="I13" s="11" t="e">
        <f t="shared" si="3"/>
        <v>#NUM!</v>
      </c>
      <c r="J13" s="11" t="e">
        <f t="shared" si="4"/>
        <v>#NUM!</v>
      </c>
      <c r="K13" s="12" t="e">
        <f t="shared" si="5"/>
        <v>#NUM!</v>
      </c>
      <c r="L13" s="12" t="e">
        <f t="shared" si="6"/>
        <v>#NUM!</v>
      </c>
      <c r="M13" s="13" t="e">
        <f t="shared" si="7"/>
        <v>#NUM!</v>
      </c>
      <c r="N13" s="13" t="e">
        <f t="shared" si="8"/>
        <v>#NUM!</v>
      </c>
      <c r="O13" s="13" t="e">
        <f t="shared" si="9"/>
        <v>#NUM!</v>
      </c>
      <c r="P13" s="10" t="e">
        <f t="shared" si="10"/>
        <v>#NUM!</v>
      </c>
    </row>
    <row r="14" spans="1:16">
      <c r="A14" s="14">
        <v>1924</v>
      </c>
      <c r="B14" s="9" t="e">
        <f>'Pretax Min, Max, Mean'!P14</f>
        <v>#REF!</v>
      </c>
      <c r="C14" s="9">
        <f>'Pretax Min, Max, Mean'!Q14</f>
        <v>0</v>
      </c>
      <c r="D14" s="9">
        <f>'Pretax Min, Max, Mean'!R14</f>
        <v>0</v>
      </c>
      <c r="E14" s="10" t="e">
        <f t="shared" si="0"/>
        <v>#NUM!</v>
      </c>
      <c r="F14" s="10" t="e">
        <f t="shared" si="1"/>
        <v>#NUM!</v>
      </c>
      <c r="G14" s="9" t="e">
        <f t="shared" si="2"/>
        <v>#NUM!</v>
      </c>
      <c r="H14" s="9" t="e">
        <f t="shared" si="2"/>
        <v>#NUM!</v>
      </c>
      <c r="I14" s="11" t="e">
        <f t="shared" si="3"/>
        <v>#NUM!</v>
      </c>
      <c r="J14" s="11" t="e">
        <f t="shared" si="4"/>
        <v>#NUM!</v>
      </c>
      <c r="K14" s="12" t="e">
        <f t="shared" si="5"/>
        <v>#NUM!</v>
      </c>
      <c r="L14" s="12" t="e">
        <f t="shared" si="6"/>
        <v>#NUM!</v>
      </c>
      <c r="M14" s="13" t="e">
        <f t="shared" si="7"/>
        <v>#NUM!</v>
      </c>
      <c r="N14" s="13" t="e">
        <f t="shared" si="8"/>
        <v>#NUM!</v>
      </c>
      <c r="O14" s="13" t="e">
        <f t="shared" si="9"/>
        <v>#NUM!</v>
      </c>
      <c r="P14" s="10" t="e">
        <f t="shared" si="10"/>
        <v>#NUM!</v>
      </c>
    </row>
    <row r="15" spans="1:16">
      <c r="A15" s="14">
        <v>1925</v>
      </c>
      <c r="B15" s="9" t="e">
        <f>'Pretax Min, Max, Mean'!P15</f>
        <v>#REF!</v>
      </c>
      <c r="C15" s="9">
        <f>'Pretax Min, Max, Mean'!Q15</f>
        <v>0</v>
      </c>
      <c r="D15" s="9">
        <f>'Pretax Min, Max, Mean'!R15</f>
        <v>0</v>
      </c>
      <c r="E15" s="10" t="e">
        <f t="shared" si="0"/>
        <v>#NUM!</v>
      </c>
      <c r="F15" s="10" t="e">
        <f t="shared" si="1"/>
        <v>#NUM!</v>
      </c>
      <c r="G15" s="9" t="e">
        <f t="shared" si="2"/>
        <v>#NUM!</v>
      </c>
      <c r="H15" s="9" t="e">
        <f t="shared" si="2"/>
        <v>#NUM!</v>
      </c>
      <c r="I15" s="11" t="e">
        <f t="shared" si="3"/>
        <v>#NUM!</v>
      </c>
      <c r="J15" s="11" t="e">
        <f t="shared" si="4"/>
        <v>#NUM!</v>
      </c>
      <c r="K15" s="12" t="e">
        <f t="shared" si="5"/>
        <v>#NUM!</v>
      </c>
      <c r="L15" s="12" t="e">
        <f t="shared" si="6"/>
        <v>#NUM!</v>
      </c>
      <c r="M15" s="13" t="e">
        <f t="shared" si="7"/>
        <v>#NUM!</v>
      </c>
      <c r="N15" s="13" t="e">
        <f t="shared" si="8"/>
        <v>#NUM!</v>
      </c>
      <c r="O15" s="13" t="e">
        <f t="shared" si="9"/>
        <v>#NUM!</v>
      </c>
      <c r="P15" s="10" t="e">
        <f t="shared" si="10"/>
        <v>#NUM!</v>
      </c>
    </row>
    <row r="16" spans="1:16">
      <c r="A16" s="14">
        <v>1926</v>
      </c>
      <c r="B16" s="9" t="e">
        <f>'Pretax Min, Max, Mean'!P16</f>
        <v>#REF!</v>
      </c>
      <c r="C16" s="9">
        <f>'Pretax Min, Max, Mean'!Q16</f>
        <v>0</v>
      </c>
      <c r="D16" s="9">
        <f>'Pretax Min, Max, Mean'!R16</f>
        <v>0</v>
      </c>
      <c r="E16" s="10" t="e">
        <f t="shared" si="0"/>
        <v>#NUM!</v>
      </c>
      <c r="F16" s="10" t="e">
        <f t="shared" si="1"/>
        <v>#NUM!</v>
      </c>
      <c r="G16" s="9" t="e">
        <f t="shared" si="2"/>
        <v>#NUM!</v>
      </c>
      <c r="H16" s="9" t="e">
        <f t="shared" si="2"/>
        <v>#NUM!</v>
      </c>
      <c r="I16" s="11" t="e">
        <f t="shared" si="3"/>
        <v>#NUM!</v>
      </c>
      <c r="J16" s="11" t="e">
        <f t="shared" si="4"/>
        <v>#NUM!</v>
      </c>
      <c r="K16" s="12" t="e">
        <f t="shared" si="5"/>
        <v>#NUM!</v>
      </c>
      <c r="L16" s="12" t="e">
        <f t="shared" si="6"/>
        <v>#NUM!</v>
      </c>
      <c r="M16" s="13" t="e">
        <f t="shared" si="7"/>
        <v>#NUM!</v>
      </c>
      <c r="N16" s="13" t="e">
        <f t="shared" si="8"/>
        <v>#NUM!</v>
      </c>
      <c r="O16" s="13" t="e">
        <f t="shared" si="9"/>
        <v>#NUM!</v>
      </c>
      <c r="P16" s="10" t="e">
        <f t="shared" si="10"/>
        <v>#NUM!</v>
      </c>
    </row>
    <row r="17" spans="1:16">
      <c r="A17" s="14">
        <v>1927</v>
      </c>
      <c r="B17" s="9" t="e">
        <f>'Pretax Min, Max, Mean'!P17</f>
        <v>#REF!</v>
      </c>
      <c r="C17" s="9">
        <f>'Pretax Min, Max, Mean'!Q17</f>
        <v>0</v>
      </c>
      <c r="D17" s="9">
        <f>'Pretax Min, Max, Mean'!R17</f>
        <v>0</v>
      </c>
      <c r="E17" s="10" t="e">
        <f t="shared" si="0"/>
        <v>#NUM!</v>
      </c>
      <c r="F17" s="10" t="e">
        <f t="shared" si="1"/>
        <v>#NUM!</v>
      </c>
      <c r="G17" s="9" t="e">
        <f t="shared" si="2"/>
        <v>#NUM!</v>
      </c>
      <c r="H17" s="9" t="e">
        <f t="shared" si="2"/>
        <v>#NUM!</v>
      </c>
      <c r="I17" s="11" t="e">
        <f t="shared" si="3"/>
        <v>#NUM!</v>
      </c>
      <c r="J17" s="11" t="e">
        <f t="shared" si="4"/>
        <v>#NUM!</v>
      </c>
      <c r="K17" s="12" t="e">
        <f t="shared" si="5"/>
        <v>#NUM!</v>
      </c>
      <c r="L17" s="12" t="e">
        <f t="shared" si="6"/>
        <v>#NUM!</v>
      </c>
      <c r="M17" s="13" t="e">
        <f t="shared" si="7"/>
        <v>#NUM!</v>
      </c>
      <c r="N17" s="13" t="e">
        <f t="shared" si="8"/>
        <v>#NUM!</v>
      </c>
      <c r="O17" s="13" t="e">
        <f t="shared" si="9"/>
        <v>#NUM!</v>
      </c>
      <c r="P17" s="10" t="e">
        <f t="shared" si="10"/>
        <v>#NUM!</v>
      </c>
    </row>
    <row r="18" spans="1:16">
      <c r="A18" s="14">
        <v>1928</v>
      </c>
      <c r="B18" s="9" t="e">
        <f>'Pretax Min, Max, Mean'!P18</f>
        <v>#REF!</v>
      </c>
      <c r="C18" s="9">
        <f>'Pretax Min, Max, Mean'!Q18</f>
        <v>0</v>
      </c>
      <c r="D18" s="9">
        <f>'Pretax Min, Max, Mean'!R18</f>
        <v>0</v>
      </c>
      <c r="E18" s="10" t="e">
        <f t="shared" si="0"/>
        <v>#NUM!</v>
      </c>
      <c r="F18" s="10" t="e">
        <f t="shared" si="1"/>
        <v>#NUM!</v>
      </c>
      <c r="G18" s="9" t="e">
        <f t="shared" si="2"/>
        <v>#NUM!</v>
      </c>
      <c r="H18" s="9" t="e">
        <f t="shared" si="2"/>
        <v>#NUM!</v>
      </c>
      <c r="I18" s="11" t="e">
        <f t="shared" si="3"/>
        <v>#NUM!</v>
      </c>
      <c r="J18" s="11" t="e">
        <f t="shared" si="4"/>
        <v>#NUM!</v>
      </c>
      <c r="K18" s="12" t="e">
        <f t="shared" si="5"/>
        <v>#NUM!</v>
      </c>
      <c r="L18" s="12" t="e">
        <f t="shared" si="6"/>
        <v>#NUM!</v>
      </c>
      <c r="M18" s="13" t="e">
        <f t="shared" si="7"/>
        <v>#NUM!</v>
      </c>
      <c r="N18" s="13" t="e">
        <f t="shared" si="8"/>
        <v>#NUM!</v>
      </c>
      <c r="O18" s="13" t="e">
        <f t="shared" si="9"/>
        <v>#NUM!</v>
      </c>
      <c r="P18" s="10" t="e">
        <f t="shared" si="10"/>
        <v>#NUM!</v>
      </c>
    </row>
    <row r="19" spans="1:16">
      <c r="A19" s="14">
        <v>1929</v>
      </c>
      <c r="B19" s="9" t="e">
        <f>'Pretax Min, Max, Mean'!P19</f>
        <v>#REF!</v>
      </c>
      <c r="C19" s="9">
        <f>'Pretax Min, Max, Mean'!Q19</f>
        <v>0</v>
      </c>
      <c r="D19" s="9">
        <f>'Pretax Min, Max, Mean'!R19</f>
        <v>0</v>
      </c>
      <c r="E19" s="10" t="e">
        <f t="shared" si="0"/>
        <v>#NUM!</v>
      </c>
      <c r="F19" s="10" t="e">
        <f t="shared" si="1"/>
        <v>#NUM!</v>
      </c>
      <c r="G19" s="9" t="e">
        <f t="shared" si="2"/>
        <v>#NUM!</v>
      </c>
      <c r="H19" s="9" t="e">
        <f t="shared" si="2"/>
        <v>#NUM!</v>
      </c>
      <c r="I19" s="11" t="e">
        <f t="shared" si="3"/>
        <v>#NUM!</v>
      </c>
      <c r="J19" s="11" t="e">
        <f t="shared" si="4"/>
        <v>#NUM!</v>
      </c>
      <c r="K19" s="12" t="e">
        <f t="shared" si="5"/>
        <v>#NUM!</v>
      </c>
      <c r="L19" s="12" t="e">
        <f t="shared" si="6"/>
        <v>#NUM!</v>
      </c>
      <c r="M19" s="13" t="e">
        <f t="shared" si="7"/>
        <v>#NUM!</v>
      </c>
      <c r="N19" s="13" t="e">
        <f t="shared" si="8"/>
        <v>#NUM!</v>
      </c>
      <c r="O19" s="13" t="e">
        <f t="shared" si="9"/>
        <v>#NUM!</v>
      </c>
      <c r="P19" s="10" t="e">
        <f t="shared" si="10"/>
        <v>#NUM!</v>
      </c>
    </row>
    <row r="20" spans="1:16">
      <c r="A20" s="14">
        <v>1930</v>
      </c>
      <c r="B20" s="9" t="e">
        <f>'Pretax Min, Max, Mean'!P20</f>
        <v>#REF!</v>
      </c>
      <c r="C20" s="9">
        <f>'Pretax Min, Max, Mean'!Q20</f>
        <v>0</v>
      </c>
      <c r="D20" s="9">
        <f>'Pretax Min, Max, Mean'!R20</f>
        <v>0</v>
      </c>
      <c r="E20" s="10" t="e">
        <f t="shared" si="0"/>
        <v>#NUM!</v>
      </c>
      <c r="F20" s="10" t="e">
        <f t="shared" si="1"/>
        <v>#NUM!</v>
      </c>
      <c r="G20" s="9" t="e">
        <f t="shared" si="2"/>
        <v>#NUM!</v>
      </c>
      <c r="H20" s="9" t="e">
        <f t="shared" si="2"/>
        <v>#NUM!</v>
      </c>
      <c r="I20" s="11" t="e">
        <f t="shared" si="3"/>
        <v>#NUM!</v>
      </c>
      <c r="J20" s="11" t="e">
        <f t="shared" si="4"/>
        <v>#NUM!</v>
      </c>
      <c r="K20" s="12" t="e">
        <f t="shared" si="5"/>
        <v>#NUM!</v>
      </c>
      <c r="L20" s="12" t="e">
        <f t="shared" si="6"/>
        <v>#NUM!</v>
      </c>
      <c r="M20" s="13" t="e">
        <f t="shared" si="7"/>
        <v>#NUM!</v>
      </c>
      <c r="N20" s="13" t="e">
        <f t="shared" si="8"/>
        <v>#NUM!</v>
      </c>
      <c r="O20" s="13" t="e">
        <f t="shared" si="9"/>
        <v>#NUM!</v>
      </c>
      <c r="P20" s="10" t="e">
        <f t="shared" si="10"/>
        <v>#NUM!</v>
      </c>
    </row>
    <row r="21" spans="1:16">
      <c r="A21" s="14">
        <v>1931</v>
      </c>
      <c r="B21" s="9" t="e">
        <f>'Pretax Min, Max, Mean'!P21</f>
        <v>#REF!</v>
      </c>
      <c r="C21" s="9">
        <f>'Pretax Min, Max, Mean'!Q21</f>
        <v>0</v>
      </c>
      <c r="D21" s="9">
        <f>'Pretax Min, Max, Mean'!R21</f>
        <v>0</v>
      </c>
      <c r="E21" s="10" t="e">
        <f t="shared" si="0"/>
        <v>#NUM!</v>
      </c>
      <c r="F21" s="10" t="e">
        <f t="shared" si="1"/>
        <v>#NUM!</v>
      </c>
      <c r="G21" s="9" t="e">
        <f t="shared" si="2"/>
        <v>#NUM!</v>
      </c>
      <c r="H21" s="9" t="e">
        <f t="shared" si="2"/>
        <v>#NUM!</v>
      </c>
      <c r="I21" s="11" t="e">
        <f t="shared" si="3"/>
        <v>#NUM!</v>
      </c>
      <c r="J21" s="11" t="e">
        <f t="shared" si="4"/>
        <v>#NUM!</v>
      </c>
      <c r="K21" s="12" t="e">
        <f t="shared" si="5"/>
        <v>#NUM!</v>
      </c>
      <c r="L21" s="12" t="e">
        <f t="shared" si="6"/>
        <v>#NUM!</v>
      </c>
      <c r="M21" s="13" t="e">
        <f t="shared" si="7"/>
        <v>#NUM!</v>
      </c>
      <c r="N21" s="13" t="e">
        <f t="shared" si="8"/>
        <v>#NUM!</v>
      </c>
      <c r="O21" s="13" t="e">
        <f t="shared" si="9"/>
        <v>#NUM!</v>
      </c>
      <c r="P21" s="10" t="e">
        <f t="shared" si="10"/>
        <v>#NUM!</v>
      </c>
    </row>
    <row r="22" spans="1:16">
      <c r="A22" s="14">
        <v>1932</v>
      </c>
      <c r="B22" s="9" t="e">
        <f>'Pretax Min, Max, Mean'!P22</f>
        <v>#REF!</v>
      </c>
      <c r="C22" s="9">
        <f>'Pretax Min, Max, Mean'!Q22</f>
        <v>0</v>
      </c>
      <c r="D22" s="9">
        <f>'Pretax Min, Max, Mean'!R22</f>
        <v>0</v>
      </c>
      <c r="E22" s="10" t="e">
        <f t="shared" si="0"/>
        <v>#NUM!</v>
      </c>
      <c r="F22" s="10" t="e">
        <f t="shared" si="1"/>
        <v>#NUM!</v>
      </c>
      <c r="G22" s="9" t="e">
        <f t="shared" si="2"/>
        <v>#NUM!</v>
      </c>
      <c r="H22" s="9" t="e">
        <f t="shared" si="2"/>
        <v>#NUM!</v>
      </c>
      <c r="I22" s="11" t="e">
        <f t="shared" si="3"/>
        <v>#NUM!</v>
      </c>
      <c r="J22" s="11" t="e">
        <f t="shared" si="4"/>
        <v>#NUM!</v>
      </c>
      <c r="K22" s="12" t="e">
        <f t="shared" si="5"/>
        <v>#NUM!</v>
      </c>
      <c r="L22" s="12" t="e">
        <f t="shared" si="6"/>
        <v>#NUM!</v>
      </c>
      <c r="M22" s="13" t="e">
        <f t="shared" si="7"/>
        <v>#NUM!</v>
      </c>
      <c r="N22" s="13" t="e">
        <f t="shared" si="8"/>
        <v>#NUM!</v>
      </c>
      <c r="O22" s="13" t="e">
        <f t="shared" si="9"/>
        <v>#NUM!</v>
      </c>
      <c r="P22" s="10" t="e">
        <f t="shared" si="10"/>
        <v>#NUM!</v>
      </c>
    </row>
    <row r="23" spans="1:16">
      <c r="A23" s="14">
        <v>1933</v>
      </c>
      <c r="B23" s="9" t="e">
        <f>'Pretax Min, Max, Mean'!P23</f>
        <v>#REF!</v>
      </c>
      <c r="C23" s="9">
        <f>'Pretax Min, Max, Mean'!Q23</f>
        <v>0</v>
      </c>
      <c r="D23" s="9">
        <f>'Pretax Min, Max, Mean'!R23</f>
        <v>0</v>
      </c>
      <c r="E23" s="10" t="e">
        <f t="shared" si="0"/>
        <v>#NUM!</v>
      </c>
      <c r="F23" s="10" t="e">
        <f t="shared" si="1"/>
        <v>#NUM!</v>
      </c>
      <c r="G23" s="9" t="e">
        <f t="shared" si="2"/>
        <v>#NUM!</v>
      </c>
      <c r="H23" s="9" t="e">
        <f t="shared" si="2"/>
        <v>#NUM!</v>
      </c>
      <c r="I23" s="11" t="e">
        <f t="shared" si="3"/>
        <v>#NUM!</v>
      </c>
      <c r="J23" s="11" t="e">
        <f t="shared" si="4"/>
        <v>#NUM!</v>
      </c>
      <c r="K23" s="12" t="e">
        <f t="shared" si="5"/>
        <v>#NUM!</v>
      </c>
      <c r="L23" s="12" t="e">
        <f t="shared" si="6"/>
        <v>#NUM!</v>
      </c>
      <c r="M23" s="13" t="e">
        <f t="shared" si="7"/>
        <v>#NUM!</v>
      </c>
      <c r="N23" s="13" t="e">
        <f t="shared" si="8"/>
        <v>#NUM!</v>
      </c>
      <c r="O23" s="13" t="e">
        <f t="shared" si="9"/>
        <v>#NUM!</v>
      </c>
      <c r="P23" s="10" t="e">
        <f t="shared" si="10"/>
        <v>#NUM!</v>
      </c>
    </row>
    <row r="24" spans="1:16">
      <c r="A24" s="14">
        <v>1934</v>
      </c>
      <c r="B24" s="9" t="e">
        <f>'Pretax Min, Max, Mean'!P24</f>
        <v>#REF!</v>
      </c>
      <c r="C24" s="9">
        <f>'Pretax Min, Max, Mean'!Q24</f>
        <v>0</v>
      </c>
      <c r="D24" s="9">
        <f>'Pretax Min, Max, Mean'!R24</f>
        <v>0</v>
      </c>
      <c r="E24" s="10" t="e">
        <f t="shared" si="0"/>
        <v>#NUM!</v>
      </c>
      <c r="F24" s="10" t="e">
        <f t="shared" si="1"/>
        <v>#NUM!</v>
      </c>
      <c r="G24" s="9" t="e">
        <f t="shared" si="2"/>
        <v>#NUM!</v>
      </c>
      <c r="H24" s="9" t="e">
        <f t="shared" si="2"/>
        <v>#NUM!</v>
      </c>
      <c r="I24" s="11" t="e">
        <f t="shared" si="3"/>
        <v>#NUM!</v>
      </c>
      <c r="J24" s="11" t="e">
        <f t="shared" si="4"/>
        <v>#NUM!</v>
      </c>
      <c r="K24" s="12" t="e">
        <f t="shared" si="5"/>
        <v>#NUM!</v>
      </c>
      <c r="L24" s="12" t="e">
        <f t="shared" si="6"/>
        <v>#NUM!</v>
      </c>
      <c r="M24" s="13" t="e">
        <f t="shared" si="7"/>
        <v>#NUM!</v>
      </c>
      <c r="N24" s="13" t="e">
        <f t="shared" si="8"/>
        <v>#NUM!</v>
      </c>
      <c r="O24" s="13" t="e">
        <f t="shared" si="9"/>
        <v>#NUM!</v>
      </c>
      <c r="P24" s="10" t="e">
        <f t="shared" si="10"/>
        <v>#NUM!</v>
      </c>
    </row>
    <row r="25" spans="1:16">
      <c r="A25" s="14">
        <v>1935</v>
      </c>
      <c r="B25" s="9" t="e">
        <f>'Pretax Min, Max, Mean'!P25</f>
        <v>#REF!</v>
      </c>
      <c r="C25" s="9">
        <f>'Pretax Min, Max, Mean'!Q25</f>
        <v>0</v>
      </c>
      <c r="D25" s="9">
        <f>'Pretax Min, Max, Mean'!R25</f>
        <v>0</v>
      </c>
      <c r="E25" s="10" t="e">
        <f t="shared" si="0"/>
        <v>#NUM!</v>
      </c>
      <c r="F25" s="10" t="e">
        <f t="shared" si="1"/>
        <v>#NUM!</v>
      </c>
      <c r="G25" s="9" t="e">
        <f t="shared" si="2"/>
        <v>#NUM!</v>
      </c>
      <c r="H25" s="9" t="e">
        <f t="shared" si="2"/>
        <v>#NUM!</v>
      </c>
      <c r="I25" s="11" t="e">
        <f t="shared" si="3"/>
        <v>#NUM!</v>
      </c>
      <c r="J25" s="11" t="e">
        <f t="shared" si="4"/>
        <v>#NUM!</v>
      </c>
      <c r="K25" s="12" t="e">
        <f t="shared" si="5"/>
        <v>#NUM!</v>
      </c>
      <c r="L25" s="12" t="e">
        <f t="shared" si="6"/>
        <v>#NUM!</v>
      </c>
      <c r="M25" s="13" t="e">
        <f t="shared" si="7"/>
        <v>#NUM!</v>
      </c>
      <c r="N25" s="13" t="e">
        <f t="shared" si="8"/>
        <v>#NUM!</v>
      </c>
      <c r="O25" s="13" t="e">
        <f t="shared" si="9"/>
        <v>#NUM!</v>
      </c>
      <c r="P25" s="10" t="e">
        <f t="shared" si="10"/>
        <v>#NUM!</v>
      </c>
    </row>
    <row r="26" spans="1:16">
      <c r="A26" s="14">
        <v>1936</v>
      </c>
      <c r="B26" s="9" t="e">
        <f>'Pretax Min, Max, Mean'!P26</f>
        <v>#REF!</v>
      </c>
      <c r="C26" s="9">
        <f>'Pretax Min, Max, Mean'!Q26</f>
        <v>0</v>
      </c>
      <c r="D26" s="9">
        <f>'Pretax Min, Max, Mean'!R26</f>
        <v>0</v>
      </c>
      <c r="E26" s="10" t="e">
        <f t="shared" si="0"/>
        <v>#NUM!</v>
      </c>
      <c r="F26" s="10" t="e">
        <f t="shared" si="1"/>
        <v>#NUM!</v>
      </c>
      <c r="G26" s="9" t="e">
        <f t="shared" si="2"/>
        <v>#NUM!</v>
      </c>
      <c r="H26" s="9" t="e">
        <f t="shared" si="2"/>
        <v>#NUM!</v>
      </c>
      <c r="I26" s="11" t="e">
        <f t="shared" si="3"/>
        <v>#NUM!</v>
      </c>
      <c r="J26" s="11" t="e">
        <f t="shared" si="4"/>
        <v>#NUM!</v>
      </c>
      <c r="K26" s="12" t="e">
        <f t="shared" si="5"/>
        <v>#NUM!</v>
      </c>
      <c r="L26" s="12" t="e">
        <f t="shared" si="6"/>
        <v>#NUM!</v>
      </c>
      <c r="M26" s="13" t="e">
        <f t="shared" si="7"/>
        <v>#NUM!</v>
      </c>
      <c r="N26" s="13" t="e">
        <f t="shared" si="8"/>
        <v>#NUM!</v>
      </c>
      <c r="O26" s="13" t="e">
        <f t="shared" si="9"/>
        <v>#NUM!</v>
      </c>
      <c r="P26" s="10" t="e">
        <f t="shared" si="10"/>
        <v>#NUM!</v>
      </c>
    </row>
    <row r="27" spans="1:16">
      <c r="A27" s="14">
        <v>1937</v>
      </c>
      <c r="B27" s="9" t="e">
        <f>'Pretax Min, Max, Mean'!P27</f>
        <v>#REF!</v>
      </c>
      <c r="C27" s="9">
        <f>'Pretax Min, Max, Mean'!Q27</f>
        <v>0</v>
      </c>
      <c r="D27" s="9">
        <f>'Pretax Min, Max, Mean'!R27</f>
        <v>0</v>
      </c>
      <c r="E27" s="10" t="e">
        <f t="shared" si="0"/>
        <v>#NUM!</v>
      </c>
      <c r="F27" s="10" t="e">
        <f t="shared" si="1"/>
        <v>#NUM!</v>
      </c>
      <c r="G27" s="9" t="e">
        <f t="shared" si="2"/>
        <v>#NUM!</v>
      </c>
      <c r="H27" s="9" t="e">
        <f t="shared" si="2"/>
        <v>#NUM!</v>
      </c>
      <c r="I27" s="11" t="e">
        <f t="shared" si="3"/>
        <v>#NUM!</v>
      </c>
      <c r="J27" s="11" t="e">
        <f t="shared" si="4"/>
        <v>#NUM!</v>
      </c>
      <c r="K27" s="12" t="e">
        <f t="shared" si="5"/>
        <v>#NUM!</v>
      </c>
      <c r="L27" s="12" t="e">
        <f t="shared" si="6"/>
        <v>#NUM!</v>
      </c>
      <c r="M27" s="13" t="e">
        <f t="shared" si="7"/>
        <v>#NUM!</v>
      </c>
      <c r="N27" s="13" t="e">
        <f t="shared" si="8"/>
        <v>#NUM!</v>
      </c>
      <c r="O27" s="13" t="e">
        <f t="shared" si="9"/>
        <v>#NUM!</v>
      </c>
      <c r="P27" s="10" t="e">
        <f t="shared" si="10"/>
        <v>#NUM!</v>
      </c>
    </row>
    <row r="28" spans="1:16">
      <c r="A28" s="14">
        <v>1938</v>
      </c>
      <c r="B28" s="9" t="e">
        <f>'Pretax Min, Max, Mean'!P28</f>
        <v>#REF!</v>
      </c>
      <c r="C28" s="9">
        <f>'Pretax Min, Max, Mean'!Q28</f>
        <v>0</v>
      </c>
      <c r="D28" s="9">
        <f>'Pretax Min, Max, Mean'!R28</f>
        <v>0</v>
      </c>
      <c r="E28" s="10" t="e">
        <f t="shared" si="0"/>
        <v>#NUM!</v>
      </c>
      <c r="F28" s="10" t="e">
        <f t="shared" si="1"/>
        <v>#NUM!</v>
      </c>
      <c r="G28" s="9" t="e">
        <f t="shared" si="2"/>
        <v>#NUM!</v>
      </c>
      <c r="H28" s="9" t="e">
        <f t="shared" si="2"/>
        <v>#NUM!</v>
      </c>
      <c r="I28" s="11" t="e">
        <f t="shared" si="3"/>
        <v>#NUM!</v>
      </c>
      <c r="J28" s="11" t="e">
        <f t="shared" si="4"/>
        <v>#NUM!</v>
      </c>
      <c r="K28" s="12" t="e">
        <f t="shared" si="5"/>
        <v>#NUM!</v>
      </c>
      <c r="L28" s="12" t="e">
        <f t="shared" si="6"/>
        <v>#NUM!</v>
      </c>
      <c r="M28" s="13" t="e">
        <f t="shared" si="7"/>
        <v>#NUM!</v>
      </c>
      <c r="N28" s="13" t="e">
        <f t="shared" si="8"/>
        <v>#NUM!</v>
      </c>
      <c r="O28" s="13" t="e">
        <f t="shared" si="9"/>
        <v>#NUM!</v>
      </c>
      <c r="P28" s="10" t="e">
        <f t="shared" si="10"/>
        <v>#NUM!</v>
      </c>
    </row>
    <row r="29" spans="1:16">
      <c r="A29" s="14">
        <v>1939</v>
      </c>
      <c r="B29" s="9" t="e">
        <f>'Pretax Min, Max, Mean'!P29</f>
        <v>#REF!</v>
      </c>
      <c r="C29" s="9">
        <f>'Pretax Min, Max, Mean'!Q29</f>
        <v>0</v>
      </c>
      <c r="D29" s="9">
        <f>'Pretax Min, Max, Mean'!R29</f>
        <v>0</v>
      </c>
      <c r="E29" s="10" t="e">
        <f t="shared" si="0"/>
        <v>#NUM!</v>
      </c>
      <c r="F29" s="10" t="e">
        <f t="shared" si="1"/>
        <v>#NUM!</v>
      </c>
      <c r="G29" s="9" t="e">
        <f t="shared" si="2"/>
        <v>#NUM!</v>
      </c>
      <c r="H29" s="9" t="e">
        <f t="shared" si="2"/>
        <v>#NUM!</v>
      </c>
      <c r="I29" s="11" t="e">
        <f t="shared" si="3"/>
        <v>#NUM!</v>
      </c>
      <c r="J29" s="11" t="e">
        <f t="shared" si="4"/>
        <v>#NUM!</v>
      </c>
      <c r="K29" s="12" t="e">
        <f t="shared" si="5"/>
        <v>#NUM!</v>
      </c>
      <c r="L29" s="12" t="e">
        <f t="shared" si="6"/>
        <v>#NUM!</v>
      </c>
      <c r="M29" s="13" t="e">
        <f t="shared" si="7"/>
        <v>#NUM!</v>
      </c>
      <c r="N29" s="13" t="e">
        <f t="shared" si="8"/>
        <v>#NUM!</v>
      </c>
      <c r="O29" s="13" t="e">
        <f t="shared" si="9"/>
        <v>#NUM!</v>
      </c>
      <c r="P29" s="10" t="e">
        <f t="shared" si="10"/>
        <v>#NUM!</v>
      </c>
    </row>
    <row r="30" spans="1:16">
      <c r="A30" s="14">
        <v>1940</v>
      </c>
      <c r="B30" s="9" t="e">
        <f>'Pretax Min, Max, Mean'!P30</f>
        <v>#REF!</v>
      </c>
      <c r="C30" s="9">
        <f>'Pretax Min, Max, Mean'!Q30</f>
        <v>0</v>
      </c>
      <c r="D30" s="9">
        <f>'Pretax Min, Max, Mean'!R30</f>
        <v>0</v>
      </c>
      <c r="E30" s="10" t="e">
        <f t="shared" si="0"/>
        <v>#NUM!</v>
      </c>
      <c r="F30" s="10" t="e">
        <f t="shared" si="1"/>
        <v>#NUM!</v>
      </c>
      <c r="G30" s="9" t="e">
        <f t="shared" si="2"/>
        <v>#NUM!</v>
      </c>
      <c r="H30" s="9" t="e">
        <f t="shared" si="2"/>
        <v>#NUM!</v>
      </c>
      <c r="I30" s="11" t="e">
        <f t="shared" si="3"/>
        <v>#NUM!</v>
      </c>
      <c r="J30" s="11" t="e">
        <f t="shared" si="4"/>
        <v>#NUM!</v>
      </c>
      <c r="K30" s="12" t="e">
        <f t="shared" si="5"/>
        <v>#NUM!</v>
      </c>
      <c r="L30" s="12" t="e">
        <f t="shared" si="6"/>
        <v>#NUM!</v>
      </c>
      <c r="M30" s="13" t="e">
        <f t="shared" si="7"/>
        <v>#NUM!</v>
      </c>
      <c r="N30" s="13" t="e">
        <f t="shared" si="8"/>
        <v>#NUM!</v>
      </c>
      <c r="O30" s="13" t="e">
        <f t="shared" si="9"/>
        <v>#NUM!</v>
      </c>
      <c r="P30" s="10" t="e">
        <f t="shared" si="10"/>
        <v>#NUM!</v>
      </c>
    </row>
    <row r="31" spans="1:16">
      <c r="A31" s="14">
        <v>1941</v>
      </c>
      <c r="B31" s="9" t="e">
        <f>'Pretax Min, Max, Mean'!P31</f>
        <v>#REF!</v>
      </c>
      <c r="C31" s="9">
        <f>'Pretax Min, Max, Mean'!Q31</f>
        <v>0</v>
      </c>
      <c r="D31" s="9">
        <f>'Pretax Min, Max, Mean'!R31</f>
        <v>0</v>
      </c>
      <c r="E31" s="10" t="e">
        <f t="shared" si="0"/>
        <v>#NUM!</v>
      </c>
      <c r="F31" s="10" t="e">
        <f t="shared" si="1"/>
        <v>#NUM!</v>
      </c>
      <c r="G31" s="9" t="e">
        <f t="shared" si="2"/>
        <v>#NUM!</v>
      </c>
      <c r="H31" s="9" t="e">
        <f t="shared" si="2"/>
        <v>#NUM!</v>
      </c>
      <c r="I31" s="11" t="e">
        <f t="shared" si="3"/>
        <v>#NUM!</v>
      </c>
      <c r="J31" s="11" t="e">
        <f t="shared" si="4"/>
        <v>#NUM!</v>
      </c>
      <c r="K31" s="12" t="e">
        <f t="shared" si="5"/>
        <v>#NUM!</v>
      </c>
      <c r="L31" s="12" t="e">
        <f t="shared" si="6"/>
        <v>#NUM!</v>
      </c>
      <c r="M31" s="13" t="e">
        <f t="shared" si="7"/>
        <v>#NUM!</v>
      </c>
      <c r="N31" s="13" t="e">
        <f t="shared" si="8"/>
        <v>#NUM!</v>
      </c>
      <c r="O31" s="13" t="e">
        <f t="shared" si="9"/>
        <v>#NUM!</v>
      </c>
      <c r="P31" s="10" t="e">
        <f t="shared" si="10"/>
        <v>#NUM!</v>
      </c>
    </row>
    <row r="32" spans="1:16">
      <c r="A32" s="14">
        <v>1942</v>
      </c>
      <c r="B32" s="9" t="e">
        <f>'Pretax Min, Max, Mean'!P32</f>
        <v>#REF!</v>
      </c>
      <c r="C32" s="9">
        <f>'Pretax Min, Max, Mean'!Q32</f>
        <v>0</v>
      </c>
      <c r="D32" s="9">
        <f>'Pretax Min, Max, Mean'!R32</f>
        <v>0</v>
      </c>
      <c r="E32" s="10" t="e">
        <f t="shared" si="0"/>
        <v>#NUM!</v>
      </c>
      <c r="F32" s="10" t="e">
        <f t="shared" si="1"/>
        <v>#NUM!</v>
      </c>
      <c r="G32" s="9" t="e">
        <f t="shared" si="2"/>
        <v>#NUM!</v>
      </c>
      <c r="H32" s="9" t="e">
        <f t="shared" si="2"/>
        <v>#NUM!</v>
      </c>
      <c r="I32" s="11" t="e">
        <f t="shared" si="3"/>
        <v>#NUM!</v>
      </c>
      <c r="J32" s="11" t="e">
        <f t="shared" si="4"/>
        <v>#NUM!</v>
      </c>
      <c r="K32" s="12" t="e">
        <f t="shared" si="5"/>
        <v>#NUM!</v>
      </c>
      <c r="L32" s="12" t="e">
        <f t="shared" si="6"/>
        <v>#NUM!</v>
      </c>
      <c r="M32" s="13" t="e">
        <f t="shared" si="7"/>
        <v>#NUM!</v>
      </c>
      <c r="N32" s="13" t="e">
        <f t="shared" si="8"/>
        <v>#NUM!</v>
      </c>
      <c r="O32" s="13" t="e">
        <f t="shared" si="9"/>
        <v>#NUM!</v>
      </c>
      <c r="P32" s="10" t="e">
        <f t="shared" si="10"/>
        <v>#NUM!</v>
      </c>
    </row>
    <row r="33" spans="1:16">
      <c r="A33" s="14">
        <v>1943</v>
      </c>
      <c r="B33" s="9" t="e">
        <f>'Pretax Min, Max, Mean'!P33</f>
        <v>#REF!</v>
      </c>
      <c r="C33" s="9">
        <f>'Pretax Min, Max, Mean'!Q33</f>
        <v>0</v>
      </c>
      <c r="D33" s="9">
        <f>'Pretax Min, Max, Mean'!R33</f>
        <v>0</v>
      </c>
      <c r="E33" s="10" t="e">
        <f t="shared" si="0"/>
        <v>#NUM!</v>
      </c>
      <c r="F33" s="10" t="e">
        <f t="shared" si="1"/>
        <v>#NUM!</v>
      </c>
      <c r="G33" s="9" t="e">
        <f t="shared" si="2"/>
        <v>#NUM!</v>
      </c>
      <c r="H33" s="9" t="e">
        <f t="shared" si="2"/>
        <v>#NUM!</v>
      </c>
      <c r="I33" s="11" t="e">
        <f t="shared" si="3"/>
        <v>#NUM!</v>
      </c>
      <c r="J33" s="11" t="e">
        <f t="shared" si="4"/>
        <v>#NUM!</v>
      </c>
      <c r="K33" s="12" t="e">
        <f t="shared" si="5"/>
        <v>#NUM!</v>
      </c>
      <c r="L33" s="12" t="e">
        <f t="shared" si="6"/>
        <v>#NUM!</v>
      </c>
      <c r="M33" s="13" t="e">
        <f t="shared" si="7"/>
        <v>#NUM!</v>
      </c>
      <c r="N33" s="13" t="e">
        <f t="shared" si="8"/>
        <v>#NUM!</v>
      </c>
      <c r="O33" s="13" t="e">
        <f t="shared" si="9"/>
        <v>#NUM!</v>
      </c>
      <c r="P33" s="10" t="e">
        <f t="shared" si="10"/>
        <v>#NUM!</v>
      </c>
    </row>
    <row r="34" spans="1:16">
      <c r="A34" s="14">
        <v>1944</v>
      </c>
      <c r="B34" s="9" t="e">
        <f>'Pretax Min, Max, Mean'!P34</f>
        <v>#REF!</v>
      </c>
      <c r="C34" s="9">
        <f>'Pretax Min, Max, Mean'!Q34</f>
        <v>0</v>
      </c>
      <c r="D34" s="9">
        <f>'Pretax Min, Max, Mean'!R34</f>
        <v>0</v>
      </c>
      <c r="E34" s="10" t="e">
        <f t="shared" si="0"/>
        <v>#NUM!</v>
      </c>
      <c r="F34" s="10" t="e">
        <f t="shared" si="1"/>
        <v>#NUM!</v>
      </c>
      <c r="G34" s="9" t="e">
        <f t="shared" si="2"/>
        <v>#NUM!</v>
      </c>
      <c r="H34" s="9" t="e">
        <f t="shared" si="2"/>
        <v>#NUM!</v>
      </c>
      <c r="I34" s="11" t="e">
        <f t="shared" si="3"/>
        <v>#NUM!</v>
      </c>
      <c r="J34" s="11" t="e">
        <f t="shared" si="4"/>
        <v>#NUM!</v>
      </c>
      <c r="K34" s="12" t="e">
        <f t="shared" si="5"/>
        <v>#NUM!</v>
      </c>
      <c r="L34" s="12" t="e">
        <f t="shared" si="6"/>
        <v>#NUM!</v>
      </c>
      <c r="M34" s="13" t="e">
        <f t="shared" si="7"/>
        <v>#NUM!</v>
      </c>
      <c r="N34" s="13" t="e">
        <f t="shared" si="8"/>
        <v>#NUM!</v>
      </c>
      <c r="O34" s="13" t="e">
        <f t="shared" si="9"/>
        <v>#NUM!</v>
      </c>
      <c r="P34" s="10" t="e">
        <f t="shared" si="10"/>
        <v>#NUM!</v>
      </c>
    </row>
    <row r="35" spans="1:16">
      <c r="A35" s="14">
        <v>1945</v>
      </c>
      <c r="B35" s="9" t="e">
        <f>'Pretax Min, Max, Mean'!P35</f>
        <v>#REF!</v>
      </c>
      <c r="C35" s="9">
        <f>'Pretax Min, Max, Mean'!Q35</f>
        <v>0</v>
      </c>
      <c r="D35" s="9">
        <f>'Pretax Min, Max, Mean'!R35</f>
        <v>0</v>
      </c>
      <c r="E35" s="10" t="e">
        <f t="shared" si="0"/>
        <v>#NUM!</v>
      </c>
      <c r="F35" s="10" t="e">
        <f t="shared" si="1"/>
        <v>#NUM!</v>
      </c>
      <c r="G35" s="9" t="e">
        <f t="shared" si="2"/>
        <v>#NUM!</v>
      </c>
      <c r="H35" s="9" t="e">
        <f t="shared" si="2"/>
        <v>#NUM!</v>
      </c>
      <c r="I35" s="11" t="e">
        <f t="shared" si="3"/>
        <v>#NUM!</v>
      </c>
      <c r="J35" s="11" t="e">
        <f t="shared" si="4"/>
        <v>#NUM!</v>
      </c>
      <c r="K35" s="12" t="e">
        <f t="shared" si="5"/>
        <v>#NUM!</v>
      </c>
      <c r="L35" s="12" t="e">
        <f t="shared" si="6"/>
        <v>#NUM!</v>
      </c>
      <c r="M35" s="13" t="e">
        <f t="shared" si="7"/>
        <v>#NUM!</v>
      </c>
      <c r="N35" s="13" t="e">
        <f t="shared" si="8"/>
        <v>#NUM!</v>
      </c>
      <c r="O35" s="13" t="e">
        <f t="shared" si="9"/>
        <v>#NUM!</v>
      </c>
      <c r="P35" s="10" t="e">
        <f t="shared" si="10"/>
        <v>#NUM!</v>
      </c>
    </row>
    <row r="36" spans="1:16">
      <c r="A36" s="14">
        <v>1946</v>
      </c>
      <c r="B36" s="9" t="e">
        <f>'Pretax Min, Max, Mean'!P36</f>
        <v>#REF!</v>
      </c>
      <c r="C36" s="9">
        <f>'Pretax Min, Max, Mean'!Q36</f>
        <v>0</v>
      </c>
      <c r="D36" s="9">
        <f>'Pretax Min, Max, Mean'!R36</f>
        <v>0</v>
      </c>
      <c r="E36" s="10" t="e">
        <f t="shared" si="0"/>
        <v>#NUM!</v>
      </c>
      <c r="F36" s="10" t="e">
        <f t="shared" si="1"/>
        <v>#NUM!</v>
      </c>
      <c r="G36" s="9" t="e">
        <f t="shared" ref="G36:H67" si="11">_xlfn.LOGNORM.INV(G$2,$E36,$F36)</f>
        <v>#NUM!</v>
      </c>
      <c r="H36" s="9" t="e">
        <f t="shared" si="11"/>
        <v>#NUM!</v>
      </c>
      <c r="I36" s="11" t="e">
        <f t="shared" si="3"/>
        <v>#NUM!</v>
      </c>
      <c r="J36" s="11" t="e">
        <f t="shared" si="4"/>
        <v>#NUM!</v>
      </c>
      <c r="K36" s="12" t="e">
        <f t="shared" si="5"/>
        <v>#NUM!</v>
      </c>
      <c r="L36" s="12" t="e">
        <f t="shared" si="6"/>
        <v>#NUM!</v>
      </c>
      <c r="M36" s="13" t="e">
        <f t="shared" si="7"/>
        <v>#NUM!</v>
      </c>
      <c r="N36" s="13" t="e">
        <f t="shared" si="8"/>
        <v>#NUM!</v>
      </c>
      <c r="O36" s="13" t="e">
        <f t="shared" si="9"/>
        <v>#NUM!</v>
      </c>
      <c r="P36" s="10" t="e">
        <f t="shared" si="10"/>
        <v>#NUM!</v>
      </c>
    </row>
    <row r="37" spans="1:16">
      <c r="A37" s="14">
        <v>1947</v>
      </c>
      <c r="B37" s="9" t="e">
        <f>'Pretax Min, Max, Mean'!P37</f>
        <v>#REF!</v>
      </c>
      <c r="C37" s="9">
        <f>'Pretax Min, Max, Mean'!Q37</f>
        <v>0</v>
      </c>
      <c r="D37" s="9">
        <f>'Pretax Min, Max, Mean'!R37</f>
        <v>0</v>
      </c>
      <c r="E37" s="10" t="e">
        <f t="shared" si="0"/>
        <v>#NUM!</v>
      </c>
      <c r="F37" s="10" t="e">
        <f t="shared" si="1"/>
        <v>#NUM!</v>
      </c>
      <c r="G37" s="9" t="e">
        <f t="shared" si="11"/>
        <v>#NUM!</v>
      </c>
      <c r="H37" s="9" t="e">
        <f t="shared" si="11"/>
        <v>#NUM!</v>
      </c>
      <c r="I37" s="11" t="e">
        <f t="shared" si="3"/>
        <v>#NUM!</v>
      </c>
      <c r="J37" s="11" t="e">
        <f t="shared" si="4"/>
        <v>#NUM!</v>
      </c>
      <c r="K37" s="12" t="e">
        <f t="shared" si="5"/>
        <v>#NUM!</v>
      </c>
      <c r="L37" s="12" t="e">
        <f t="shared" si="6"/>
        <v>#NUM!</v>
      </c>
      <c r="M37" s="13" t="e">
        <f t="shared" si="7"/>
        <v>#NUM!</v>
      </c>
      <c r="N37" s="13" t="e">
        <f t="shared" si="8"/>
        <v>#NUM!</v>
      </c>
      <c r="O37" s="13" t="e">
        <f t="shared" si="9"/>
        <v>#NUM!</v>
      </c>
      <c r="P37" s="10" t="e">
        <f t="shared" si="10"/>
        <v>#NUM!</v>
      </c>
    </row>
    <row r="38" spans="1:16">
      <c r="A38" s="14">
        <v>1948</v>
      </c>
      <c r="B38" s="9" t="e">
        <f>'Pretax Min, Max, Mean'!P38</f>
        <v>#REF!</v>
      </c>
      <c r="C38" s="9">
        <f>'Pretax Min, Max, Mean'!Q38</f>
        <v>0</v>
      </c>
      <c r="D38" s="9">
        <f>'Pretax Min, Max, Mean'!R38</f>
        <v>0</v>
      </c>
      <c r="E38" s="10" t="e">
        <f t="shared" si="0"/>
        <v>#NUM!</v>
      </c>
      <c r="F38" s="10" t="e">
        <f t="shared" si="1"/>
        <v>#NUM!</v>
      </c>
      <c r="G38" s="9" t="e">
        <f t="shared" si="11"/>
        <v>#NUM!</v>
      </c>
      <c r="H38" s="9" t="e">
        <f t="shared" si="11"/>
        <v>#NUM!</v>
      </c>
      <c r="I38" s="11" t="e">
        <f t="shared" si="3"/>
        <v>#NUM!</v>
      </c>
      <c r="J38" s="11" t="e">
        <f t="shared" si="4"/>
        <v>#NUM!</v>
      </c>
      <c r="K38" s="12" t="e">
        <f t="shared" si="5"/>
        <v>#NUM!</v>
      </c>
      <c r="L38" s="12" t="e">
        <f t="shared" si="6"/>
        <v>#NUM!</v>
      </c>
      <c r="M38" s="13" t="e">
        <f t="shared" si="7"/>
        <v>#NUM!</v>
      </c>
      <c r="N38" s="13" t="e">
        <f t="shared" si="8"/>
        <v>#NUM!</v>
      </c>
      <c r="O38" s="13" t="e">
        <f t="shared" si="9"/>
        <v>#NUM!</v>
      </c>
      <c r="P38" s="10" t="e">
        <f t="shared" si="10"/>
        <v>#NUM!</v>
      </c>
    </row>
    <row r="39" spans="1:16">
      <c r="A39" s="14">
        <v>1949</v>
      </c>
      <c r="B39" s="9" t="e">
        <f>'Pretax Min, Max, Mean'!P39</f>
        <v>#REF!</v>
      </c>
      <c r="C39" s="9">
        <f>'Pretax Min, Max, Mean'!Q39</f>
        <v>0</v>
      </c>
      <c r="D39" s="9">
        <f>'Pretax Min, Max, Mean'!R39</f>
        <v>0</v>
      </c>
      <c r="E39" s="10" t="e">
        <f t="shared" si="0"/>
        <v>#NUM!</v>
      </c>
      <c r="F39" s="10" t="e">
        <f t="shared" si="1"/>
        <v>#NUM!</v>
      </c>
      <c r="G39" s="9" t="e">
        <f t="shared" si="11"/>
        <v>#NUM!</v>
      </c>
      <c r="H39" s="9" t="e">
        <f t="shared" si="11"/>
        <v>#NUM!</v>
      </c>
      <c r="I39" s="11" t="e">
        <f t="shared" si="3"/>
        <v>#NUM!</v>
      </c>
      <c r="J39" s="11" t="e">
        <f t="shared" si="4"/>
        <v>#NUM!</v>
      </c>
      <c r="K39" s="12" t="e">
        <f t="shared" si="5"/>
        <v>#NUM!</v>
      </c>
      <c r="L39" s="12" t="e">
        <f t="shared" si="6"/>
        <v>#NUM!</v>
      </c>
      <c r="M39" s="13" t="e">
        <f t="shared" si="7"/>
        <v>#NUM!</v>
      </c>
      <c r="N39" s="13" t="e">
        <f t="shared" si="8"/>
        <v>#NUM!</v>
      </c>
      <c r="O39" s="13" t="e">
        <f t="shared" si="9"/>
        <v>#NUM!</v>
      </c>
      <c r="P39" s="10" t="e">
        <f t="shared" si="10"/>
        <v>#NUM!</v>
      </c>
    </row>
    <row r="40" spans="1:16">
      <c r="A40" s="14">
        <v>1950</v>
      </c>
      <c r="B40" s="9" t="e">
        <f>'Pretax Min, Max, Mean'!P40</f>
        <v>#REF!</v>
      </c>
      <c r="C40" s="9">
        <f>'Pretax Min, Max, Mean'!Q40</f>
        <v>1143856.9851410787</v>
      </c>
      <c r="D40" s="9">
        <f>'Pretax Min, Max, Mean'!R40</f>
        <v>0</v>
      </c>
      <c r="E40" s="10" t="e">
        <f t="shared" si="0"/>
        <v>#NUM!</v>
      </c>
      <c r="F40" s="10" t="e">
        <f t="shared" si="1"/>
        <v>#NUM!</v>
      </c>
      <c r="G40" s="9" t="e">
        <f t="shared" si="11"/>
        <v>#NUM!</v>
      </c>
      <c r="H40" s="9" t="e">
        <f t="shared" si="11"/>
        <v>#NUM!</v>
      </c>
      <c r="I40" s="11" t="e">
        <f t="shared" si="3"/>
        <v>#NUM!</v>
      </c>
      <c r="J40" s="11" t="e">
        <f t="shared" si="4"/>
        <v>#NUM!</v>
      </c>
      <c r="K40" s="12" t="e">
        <f t="shared" si="5"/>
        <v>#NUM!</v>
      </c>
      <c r="L40" s="12" t="e">
        <f t="shared" si="6"/>
        <v>#NUM!</v>
      </c>
      <c r="M40" s="13" t="e">
        <f t="shared" si="7"/>
        <v>#NUM!</v>
      </c>
      <c r="N40" s="13" t="e">
        <f t="shared" si="8"/>
        <v>#NUM!</v>
      </c>
      <c r="O40" s="13" t="e">
        <f t="shared" si="9"/>
        <v>#NUM!</v>
      </c>
      <c r="P40" s="10" t="e">
        <f t="shared" si="10"/>
        <v>#NUM!</v>
      </c>
    </row>
    <row r="41" spans="1:16">
      <c r="A41" s="14">
        <v>1951</v>
      </c>
      <c r="B41" s="9" t="e">
        <f>'Pretax Min, Max, Mean'!P41</f>
        <v>#REF!</v>
      </c>
      <c r="C41" s="9">
        <f>'Pretax Min, Max, Mean'!Q41</f>
        <v>1106608.2672807691</v>
      </c>
      <c r="D41" s="9">
        <f>'Pretax Min, Max, Mean'!R41</f>
        <v>0</v>
      </c>
      <c r="E41" s="10" t="e">
        <f t="shared" si="0"/>
        <v>#NUM!</v>
      </c>
      <c r="F41" s="10" t="e">
        <f t="shared" si="1"/>
        <v>#NUM!</v>
      </c>
      <c r="G41" s="9" t="e">
        <f t="shared" si="11"/>
        <v>#NUM!</v>
      </c>
      <c r="H41" s="9" t="e">
        <f t="shared" si="11"/>
        <v>#NUM!</v>
      </c>
      <c r="I41" s="11" t="e">
        <f t="shared" si="3"/>
        <v>#NUM!</v>
      </c>
      <c r="J41" s="11" t="e">
        <f t="shared" si="4"/>
        <v>#NUM!</v>
      </c>
      <c r="K41" s="12" t="e">
        <f t="shared" si="5"/>
        <v>#NUM!</v>
      </c>
      <c r="L41" s="12" t="e">
        <f t="shared" si="6"/>
        <v>#NUM!</v>
      </c>
      <c r="M41" s="13" t="e">
        <f t="shared" si="7"/>
        <v>#NUM!</v>
      </c>
      <c r="N41" s="13" t="e">
        <f t="shared" si="8"/>
        <v>#NUM!</v>
      </c>
      <c r="O41" s="13" t="e">
        <f t="shared" si="9"/>
        <v>#NUM!</v>
      </c>
      <c r="P41" s="10" t="e">
        <f t="shared" si="10"/>
        <v>#NUM!</v>
      </c>
    </row>
    <row r="42" spans="1:16">
      <c r="A42" s="14">
        <v>1952</v>
      </c>
      <c r="B42" s="9" t="e">
        <f>'Pretax Min, Max, Mean'!P42</f>
        <v>#REF!</v>
      </c>
      <c r="C42" s="9">
        <f>'Pretax Min, Max, Mean'!Q42</f>
        <v>1110456.7462830187</v>
      </c>
      <c r="D42" s="9">
        <f>'Pretax Min, Max, Mean'!R42</f>
        <v>0</v>
      </c>
      <c r="E42" s="10" t="e">
        <f t="shared" si="0"/>
        <v>#NUM!</v>
      </c>
      <c r="F42" s="10" t="e">
        <f t="shared" si="1"/>
        <v>#NUM!</v>
      </c>
      <c r="G42" s="9" t="e">
        <f t="shared" si="11"/>
        <v>#NUM!</v>
      </c>
      <c r="H42" s="9" t="e">
        <f t="shared" si="11"/>
        <v>#NUM!</v>
      </c>
      <c r="I42" s="11" t="e">
        <f t="shared" si="3"/>
        <v>#NUM!</v>
      </c>
      <c r="J42" s="11" t="e">
        <f t="shared" si="4"/>
        <v>#NUM!</v>
      </c>
      <c r="K42" s="12" t="e">
        <f t="shared" si="5"/>
        <v>#NUM!</v>
      </c>
      <c r="L42" s="12" t="e">
        <f t="shared" si="6"/>
        <v>#NUM!</v>
      </c>
      <c r="M42" s="13" t="e">
        <f t="shared" si="7"/>
        <v>#NUM!</v>
      </c>
      <c r="N42" s="13" t="e">
        <f t="shared" si="8"/>
        <v>#NUM!</v>
      </c>
      <c r="O42" s="13" t="e">
        <f t="shared" si="9"/>
        <v>#NUM!</v>
      </c>
      <c r="P42" s="10" t="e">
        <f t="shared" si="10"/>
        <v>#NUM!</v>
      </c>
    </row>
    <row r="43" spans="1:16">
      <c r="A43" s="14">
        <v>1953</v>
      </c>
      <c r="B43" s="9" t="e">
        <f>'Pretax Min, Max, Mean'!P43</f>
        <v>#REF!</v>
      </c>
      <c r="C43" s="9">
        <f>'Pretax Min, Max, Mean'!Q43</f>
        <v>1133673.8074232209</v>
      </c>
      <c r="D43" s="9">
        <f>'Pretax Min, Max, Mean'!R43</f>
        <v>0</v>
      </c>
      <c r="E43" s="10" t="e">
        <f t="shared" si="0"/>
        <v>#NUM!</v>
      </c>
      <c r="F43" s="10" t="e">
        <f t="shared" si="1"/>
        <v>#NUM!</v>
      </c>
      <c r="G43" s="9" t="e">
        <f t="shared" si="11"/>
        <v>#NUM!</v>
      </c>
      <c r="H43" s="9" t="e">
        <f t="shared" si="11"/>
        <v>#NUM!</v>
      </c>
      <c r="I43" s="11" t="e">
        <f t="shared" si="3"/>
        <v>#NUM!</v>
      </c>
      <c r="J43" s="11" t="e">
        <f t="shared" si="4"/>
        <v>#NUM!</v>
      </c>
      <c r="K43" s="12" t="e">
        <f t="shared" si="5"/>
        <v>#NUM!</v>
      </c>
      <c r="L43" s="12" t="e">
        <f t="shared" si="6"/>
        <v>#NUM!</v>
      </c>
      <c r="M43" s="13" t="e">
        <f t="shared" si="7"/>
        <v>#NUM!</v>
      </c>
      <c r="N43" s="13" t="e">
        <f t="shared" si="8"/>
        <v>#NUM!</v>
      </c>
      <c r="O43" s="13" t="e">
        <f t="shared" si="9"/>
        <v>#NUM!</v>
      </c>
      <c r="P43" s="10" t="e">
        <f t="shared" si="10"/>
        <v>#NUM!</v>
      </c>
    </row>
    <row r="44" spans="1:16">
      <c r="A44" s="14">
        <v>1954</v>
      </c>
      <c r="B44" s="9" t="e">
        <f>'Pretax Min, Max, Mean'!P44</f>
        <v>#REF!</v>
      </c>
      <c r="C44" s="9">
        <f>'Pretax Min, Max, Mean'!Q44</f>
        <v>1172165.6090334572</v>
      </c>
      <c r="D44" s="9">
        <f>'Pretax Min, Max, Mean'!R44</f>
        <v>0</v>
      </c>
      <c r="E44" s="10" t="e">
        <f t="shared" si="0"/>
        <v>#NUM!</v>
      </c>
      <c r="F44" s="10" t="e">
        <f t="shared" si="1"/>
        <v>#NUM!</v>
      </c>
      <c r="G44" s="9" t="e">
        <f t="shared" si="11"/>
        <v>#NUM!</v>
      </c>
      <c r="H44" s="9" t="e">
        <f t="shared" si="11"/>
        <v>#NUM!</v>
      </c>
      <c r="I44" s="11" t="e">
        <f t="shared" si="3"/>
        <v>#NUM!</v>
      </c>
      <c r="J44" s="11" t="e">
        <f t="shared" si="4"/>
        <v>#NUM!</v>
      </c>
      <c r="K44" s="12" t="e">
        <f t="shared" si="5"/>
        <v>#NUM!</v>
      </c>
      <c r="L44" s="12" t="e">
        <f t="shared" si="6"/>
        <v>#NUM!</v>
      </c>
      <c r="M44" s="13" t="e">
        <f t="shared" si="7"/>
        <v>#NUM!</v>
      </c>
      <c r="N44" s="13" t="e">
        <f t="shared" si="8"/>
        <v>#NUM!</v>
      </c>
      <c r="O44" s="13" t="e">
        <f t="shared" si="9"/>
        <v>#NUM!</v>
      </c>
      <c r="P44" s="10" t="e">
        <f t="shared" si="10"/>
        <v>#NUM!</v>
      </c>
    </row>
    <row r="45" spans="1:16">
      <c r="A45" s="14">
        <v>1955</v>
      </c>
      <c r="B45" s="9" t="e">
        <f>'Pretax Min, Max, Mean'!P45</f>
        <v>#REF!</v>
      </c>
      <c r="C45" s="9">
        <f>'Pretax Min, Max, Mean'!Q45</f>
        <v>1187875.7179962685</v>
      </c>
      <c r="D45" s="9">
        <f>'Pretax Min, Max, Mean'!R45</f>
        <v>0</v>
      </c>
      <c r="E45" s="10" t="e">
        <f t="shared" si="0"/>
        <v>#NUM!</v>
      </c>
      <c r="F45" s="10" t="e">
        <f t="shared" si="1"/>
        <v>#NUM!</v>
      </c>
      <c r="G45" s="9" t="e">
        <f t="shared" si="11"/>
        <v>#NUM!</v>
      </c>
      <c r="H45" s="9" t="e">
        <f t="shared" si="11"/>
        <v>#NUM!</v>
      </c>
      <c r="I45" s="11" t="e">
        <f t="shared" si="3"/>
        <v>#NUM!</v>
      </c>
      <c r="J45" s="11" t="e">
        <f t="shared" si="4"/>
        <v>#NUM!</v>
      </c>
      <c r="K45" s="12" t="e">
        <f t="shared" si="5"/>
        <v>#NUM!</v>
      </c>
      <c r="L45" s="12" t="e">
        <f t="shared" si="6"/>
        <v>#NUM!</v>
      </c>
      <c r="M45" s="13" t="e">
        <f t="shared" si="7"/>
        <v>#NUM!</v>
      </c>
      <c r="N45" s="13" t="e">
        <f t="shared" si="8"/>
        <v>#NUM!</v>
      </c>
      <c r="O45" s="13" t="e">
        <f t="shared" si="9"/>
        <v>#NUM!</v>
      </c>
      <c r="P45" s="10" t="e">
        <f t="shared" si="10"/>
        <v>#NUM!</v>
      </c>
    </row>
    <row r="46" spans="1:16">
      <c r="A46" s="14">
        <v>1956</v>
      </c>
      <c r="B46" s="9" t="e">
        <f>'Pretax Min, Max, Mean'!P46</f>
        <v>#REF!</v>
      </c>
      <c r="C46" s="9">
        <f>'Pretax Min, Max, Mean'!Q46</f>
        <v>1224654.378125</v>
      </c>
      <c r="D46" s="9">
        <f>'Pretax Min, Max, Mean'!R46</f>
        <v>0</v>
      </c>
      <c r="E46" s="10" t="e">
        <f t="shared" si="0"/>
        <v>#NUM!</v>
      </c>
      <c r="F46" s="10" t="e">
        <f t="shared" si="1"/>
        <v>#NUM!</v>
      </c>
      <c r="G46" s="9" t="e">
        <f t="shared" si="11"/>
        <v>#NUM!</v>
      </c>
      <c r="H46" s="9" t="e">
        <f t="shared" si="11"/>
        <v>#NUM!</v>
      </c>
      <c r="I46" s="11" t="e">
        <f t="shared" si="3"/>
        <v>#NUM!</v>
      </c>
      <c r="J46" s="11" t="e">
        <f t="shared" si="4"/>
        <v>#NUM!</v>
      </c>
      <c r="K46" s="12" t="e">
        <f t="shared" si="5"/>
        <v>#NUM!</v>
      </c>
      <c r="L46" s="12" t="e">
        <f t="shared" si="6"/>
        <v>#NUM!</v>
      </c>
      <c r="M46" s="13" t="e">
        <f t="shared" si="7"/>
        <v>#NUM!</v>
      </c>
      <c r="N46" s="13" t="e">
        <f t="shared" si="8"/>
        <v>#NUM!</v>
      </c>
      <c r="O46" s="13" t="e">
        <f t="shared" si="9"/>
        <v>#NUM!</v>
      </c>
      <c r="P46" s="10" t="e">
        <f t="shared" si="10"/>
        <v>#NUM!</v>
      </c>
    </row>
    <row r="47" spans="1:16">
      <c r="A47" s="14">
        <v>1957</v>
      </c>
      <c r="B47" s="9" t="e">
        <f>'Pretax Min, Max, Mean'!P47</f>
        <v>#REF!</v>
      </c>
      <c r="C47" s="9">
        <f>'Pretax Min, Max, Mean'!Q47</f>
        <v>1209190.1201637008</v>
      </c>
      <c r="D47" s="9">
        <f>'Pretax Min, Max, Mean'!R47</f>
        <v>0</v>
      </c>
      <c r="E47" s="10" t="e">
        <f t="shared" si="0"/>
        <v>#NUM!</v>
      </c>
      <c r="F47" s="10" t="e">
        <f t="shared" si="1"/>
        <v>#NUM!</v>
      </c>
      <c r="G47" s="9" t="e">
        <f t="shared" si="11"/>
        <v>#NUM!</v>
      </c>
      <c r="H47" s="9" t="e">
        <f t="shared" si="11"/>
        <v>#NUM!</v>
      </c>
      <c r="I47" s="11" t="e">
        <f t="shared" si="3"/>
        <v>#NUM!</v>
      </c>
      <c r="J47" s="11" t="e">
        <f t="shared" si="4"/>
        <v>#NUM!</v>
      </c>
      <c r="K47" s="12" t="e">
        <f t="shared" si="5"/>
        <v>#NUM!</v>
      </c>
      <c r="L47" s="12" t="e">
        <f t="shared" si="6"/>
        <v>#NUM!</v>
      </c>
      <c r="M47" s="13" t="e">
        <f t="shared" si="7"/>
        <v>#NUM!</v>
      </c>
      <c r="N47" s="13" t="e">
        <f t="shared" si="8"/>
        <v>#NUM!</v>
      </c>
      <c r="O47" s="13" t="e">
        <f t="shared" si="9"/>
        <v>#NUM!</v>
      </c>
      <c r="P47" s="10" t="e">
        <f t="shared" si="10"/>
        <v>#NUM!</v>
      </c>
    </row>
    <row r="48" spans="1:16">
      <c r="A48" s="14">
        <v>1958</v>
      </c>
      <c r="B48" s="9" t="e">
        <f>'Pretax Min, Max, Mean'!P48</f>
        <v>#REF!</v>
      </c>
      <c r="C48" s="9">
        <f>'Pretax Min, Max, Mean'!Q48</f>
        <v>1158448.6925294118</v>
      </c>
      <c r="D48" s="9">
        <f>'Pretax Min, Max, Mean'!R48</f>
        <v>0</v>
      </c>
      <c r="E48" s="10" t="e">
        <f t="shared" si="0"/>
        <v>#NUM!</v>
      </c>
      <c r="F48" s="10" t="e">
        <f t="shared" si="1"/>
        <v>#NUM!</v>
      </c>
      <c r="G48" s="9" t="e">
        <f t="shared" si="11"/>
        <v>#NUM!</v>
      </c>
      <c r="H48" s="9" t="e">
        <f t="shared" si="11"/>
        <v>#NUM!</v>
      </c>
      <c r="I48" s="11" t="e">
        <f t="shared" si="3"/>
        <v>#NUM!</v>
      </c>
      <c r="J48" s="11" t="e">
        <f t="shared" si="4"/>
        <v>#NUM!</v>
      </c>
      <c r="K48" s="12" t="e">
        <f t="shared" si="5"/>
        <v>#NUM!</v>
      </c>
      <c r="L48" s="12" t="e">
        <f t="shared" si="6"/>
        <v>#NUM!</v>
      </c>
      <c r="M48" s="13" t="e">
        <f t="shared" si="7"/>
        <v>#NUM!</v>
      </c>
      <c r="N48" s="13" t="e">
        <f t="shared" si="8"/>
        <v>#NUM!</v>
      </c>
      <c r="O48" s="13" t="e">
        <f t="shared" si="9"/>
        <v>#NUM!</v>
      </c>
      <c r="P48" s="10" t="e">
        <f t="shared" si="10"/>
        <v>#NUM!</v>
      </c>
    </row>
    <row r="49" spans="1:16">
      <c r="A49" s="14">
        <v>1959</v>
      </c>
      <c r="B49" s="9" t="e">
        <f>'Pretax Min, Max, Mean'!P49</f>
        <v>#REF!</v>
      </c>
      <c r="C49" s="9">
        <f>'Pretax Min, Max, Mean'!Q49</f>
        <v>1189050.3229243984</v>
      </c>
      <c r="D49" s="9">
        <f>'Pretax Min, Max, Mean'!R49</f>
        <v>0</v>
      </c>
      <c r="E49" s="10" t="e">
        <f t="shared" si="0"/>
        <v>#NUM!</v>
      </c>
      <c r="F49" s="10" t="e">
        <f t="shared" si="1"/>
        <v>#NUM!</v>
      </c>
      <c r="G49" s="9" t="e">
        <f t="shared" si="11"/>
        <v>#NUM!</v>
      </c>
      <c r="H49" s="9" t="e">
        <f t="shared" si="11"/>
        <v>#NUM!</v>
      </c>
      <c r="I49" s="11" t="e">
        <f t="shared" si="3"/>
        <v>#NUM!</v>
      </c>
      <c r="J49" s="11" t="e">
        <f t="shared" si="4"/>
        <v>#NUM!</v>
      </c>
      <c r="K49" s="12" t="e">
        <f t="shared" si="5"/>
        <v>#NUM!</v>
      </c>
      <c r="L49" s="12" t="e">
        <f t="shared" si="6"/>
        <v>#NUM!</v>
      </c>
      <c r="M49" s="13" t="e">
        <f t="shared" si="7"/>
        <v>#NUM!</v>
      </c>
      <c r="N49" s="13" t="e">
        <f t="shared" si="8"/>
        <v>#NUM!</v>
      </c>
      <c r="O49" s="13" t="e">
        <f t="shared" si="9"/>
        <v>#NUM!</v>
      </c>
      <c r="P49" s="10" t="e">
        <f t="shared" si="10"/>
        <v>#NUM!</v>
      </c>
    </row>
    <row r="50" spans="1:16">
      <c r="A50" s="14">
        <v>1960</v>
      </c>
      <c r="B50" s="9" t="e">
        <f>'Pretax Min, Max, Mean'!P50</f>
        <v>#REF!</v>
      </c>
      <c r="C50" s="9">
        <f>'Pretax Min, Max, Mean'!Q50</f>
        <v>1226601.7897591216</v>
      </c>
      <c r="D50" s="9">
        <f>'Pretax Min, Max, Mean'!R50</f>
        <v>0</v>
      </c>
      <c r="E50" s="10" t="e">
        <f t="shared" si="0"/>
        <v>#NUM!</v>
      </c>
      <c r="F50" s="10" t="e">
        <f t="shared" si="1"/>
        <v>#NUM!</v>
      </c>
      <c r="G50" s="9" t="e">
        <f t="shared" si="11"/>
        <v>#NUM!</v>
      </c>
      <c r="H50" s="9" t="e">
        <f t="shared" si="11"/>
        <v>#NUM!</v>
      </c>
      <c r="I50" s="11" t="e">
        <f t="shared" si="3"/>
        <v>#NUM!</v>
      </c>
      <c r="J50" s="11" t="e">
        <f t="shared" si="4"/>
        <v>#NUM!</v>
      </c>
      <c r="K50" s="12" t="e">
        <f t="shared" si="5"/>
        <v>#NUM!</v>
      </c>
      <c r="L50" s="12" t="e">
        <f t="shared" si="6"/>
        <v>#NUM!</v>
      </c>
      <c r="M50" s="13" t="e">
        <f t="shared" si="7"/>
        <v>#NUM!</v>
      </c>
      <c r="N50" s="13" t="e">
        <f t="shared" si="8"/>
        <v>#NUM!</v>
      </c>
      <c r="O50" s="13" t="e">
        <f t="shared" si="9"/>
        <v>#NUM!</v>
      </c>
      <c r="P50" s="10" t="e">
        <f t="shared" si="10"/>
        <v>#NUM!</v>
      </c>
    </row>
    <row r="51" spans="1:16">
      <c r="A51" s="14">
        <v>1961</v>
      </c>
      <c r="B51" s="9" t="e">
        <f>'Pretax Min, Max, Mean'!P51</f>
        <v>#REF!</v>
      </c>
      <c r="C51" s="9">
        <f>'Pretax Min, Max, Mean'!Q51</f>
        <v>1285921.4664682276</v>
      </c>
      <c r="D51" s="9">
        <f>'Pretax Min, Max, Mean'!R51</f>
        <v>0</v>
      </c>
      <c r="E51" s="10" t="e">
        <f t="shared" si="0"/>
        <v>#NUM!</v>
      </c>
      <c r="F51" s="10" t="e">
        <f t="shared" si="1"/>
        <v>#NUM!</v>
      </c>
      <c r="G51" s="9" t="e">
        <f t="shared" si="11"/>
        <v>#NUM!</v>
      </c>
      <c r="H51" s="9" t="e">
        <f t="shared" si="11"/>
        <v>#NUM!</v>
      </c>
      <c r="I51" s="11" t="e">
        <f t="shared" si="3"/>
        <v>#NUM!</v>
      </c>
      <c r="J51" s="11" t="e">
        <f t="shared" si="4"/>
        <v>#NUM!</v>
      </c>
      <c r="K51" s="12" t="e">
        <f t="shared" si="5"/>
        <v>#NUM!</v>
      </c>
      <c r="L51" s="12" t="e">
        <f t="shared" si="6"/>
        <v>#NUM!</v>
      </c>
      <c r="M51" s="13" t="e">
        <f t="shared" si="7"/>
        <v>#NUM!</v>
      </c>
      <c r="N51" s="13" t="e">
        <f t="shared" si="8"/>
        <v>#NUM!</v>
      </c>
      <c r="O51" s="13" t="e">
        <f t="shared" si="9"/>
        <v>#NUM!</v>
      </c>
      <c r="P51" s="10" t="e">
        <f t="shared" si="10"/>
        <v>#NUM!</v>
      </c>
    </row>
    <row r="52" spans="1:16">
      <c r="A52" s="14">
        <v>1962</v>
      </c>
      <c r="B52" s="9" t="e">
        <f>'Pretax Min, Max, Mean'!P52</f>
        <v>#REF!</v>
      </c>
      <c r="C52" s="9">
        <f>'Pretax Min, Max, Mean'!Q52</f>
        <v>1287175.3134801323</v>
      </c>
      <c r="D52" s="9">
        <f>'Pretax Min, Max, Mean'!R52</f>
        <v>0</v>
      </c>
      <c r="E52" s="10" t="e">
        <f t="shared" si="0"/>
        <v>#NUM!</v>
      </c>
      <c r="F52" s="10" t="e">
        <f t="shared" si="1"/>
        <v>#NUM!</v>
      </c>
      <c r="G52" s="9" t="e">
        <f t="shared" si="11"/>
        <v>#NUM!</v>
      </c>
      <c r="H52" s="9" t="e">
        <f t="shared" si="11"/>
        <v>#NUM!</v>
      </c>
      <c r="I52" s="11" t="e">
        <f t="shared" si="3"/>
        <v>#NUM!</v>
      </c>
      <c r="J52" s="11" t="e">
        <f t="shared" si="4"/>
        <v>#NUM!</v>
      </c>
      <c r="K52" s="12" t="e">
        <f t="shared" si="5"/>
        <v>#NUM!</v>
      </c>
      <c r="L52" s="12" t="e">
        <f t="shared" si="6"/>
        <v>#NUM!</v>
      </c>
      <c r="M52" s="13" t="e">
        <f t="shared" si="7"/>
        <v>#NUM!</v>
      </c>
      <c r="N52" s="13" t="e">
        <f t="shared" si="8"/>
        <v>#NUM!</v>
      </c>
      <c r="O52" s="13" t="e">
        <f t="shared" si="9"/>
        <v>#NUM!</v>
      </c>
      <c r="P52" s="10" t="e">
        <f t="shared" si="10"/>
        <v>#NUM!</v>
      </c>
    </row>
    <row r="53" spans="1:16">
      <c r="A53" s="14">
        <v>1963</v>
      </c>
      <c r="B53" s="9" t="e">
        <f>'Pretax Min, Max, Mean'!P53</f>
        <v>#REF!</v>
      </c>
      <c r="C53" s="9">
        <f>'Pretax Min, Max, Mean'!Q53</f>
        <v>1317902.1829944442</v>
      </c>
      <c r="D53" s="9">
        <f>'Pretax Min, Max, Mean'!R53</f>
        <v>0</v>
      </c>
      <c r="E53" s="10" t="e">
        <f t="shared" si="0"/>
        <v>#NUM!</v>
      </c>
      <c r="F53" s="10" t="e">
        <f t="shared" si="1"/>
        <v>#NUM!</v>
      </c>
      <c r="G53" s="9" t="e">
        <f t="shared" si="11"/>
        <v>#NUM!</v>
      </c>
      <c r="H53" s="9" t="e">
        <f t="shared" si="11"/>
        <v>#NUM!</v>
      </c>
      <c r="I53" s="11" t="e">
        <f t="shared" si="3"/>
        <v>#NUM!</v>
      </c>
      <c r="J53" s="11" t="e">
        <f t="shared" si="4"/>
        <v>#NUM!</v>
      </c>
      <c r="K53" s="12" t="e">
        <f t="shared" si="5"/>
        <v>#NUM!</v>
      </c>
      <c r="L53" s="12" t="e">
        <f t="shared" si="6"/>
        <v>#NUM!</v>
      </c>
      <c r="M53" s="13" t="e">
        <f t="shared" si="7"/>
        <v>#NUM!</v>
      </c>
      <c r="N53" s="13" t="e">
        <f t="shared" si="8"/>
        <v>#NUM!</v>
      </c>
      <c r="O53" s="13" t="e">
        <f t="shared" si="9"/>
        <v>#NUM!</v>
      </c>
      <c r="P53" s="10" t="e">
        <f t="shared" si="10"/>
        <v>#NUM!</v>
      </c>
    </row>
    <row r="54" spans="1:16">
      <c r="A54" s="14">
        <v>1964</v>
      </c>
      <c r="B54" s="9" t="e">
        <f>'Pretax Min, Max, Mean'!P54</f>
        <v>#REF!</v>
      </c>
      <c r="C54" s="9">
        <f>'Pretax Min, Max, Mean'!Q54</f>
        <v>1341168.9671806451</v>
      </c>
      <c r="D54" s="9">
        <f>'Pretax Min, Max, Mean'!R54</f>
        <v>0</v>
      </c>
      <c r="E54" s="10" t="e">
        <f t="shared" si="0"/>
        <v>#NUM!</v>
      </c>
      <c r="F54" s="10" t="e">
        <f t="shared" si="1"/>
        <v>#NUM!</v>
      </c>
      <c r="G54" s="9" t="e">
        <f t="shared" si="11"/>
        <v>#NUM!</v>
      </c>
      <c r="H54" s="9" t="e">
        <f t="shared" si="11"/>
        <v>#NUM!</v>
      </c>
      <c r="I54" s="11" t="e">
        <f t="shared" si="3"/>
        <v>#NUM!</v>
      </c>
      <c r="J54" s="11" t="e">
        <f t="shared" si="4"/>
        <v>#NUM!</v>
      </c>
      <c r="K54" s="12" t="e">
        <f t="shared" si="5"/>
        <v>#NUM!</v>
      </c>
      <c r="L54" s="12" t="e">
        <f t="shared" si="6"/>
        <v>#NUM!</v>
      </c>
      <c r="M54" s="13" t="e">
        <f t="shared" si="7"/>
        <v>#NUM!</v>
      </c>
      <c r="N54" s="13" t="e">
        <f t="shared" si="8"/>
        <v>#NUM!</v>
      </c>
      <c r="O54" s="13" t="e">
        <f t="shared" si="9"/>
        <v>#NUM!</v>
      </c>
      <c r="P54" s="10" t="e">
        <f t="shared" si="10"/>
        <v>#NUM!</v>
      </c>
    </row>
    <row r="55" spans="1:16">
      <c r="A55" s="14">
        <v>1965</v>
      </c>
      <c r="B55" s="9" t="e">
        <f>'Pretax Min, Max, Mean'!P55</f>
        <v>#REF!</v>
      </c>
      <c r="C55" s="9">
        <f>'Pretax Min, Max, Mean'!Q55</f>
        <v>1387306.3876190477</v>
      </c>
      <c r="D55" s="9">
        <f>'Pretax Min, Max, Mean'!R55</f>
        <v>0</v>
      </c>
      <c r="E55" s="10" t="e">
        <f t="shared" si="0"/>
        <v>#NUM!</v>
      </c>
      <c r="F55" s="10" t="e">
        <f t="shared" si="1"/>
        <v>#NUM!</v>
      </c>
      <c r="G55" s="9" t="e">
        <f t="shared" si="11"/>
        <v>#NUM!</v>
      </c>
      <c r="H55" s="9" t="e">
        <f t="shared" si="11"/>
        <v>#NUM!</v>
      </c>
      <c r="I55" s="11" t="e">
        <f t="shared" si="3"/>
        <v>#NUM!</v>
      </c>
      <c r="J55" s="11" t="e">
        <f t="shared" si="4"/>
        <v>#NUM!</v>
      </c>
      <c r="K55" s="12" t="e">
        <f t="shared" si="5"/>
        <v>#NUM!</v>
      </c>
      <c r="L55" s="12" t="e">
        <f t="shared" si="6"/>
        <v>#NUM!</v>
      </c>
      <c r="M55" s="13" t="e">
        <f t="shared" si="7"/>
        <v>#NUM!</v>
      </c>
      <c r="N55" s="13" t="e">
        <f t="shared" si="8"/>
        <v>#NUM!</v>
      </c>
      <c r="O55" s="13" t="e">
        <f t="shared" si="9"/>
        <v>#NUM!</v>
      </c>
      <c r="P55" s="10" t="e">
        <f t="shared" si="10"/>
        <v>#NUM!</v>
      </c>
    </row>
    <row r="56" spans="1:16">
      <c r="A56" s="14">
        <v>1966</v>
      </c>
      <c r="B56" s="9" t="e">
        <f>'Pretax Min, Max, Mean'!P56</f>
        <v>#REF!</v>
      </c>
      <c r="C56" s="9">
        <f>'Pretax Min, Max, Mean'!Q56</f>
        <v>1397291.8766944446</v>
      </c>
      <c r="D56" s="9">
        <f>'Pretax Min, Max, Mean'!R56</f>
        <v>0</v>
      </c>
      <c r="E56" s="10" t="e">
        <f t="shared" si="0"/>
        <v>#NUM!</v>
      </c>
      <c r="F56" s="10" t="e">
        <f t="shared" si="1"/>
        <v>#NUM!</v>
      </c>
      <c r="G56" s="9" t="e">
        <f t="shared" si="11"/>
        <v>#NUM!</v>
      </c>
      <c r="H56" s="9" t="e">
        <f t="shared" si="11"/>
        <v>#NUM!</v>
      </c>
      <c r="I56" s="11" t="e">
        <f t="shared" si="3"/>
        <v>#NUM!</v>
      </c>
      <c r="J56" s="11" t="e">
        <f t="shared" si="4"/>
        <v>#NUM!</v>
      </c>
      <c r="K56" s="12" t="e">
        <f t="shared" si="5"/>
        <v>#NUM!</v>
      </c>
      <c r="L56" s="12" t="e">
        <f t="shared" si="6"/>
        <v>#NUM!</v>
      </c>
      <c r="M56" s="13" t="e">
        <f t="shared" si="7"/>
        <v>#NUM!</v>
      </c>
      <c r="N56" s="13" t="e">
        <f t="shared" si="8"/>
        <v>#NUM!</v>
      </c>
      <c r="O56" s="13" t="e">
        <f t="shared" si="9"/>
        <v>#NUM!</v>
      </c>
      <c r="P56" s="10" t="e">
        <f t="shared" si="10"/>
        <v>#NUM!</v>
      </c>
    </row>
    <row r="57" spans="1:16">
      <c r="A57" s="14">
        <v>1967</v>
      </c>
      <c r="B57" s="9" t="e">
        <f>'Pretax Min, Max, Mean'!P57</f>
        <v>#REF!</v>
      </c>
      <c r="C57" s="9">
        <f>'Pretax Min, Max, Mean'!Q57</f>
        <v>1408195.2751047905</v>
      </c>
      <c r="D57" s="9">
        <f>'Pretax Min, Max, Mean'!R57</f>
        <v>0</v>
      </c>
      <c r="E57" s="10" t="e">
        <f t="shared" si="0"/>
        <v>#NUM!</v>
      </c>
      <c r="F57" s="10" t="e">
        <f t="shared" si="1"/>
        <v>#NUM!</v>
      </c>
      <c r="G57" s="9" t="e">
        <f t="shared" si="11"/>
        <v>#NUM!</v>
      </c>
      <c r="H57" s="9" t="e">
        <f t="shared" si="11"/>
        <v>#NUM!</v>
      </c>
      <c r="I57" s="11" t="e">
        <f t="shared" si="3"/>
        <v>#NUM!</v>
      </c>
      <c r="J57" s="11" t="e">
        <f t="shared" si="4"/>
        <v>#NUM!</v>
      </c>
      <c r="K57" s="12" t="e">
        <f t="shared" si="5"/>
        <v>#NUM!</v>
      </c>
      <c r="L57" s="12" t="e">
        <f t="shared" si="6"/>
        <v>#NUM!</v>
      </c>
      <c r="M57" s="13" t="e">
        <f t="shared" si="7"/>
        <v>#NUM!</v>
      </c>
      <c r="N57" s="13" t="e">
        <f t="shared" si="8"/>
        <v>#NUM!</v>
      </c>
      <c r="O57" s="13" t="e">
        <f t="shared" si="9"/>
        <v>#NUM!</v>
      </c>
      <c r="P57" s="10" t="e">
        <f t="shared" si="10"/>
        <v>#NUM!</v>
      </c>
    </row>
    <row r="58" spans="1:16">
      <c r="A58" s="14">
        <v>1968</v>
      </c>
      <c r="B58" s="9" t="e">
        <f>'Pretax Min, Max, Mean'!P58</f>
        <v>#REF!</v>
      </c>
      <c r="C58" s="9">
        <f>'Pretax Min, Max, Mean'!Q58</f>
        <v>1379631.5742997127</v>
      </c>
      <c r="D58" s="9">
        <f>'Pretax Min, Max, Mean'!R58</f>
        <v>0</v>
      </c>
      <c r="E58" s="10" t="e">
        <f t="shared" si="0"/>
        <v>#NUM!</v>
      </c>
      <c r="F58" s="10" t="e">
        <f t="shared" si="1"/>
        <v>#NUM!</v>
      </c>
      <c r="G58" s="9" t="e">
        <f t="shared" si="11"/>
        <v>#NUM!</v>
      </c>
      <c r="H58" s="9" t="e">
        <f t="shared" si="11"/>
        <v>#NUM!</v>
      </c>
      <c r="I58" s="11" t="e">
        <f t="shared" si="3"/>
        <v>#NUM!</v>
      </c>
      <c r="J58" s="11" t="e">
        <f t="shared" si="4"/>
        <v>#NUM!</v>
      </c>
      <c r="K58" s="12" t="e">
        <f t="shared" si="5"/>
        <v>#NUM!</v>
      </c>
      <c r="L58" s="12" t="e">
        <f t="shared" si="6"/>
        <v>#NUM!</v>
      </c>
      <c r="M58" s="13" t="e">
        <f t="shared" si="7"/>
        <v>#NUM!</v>
      </c>
      <c r="N58" s="13" t="e">
        <f t="shared" si="8"/>
        <v>#NUM!</v>
      </c>
      <c r="O58" s="13" t="e">
        <f t="shared" si="9"/>
        <v>#NUM!</v>
      </c>
      <c r="P58" s="10" t="e">
        <f t="shared" si="10"/>
        <v>#NUM!</v>
      </c>
    </row>
    <row r="59" spans="1:16">
      <c r="A59" s="14">
        <v>1969</v>
      </c>
      <c r="B59" s="9" t="e">
        <f>'Pretax Min, Max, Mean'!P59</f>
        <v>#REF!</v>
      </c>
      <c r="C59" s="9">
        <f>'Pretax Min, Max, Mean'!Q59</f>
        <v>1372793.0057801087</v>
      </c>
      <c r="D59" s="9">
        <f>'Pretax Min, Max, Mean'!R59</f>
        <v>0</v>
      </c>
      <c r="E59" s="10" t="e">
        <f t="shared" si="0"/>
        <v>#NUM!</v>
      </c>
      <c r="F59" s="10" t="e">
        <f t="shared" si="1"/>
        <v>#NUM!</v>
      </c>
      <c r="G59" s="9" t="e">
        <f t="shared" si="11"/>
        <v>#NUM!</v>
      </c>
      <c r="H59" s="9" t="e">
        <f t="shared" si="11"/>
        <v>#NUM!</v>
      </c>
      <c r="I59" s="11" t="e">
        <f t="shared" si="3"/>
        <v>#NUM!</v>
      </c>
      <c r="J59" s="11" t="e">
        <f t="shared" si="4"/>
        <v>#NUM!</v>
      </c>
      <c r="K59" s="12" t="e">
        <f t="shared" si="5"/>
        <v>#NUM!</v>
      </c>
      <c r="L59" s="12" t="e">
        <f t="shared" si="6"/>
        <v>#NUM!</v>
      </c>
      <c r="M59" s="13" t="e">
        <f t="shared" si="7"/>
        <v>#NUM!</v>
      </c>
      <c r="N59" s="13" t="e">
        <f t="shared" si="8"/>
        <v>#NUM!</v>
      </c>
      <c r="O59" s="13" t="e">
        <f t="shared" si="9"/>
        <v>#NUM!</v>
      </c>
      <c r="P59" s="10" t="e">
        <f t="shared" si="10"/>
        <v>#NUM!</v>
      </c>
    </row>
    <row r="60" spans="1:16">
      <c r="A60" s="14">
        <v>1970</v>
      </c>
      <c r="B60" s="9" t="e">
        <f>'Pretax Min, Max, Mean'!P60</f>
        <v>#REF!</v>
      </c>
      <c r="C60" s="9">
        <f>'Pretax Min, Max, Mean'!Q60</f>
        <v>1349385.6587853094</v>
      </c>
      <c r="D60" s="9">
        <f>'Pretax Min, Max, Mean'!R60</f>
        <v>0</v>
      </c>
      <c r="E60" s="10" t="e">
        <f t="shared" si="0"/>
        <v>#NUM!</v>
      </c>
      <c r="F60" s="10" t="e">
        <f t="shared" si="1"/>
        <v>#NUM!</v>
      </c>
      <c r="G60" s="9" t="e">
        <f t="shared" si="11"/>
        <v>#NUM!</v>
      </c>
      <c r="H60" s="9" t="e">
        <f t="shared" si="11"/>
        <v>#NUM!</v>
      </c>
      <c r="I60" s="11" t="e">
        <f t="shared" si="3"/>
        <v>#NUM!</v>
      </c>
      <c r="J60" s="11" t="e">
        <f t="shared" si="4"/>
        <v>#NUM!</v>
      </c>
      <c r="K60" s="12" t="e">
        <f t="shared" si="5"/>
        <v>#NUM!</v>
      </c>
      <c r="L60" s="12" t="e">
        <f t="shared" si="6"/>
        <v>#NUM!</v>
      </c>
      <c r="M60" s="13" t="e">
        <f t="shared" si="7"/>
        <v>#NUM!</v>
      </c>
      <c r="N60" s="13" t="e">
        <f t="shared" si="8"/>
        <v>#NUM!</v>
      </c>
      <c r="O60" s="13" t="e">
        <f t="shared" si="9"/>
        <v>#NUM!</v>
      </c>
      <c r="P60" s="10" t="e">
        <f t="shared" si="10"/>
        <v>#NUM!</v>
      </c>
    </row>
    <row r="61" spans="1:16">
      <c r="A61" s="14">
        <v>1971</v>
      </c>
      <c r="B61" s="9" t="e">
        <f>'Pretax Min, Max, Mean'!P61</f>
        <v>#REF!</v>
      </c>
      <c r="C61" s="9">
        <f>'Pretax Min, Max, Mean'!Q61</f>
        <v>1355886.6574592593</v>
      </c>
      <c r="D61" s="9">
        <f>'Pretax Min, Max, Mean'!R61</f>
        <v>0</v>
      </c>
      <c r="E61" s="10" t="e">
        <f t="shared" si="0"/>
        <v>#NUM!</v>
      </c>
      <c r="F61" s="10" t="e">
        <f t="shared" si="1"/>
        <v>#NUM!</v>
      </c>
      <c r="G61" s="9" t="e">
        <f t="shared" si="11"/>
        <v>#NUM!</v>
      </c>
      <c r="H61" s="9" t="e">
        <f t="shared" si="11"/>
        <v>#NUM!</v>
      </c>
      <c r="I61" s="11" t="e">
        <f t="shared" si="3"/>
        <v>#NUM!</v>
      </c>
      <c r="J61" s="11" t="e">
        <f t="shared" si="4"/>
        <v>#NUM!</v>
      </c>
      <c r="K61" s="12" t="e">
        <f t="shared" si="5"/>
        <v>#NUM!</v>
      </c>
      <c r="L61" s="12" t="e">
        <f t="shared" si="6"/>
        <v>#NUM!</v>
      </c>
      <c r="M61" s="13" t="e">
        <f t="shared" si="7"/>
        <v>#NUM!</v>
      </c>
      <c r="N61" s="13" t="e">
        <f t="shared" si="8"/>
        <v>#NUM!</v>
      </c>
      <c r="O61" s="13" t="e">
        <f t="shared" si="9"/>
        <v>#NUM!</v>
      </c>
      <c r="P61" s="10" t="e">
        <f t="shared" si="10"/>
        <v>#NUM!</v>
      </c>
    </row>
    <row r="62" spans="1:16">
      <c r="A62" s="14">
        <v>1972</v>
      </c>
      <c r="B62" s="9" t="e">
        <f>'Pretax Min, Max, Mean'!P62</f>
        <v>#REF!</v>
      </c>
      <c r="C62" s="9">
        <f>'Pretax Min, Max, Mean'!Q62</f>
        <v>1354477.7660789476</v>
      </c>
      <c r="D62" s="9">
        <f>'Pretax Min, Max, Mean'!R62</f>
        <v>0</v>
      </c>
      <c r="E62" s="10" t="e">
        <f t="shared" si="0"/>
        <v>#NUM!</v>
      </c>
      <c r="F62" s="10" t="e">
        <f t="shared" si="1"/>
        <v>#NUM!</v>
      </c>
      <c r="G62" s="9" t="e">
        <f t="shared" si="11"/>
        <v>#NUM!</v>
      </c>
      <c r="H62" s="9" t="e">
        <f t="shared" si="11"/>
        <v>#NUM!</v>
      </c>
      <c r="I62" s="11" t="e">
        <f t="shared" si="3"/>
        <v>#NUM!</v>
      </c>
      <c r="J62" s="11" t="e">
        <f t="shared" si="4"/>
        <v>#NUM!</v>
      </c>
      <c r="K62" s="12" t="e">
        <f t="shared" si="5"/>
        <v>#NUM!</v>
      </c>
      <c r="L62" s="12" t="e">
        <f t="shared" si="6"/>
        <v>#NUM!</v>
      </c>
      <c r="M62" s="13" t="e">
        <f t="shared" si="7"/>
        <v>#NUM!</v>
      </c>
      <c r="N62" s="13" t="e">
        <f t="shared" si="8"/>
        <v>#NUM!</v>
      </c>
      <c r="O62" s="13" t="e">
        <f t="shared" si="9"/>
        <v>#NUM!</v>
      </c>
      <c r="P62" s="10" t="e">
        <f t="shared" si="10"/>
        <v>#NUM!</v>
      </c>
    </row>
    <row r="63" spans="1:16">
      <c r="A63" s="14">
        <v>1973</v>
      </c>
      <c r="B63" s="9" t="e">
        <f>'Pretax Min, Max, Mean'!P63</f>
        <v>#REF!</v>
      </c>
      <c r="C63" s="9">
        <f>'Pretax Min, Max, Mean'!Q63</f>
        <v>1337024.877063063</v>
      </c>
      <c r="D63" s="9">
        <f>'Pretax Min, Max, Mean'!R63</f>
        <v>0</v>
      </c>
      <c r="E63" s="10" t="e">
        <f t="shared" si="0"/>
        <v>#NUM!</v>
      </c>
      <c r="F63" s="10" t="e">
        <f t="shared" si="1"/>
        <v>#NUM!</v>
      </c>
      <c r="G63" s="9" t="e">
        <f t="shared" si="11"/>
        <v>#NUM!</v>
      </c>
      <c r="H63" s="9" t="e">
        <f t="shared" si="11"/>
        <v>#NUM!</v>
      </c>
      <c r="I63" s="11" t="e">
        <f t="shared" si="3"/>
        <v>#NUM!</v>
      </c>
      <c r="J63" s="11" t="e">
        <f t="shared" si="4"/>
        <v>#NUM!</v>
      </c>
      <c r="K63" s="12" t="e">
        <f t="shared" si="5"/>
        <v>#NUM!</v>
      </c>
      <c r="L63" s="12" t="e">
        <f t="shared" si="6"/>
        <v>#NUM!</v>
      </c>
      <c r="M63" s="13" t="e">
        <f t="shared" si="7"/>
        <v>#NUM!</v>
      </c>
      <c r="N63" s="13" t="e">
        <f t="shared" si="8"/>
        <v>#NUM!</v>
      </c>
      <c r="O63" s="13" t="e">
        <f t="shared" si="9"/>
        <v>#NUM!</v>
      </c>
      <c r="P63" s="10" t="e">
        <f t="shared" si="10"/>
        <v>#NUM!</v>
      </c>
    </row>
    <row r="64" spans="1:16">
      <c r="A64" s="14">
        <v>1974</v>
      </c>
      <c r="B64" s="9" t="e">
        <f>'Pretax Min, Max, Mean'!P64</f>
        <v>#REF!</v>
      </c>
      <c r="C64" s="9">
        <f>'Pretax Min, Max, Mean'!Q64</f>
        <v>1255218.7477965518</v>
      </c>
      <c r="D64" s="9">
        <f>'Pretax Min, Max, Mean'!R64</f>
        <v>0</v>
      </c>
      <c r="E64" s="10" t="e">
        <f t="shared" si="0"/>
        <v>#NUM!</v>
      </c>
      <c r="F64" s="10" t="e">
        <f t="shared" si="1"/>
        <v>#NUM!</v>
      </c>
      <c r="G64" s="9" t="e">
        <f t="shared" si="11"/>
        <v>#NUM!</v>
      </c>
      <c r="H64" s="9" t="e">
        <f t="shared" si="11"/>
        <v>#NUM!</v>
      </c>
      <c r="I64" s="11" t="e">
        <f t="shared" si="3"/>
        <v>#NUM!</v>
      </c>
      <c r="J64" s="11" t="e">
        <f t="shared" si="4"/>
        <v>#NUM!</v>
      </c>
      <c r="K64" s="12" t="e">
        <f t="shared" si="5"/>
        <v>#NUM!</v>
      </c>
      <c r="L64" s="12" t="e">
        <f t="shared" si="6"/>
        <v>#NUM!</v>
      </c>
      <c r="M64" s="13" t="e">
        <f t="shared" si="7"/>
        <v>#NUM!</v>
      </c>
      <c r="N64" s="13" t="e">
        <f t="shared" si="8"/>
        <v>#NUM!</v>
      </c>
      <c r="O64" s="13" t="e">
        <f t="shared" si="9"/>
        <v>#NUM!</v>
      </c>
      <c r="P64" s="10" t="e">
        <f t="shared" si="10"/>
        <v>#NUM!</v>
      </c>
    </row>
    <row r="65" spans="1:16">
      <c r="A65" s="14">
        <v>1975</v>
      </c>
      <c r="B65" s="9" t="e">
        <f>'Pretax Min, Max, Mean'!P65</f>
        <v>#REF!</v>
      </c>
      <c r="C65" s="9">
        <f>'Pretax Min, Max, Mean'!Q65</f>
        <v>1162010.7112657991</v>
      </c>
      <c r="D65" s="9">
        <f>'Pretax Min, Max, Mean'!R65</f>
        <v>0</v>
      </c>
      <c r="E65" s="10" t="e">
        <f t="shared" si="0"/>
        <v>#NUM!</v>
      </c>
      <c r="F65" s="10" t="e">
        <f t="shared" si="1"/>
        <v>#NUM!</v>
      </c>
      <c r="G65" s="9" t="e">
        <f t="shared" si="11"/>
        <v>#NUM!</v>
      </c>
      <c r="H65" s="9" t="e">
        <f t="shared" si="11"/>
        <v>#NUM!</v>
      </c>
      <c r="I65" s="11" t="e">
        <f t="shared" si="3"/>
        <v>#NUM!</v>
      </c>
      <c r="J65" s="11" t="e">
        <f t="shared" si="4"/>
        <v>#NUM!</v>
      </c>
      <c r="K65" s="12" t="e">
        <f t="shared" si="5"/>
        <v>#NUM!</v>
      </c>
      <c r="L65" s="12" t="e">
        <f t="shared" si="6"/>
        <v>#NUM!</v>
      </c>
      <c r="M65" s="13" t="e">
        <f t="shared" si="7"/>
        <v>#NUM!</v>
      </c>
      <c r="N65" s="13" t="e">
        <f t="shared" si="8"/>
        <v>#NUM!</v>
      </c>
      <c r="O65" s="13" t="e">
        <f t="shared" si="9"/>
        <v>#NUM!</v>
      </c>
      <c r="P65" s="10" t="e">
        <f t="shared" si="10"/>
        <v>#NUM!</v>
      </c>
    </row>
    <row r="66" spans="1:16">
      <c r="A66" s="14">
        <v>1976</v>
      </c>
      <c r="B66" s="9" t="e">
        <f>'Pretax Min, Max, Mean'!P66</f>
        <v>#REF!</v>
      </c>
      <c r="C66" s="9">
        <f>'Pretax Min, Max, Mean'!Q66</f>
        <v>1129390.5379899824</v>
      </c>
      <c r="D66" s="9">
        <f>'Pretax Min, Max, Mean'!R66</f>
        <v>0</v>
      </c>
      <c r="E66" s="10" t="e">
        <f t="shared" si="0"/>
        <v>#NUM!</v>
      </c>
      <c r="F66" s="10" t="e">
        <f t="shared" si="1"/>
        <v>#NUM!</v>
      </c>
      <c r="G66" s="9" t="e">
        <f t="shared" si="11"/>
        <v>#NUM!</v>
      </c>
      <c r="H66" s="9" t="e">
        <f t="shared" si="11"/>
        <v>#NUM!</v>
      </c>
      <c r="I66" s="11" t="e">
        <f t="shared" si="3"/>
        <v>#NUM!</v>
      </c>
      <c r="J66" s="11" t="e">
        <f t="shared" si="4"/>
        <v>#NUM!</v>
      </c>
      <c r="K66" s="12" t="e">
        <f t="shared" si="5"/>
        <v>#NUM!</v>
      </c>
      <c r="L66" s="12" t="e">
        <f t="shared" si="6"/>
        <v>#NUM!</v>
      </c>
      <c r="M66" s="13" t="e">
        <f t="shared" si="7"/>
        <v>#NUM!</v>
      </c>
      <c r="N66" s="13" t="e">
        <f t="shared" si="8"/>
        <v>#NUM!</v>
      </c>
      <c r="O66" s="13" t="e">
        <f t="shared" si="9"/>
        <v>#NUM!</v>
      </c>
      <c r="P66" s="10" t="e">
        <f t="shared" si="10"/>
        <v>#NUM!</v>
      </c>
    </row>
    <row r="67" spans="1:16">
      <c r="A67" s="14">
        <v>1977</v>
      </c>
      <c r="B67" s="9" t="e">
        <f>'Pretax Min, Max, Mean'!P67</f>
        <v>#REF!</v>
      </c>
      <c r="C67" s="9">
        <f>'Pretax Min, Max, Mean'!Q67</f>
        <v>1071399.8529351484</v>
      </c>
      <c r="D67" s="9">
        <f>'Pretax Min, Max, Mean'!R67</f>
        <v>0</v>
      </c>
      <c r="E67" s="10" t="e">
        <f t="shared" si="0"/>
        <v>#NUM!</v>
      </c>
      <c r="F67" s="10" t="e">
        <f t="shared" si="1"/>
        <v>#NUM!</v>
      </c>
      <c r="G67" s="9" t="e">
        <f t="shared" si="11"/>
        <v>#NUM!</v>
      </c>
      <c r="H67" s="9" t="e">
        <f t="shared" si="11"/>
        <v>#NUM!</v>
      </c>
      <c r="I67" s="11" t="e">
        <f t="shared" si="3"/>
        <v>#NUM!</v>
      </c>
      <c r="J67" s="11" t="e">
        <f t="shared" si="4"/>
        <v>#NUM!</v>
      </c>
      <c r="K67" s="12" t="e">
        <f t="shared" si="5"/>
        <v>#NUM!</v>
      </c>
      <c r="L67" s="12" t="e">
        <f t="shared" si="6"/>
        <v>#NUM!</v>
      </c>
      <c r="M67" s="13" t="e">
        <f t="shared" si="7"/>
        <v>#NUM!</v>
      </c>
      <c r="N67" s="13" t="e">
        <f t="shared" si="8"/>
        <v>#NUM!</v>
      </c>
      <c r="O67" s="13" t="e">
        <f t="shared" si="9"/>
        <v>#NUM!</v>
      </c>
      <c r="P67" s="10" t="e">
        <f t="shared" si="10"/>
        <v>#NUM!</v>
      </c>
    </row>
    <row r="68" spans="1:16">
      <c r="A68" s="14">
        <v>1978</v>
      </c>
      <c r="B68" s="9" t="e">
        <f>'Pretax Min, Max, Mean'!P68</f>
        <v>#REF!</v>
      </c>
      <c r="C68" s="9">
        <f>'Pretax Min, Max, Mean'!Q68</f>
        <v>1002064.0509723927</v>
      </c>
      <c r="D68" s="9">
        <f>'Pretax Min, Max, Mean'!R68</f>
        <v>0</v>
      </c>
      <c r="E68" s="10" t="e">
        <f t="shared" ref="E68:E104" si="12">LN(C68)-F68^2/2</f>
        <v>#NUM!</v>
      </c>
      <c r="F68" s="10" t="e">
        <f t="shared" ref="F68:F104" si="13">(LN(D68)-LN(B68))/6</f>
        <v>#NUM!</v>
      </c>
      <c r="G68" s="9" t="e">
        <f t="shared" ref="G68:H104" si="14">_xlfn.LOGNORM.INV(G$2,$E68,$F68)</f>
        <v>#NUM!</v>
      </c>
      <c r="H68" s="9" t="e">
        <f t="shared" si="14"/>
        <v>#NUM!</v>
      </c>
      <c r="I68" s="11" t="e">
        <f t="shared" ref="I68:I104" si="15">(LN(G68)-($E68+$F68^2))/$F68</f>
        <v>#NUM!</v>
      </c>
      <c r="J68" s="11" t="e">
        <f t="shared" ref="J68:J104" si="16">(LN(H68)-($E68+$F68^2))/$F68</f>
        <v>#NUM!</v>
      </c>
      <c r="K68" s="12" t="e">
        <f t="shared" ref="K68:K104" si="17">_xlfn.NORM.DIST(I68,0,1,TRUE)</f>
        <v>#NUM!</v>
      </c>
      <c r="L68" s="12" t="e">
        <f t="shared" ref="L68:L104" si="18">_xlfn.NORM.DIST(J68,0,1,TRUE)</f>
        <v>#NUM!</v>
      </c>
      <c r="M68" s="13" t="e">
        <f t="shared" ref="M68:M104" si="19">K68</f>
        <v>#NUM!</v>
      </c>
      <c r="N68" s="13" t="e">
        <f t="shared" ref="N68:N104" si="20">L68-K68</f>
        <v>#NUM!</v>
      </c>
      <c r="O68" s="13" t="e">
        <f t="shared" ref="O68:O104" si="21">1-L68</f>
        <v>#NUM!</v>
      </c>
      <c r="P68" s="10" t="e">
        <f t="shared" ref="P68:P104" si="22">2*_xlfn.NORM.DIST(F68/SQRT(2),0,1,TRUE)-1</f>
        <v>#NUM!</v>
      </c>
    </row>
    <row r="69" spans="1:16">
      <c r="A69" s="14">
        <v>1979</v>
      </c>
      <c r="B69" s="9" t="e">
        <f>'Pretax Min, Max, Mean'!P69</f>
        <v>#REF!</v>
      </c>
      <c r="C69" s="9">
        <f>'Pretax Min, Max, Mean'!Q69</f>
        <v>934671.44385674933</v>
      </c>
      <c r="D69" s="9">
        <f>'Pretax Min, Max, Mean'!R69</f>
        <v>0</v>
      </c>
      <c r="E69" s="10" t="e">
        <f t="shared" si="12"/>
        <v>#NUM!</v>
      </c>
      <c r="F69" s="10" t="e">
        <f t="shared" si="13"/>
        <v>#NUM!</v>
      </c>
      <c r="G69" s="9" t="e">
        <f t="shared" si="14"/>
        <v>#NUM!</v>
      </c>
      <c r="H69" s="9" t="e">
        <f t="shared" si="14"/>
        <v>#NUM!</v>
      </c>
      <c r="I69" s="11" t="e">
        <f t="shared" si="15"/>
        <v>#NUM!</v>
      </c>
      <c r="J69" s="11" t="e">
        <f t="shared" si="16"/>
        <v>#NUM!</v>
      </c>
      <c r="K69" s="12" t="e">
        <f t="shared" si="17"/>
        <v>#NUM!</v>
      </c>
      <c r="L69" s="12" t="e">
        <f t="shared" si="18"/>
        <v>#NUM!</v>
      </c>
      <c r="M69" s="13" t="e">
        <f t="shared" si="19"/>
        <v>#NUM!</v>
      </c>
      <c r="N69" s="13" t="e">
        <f t="shared" si="20"/>
        <v>#NUM!</v>
      </c>
      <c r="O69" s="13" t="e">
        <f t="shared" si="21"/>
        <v>#NUM!</v>
      </c>
      <c r="P69" s="10" t="e">
        <f t="shared" si="22"/>
        <v>#NUM!</v>
      </c>
    </row>
    <row r="70" spans="1:16">
      <c r="A70" s="14">
        <v>1980</v>
      </c>
      <c r="B70" s="9">
        <f>'Pretax Min, Max, Mean'!P70</f>
        <v>724699.67786407762</v>
      </c>
      <c r="C70" s="9">
        <f>'Pretax Min, Max, Mean'!Q70</f>
        <v>873105.74331310682</v>
      </c>
      <c r="D70" s="9">
        <f>'Pretax Min, Max, Mean'!R70</f>
        <v>10529539.096894417</v>
      </c>
      <c r="E70" s="10">
        <f t="shared" si="12"/>
        <v>13.580340387396276</v>
      </c>
      <c r="F70" s="10">
        <f t="shared" si="13"/>
        <v>0.44603041701481799</v>
      </c>
      <c r="G70" s="9">
        <f t="shared" si="14"/>
        <v>1399956.0015146912</v>
      </c>
      <c r="H70" s="9">
        <f t="shared" si="14"/>
        <v>2231004.0746164038</v>
      </c>
      <c r="I70" s="11">
        <f t="shared" si="15"/>
        <v>0.83552114852978088</v>
      </c>
      <c r="J70" s="11">
        <f t="shared" si="16"/>
        <v>1.8803174570260242</v>
      </c>
      <c r="K70" s="12">
        <f t="shared" si="17"/>
        <v>0.79828782772946538</v>
      </c>
      <c r="L70" s="12">
        <f t="shared" si="18"/>
        <v>0.96996758723816656</v>
      </c>
      <c r="M70" s="13">
        <f t="shared" si="19"/>
        <v>0.79828782772946538</v>
      </c>
      <c r="N70" s="13">
        <f t="shared" si="20"/>
        <v>0.17167975950870118</v>
      </c>
      <c r="O70" s="13">
        <f t="shared" si="21"/>
        <v>3.0032412761833438E-2</v>
      </c>
      <c r="P70" s="10">
        <f t="shared" si="22"/>
        <v>0.24753530120915945</v>
      </c>
    </row>
    <row r="71" spans="1:16">
      <c r="A71" s="14">
        <v>1981</v>
      </c>
      <c r="B71" s="9">
        <f>'Pretax Min, Max, Mean'!P71</f>
        <v>656933.48136413633</v>
      </c>
      <c r="C71" s="9">
        <f>'Pretax Min, Max, Mean'!Q71</f>
        <v>803038.77714884491</v>
      </c>
      <c r="D71" s="9">
        <f>'Pretax Min, Max, Mean'!R71</f>
        <v>9394849.3416501638</v>
      </c>
      <c r="E71" s="10">
        <f t="shared" si="12"/>
        <v>13.497861371441561</v>
      </c>
      <c r="F71" s="10">
        <f t="shared" si="13"/>
        <v>0.44338901806123054</v>
      </c>
      <c r="G71" s="9">
        <f t="shared" si="14"/>
        <v>1284766.1324870065</v>
      </c>
      <c r="H71" s="9">
        <f t="shared" si="14"/>
        <v>2041792.1212486643</v>
      </c>
      <c r="I71" s="11">
        <f t="shared" si="15"/>
        <v>0.83816254748336927</v>
      </c>
      <c r="J71" s="11">
        <f t="shared" si="16"/>
        <v>1.8829588559796095</v>
      </c>
      <c r="K71" s="12">
        <f t="shared" si="17"/>
        <v>0.79903029085200905</v>
      </c>
      <c r="L71" s="12">
        <f t="shared" si="18"/>
        <v>0.97014702799210162</v>
      </c>
      <c r="M71" s="13">
        <f t="shared" si="19"/>
        <v>0.79903029085200905</v>
      </c>
      <c r="N71" s="13">
        <f t="shared" si="20"/>
        <v>0.17111673714009257</v>
      </c>
      <c r="O71" s="13">
        <f t="shared" si="21"/>
        <v>2.9852972007898382E-2</v>
      </c>
      <c r="P71" s="10">
        <f t="shared" si="22"/>
        <v>0.24611694028473607</v>
      </c>
    </row>
    <row r="72" spans="1:16">
      <c r="A72" s="14">
        <v>1982</v>
      </c>
      <c r="B72" s="9">
        <f>'Pretax Min, Max, Mean'!P72</f>
        <v>618810.91664248693</v>
      </c>
      <c r="C72" s="9">
        <f>'Pretax Min, Max, Mean'!Q72</f>
        <v>748366.28157896374</v>
      </c>
      <c r="D72" s="9">
        <f>'Pretax Min, Max, Mean'!R72</f>
        <v>8493899.8444611393</v>
      </c>
      <c r="E72" s="10">
        <f t="shared" si="12"/>
        <v>13.430359593586607</v>
      </c>
      <c r="F72" s="10">
        <f t="shared" si="13"/>
        <v>0.43655062654992643</v>
      </c>
      <c r="G72" s="9">
        <f t="shared" si="14"/>
        <v>1190425.9384083692</v>
      </c>
      <c r="H72" s="9">
        <f t="shared" si="14"/>
        <v>1878394.9413935461</v>
      </c>
      <c r="I72" s="11">
        <f t="shared" si="15"/>
        <v>0.8450009389946751</v>
      </c>
      <c r="J72" s="11">
        <f t="shared" si="16"/>
        <v>1.8897972474909148</v>
      </c>
      <c r="K72" s="12">
        <f t="shared" si="17"/>
        <v>0.80094484261302734</v>
      </c>
      <c r="L72" s="12">
        <f t="shared" si="18"/>
        <v>0.97060745908015733</v>
      </c>
      <c r="M72" s="13">
        <f t="shared" si="19"/>
        <v>0.80094484261302734</v>
      </c>
      <c r="N72" s="13">
        <f t="shared" si="20"/>
        <v>0.16966261646712999</v>
      </c>
      <c r="O72" s="13">
        <f t="shared" si="21"/>
        <v>2.9392540919842669E-2</v>
      </c>
      <c r="P72" s="10">
        <f t="shared" si="22"/>
        <v>0.242441057340264</v>
      </c>
    </row>
    <row r="73" spans="1:16">
      <c r="A73" s="14">
        <v>1983</v>
      </c>
      <c r="B73" s="9">
        <f>'Pretax Min, Max, Mean'!P73</f>
        <v>599550.73751004029</v>
      </c>
      <c r="C73" s="9">
        <f>'Pretax Min, Max, Mean'!Q73</f>
        <v>752615.55572620488</v>
      </c>
      <c r="D73" s="9">
        <f>'Pretax Min, Max, Mean'!R73</f>
        <v>8218234.1819628514</v>
      </c>
      <c r="E73" s="10">
        <f t="shared" si="12"/>
        <v>13.436121524835603</v>
      </c>
      <c r="F73" s="10">
        <f t="shared" si="13"/>
        <v>0.43632167355499202</v>
      </c>
      <c r="G73" s="9">
        <f t="shared" si="14"/>
        <v>1196953.6340507749</v>
      </c>
      <c r="H73" s="9">
        <f t="shared" si="14"/>
        <v>1888243.3728819841</v>
      </c>
      <c r="I73" s="11">
        <f t="shared" si="15"/>
        <v>0.84522989198960707</v>
      </c>
      <c r="J73" s="11">
        <f t="shared" si="16"/>
        <v>1.8900262004858488</v>
      </c>
      <c r="K73" s="12">
        <f t="shared" si="17"/>
        <v>0.80100875212155731</v>
      </c>
      <c r="L73" s="12">
        <f t="shared" si="18"/>
        <v>0.97062277197127511</v>
      </c>
      <c r="M73" s="13">
        <f t="shared" si="19"/>
        <v>0.80100875212155731</v>
      </c>
      <c r="N73" s="13">
        <f t="shared" si="20"/>
        <v>0.1696140198497178</v>
      </c>
      <c r="O73" s="13">
        <f t="shared" si="21"/>
        <v>2.9377228028724889E-2</v>
      </c>
      <c r="P73" s="10">
        <f t="shared" si="22"/>
        <v>0.24231789138841897</v>
      </c>
    </row>
    <row r="74" spans="1:16">
      <c r="A74" s="14">
        <v>1984</v>
      </c>
      <c r="B74" s="9">
        <f>'Pretax Min, Max, Mean'!P74</f>
        <v>574737.76184793073</v>
      </c>
      <c r="C74" s="9">
        <f>'Pretax Min, Max, Mean'!Q74</f>
        <v>768993.04948152066</v>
      </c>
      <c r="D74" s="9">
        <f>'Pretax Min, Max, Mean'!R74</f>
        <v>9117642.7251308952</v>
      </c>
      <c r="E74" s="10">
        <f t="shared" si="12"/>
        <v>13.446726274475095</v>
      </c>
      <c r="F74" s="10">
        <f t="shared" si="13"/>
        <v>0.46067545102013224</v>
      </c>
      <c r="G74" s="9">
        <f t="shared" si="14"/>
        <v>1248065.8861880661</v>
      </c>
      <c r="H74" s="9">
        <f t="shared" si="14"/>
        <v>2019615.3502537017</v>
      </c>
      <c r="I74" s="11">
        <f t="shared" si="15"/>
        <v>0.82087611452447029</v>
      </c>
      <c r="J74" s="11">
        <f t="shared" si="16"/>
        <v>1.8656724230207111</v>
      </c>
      <c r="K74" s="12">
        <f t="shared" si="17"/>
        <v>0.79414158119463374</v>
      </c>
      <c r="L74" s="12">
        <f t="shared" si="18"/>
        <v>0.96895639490768193</v>
      </c>
      <c r="M74" s="13">
        <f t="shared" si="19"/>
        <v>0.79414158119463374</v>
      </c>
      <c r="N74" s="13">
        <f t="shared" si="20"/>
        <v>0.17481481371304819</v>
      </c>
      <c r="O74" s="13">
        <f t="shared" si="21"/>
        <v>3.1043605092318072E-2</v>
      </c>
      <c r="P74" s="10">
        <f t="shared" si="22"/>
        <v>0.25538401860629922</v>
      </c>
    </row>
    <row r="75" spans="1:16">
      <c r="A75" s="14">
        <v>1985</v>
      </c>
      <c r="B75" s="9">
        <f>'Pretax Min, Max, Mean'!P75</f>
        <v>554974.47449814132</v>
      </c>
      <c r="C75" s="9">
        <f>'Pretax Min, Max, Mean'!Q75</f>
        <v>789724.9572800186</v>
      </c>
      <c r="D75" s="9">
        <f>'Pretax Min, Max, Mean'!R75</f>
        <v>9432705.6343085486</v>
      </c>
      <c r="E75" s="10">
        <f t="shared" si="12"/>
        <v>13.467968058468765</v>
      </c>
      <c r="F75" s="10">
        <f t="shared" si="13"/>
        <v>0.47216935523718401</v>
      </c>
      <c r="G75" s="9">
        <f t="shared" si="14"/>
        <v>1293778.331985373</v>
      </c>
      <c r="H75" s="9">
        <f t="shared" si="14"/>
        <v>2118880.061556072</v>
      </c>
      <c r="I75" s="11">
        <f t="shared" si="15"/>
        <v>0.80938221030741575</v>
      </c>
      <c r="J75" s="11">
        <f t="shared" si="16"/>
        <v>1.8541785188036537</v>
      </c>
      <c r="K75" s="12">
        <f t="shared" si="17"/>
        <v>0.79085233417000411</v>
      </c>
      <c r="L75" s="12">
        <f t="shared" si="18"/>
        <v>0.96814318787388909</v>
      </c>
      <c r="M75" s="13">
        <f t="shared" si="19"/>
        <v>0.79085233417000411</v>
      </c>
      <c r="N75" s="13">
        <f t="shared" si="20"/>
        <v>0.17729085370388498</v>
      </c>
      <c r="O75" s="13">
        <f t="shared" si="21"/>
        <v>3.1856812126110912E-2</v>
      </c>
      <c r="P75" s="10">
        <f t="shared" si="22"/>
        <v>0.26152547533582737</v>
      </c>
    </row>
    <row r="76" spans="1:16">
      <c r="A76" s="14">
        <v>1986</v>
      </c>
      <c r="B76" s="9">
        <f>'Pretax Min, Max, Mean'!P76</f>
        <v>544847.20306569338</v>
      </c>
      <c r="C76" s="9">
        <f>'Pretax Min, Max, Mean'!Q76</f>
        <v>792575.50797600369</v>
      </c>
      <c r="D76" s="9">
        <f>'Pretax Min, Max, Mean'!R76</f>
        <v>7194131.924037409</v>
      </c>
      <c r="E76" s="10">
        <f t="shared" si="12"/>
        <v>13.490556105655861</v>
      </c>
      <c r="F76" s="10">
        <f t="shared" si="13"/>
        <v>0.4300859280241367</v>
      </c>
      <c r="G76" s="9">
        <f t="shared" si="14"/>
        <v>1253855.0458015744</v>
      </c>
      <c r="H76" s="9">
        <f t="shared" si="14"/>
        <v>1965162.6825683236</v>
      </c>
      <c r="I76" s="11">
        <f t="shared" si="15"/>
        <v>0.85146563752046001</v>
      </c>
      <c r="J76" s="11">
        <f t="shared" si="16"/>
        <v>1.8962619460167007</v>
      </c>
      <c r="K76" s="12">
        <f t="shared" si="17"/>
        <v>0.80274462813273773</v>
      </c>
      <c r="L76" s="12">
        <f t="shared" si="18"/>
        <v>0.97103729222448709</v>
      </c>
      <c r="M76" s="13">
        <f t="shared" si="19"/>
        <v>0.80274462813273773</v>
      </c>
      <c r="N76" s="13">
        <f t="shared" si="20"/>
        <v>0.16829266409174937</v>
      </c>
      <c r="O76" s="13">
        <f t="shared" si="21"/>
        <v>2.8962707775512908E-2</v>
      </c>
      <c r="P76" s="10">
        <f t="shared" si="22"/>
        <v>0.23896099758330114</v>
      </c>
    </row>
    <row r="77" spans="1:16">
      <c r="A77" s="14">
        <v>1987</v>
      </c>
      <c r="B77" s="9">
        <f>'Pretax Min, Max, Mean'!P77</f>
        <v>525662.44239436626</v>
      </c>
      <c r="C77" s="9">
        <f>'Pretax Min, Max, Mean'!Q77</f>
        <v>769288.17794454226</v>
      </c>
      <c r="D77" s="9">
        <f>'Pretax Min, Max, Mean'!R77</f>
        <v>6785831.3498952463</v>
      </c>
      <c r="E77" s="10">
        <f t="shared" si="12"/>
        <v>13.462345639212844</v>
      </c>
      <c r="F77" s="10">
        <f t="shared" si="13"/>
        <v>0.42632213835799276</v>
      </c>
      <c r="G77" s="9">
        <f t="shared" si="14"/>
        <v>1213111.9106295158</v>
      </c>
      <c r="H77" s="9">
        <f t="shared" si="14"/>
        <v>1893844.1050455936</v>
      </c>
      <c r="I77" s="11">
        <f t="shared" si="15"/>
        <v>0.85522942718661021</v>
      </c>
      <c r="J77" s="11">
        <f t="shared" si="16"/>
        <v>1.9000257356828494</v>
      </c>
      <c r="K77" s="12">
        <f t="shared" si="17"/>
        <v>0.80378792591483239</v>
      </c>
      <c r="L77" s="12">
        <f t="shared" si="18"/>
        <v>0.97128512881051154</v>
      </c>
      <c r="M77" s="13">
        <f t="shared" si="19"/>
        <v>0.80378792591483239</v>
      </c>
      <c r="N77" s="13">
        <f t="shared" si="20"/>
        <v>0.16749720289567915</v>
      </c>
      <c r="O77" s="13">
        <f t="shared" si="21"/>
        <v>2.8714871189488456E-2</v>
      </c>
      <c r="P77" s="10">
        <f t="shared" si="22"/>
        <v>0.23693265001613528</v>
      </c>
    </row>
    <row r="78" spans="1:16">
      <c r="A78" s="14">
        <v>1988</v>
      </c>
      <c r="B78" s="9">
        <f>'Pretax Min, Max, Mean'!P78</f>
        <v>504778.13572273881</v>
      </c>
      <c r="C78" s="9">
        <f>'Pretax Min, Max, Mean'!Q78</f>
        <v>715567.05193685554</v>
      </c>
      <c r="D78" s="9">
        <f>'Pretax Min, Max, Mean'!R78</f>
        <v>5709579.4806939978</v>
      </c>
      <c r="E78" s="10">
        <f t="shared" si="12"/>
        <v>13.39910257804242</v>
      </c>
      <c r="F78" s="10">
        <f t="shared" si="13"/>
        <v>0.4042969427146727</v>
      </c>
      <c r="G78" s="9">
        <f t="shared" si="14"/>
        <v>1107072.7834720041</v>
      </c>
      <c r="H78" s="9">
        <f t="shared" si="14"/>
        <v>1688984.3184137559</v>
      </c>
      <c r="I78" s="11">
        <f t="shared" si="15"/>
        <v>0.87725462282992439</v>
      </c>
      <c r="J78" s="11">
        <f t="shared" si="16"/>
        <v>1.9220509313261662</v>
      </c>
      <c r="K78" s="12">
        <f t="shared" si="17"/>
        <v>0.80982582339872133</v>
      </c>
      <c r="L78" s="12">
        <f t="shared" si="18"/>
        <v>0.97270032527994965</v>
      </c>
      <c r="M78" s="13">
        <f t="shared" si="19"/>
        <v>0.80982582339872133</v>
      </c>
      <c r="N78" s="13">
        <f t="shared" si="20"/>
        <v>0.16287450188122832</v>
      </c>
      <c r="O78" s="13">
        <f t="shared" si="21"/>
        <v>2.7299674720050349E-2</v>
      </c>
      <c r="P78" s="10">
        <f t="shared" si="22"/>
        <v>0.22503081759529042</v>
      </c>
    </row>
    <row r="79" spans="1:16">
      <c r="A79" s="14">
        <v>1989</v>
      </c>
      <c r="B79" s="9">
        <f>'Pretax Min, Max, Mean'!P79</f>
        <v>481574.62464516127</v>
      </c>
      <c r="C79" s="9">
        <f>'Pretax Min, Max, Mean'!Q79</f>
        <v>685888.26045701618</v>
      </c>
      <c r="D79" s="9">
        <f>'Pretax Min, Max, Mean'!R79</f>
        <v>6017572.2942306446</v>
      </c>
      <c r="E79" s="10">
        <f t="shared" si="12"/>
        <v>13.349893147459056</v>
      </c>
      <c r="F79" s="10">
        <f t="shared" si="13"/>
        <v>0.42089633011108213</v>
      </c>
      <c r="G79" s="9">
        <f t="shared" si="14"/>
        <v>1076573.099478188</v>
      </c>
      <c r="H79" s="9">
        <f t="shared" si="14"/>
        <v>1671186.5318201664</v>
      </c>
      <c r="I79" s="11">
        <f t="shared" si="15"/>
        <v>0.86065523543351996</v>
      </c>
      <c r="J79" s="11">
        <f t="shared" si="16"/>
        <v>1.9054515439297612</v>
      </c>
      <c r="K79" s="12">
        <f t="shared" si="17"/>
        <v>0.80528602270367045</v>
      </c>
      <c r="L79" s="12">
        <f t="shared" si="18"/>
        <v>0.97163929974710017</v>
      </c>
      <c r="M79" s="13">
        <f t="shared" si="19"/>
        <v>0.80528602270367045</v>
      </c>
      <c r="N79" s="13">
        <f t="shared" si="20"/>
        <v>0.16635327704342973</v>
      </c>
      <c r="O79" s="13">
        <f t="shared" si="21"/>
        <v>2.8360700252899829E-2</v>
      </c>
      <c r="P79" s="10">
        <f t="shared" si="22"/>
        <v>0.23400576074486201</v>
      </c>
    </row>
    <row r="80" spans="1:16">
      <c r="A80" s="14">
        <v>1990</v>
      </c>
      <c r="B80" s="9">
        <f>'Pretax Min, Max, Mean'!P80</f>
        <v>456887.937689365</v>
      </c>
      <c r="C80" s="9">
        <f>'Pretax Min, Max, Mean'!Q80</f>
        <v>663615.87730198924</v>
      </c>
      <c r="D80" s="9">
        <f>'Pretax Min, Max, Mean'!R80</f>
        <v>5993513.5194881409</v>
      </c>
      <c r="E80" s="10">
        <f t="shared" si="12"/>
        <v>13.313438625140154</v>
      </c>
      <c r="F80" s="10">
        <f t="shared" si="13"/>
        <v>0.42899915590754328</v>
      </c>
      <c r="G80" s="9">
        <f t="shared" si="14"/>
        <v>1048869.1743949379</v>
      </c>
      <c r="H80" s="9">
        <f t="shared" si="14"/>
        <v>1642023.5307781307</v>
      </c>
      <c r="I80" s="11">
        <f t="shared" si="15"/>
        <v>0.8525524096370577</v>
      </c>
      <c r="J80" s="11">
        <f t="shared" si="16"/>
        <v>1.8973487181332997</v>
      </c>
      <c r="K80" s="12">
        <f t="shared" si="17"/>
        <v>0.80304621828561107</v>
      </c>
      <c r="L80" s="12">
        <f t="shared" si="18"/>
        <v>0.97110903546071148</v>
      </c>
      <c r="M80" s="13">
        <f t="shared" si="19"/>
        <v>0.80304621828561107</v>
      </c>
      <c r="N80" s="13">
        <f t="shared" si="20"/>
        <v>0.16806281717510041</v>
      </c>
      <c r="O80" s="13">
        <f t="shared" si="21"/>
        <v>2.8890964539288522E-2</v>
      </c>
      <c r="P80" s="10">
        <f t="shared" si="22"/>
        <v>0.23837549209499964</v>
      </c>
    </row>
    <row r="81" spans="1:16">
      <c r="A81" s="14">
        <v>1991</v>
      </c>
      <c r="B81" s="9">
        <f>'Pretax Min, Max, Mean'!P81</f>
        <v>438437.98425844347</v>
      </c>
      <c r="C81" s="9">
        <f>'Pretax Min, Max, Mean'!Q81</f>
        <v>653743.96605088119</v>
      </c>
      <c r="D81" s="9">
        <f>'Pretax Min, Max, Mean'!R81</f>
        <v>6038513.650404552</v>
      </c>
      <c r="E81" s="10">
        <f t="shared" si="12"/>
        <v>13.294935953156731</v>
      </c>
      <c r="F81" s="10">
        <f t="shared" si="13"/>
        <v>0.43711580024487012</v>
      </c>
      <c r="G81" s="9">
        <f t="shared" si="14"/>
        <v>1040406.8445313242</v>
      </c>
      <c r="H81" s="9">
        <f t="shared" si="14"/>
        <v>1642646.7416328851</v>
      </c>
      <c r="I81" s="11">
        <f t="shared" si="15"/>
        <v>0.84443576529972941</v>
      </c>
      <c r="J81" s="11">
        <f t="shared" si="16"/>
        <v>1.8892320737959694</v>
      </c>
      <c r="K81" s="12">
        <f t="shared" si="17"/>
        <v>0.80078702815537173</v>
      </c>
      <c r="L81" s="12">
        <f t="shared" si="18"/>
        <v>0.97056963061812185</v>
      </c>
      <c r="M81" s="13">
        <f t="shared" si="19"/>
        <v>0.80078702815537173</v>
      </c>
      <c r="N81" s="13">
        <f t="shared" si="20"/>
        <v>0.16978260246275012</v>
      </c>
      <c r="O81" s="13">
        <f t="shared" si="21"/>
        <v>2.9430369381878152E-2</v>
      </c>
      <c r="P81" s="10">
        <f t="shared" si="22"/>
        <v>0.24274506787226757</v>
      </c>
    </row>
    <row r="82" spans="1:16">
      <c r="A82" s="14">
        <v>1992</v>
      </c>
      <c r="B82" s="9">
        <f>'Pretax Min, Max, Mean'!P82</f>
        <v>425625.47010691371</v>
      </c>
      <c r="C82" s="9">
        <f>'Pretax Min, Max, Mean'!Q82</f>
        <v>661955.65540748392</v>
      </c>
      <c r="D82" s="9">
        <f>'Pretax Min, Max, Mean'!R82</f>
        <v>7264406.4892195296</v>
      </c>
      <c r="E82" s="10">
        <f t="shared" si="12"/>
        <v>13.291153815636784</v>
      </c>
      <c r="F82" s="10">
        <f t="shared" si="13"/>
        <v>0.47286368278694074</v>
      </c>
      <c r="G82" s="9">
        <f t="shared" si="14"/>
        <v>1085067.7751714117</v>
      </c>
      <c r="H82" s="9">
        <f t="shared" si="14"/>
        <v>1778354.8241759159</v>
      </c>
      <c r="I82" s="11">
        <f t="shared" si="15"/>
        <v>0.80868788275766046</v>
      </c>
      <c r="J82" s="11">
        <f t="shared" si="16"/>
        <v>1.8534841912538988</v>
      </c>
      <c r="K82" s="12">
        <f t="shared" si="17"/>
        <v>0.79065265010761521</v>
      </c>
      <c r="L82" s="12">
        <f t="shared" si="18"/>
        <v>0.96809350501449698</v>
      </c>
      <c r="M82" s="13">
        <f t="shared" si="19"/>
        <v>0.79065265010761521</v>
      </c>
      <c r="N82" s="13">
        <f t="shared" si="20"/>
        <v>0.17744085490688177</v>
      </c>
      <c r="O82" s="13">
        <f t="shared" si="21"/>
        <v>3.190649498550302E-2</v>
      </c>
      <c r="P82" s="10">
        <f t="shared" si="22"/>
        <v>0.26189594105175384</v>
      </c>
    </row>
    <row r="83" spans="1:16">
      <c r="A83" s="14">
        <v>1993</v>
      </c>
      <c r="B83" s="9">
        <f>'Pretax Min, Max, Mean'!P83</f>
        <v>413254.34917647054</v>
      </c>
      <c r="C83" s="9">
        <f>'Pretax Min, Max, Mean'!Q83</f>
        <v>656119.13117647066</v>
      </c>
      <c r="D83" s="9">
        <f>'Pretax Min, Max, Mean'!R83</f>
        <v>8729603.6537647061</v>
      </c>
      <c r="E83" s="10">
        <f t="shared" si="12"/>
        <v>13.264861358196349</v>
      </c>
      <c r="F83" s="10">
        <f t="shared" si="13"/>
        <v>0.50840199772485695</v>
      </c>
      <c r="G83" s="9">
        <f t="shared" si="14"/>
        <v>1106159.5777170213</v>
      </c>
      <c r="H83" s="9">
        <f t="shared" si="14"/>
        <v>1881502.5884679866</v>
      </c>
      <c r="I83" s="11">
        <f t="shared" si="15"/>
        <v>0.77314956781974598</v>
      </c>
      <c r="J83" s="11">
        <f t="shared" si="16"/>
        <v>1.8179458763159848</v>
      </c>
      <c r="K83" s="12">
        <f t="shared" si="17"/>
        <v>0.78028306559742955</v>
      </c>
      <c r="L83" s="12">
        <f t="shared" si="18"/>
        <v>0.96546379723235931</v>
      </c>
      <c r="M83" s="13">
        <f t="shared" si="19"/>
        <v>0.78028306559742955</v>
      </c>
      <c r="N83" s="13">
        <f t="shared" si="20"/>
        <v>0.18518073163492976</v>
      </c>
      <c r="O83" s="13">
        <f t="shared" si="21"/>
        <v>3.4536202767640689E-2</v>
      </c>
      <c r="P83" s="10">
        <f t="shared" si="22"/>
        <v>0.28077480855129444</v>
      </c>
    </row>
    <row r="84" spans="1:16">
      <c r="A84" s="14">
        <v>1994</v>
      </c>
      <c r="B84" s="9">
        <f>'Pretax Min, Max, Mean'!P84</f>
        <v>402936.93290148454</v>
      </c>
      <c r="C84" s="9">
        <f>'Pretax Min, Max, Mean'!Q84</f>
        <v>676035.43325661274</v>
      </c>
      <c r="D84" s="9">
        <f>'Pretax Min, Max, Mean'!R84</f>
        <v>9558392.190948043</v>
      </c>
      <c r="E84" s="10">
        <f t="shared" si="12"/>
        <v>13.284749995449117</v>
      </c>
      <c r="F84" s="10">
        <f t="shared" si="13"/>
        <v>0.52773245922984202</v>
      </c>
      <c r="G84" s="9">
        <f t="shared" si="14"/>
        <v>1156682.2719505522</v>
      </c>
      <c r="H84" s="9">
        <f t="shared" si="14"/>
        <v>2007577.4011318826</v>
      </c>
      <c r="I84" s="11">
        <f t="shared" si="15"/>
        <v>0.75381910631475946</v>
      </c>
      <c r="J84" s="11">
        <f t="shared" si="16"/>
        <v>1.7986154148109987</v>
      </c>
      <c r="K84" s="12">
        <f t="shared" si="17"/>
        <v>0.77452107517536783</v>
      </c>
      <c r="L84" s="12">
        <f t="shared" si="18"/>
        <v>0.96396023137086129</v>
      </c>
      <c r="M84" s="13">
        <f t="shared" si="19"/>
        <v>0.77452107517536783</v>
      </c>
      <c r="N84" s="13">
        <f t="shared" si="20"/>
        <v>0.18943915619549345</v>
      </c>
      <c r="O84" s="13">
        <f t="shared" si="21"/>
        <v>3.6039768629138713E-2</v>
      </c>
      <c r="P84" s="10">
        <f t="shared" si="22"/>
        <v>0.29097301709350032</v>
      </c>
    </row>
    <row r="85" spans="1:16">
      <c r="A85" s="14">
        <v>1995</v>
      </c>
      <c r="B85" s="9">
        <f>'Pretax Min, Max, Mean'!P85</f>
        <v>391832.37175853015</v>
      </c>
      <c r="C85" s="9">
        <f>'Pretax Min, Max, Mean'!Q85</f>
        <v>687977.01046174532</v>
      </c>
      <c r="D85" s="9">
        <f>'Pretax Min, Max, Mean'!R85</f>
        <v>9666153.0614829399</v>
      </c>
      <c r="E85" s="10">
        <f t="shared" si="12"/>
        <v>13.298794578872897</v>
      </c>
      <c r="F85" s="10">
        <f t="shared" si="13"/>
        <v>0.53425859367492767</v>
      </c>
      <c r="G85" s="9">
        <f t="shared" si="14"/>
        <v>1182893.9760602158</v>
      </c>
      <c r="H85" s="9">
        <f t="shared" si="14"/>
        <v>2067117.9955673146</v>
      </c>
      <c r="I85" s="11">
        <f t="shared" si="15"/>
        <v>0.74729297186967081</v>
      </c>
      <c r="J85" s="11">
        <f t="shared" si="16"/>
        <v>1.7920892803659116</v>
      </c>
      <c r="K85" s="12">
        <f t="shared" si="17"/>
        <v>0.77255663303419719</v>
      </c>
      <c r="L85" s="12">
        <f t="shared" si="18"/>
        <v>0.963440667128587</v>
      </c>
      <c r="M85" s="13">
        <f t="shared" si="19"/>
        <v>0.77255663303419719</v>
      </c>
      <c r="N85" s="13">
        <f t="shared" si="20"/>
        <v>0.19088403409438981</v>
      </c>
      <c r="O85" s="13">
        <f t="shared" si="21"/>
        <v>3.6559332871412997E-2</v>
      </c>
      <c r="P85" s="10">
        <f t="shared" si="22"/>
        <v>0.2944043885815395</v>
      </c>
    </row>
    <row r="86" spans="1:16">
      <c r="A86" s="14">
        <v>1996</v>
      </c>
      <c r="B86" s="9">
        <f>'Pretax Min, Max, Mean'!P86</f>
        <v>380594.34962396428</v>
      </c>
      <c r="C86" s="9">
        <f>'Pretax Min, Max, Mean'!Q86</f>
        <v>704845.36180159333</v>
      </c>
      <c r="D86" s="9">
        <f>'Pretax Min, Max, Mean'!R86</f>
        <v>11169154.537367748</v>
      </c>
      <c r="E86" s="10">
        <f t="shared" si="12"/>
        <v>13.307138743256274</v>
      </c>
      <c r="F86" s="10">
        <f t="shared" si="13"/>
        <v>0.56319618165649565</v>
      </c>
      <c r="G86" s="9">
        <f t="shared" si="14"/>
        <v>1237871.2043632991</v>
      </c>
      <c r="H86" s="9">
        <f t="shared" si="14"/>
        <v>2229591.5898997942</v>
      </c>
      <c r="I86" s="11">
        <f t="shared" si="15"/>
        <v>0.71835538388810527</v>
      </c>
      <c r="J86" s="11">
        <f t="shared" si="16"/>
        <v>1.7631516923843447</v>
      </c>
      <c r="K86" s="12">
        <f t="shared" si="17"/>
        <v>0.763730905428601</v>
      </c>
      <c r="L86" s="12">
        <f t="shared" si="18"/>
        <v>0.96106254560674664</v>
      </c>
      <c r="M86" s="13">
        <f t="shared" si="19"/>
        <v>0.763730905428601</v>
      </c>
      <c r="N86" s="13">
        <f t="shared" si="20"/>
        <v>0.19733164017814564</v>
      </c>
      <c r="O86" s="13">
        <f t="shared" si="21"/>
        <v>3.8937454393253357E-2</v>
      </c>
      <c r="P86" s="10">
        <f t="shared" si="22"/>
        <v>0.30954659805985685</v>
      </c>
    </row>
    <row r="87" spans="1:16">
      <c r="A87" s="14">
        <v>1997</v>
      </c>
      <c r="B87" s="9">
        <f>'Pretax Min, Max, Mean'!P87</f>
        <v>372057.65393146419</v>
      </c>
      <c r="C87" s="9">
        <f>'Pretax Min, Max, Mean'!Q87</f>
        <v>726184.37498211849</v>
      </c>
      <c r="D87" s="9">
        <f>'Pretax Min, Max, Mean'!R87</f>
        <v>12479715.163523365</v>
      </c>
      <c r="E87" s="10">
        <f t="shared" si="12"/>
        <v>13.324172540102559</v>
      </c>
      <c r="F87" s="10">
        <f t="shared" si="13"/>
        <v>0.58546849871269779</v>
      </c>
      <c r="G87" s="9">
        <f t="shared" si="14"/>
        <v>1295595.0053751734</v>
      </c>
      <c r="H87" s="9">
        <f t="shared" si="14"/>
        <v>2388499.5834183423</v>
      </c>
      <c r="I87" s="11">
        <f t="shared" si="15"/>
        <v>0.69608306683190302</v>
      </c>
      <c r="J87" s="11">
        <f t="shared" si="16"/>
        <v>1.7408793753281433</v>
      </c>
      <c r="K87" s="12">
        <f t="shared" si="17"/>
        <v>0.75681159483896621</v>
      </c>
      <c r="L87" s="12">
        <f t="shared" si="18"/>
        <v>0.95914763767304723</v>
      </c>
      <c r="M87" s="13">
        <f t="shared" si="19"/>
        <v>0.75681159483896621</v>
      </c>
      <c r="N87" s="13">
        <f t="shared" si="20"/>
        <v>0.20233604283408102</v>
      </c>
      <c r="O87" s="13">
        <f t="shared" si="21"/>
        <v>4.0852362326952774E-2</v>
      </c>
      <c r="P87" s="10">
        <f t="shared" si="22"/>
        <v>0.32111765093494204</v>
      </c>
    </row>
    <row r="88" spans="1:16">
      <c r="A88" s="14">
        <v>1998</v>
      </c>
      <c r="B88" s="9">
        <f>'Pretax Min, Max, Mean'!P88</f>
        <v>366351.24819631904</v>
      </c>
      <c r="C88" s="9">
        <f>'Pretax Min, Max, Mean'!Q88</f>
        <v>722563.95113294479</v>
      </c>
      <c r="D88" s="9">
        <f>'Pretax Min, Max, Mean'!R88</f>
        <v>10893897.453432515</v>
      </c>
      <c r="E88" s="10">
        <f t="shared" si="12"/>
        <v>13.330725881925467</v>
      </c>
      <c r="F88" s="10">
        <f t="shared" si="13"/>
        <v>0.56539424617689205</v>
      </c>
      <c r="G88" s="9">
        <f t="shared" si="14"/>
        <v>1270991.3738689255</v>
      </c>
      <c r="H88" s="9">
        <f t="shared" si="14"/>
        <v>2294509.3425277374</v>
      </c>
      <c r="I88" s="11">
        <f t="shared" si="15"/>
        <v>0.71615731936770677</v>
      </c>
      <c r="J88" s="11">
        <f t="shared" si="16"/>
        <v>1.7609536278639486</v>
      </c>
      <c r="K88" s="12">
        <f t="shared" si="17"/>
        <v>0.7630528930666457</v>
      </c>
      <c r="L88" s="12">
        <f t="shared" si="18"/>
        <v>0.96087687399396382</v>
      </c>
      <c r="M88" s="13">
        <f t="shared" si="19"/>
        <v>0.7630528930666457</v>
      </c>
      <c r="N88" s="13">
        <f t="shared" si="20"/>
        <v>0.19782398092731812</v>
      </c>
      <c r="O88" s="13">
        <f t="shared" si="21"/>
        <v>3.912312600603618E-2</v>
      </c>
      <c r="P88" s="10">
        <f t="shared" si="22"/>
        <v>0.310691827395424</v>
      </c>
    </row>
    <row r="89" spans="1:16">
      <c r="A89" s="14">
        <v>1999</v>
      </c>
      <c r="B89" s="9">
        <f>'Pretax Min, Max, Mean'!P89</f>
        <v>358434.89469387755</v>
      </c>
      <c r="C89" s="9">
        <f>'Pretax Min, Max, Mean'!Q89</f>
        <v>721570.13260204089</v>
      </c>
      <c r="D89" s="9">
        <f>'Pretax Min, Max, Mean'!R89</f>
        <v>11825355.875663266</v>
      </c>
      <c r="E89" s="10">
        <f t="shared" si="12"/>
        <v>13.319409940860085</v>
      </c>
      <c r="F89" s="10">
        <f t="shared" si="13"/>
        <v>0.58270904488538611</v>
      </c>
      <c r="G89" s="9">
        <f t="shared" si="14"/>
        <v>1284887.3788983708</v>
      </c>
      <c r="H89" s="9">
        <f t="shared" si="14"/>
        <v>2361940.0363698457</v>
      </c>
      <c r="I89" s="11">
        <f t="shared" si="15"/>
        <v>0.69884252065921459</v>
      </c>
      <c r="J89" s="11">
        <f t="shared" si="16"/>
        <v>1.7436388291554568</v>
      </c>
      <c r="K89" s="12">
        <f t="shared" si="17"/>
        <v>0.75767477392048299</v>
      </c>
      <c r="L89" s="12">
        <f t="shared" si="18"/>
        <v>0.95938895596446572</v>
      </c>
      <c r="M89" s="13">
        <f t="shared" si="19"/>
        <v>0.75767477392048299</v>
      </c>
      <c r="N89" s="13">
        <f t="shared" si="20"/>
        <v>0.20171418204398273</v>
      </c>
      <c r="O89" s="13">
        <f t="shared" si="21"/>
        <v>4.0611044035534283E-2</v>
      </c>
      <c r="P89" s="10">
        <f t="shared" si="22"/>
        <v>0.31968807511100183</v>
      </c>
    </row>
    <row r="90" spans="1:16">
      <c r="A90" s="14">
        <v>2000</v>
      </c>
      <c r="B90" s="9">
        <f>'Pretax Min, Max, Mean'!P90</f>
        <v>346778.47535423929</v>
      </c>
      <c r="C90" s="9">
        <f>'Pretax Min, Max, Mean'!Q90</f>
        <v>725611.86751236941</v>
      </c>
      <c r="D90" s="9">
        <f>'Pretax Min, Max, Mean'!R90</f>
        <v>14501335.923356563</v>
      </c>
      <c r="E90" s="10">
        <f t="shared" si="12"/>
        <v>13.301192718343376</v>
      </c>
      <c r="F90" s="10">
        <f t="shared" si="13"/>
        <v>0.62221831338040123</v>
      </c>
      <c r="G90" s="9">
        <f t="shared" si="14"/>
        <v>1327220.6435729205</v>
      </c>
      <c r="H90" s="9">
        <f t="shared" si="14"/>
        <v>2542577.7049714583</v>
      </c>
      <c r="I90" s="11">
        <f t="shared" si="15"/>
        <v>0.65933325216419925</v>
      </c>
      <c r="J90" s="11">
        <f t="shared" si="16"/>
        <v>1.7041295606604381</v>
      </c>
      <c r="K90" s="12">
        <f t="shared" si="17"/>
        <v>0.74515910301937871</v>
      </c>
      <c r="L90" s="12">
        <f t="shared" si="18"/>
        <v>0.95582155743028685</v>
      </c>
      <c r="M90" s="13">
        <f t="shared" si="19"/>
        <v>0.74515910301937871</v>
      </c>
      <c r="N90" s="13">
        <f t="shared" si="20"/>
        <v>0.21066245441090814</v>
      </c>
      <c r="O90" s="13">
        <f t="shared" si="21"/>
        <v>4.417844256971315E-2</v>
      </c>
      <c r="P90" s="10">
        <f t="shared" si="22"/>
        <v>0.34004463284572428</v>
      </c>
    </row>
    <row r="91" spans="1:16">
      <c r="A91" s="14">
        <v>2001</v>
      </c>
      <c r="B91" s="9">
        <f>'Pretax Min, Max, Mean'!P91</f>
        <v>337183.81398080185</v>
      </c>
      <c r="C91" s="9">
        <f>'Pretax Min, Max, Mean'!Q91</f>
        <v>726297.13689345005</v>
      </c>
      <c r="D91" s="9">
        <f>'Pretax Min, Max, Mean'!R91</f>
        <v>11631561.943334274</v>
      </c>
      <c r="E91" s="10">
        <f t="shared" si="12"/>
        <v>13.321580963478652</v>
      </c>
      <c r="F91" s="10">
        <f t="shared" si="13"/>
        <v>0.5901415526191105</v>
      </c>
      <c r="G91" s="9">
        <f t="shared" si="14"/>
        <v>1300003.863214219</v>
      </c>
      <c r="H91" s="9">
        <f t="shared" si="14"/>
        <v>2408357.4324477194</v>
      </c>
      <c r="I91" s="11">
        <f t="shared" si="15"/>
        <v>0.69141001292549109</v>
      </c>
      <c r="J91" s="11">
        <f t="shared" si="16"/>
        <v>1.7362063214217311</v>
      </c>
      <c r="K91" s="12">
        <f t="shared" si="17"/>
        <v>0.75534604327851018</v>
      </c>
      <c r="L91" s="12">
        <f t="shared" si="18"/>
        <v>0.95873632003103415</v>
      </c>
      <c r="M91" s="13">
        <f t="shared" si="19"/>
        <v>0.75534604327851018</v>
      </c>
      <c r="N91" s="13">
        <f t="shared" si="20"/>
        <v>0.20339027675252397</v>
      </c>
      <c r="O91" s="13">
        <f t="shared" si="21"/>
        <v>4.126367996896585E-2</v>
      </c>
      <c r="P91" s="10">
        <f t="shared" si="22"/>
        <v>0.32353596055754474</v>
      </c>
    </row>
    <row r="92" spans="1:16">
      <c r="A92" s="14">
        <v>2002</v>
      </c>
      <c r="B92" s="9">
        <f>'Pretax Min, Max, Mean'!P92</f>
        <v>331972.72323771403</v>
      </c>
      <c r="C92" s="9">
        <f>'Pretax Min, Max, Mean'!Q92</f>
        <v>720560.65218106518</v>
      </c>
      <c r="D92" s="9">
        <f>'Pretax Min, Max, Mean'!R92</f>
        <v>13316775.999121638</v>
      </c>
      <c r="E92" s="10">
        <f t="shared" si="12"/>
        <v>13.298495305860845</v>
      </c>
      <c r="F92" s="10">
        <f t="shared" si="13"/>
        <v>0.61528784434512751</v>
      </c>
      <c r="G92" s="9">
        <f t="shared" si="14"/>
        <v>1311941.1680322187</v>
      </c>
      <c r="H92" s="9">
        <f t="shared" si="14"/>
        <v>2495173.626375854</v>
      </c>
      <c r="I92" s="11">
        <f t="shared" si="15"/>
        <v>0.66626372119947352</v>
      </c>
      <c r="J92" s="11">
        <f t="shared" si="16"/>
        <v>1.711060029695713</v>
      </c>
      <c r="K92" s="12">
        <f t="shared" si="17"/>
        <v>0.74737872504012004</v>
      </c>
      <c r="L92" s="12">
        <f t="shared" si="18"/>
        <v>0.95646498410989356</v>
      </c>
      <c r="M92" s="13">
        <f t="shared" si="19"/>
        <v>0.74737872504012004</v>
      </c>
      <c r="N92" s="13">
        <f t="shared" si="20"/>
        <v>0.20908625906977352</v>
      </c>
      <c r="O92" s="13">
        <f t="shared" si="21"/>
        <v>4.3535015890106443E-2</v>
      </c>
      <c r="P92" s="10">
        <f t="shared" si="22"/>
        <v>0.3364914353625279</v>
      </c>
    </row>
    <row r="93" spans="1:16">
      <c r="A93" s="14">
        <v>2003</v>
      </c>
      <c r="B93" s="9">
        <f>'Pretax Min, Max, Mean'!P93</f>
        <v>324609.98834529246</v>
      </c>
      <c r="C93" s="9">
        <f>'Pretax Min, Max, Mean'!Q93</f>
        <v>712157.92056767771</v>
      </c>
      <c r="D93" s="9">
        <f>'Pretax Min, Max, Mean'!R93</f>
        <v>13941590.042824527</v>
      </c>
      <c r="E93" s="10">
        <f t="shared" si="12"/>
        <v>13.279698644752798</v>
      </c>
      <c r="F93" s="10">
        <f t="shared" si="13"/>
        <v>0.62666788588176736</v>
      </c>
      <c r="G93" s="9">
        <f t="shared" si="14"/>
        <v>1306426.1731274973</v>
      </c>
      <c r="H93" s="9">
        <f t="shared" si="14"/>
        <v>2514403.4807819324</v>
      </c>
      <c r="I93" s="11">
        <f t="shared" si="15"/>
        <v>0.65488367966283334</v>
      </c>
      <c r="J93" s="11">
        <f t="shared" si="16"/>
        <v>1.6996799881590738</v>
      </c>
      <c r="K93" s="12">
        <f t="shared" si="17"/>
        <v>0.74372867565687495</v>
      </c>
      <c r="L93" s="12">
        <f t="shared" si="18"/>
        <v>0.95540443223545979</v>
      </c>
      <c r="M93" s="13">
        <f t="shared" si="19"/>
        <v>0.74372867565687495</v>
      </c>
      <c r="N93" s="13">
        <f t="shared" si="20"/>
        <v>0.21167575657858484</v>
      </c>
      <c r="O93" s="13">
        <f t="shared" si="21"/>
        <v>4.4595567764540212E-2</v>
      </c>
      <c r="P93" s="10">
        <f t="shared" si="22"/>
        <v>0.34232186435148426</v>
      </c>
    </row>
    <row r="94" spans="1:16">
      <c r="A94" s="14">
        <v>2004</v>
      </c>
      <c r="B94" s="9">
        <f>'Pretax Min, Max, Mean'!P94</f>
        <v>316120.98176813126</v>
      </c>
      <c r="C94" s="9">
        <f>'Pretax Min, Max, Mean'!Q94</f>
        <v>719640.06727453682</v>
      </c>
      <c r="D94" s="9">
        <f>'Pretax Min, Max, Mean'!R94</f>
        <v>15496340.706786659</v>
      </c>
      <c r="E94" s="10">
        <f t="shared" si="12"/>
        <v>13.276096917088642</v>
      </c>
      <c r="F94" s="10">
        <f t="shared" si="13"/>
        <v>0.64870569959806412</v>
      </c>
      <c r="G94" s="9">
        <f t="shared" si="14"/>
        <v>1339017.5374168686</v>
      </c>
      <c r="H94" s="9">
        <f t="shared" si="14"/>
        <v>2637157.1089424766</v>
      </c>
      <c r="I94" s="11">
        <f t="shared" si="15"/>
        <v>0.6328458659465368</v>
      </c>
      <c r="J94" s="11">
        <f t="shared" si="16"/>
        <v>1.677642174442777</v>
      </c>
      <c r="K94" s="12">
        <f t="shared" si="17"/>
        <v>0.73658284915528127</v>
      </c>
      <c r="L94" s="12">
        <f t="shared" si="18"/>
        <v>0.95329151283482272</v>
      </c>
      <c r="M94" s="13">
        <f t="shared" si="19"/>
        <v>0.73658284915528127</v>
      </c>
      <c r="N94" s="13">
        <f t="shared" si="20"/>
        <v>0.21670866367954145</v>
      </c>
      <c r="O94" s="13">
        <f t="shared" si="21"/>
        <v>4.6708487165177281E-2</v>
      </c>
      <c r="P94" s="10">
        <f t="shared" si="22"/>
        <v>0.35355340183611528</v>
      </c>
    </row>
    <row r="95" spans="1:16">
      <c r="A95" s="14">
        <v>2005</v>
      </c>
      <c r="B95" s="9">
        <f>'Pretax Min, Max, Mean'!P95</f>
        <v>305761.66644137225</v>
      </c>
      <c r="C95" s="9">
        <f>'Pretax Min, Max, Mean'!Q95</f>
        <v>723782.81943420379</v>
      </c>
      <c r="D95" s="9">
        <f>'Pretax Min, Max, Mean'!R95</f>
        <v>20011499.851827953</v>
      </c>
      <c r="E95" s="10">
        <f t="shared" si="12"/>
        <v>13.249428521343829</v>
      </c>
      <c r="F95" s="10">
        <f t="shared" si="13"/>
        <v>0.69687607487400671</v>
      </c>
      <c r="G95" s="9">
        <f t="shared" si="14"/>
        <v>1386802.2927930409</v>
      </c>
      <c r="H95" s="9">
        <f t="shared" si="14"/>
        <v>2872245.5304415077</v>
      </c>
      <c r="I95" s="11">
        <f t="shared" si="15"/>
        <v>0.58467549067059332</v>
      </c>
      <c r="J95" s="11">
        <f t="shared" si="16"/>
        <v>1.6294717991668337</v>
      </c>
      <c r="K95" s="12">
        <f t="shared" si="17"/>
        <v>0.72061703144258038</v>
      </c>
      <c r="L95" s="12">
        <f t="shared" si="18"/>
        <v>0.94839340994337407</v>
      </c>
      <c r="M95" s="13">
        <f t="shared" si="19"/>
        <v>0.72061703144258038</v>
      </c>
      <c r="N95" s="13">
        <f t="shared" si="20"/>
        <v>0.22777637850079369</v>
      </c>
      <c r="O95" s="13">
        <f t="shared" si="21"/>
        <v>5.1606590056625934E-2</v>
      </c>
      <c r="P95" s="10">
        <f t="shared" si="22"/>
        <v>0.37782192029612038</v>
      </c>
    </row>
    <row r="96" spans="1:16">
      <c r="A96" s="14">
        <v>2006</v>
      </c>
      <c r="B96" s="9">
        <f>'Pretax Min, Max, Mean'!P96</f>
        <v>296206.61436507938</v>
      </c>
      <c r="C96" s="9">
        <f>'Pretax Min, Max, Mean'!Q96</f>
        <v>707502.92815143836</v>
      </c>
      <c r="D96" s="9">
        <f>'Pretax Min, Max, Mean'!R96</f>
        <v>12552723.091949405</v>
      </c>
      <c r="E96" s="10">
        <f t="shared" si="12"/>
        <v>13.274534841252024</v>
      </c>
      <c r="F96" s="10">
        <f t="shared" si="13"/>
        <v>0.62443927802291521</v>
      </c>
      <c r="G96" s="9">
        <f t="shared" si="14"/>
        <v>1295990.6943587435</v>
      </c>
      <c r="H96" s="9">
        <f t="shared" si="14"/>
        <v>2488517.7949973573</v>
      </c>
      <c r="I96" s="11">
        <f t="shared" si="15"/>
        <v>0.65711228752168516</v>
      </c>
      <c r="J96" s="11">
        <f t="shared" si="16"/>
        <v>1.7019085960179232</v>
      </c>
      <c r="K96" s="12">
        <f t="shared" si="17"/>
        <v>0.74444564068392816</v>
      </c>
      <c r="L96" s="12">
        <f t="shared" si="18"/>
        <v>0.95561374793522247</v>
      </c>
      <c r="M96" s="13">
        <f t="shared" si="19"/>
        <v>0.74444564068392816</v>
      </c>
      <c r="N96" s="13">
        <f t="shared" si="20"/>
        <v>0.21116810725129431</v>
      </c>
      <c r="O96" s="13">
        <f t="shared" si="21"/>
        <v>4.4386252064777532E-2</v>
      </c>
      <c r="P96" s="10">
        <f t="shared" si="22"/>
        <v>0.34118168820507777</v>
      </c>
    </row>
    <row r="97" spans="1:16">
      <c r="A97" s="14">
        <v>2007</v>
      </c>
      <c r="B97" s="9">
        <f>'Pretax Min, Max, Mean'!P97</f>
        <v>288003.65317205386</v>
      </c>
      <c r="C97" s="9">
        <f>'Pretax Min, Max, Mean'!Q97</f>
        <v>693597.9791069827</v>
      </c>
      <c r="D97" s="9">
        <f>'Pretax Min, Max, Mean'!R97</f>
        <v>12658233.361132814</v>
      </c>
      <c r="E97" s="10">
        <f t="shared" si="12"/>
        <v>13.250873210688511</v>
      </c>
      <c r="F97" s="10">
        <f t="shared" si="13"/>
        <v>0.6305149960576607</v>
      </c>
      <c r="G97" s="9">
        <f t="shared" si="14"/>
        <v>1275578.9232663265</v>
      </c>
      <c r="H97" s="9">
        <f t="shared" si="14"/>
        <v>2464921.2835997841</v>
      </c>
      <c r="I97" s="11">
        <f t="shared" si="15"/>
        <v>0.65103656948693911</v>
      </c>
      <c r="J97" s="11">
        <f t="shared" si="16"/>
        <v>1.6958328779831815</v>
      </c>
      <c r="K97" s="12">
        <f t="shared" si="17"/>
        <v>0.74248855966919747</v>
      </c>
      <c r="L97" s="12">
        <f t="shared" si="18"/>
        <v>0.95504123293656507</v>
      </c>
      <c r="M97" s="13">
        <f t="shared" si="19"/>
        <v>0.74248855966919747</v>
      </c>
      <c r="N97" s="13">
        <f t="shared" si="20"/>
        <v>0.2125526732673676</v>
      </c>
      <c r="O97" s="13">
        <f t="shared" si="21"/>
        <v>4.4958767063434935E-2</v>
      </c>
      <c r="P97" s="10">
        <f t="shared" si="22"/>
        <v>0.34428820695841522</v>
      </c>
    </row>
    <row r="98" spans="1:16">
      <c r="A98" s="14">
        <v>2008</v>
      </c>
      <c r="B98" s="9">
        <f>'Pretax Min, Max, Mean'!P98</f>
        <v>277354.48858585343</v>
      </c>
      <c r="C98" s="9">
        <f>'Pretax Min, Max, Mean'!Q98</f>
        <v>661693.5190514297</v>
      </c>
      <c r="D98" s="9">
        <f>'Pretax Min, Max, Mean'!R98</f>
        <v>12350890.169672508</v>
      </c>
      <c r="E98" s="10">
        <f t="shared" si="12"/>
        <v>13.202404492698195</v>
      </c>
      <c r="F98" s="10">
        <f t="shared" si="13"/>
        <v>0.63269783129535406</v>
      </c>
      <c r="G98" s="9">
        <f t="shared" si="14"/>
        <v>1218631.8937565773</v>
      </c>
      <c r="H98" s="9">
        <f t="shared" si="14"/>
        <v>2360253.8798945569</v>
      </c>
      <c r="I98" s="11">
        <f t="shared" si="15"/>
        <v>0.64885373424924819</v>
      </c>
      <c r="J98" s="11">
        <f t="shared" si="16"/>
        <v>1.6936500427454886</v>
      </c>
      <c r="K98" s="12">
        <f t="shared" si="17"/>
        <v>0.74178353916917472</v>
      </c>
      <c r="L98" s="12">
        <f t="shared" si="18"/>
        <v>0.95483409862970814</v>
      </c>
      <c r="M98" s="13">
        <f t="shared" si="19"/>
        <v>0.74178353916917472</v>
      </c>
      <c r="N98" s="13">
        <f t="shared" si="20"/>
        <v>0.21305055946053342</v>
      </c>
      <c r="O98" s="13">
        <f t="shared" si="21"/>
        <v>4.5165901370291861E-2</v>
      </c>
      <c r="P98" s="10">
        <f t="shared" si="22"/>
        <v>0.34540284297791057</v>
      </c>
    </row>
    <row r="99" spans="1:16">
      <c r="A99" s="14">
        <v>2009</v>
      </c>
      <c r="B99" s="9">
        <f>'Pretax Min, Max, Mean'!P99</f>
        <v>278344.77715265896</v>
      </c>
      <c r="C99" s="9">
        <f>'Pretax Min, Max, Mean'!Q99</f>
        <v>635676.74371861271</v>
      </c>
      <c r="D99" s="9">
        <f>'Pretax Min, Max, Mean'!R99</f>
        <v>10248170.639279006</v>
      </c>
      <c r="E99" s="10">
        <f t="shared" si="12"/>
        <v>13.181845555171007</v>
      </c>
      <c r="F99" s="10">
        <f t="shared" si="13"/>
        <v>0.60099899059423245</v>
      </c>
      <c r="G99" s="9">
        <f t="shared" si="14"/>
        <v>1146307.8296622962</v>
      </c>
      <c r="H99" s="9">
        <f t="shared" si="14"/>
        <v>2147850.8150454992</v>
      </c>
      <c r="I99" s="11">
        <f t="shared" si="15"/>
        <v>0.68055257495036792</v>
      </c>
      <c r="J99" s="11">
        <f t="shared" si="16"/>
        <v>1.7253488834466082</v>
      </c>
      <c r="K99" s="12">
        <f t="shared" si="17"/>
        <v>0.75192267798472756</v>
      </c>
      <c r="L99" s="12">
        <f t="shared" si="18"/>
        <v>0.95776769132521655</v>
      </c>
      <c r="M99" s="13">
        <f t="shared" si="19"/>
        <v>0.75192267798472756</v>
      </c>
      <c r="N99" s="13">
        <f t="shared" si="20"/>
        <v>0.20584501334048899</v>
      </c>
      <c r="O99" s="13">
        <f t="shared" si="21"/>
        <v>4.2232308674783448E-2</v>
      </c>
      <c r="P99" s="10">
        <f t="shared" si="22"/>
        <v>0.32914179220995998</v>
      </c>
    </row>
    <row r="100" spans="1:16">
      <c r="A100" s="14">
        <v>2010</v>
      </c>
      <c r="B100" s="9">
        <f>'Pretax Min, Max, Mean'!P100</f>
        <v>273852.83347396995</v>
      </c>
      <c r="C100" s="9">
        <f>'Pretax Min, Max, Mean'!Q100</f>
        <v>627937.50644976518</v>
      </c>
      <c r="D100" s="9">
        <f>'Pretax Min, Max, Mean'!R100</f>
        <v>11009967.994739883</v>
      </c>
      <c r="E100" s="10">
        <f t="shared" si="12"/>
        <v>13.160676749932509</v>
      </c>
      <c r="F100" s="10">
        <f t="shared" si="13"/>
        <v>0.61566091079994456</v>
      </c>
      <c r="G100" s="9">
        <f t="shared" si="14"/>
        <v>1143584.2351052098</v>
      </c>
      <c r="H100" s="9">
        <f t="shared" si="14"/>
        <v>2175824.4342251783</v>
      </c>
      <c r="I100" s="11">
        <f t="shared" si="15"/>
        <v>0.6658906547446567</v>
      </c>
      <c r="J100" s="11">
        <f t="shared" si="16"/>
        <v>1.7106869632408974</v>
      </c>
      <c r="K100" s="12">
        <f t="shared" si="17"/>
        <v>0.74725950288288245</v>
      </c>
      <c r="L100" s="12">
        <f t="shared" si="18"/>
        <v>0.95643054220514456</v>
      </c>
      <c r="M100" s="13">
        <f t="shared" si="19"/>
        <v>0.74725950288288245</v>
      </c>
      <c r="N100" s="13">
        <f t="shared" si="20"/>
        <v>0.20917103932226211</v>
      </c>
      <c r="O100" s="13">
        <f t="shared" si="21"/>
        <v>4.3569457794855437E-2</v>
      </c>
      <c r="P100" s="10">
        <f t="shared" si="22"/>
        <v>0.33668289737950596</v>
      </c>
    </row>
    <row r="101" spans="1:16" s="67" customFormat="1">
      <c r="A101" s="64">
        <v>2011</v>
      </c>
      <c r="B101" s="68">
        <f>'Pretax Min, Max, Mean'!P101</f>
        <v>265473.09917799942</v>
      </c>
      <c r="C101" s="68">
        <f>'Pretax Min, Max, Mean'!Q101</f>
        <v>608318.73320544686</v>
      </c>
      <c r="D101" s="68">
        <f>'Pretax Min, Max, Mean'!R101</f>
        <v>10648068.092634004</v>
      </c>
      <c r="E101" s="69">
        <f t="shared" si="12"/>
        <v>13.129175644695209</v>
      </c>
      <c r="F101" s="69">
        <f t="shared" si="13"/>
        <v>0.61527004012413311</v>
      </c>
      <c r="G101" s="68">
        <f t="shared" si="14"/>
        <v>1107566.6147477317</v>
      </c>
      <c r="H101" s="68">
        <f t="shared" si="14"/>
        <v>2106435.6139110336</v>
      </c>
      <c r="I101" s="70">
        <f t="shared" si="15"/>
        <v>0.66628152542046648</v>
      </c>
      <c r="J101" s="70">
        <f t="shared" si="16"/>
        <v>1.7110778339167088</v>
      </c>
      <c r="K101" s="71">
        <f t="shared" si="17"/>
        <v>0.74738441405684775</v>
      </c>
      <c r="L101" s="71">
        <f t="shared" si="18"/>
        <v>0.95646662726556997</v>
      </c>
      <c r="M101" s="72">
        <f t="shared" si="19"/>
        <v>0.74738441405684775</v>
      </c>
      <c r="N101" s="72">
        <f t="shared" si="20"/>
        <v>0.20908221320872222</v>
      </c>
      <c r="O101" s="72">
        <f t="shared" si="21"/>
        <v>4.3533372734430031E-2</v>
      </c>
      <c r="P101" s="69">
        <f t="shared" si="22"/>
        <v>0.33648229748101555</v>
      </c>
    </row>
    <row r="102" spans="1:16">
      <c r="A102" s="14">
        <v>2012</v>
      </c>
      <c r="B102" s="9">
        <f>'Pretax Min, Max, Mean'!P102</f>
        <v>260090.65330975546</v>
      </c>
      <c r="C102" s="9">
        <f>'Pretax Min, Max, Mean'!Q102</f>
        <v>604369.29387379461</v>
      </c>
      <c r="D102" s="9">
        <f>'Pretax Min, Max, Mean'!R102</f>
        <v>9873858.5436596777</v>
      </c>
      <c r="E102" s="10">
        <f t="shared" si="12"/>
        <v>13.128260507181158</v>
      </c>
      <c r="F102" s="10">
        <f t="shared" si="13"/>
        <v>0.60610262595855069</v>
      </c>
      <c r="G102" s="9">
        <f t="shared" si="14"/>
        <v>1093629.2125974428</v>
      </c>
      <c r="H102" s="9">
        <f t="shared" si="14"/>
        <v>2060102.0173611781</v>
      </c>
      <c r="I102" s="11">
        <f t="shared" si="15"/>
        <v>0.67544893958605068</v>
      </c>
      <c r="J102" s="11">
        <f t="shared" si="16"/>
        <v>1.7202452480822912</v>
      </c>
      <c r="K102" s="12">
        <f t="shared" si="17"/>
        <v>0.75030470929165771</v>
      </c>
      <c r="L102" s="12">
        <f t="shared" si="18"/>
        <v>0.95730606436518917</v>
      </c>
      <c r="M102" s="13">
        <f t="shared" si="19"/>
        <v>0.75030470929165771</v>
      </c>
      <c r="N102" s="13">
        <f t="shared" si="20"/>
        <v>0.20700135507353146</v>
      </c>
      <c r="O102" s="13">
        <f t="shared" si="21"/>
        <v>4.2693935634810831E-2</v>
      </c>
      <c r="P102" s="10">
        <f t="shared" si="22"/>
        <v>0.33177057079255712</v>
      </c>
    </row>
    <row r="103" spans="1:16">
      <c r="A103" s="14">
        <v>2013</v>
      </c>
      <c r="B103" s="9">
        <f>'Pretax Min, Max, Mean'!P103</f>
        <v>256335.94807625443</v>
      </c>
      <c r="C103" s="9">
        <f>'Pretax Min, Max, Mean'!Q103</f>
        <v>593930.65470305679</v>
      </c>
      <c r="D103" s="9">
        <f>'Pretax Min, Max, Mean'!R103</f>
        <v>9579638.7567705624</v>
      </c>
      <c r="E103" s="10">
        <f t="shared" si="12"/>
        <v>13.112421150068229</v>
      </c>
      <c r="F103" s="10">
        <f t="shared" si="13"/>
        <v>0.60348438014155759</v>
      </c>
      <c r="G103" s="9">
        <f t="shared" si="14"/>
        <v>1072837.4320082816</v>
      </c>
      <c r="H103" s="9">
        <f t="shared" si="14"/>
        <v>2015415.1357087339</v>
      </c>
      <c r="I103" s="11">
        <f t="shared" si="15"/>
        <v>0.67806718540304189</v>
      </c>
      <c r="J103" s="11">
        <f t="shared" si="16"/>
        <v>1.7228634938992826</v>
      </c>
      <c r="K103" s="12">
        <f t="shared" si="17"/>
        <v>0.75113545223379219</v>
      </c>
      <c r="L103" s="12">
        <f t="shared" si="18"/>
        <v>0.95754339331165628</v>
      </c>
      <c r="M103" s="13">
        <f t="shared" si="19"/>
        <v>0.75113545223379219</v>
      </c>
      <c r="N103" s="13">
        <f t="shared" si="20"/>
        <v>0.20640794107786409</v>
      </c>
      <c r="O103" s="13">
        <f t="shared" si="21"/>
        <v>4.2456606688343723E-2</v>
      </c>
      <c r="P103" s="10">
        <f t="shared" si="22"/>
        <v>0.33042247145398163</v>
      </c>
    </row>
    <row r="104" spans="1:16">
      <c r="A104" s="14">
        <v>2014</v>
      </c>
      <c r="B104" s="9">
        <f>'Pretax Min, Max, Mean'!P104</f>
        <v>252244.07549337659</v>
      </c>
      <c r="C104" s="9">
        <f>'Pretax Min, Max, Mean'!Q104</f>
        <v>601177.75329480949</v>
      </c>
      <c r="D104" s="9">
        <f>'Pretax Min, Max, Mean'!R104</f>
        <v>10594540.743118918</v>
      </c>
      <c r="E104" s="10">
        <f t="shared" si="12"/>
        <v>13.112612897666288</v>
      </c>
      <c r="F104" s="10">
        <f t="shared" si="13"/>
        <v>0.62294949181405512</v>
      </c>
      <c r="G104" s="9">
        <f t="shared" si="14"/>
        <v>1100147.4719104811</v>
      </c>
      <c r="H104" s="9">
        <f t="shared" si="14"/>
        <v>2109180.6733714347</v>
      </c>
      <c r="I104" s="11">
        <f t="shared" si="15"/>
        <v>0.65860207373054724</v>
      </c>
      <c r="J104" s="11">
        <f t="shared" si="16"/>
        <v>1.7033983822267875</v>
      </c>
      <c r="K104" s="12">
        <f t="shared" si="17"/>
        <v>0.74492433455064777</v>
      </c>
      <c r="L104" s="12">
        <f t="shared" si="18"/>
        <v>0.95575322987027767</v>
      </c>
      <c r="M104" s="13">
        <f t="shared" si="19"/>
        <v>0.74492433455064777</v>
      </c>
      <c r="N104" s="13">
        <f t="shared" si="20"/>
        <v>0.21082889531962989</v>
      </c>
      <c r="O104" s="13">
        <f t="shared" si="21"/>
        <v>4.4246770129722335E-2</v>
      </c>
      <c r="P104" s="10">
        <f t="shared" si="22"/>
        <v>0.34041905723860344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E518-D084-E447-83DE-5D47431A3BD3}">
  <dimension ref="A1:R108"/>
  <sheetViews>
    <sheetView topLeftCell="J30" zoomScale="90" workbookViewId="0">
      <selection activeCell="R104" sqref="R104"/>
    </sheetView>
  </sheetViews>
  <sheetFormatPr baseColWidth="10" defaultRowHeight="20"/>
  <cols>
    <col min="1" max="10" width="10.85546875" bestFit="1" customWidth="1"/>
    <col min="11" max="11" width="13" bestFit="1" customWidth="1"/>
    <col min="12" max="16" width="10.85546875" bestFit="1" customWidth="1"/>
    <col min="17" max="18" width="11.140625" bestFit="1" customWidth="1"/>
  </cols>
  <sheetData>
    <row r="1" spans="1:18">
      <c r="A1" s="95" t="s">
        <v>24</v>
      </c>
      <c r="B1" s="95"/>
      <c r="C1" s="95"/>
      <c r="D1" s="95"/>
      <c r="E1" s="95"/>
      <c r="F1" s="95" t="s">
        <v>25</v>
      </c>
      <c r="G1" s="95"/>
      <c r="H1" s="95"/>
      <c r="I1" s="95"/>
      <c r="J1" s="95"/>
      <c r="K1" s="95" t="s">
        <v>26</v>
      </c>
      <c r="L1" s="95"/>
      <c r="M1" s="95"/>
      <c r="N1" s="95"/>
      <c r="O1" s="95"/>
      <c r="P1" s="96" t="s">
        <v>7</v>
      </c>
      <c r="Q1" s="96"/>
      <c r="R1" s="96"/>
    </row>
    <row r="2" spans="1:18">
      <c r="A2" s="18" t="s">
        <v>27</v>
      </c>
      <c r="B2" s="8" t="s">
        <v>28</v>
      </c>
      <c r="C2" s="19" t="s">
        <v>29</v>
      </c>
      <c r="D2" s="8" t="s">
        <v>30</v>
      </c>
      <c r="E2" s="8" t="s">
        <v>49</v>
      </c>
      <c r="F2" s="18" t="s">
        <v>27</v>
      </c>
      <c r="G2" s="8" t="s">
        <v>28</v>
      </c>
      <c r="H2" s="4" t="s">
        <v>31</v>
      </c>
      <c r="I2" s="8" t="s">
        <v>30</v>
      </c>
      <c r="J2" s="8" t="s">
        <v>49</v>
      </c>
      <c r="K2" s="18" t="s">
        <v>27</v>
      </c>
      <c r="L2" s="8" t="s">
        <v>28</v>
      </c>
      <c r="M2" s="4" t="s">
        <v>29</v>
      </c>
      <c r="N2" s="8" t="s">
        <v>30</v>
      </c>
      <c r="O2" s="8" t="s">
        <v>49</v>
      </c>
      <c r="P2" s="18" t="s">
        <v>13</v>
      </c>
      <c r="Q2" s="18" t="s">
        <v>14</v>
      </c>
      <c r="R2" s="18" t="s">
        <v>15</v>
      </c>
    </row>
    <row r="3" spans="1:18">
      <c r="A3" s="20" t="e">
        <f>PretaxMinimumWage!#REF!</f>
        <v>#REF!</v>
      </c>
      <c r="B3" s="14">
        <v>1913</v>
      </c>
      <c r="C3">
        <v>1</v>
      </c>
      <c r="D3" s="21">
        <f>LOOKUP(B3,CPI!$A:$A,CPI!$B:$B)</f>
        <v>9.9</v>
      </c>
      <c r="E3" s="21">
        <f>LOOKUP(2018,CPI!$A:$A,CPI!$B:$B)</f>
        <v>251.107</v>
      </c>
      <c r="F3" s="22">
        <v>0</v>
      </c>
      <c r="G3" s="14">
        <v>1913</v>
      </c>
      <c r="H3">
        <v>1</v>
      </c>
      <c r="I3" s="21">
        <f>LOOKUP($B3,CPI!$A:$A,CPI!$B:$B)</f>
        <v>9.9</v>
      </c>
      <c r="J3" s="21">
        <f>LOOKUP(2018,CPI!$A:$A,CPI!$B:$B)</f>
        <v>251.107</v>
      </c>
      <c r="K3" s="23" t="s">
        <v>34</v>
      </c>
      <c r="L3" s="14">
        <v>1913</v>
      </c>
      <c r="M3">
        <v>1</v>
      </c>
      <c r="N3" s="21">
        <f>LOOKUP($B3,CPI!$A:$A,CPI!$B:$B)</f>
        <v>9.9</v>
      </c>
      <c r="O3" s="21">
        <f>LOOKUP(2018,CPI!$A:$A,CPI!$B:$B)</f>
        <v>251.107</v>
      </c>
      <c r="P3" s="23" t="e">
        <f>A3/C3/D3*E3</f>
        <v>#REF!</v>
      </c>
      <c r="Q3" s="23">
        <f t="shared" ref="Q3" si="0">F3/H3/I3*J3</f>
        <v>0</v>
      </c>
      <c r="R3" s="23" t="e">
        <f t="shared" ref="R3" si="1">K3/M3/N3*O3</f>
        <v>#VALUE!</v>
      </c>
    </row>
    <row r="4" spans="1:18">
      <c r="A4" s="20" t="e">
        <f>PretaxMinimumWage!#REF!</f>
        <v>#REF!</v>
      </c>
      <c r="B4" s="14">
        <v>1914</v>
      </c>
      <c r="C4">
        <v>1</v>
      </c>
      <c r="D4" s="21">
        <f>LOOKUP(B4,CPI!$A:$A,CPI!$B:$B)</f>
        <v>10</v>
      </c>
      <c r="E4" s="21">
        <f>LOOKUP(2018,CPI!$A:$A,CPI!$B:$B)</f>
        <v>251.107</v>
      </c>
      <c r="F4" s="22">
        <v>0</v>
      </c>
      <c r="G4" s="14">
        <v>1914</v>
      </c>
      <c r="H4">
        <v>1</v>
      </c>
      <c r="I4" s="21">
        <f>LOOKUP($B4,CPI!$A:$A,CPI!$B:$B)</f>
        <v>10</v>
      </c>
      <c r="J4" s="21">
        <f>LOOKUP(2018,CPI!$A:$A,CPI!$B:$B)</f>
        <v>251.107</v>
      </c>
      <c r="L4" s="14">
        <v>1914</v>
      </c>
      <c r="M4">
        <v>1</v>
      </c>
      <c r="N4" s="21">
        <f>LOOKUP($B4,CPI!$A:$A,CPI!$B:$B)</f>
        <v>10</v>
      </c>
      <c r="O4" s="21">
        <f>LOOKUP(2018,CPI!$A:$A,CPI!$B:$B)</f>
        <v>251.107</v>
      </c>
      <c r="P4" s="23" t="e">
        <f t="shared" ref="P4:P67" si="2">A4/C4/D4*E4</f>
        <v>#REF!</v>
      </c>
      <c r="Q4" s="23">
        <f t="shared" ref="Q4:Q67" si="3">F4/H4/I4*J4</f>
        <v>0</v>
      </c>
      <c r="R4" s="23">
        <f t="shared" ref="R4:R67" si="4">K4/M4/N4*O4</f>
        <v>0</v>
      </c>
    </row>
    <row r="5" spans="1:18">
      <c r="A5" s="20" t="e">
        <f>PretaxMinimumWage!#REF!</f>
        <v>#REF!</v>
      </c>
      <c r="B5" s="14">
        <v>1915</v>
      </c>
      <c r="C5">
        <v>1</v>
      </c>
      <c r="D5" s="21">
        <f>LOOKUP(B5,CPI!$A:$A,CPI!$B:$B)</f>
        <v>10.1</v>
      </c>
      <c r="E5" s="21">
        <f>LOOKUP(2018,CPI!$A:$A,CPI!$B:$B)</f>
        <v>251.107</v>
      </c>
      <c r="F5" s="22">
        <v>0</v>
      </c>
      <c r="G5" s="14">
        <v>1915</v>
      </c>
      <c r="H5">
        <v>1</v>
      </c>
      <c r="I5" s="21">
        <f>LOOKUP($B5,CPI!$A:$A,CPI!$B:$B)</f>
        <v>10.1</v>
      </c>
      <c r="J5" s="21">
        <f>LOOKUP(2018,CPI!$A:$A,CPI!$B:$B)</f>
        <v>251.107</v>
      </c>
      <c r="L5" s="14">
        <v>1915</v>
      </c>
      <c r="M5">
        <v>1</v>
      </c>
      <c r="N5" s="21">
        <f>LOOKUP($B5,CPI!$A:$A,CPI!$B:$B)</f>
        <v>10.1</v>
      </c>
      <c r="O5" s="21">
        <f>LOOKUP(2018,CPI!$A:$A,CPI!$B:$B)</f>
        <v>251.107</v>
      </c>
      <c r="P5" s="23" t="e">
        <f t="shared" si="2"/>
        <v>#REF!</v>
      </c>
      <c r="Q5" s="23">
        <f t="shared" si="3"/>
        <v>0</v>
      </c>
      <c r="R5" s="23">
        <f t="shared" si="4"/>
        <v>0</v>
      </c>
    </row>
    <row r="6" spans="1:18">
      <c r="A6" s="20" t="e">
        <f>PretaxMinimumWage!#REF!</f>
        <v>#REF!</v>
      </c>
      <c r="B6" s="14">
        <v>1916</v>
      </c>
      <c r="C6">
        <v>1</v>
      </c>
      <c r="D6" s="21">
        <f>LOOKUP(B6,CPI!$A:$A,CPI!$B:$B)</f>
        <v>10.9</v>
      </c>
      <c r="E6" s="21">
        <f>LOOKUP(2018,CPI!$A:$A,CPI!$B:$B)</f>
        <v>251.107</v>
      </c>
      <c r="F6" s="22">
        <v>0</v>
      </c>
      <c r="G6" s="14">
        <v>1916</v>
      </c>
      <c r="H6">
        <v>1</v>
      </c>
      <c r="I6" s="21">
        <f>LOOKUP($B6,CPI!$A:$A,CPI!$B:$B)</f>
        <v>10.9</v>
      </c>
      <c r="J6" s="21">
        <f>LOOKUP(2018,CPI!$A:$A,CPI!$B:$B)</f>
        <v>251.107</v>
      </c>
      <c r="L6" s="14">
        <v>1916</v>
      </c>
      <c r="M6">
        <v>1</v>
      </c>
      <c r="N6" s="21">
        <f>LOOKUP($B6,CPI!$A:$A,CPI!$B:$B)</f>
        <v>10.9</v>
      </c>
      <c r="O6" s="21">
        <f>LOOKUP(2018,CPI!$A:$A,CPI!$B:$B)</f>
        <v>251.107</v>
      </c>
      <c r="P6" s="23" t="e">
        <f t="shared" si="2"/>
        <v>#REF!</v>
      </c>
      <c r="Q6" s="23">
        <f t="shared" si="3"/>
        <v>0</v>
      </c>
      <c r="R6" s="23">
        <f t="shared" si="4"/>
        <v>0</v>
      </c>
    </row>
    <row r="7" spans="1:18">
      <c r="A7" s="20" t="e">
        <f>PretaxMinimumWage!#REF!</f>
        <v>#REF!</v>
      </c>
      <c r="B7" s="14">
        <v>1917</v>
      </c>
      <c r="C7">
        <v>1</v>
      </c>
      <c r="D7" s="21">
        <f>LOOKUP(B7,CPI!$A:$A,CPI!$B:$B)</f>
        <v>12.8</v>
      </c>
      <c r="E7" s="21">
        <f>LOOKUP(2018,CPI!$A:$A,CPI!$B:$B)</f>
        <v>251.107</v>
      </c>
      <c r="F7" s="22">
        <v>0</v>
      </c>
      <c r="G7" s="14">
        <v>1917</v>
      </c>
      <c r="H7">
        <v>1</v>
      </c>
      <c r="I7" s="21">
        <f>LOOKUP($B7,CPI!$A:$A,CPI!$B:$B)</f>
        <v>12.8</v>
      </c>
      <c r="J7" s="21">
        <f>LOOKUP(2018,CPI!$A:$A,CPI!$B:$B)</f>
        <v>251.107</v>
      </c>
      <c r="L7" s="14">
        <v>1917</v>
      </c>
      <c r="M7">
        <v>1</v>
      </c>
      <c r="N7" s="21">
        <f>LOOKUP($B7,CPI!$A:$A,CPI!$B:$B)</f>
        <v>12.8</v>
      </c>
      <c r="O7" s="21">
        <f>LOOKUP(2018,CPI!$A:$A,CPI!$B:$B)</f>
        <v>251.107</v>
      </c>
      <c r="P7" s="23" t="e">
        <f t="shared" si="2"/>
        <v>#REF!</v>
      </c>
      <c r="Q7" s="23">
        <f t="shared" si="3"/>
        <v>0</v>
      </c>
      <c r="R7" s="23">
        <f t="shared" si="4"/>
        <v>0</v>
      </c>
    </row>
    <row r="8" spans="1:18">
      <c r="A8" s="20" t="e">
        <f>PretaxMinimumWage!#REF!</f>
        <v>#REF!</v>
      </c>
      <c r="B8" s="14">
        <v>1918</v>
      </c>
      <c r="C8">
        <v>1</v>
      </c>
      <c r="D8" s="21">
        <f>LOOKUP(B8,CPI!$A:$A,CPI!$B:$B)</f>
        <v>15.1</v>
      </c>
      <c r="E8" s="21">
        <f>LOOKUP(2018,CPI!$A:$A,CPI!$B:$B)</f>
        <v>251.107</v>
      </c>
      <c r="F8" s="22">
        <v>0</v>
      </c>
      <c r="G8" s="14">
        <v>1918</v>
      </c>
      <c r="H8">
        <v>1</v>
      </c>
      <c r="I8" s="21">
        <f>LOOKUP($B8,CPI!$A:$A,CPI!$B:$B)</f>
        <v>15.1</v>
      </c>
      <c r="J8" s="21">
        <f>LOOKUP(2018,CPI!$A:$A,CPI!$B:$B)</f>
        <v>251.107</v>
      </c>
      <c r="L8" s="14">
        <v>1918</v>
      </c>
      <c r="M8">
        <v>1</v>
      </c>
      <c r="N8" s="21">
        <f>LOOKUP($B8,CPI!$A:$A,CPI!$B:$B)</f>
        <v>15.1</v>
      </c>
      <c r="O8" s="21">
        <f>LOOKUP(2018,CPI!$A:$A,CPI!$B:$B)</f>
        <v>251.107</v>
      </c>
      <c r="P8" s="23" t="e">
        <f t="shared" si="2"/>
        <v>#REF!</v>
      </c>
      <c r="Q8" s="23">
        <f t="shared" si="3"/>
        <v>0</v>
      </c>
      <c r="R8" s="23">
        <f t="shared" si="4"/>
        <v>0</v>
      </c>
    </row>
    <row r="9" spans="1:18">
      <c r="A9" s="20" t="e">
        <f>PretaxMinimumWage!#REF!</f>
        <v>#REF!</v>
      </c>
      <c r="B9" s="14">
        <v>1919</v>
      </c>
      <c r="C9">
        <v>1</v>
      </c>
      <c r="D9" s="21">
        <f>LOOKUP(B9,CPI!$A:$A,CPI!$B:$B)</f>
        <v>17.3</v>
      </c>
      <c r="E9" s="21">
        <f>LOOKUP(2018,CPI!$A:$A,CPI!$B:$B)</f>
        <v>251.107</v>
      </c>
      <c r="F9" s="22">
        <v>0</v>
      </c>
      <c r="G9" s="14">
        <v>1919</v>
      </c>
      <c r="H9">
        <v>1</v>
      </c>
      <c r="I9" s="21">
        <f>LOOKUP($B9,CPI!$A:$A,CPI!$B:$B)</f>
        <v>17.3</v>
      </c>
      <c r="J9" s="21">
        <f>LOOKUP(2018,CPI!$A:$A,CPI!$B:$B)</f>
        <v>251.107</v>
      </c>
      <c r="L9" s="14">
        <v>1919</v>
      </c>
      <c r="M9">
        <v>1</v>
      </c>
      <c r="N9" s="21">
        <f>LOOKUP($B9,CPI!$A:$A,CPI!$B:$B)</f>
        <v>17.3</v>
      </c>
      <c r="O9" s="21">
        <f>LOOKUP(2018,CPI!$A:$A,CPI!$B:$B)</f>
        <v>251.107</v>
      </c>
      <c r="P9" s="23" t="e">
        <f t="shared" si="2"/>
        <v>#REF!</v>
      </c>
      <c r="Q9" s="23">
        <f t="shared" si="3"/>
        <v>0</v>
      </c>
      <c r="R9" s="23">
        <f t="shared" si="4"/>
        <v>0</v>
      </c>
    </row>
    <row r="10" spans="1:18">
      <c r="A10" s="20" t="e">
        <f>PretaxMinimumWage!#REF!</f>
        <v>#REF!</v>
      </c>
      <c r="B10" s="14">
        <v>1920</v>
      </c>
      <c r="C10">
        <v>1</v>
      </c>
      <c r="D10" s="21">
        <f>LOOKUP(B10,CPI!$A:$A,CPI!$B:$B)</f>
        <v>20</v>
      </c>
      <c r="E10" s="21">
        <f>LOOKUP(2018,CPI!$A:$A,CPI!$B:$B)</f>
        <v>251.107</v>
      </c>
      <c r="F10" s="22">
        <v>0</v>
      </c>
      <c r="G10" s="14">
        <v>1920</v>
      </c>
      <c r="H10">
        <v>1</v>
      </c>
      <c r="I10" s="21">
        <f>LOOKUP($B10,CPI!$A:$A,CPI!$B:$B)</f>
        <v>20</v>
      </c>
      <c r="J10" s="21">
        <f>LOOKUP(2018,CPI!$A:$A,CPI!$B:$B)</f>
        <v>251.107</v>
      </c>
      <c r="L10" s="14">
        <v>1920</v>
      </c>
      <c r="M10">
        <v>1</v>
      </c>
      <c r="N10" s="21">
        <f>LOOKUP($B10,CPI!$A:$A,CPI!$B:$B)</f>
        <v>20</v>
      </c>
      <c r="O10" s="21">
        <f>LOOKUP(2018,CPI!$A:$A,CPI!$B:$B)</f>
        <v>251.107</v>
      </c>
      <c r="P10" s="23" t="e">
        <f t="shared" si="2"/>
        <v>#REF!</v>
      </c>
      <c r="Q10" s="23">
        <f t="shared" si="3"/>
        <v>0</v>
      </c>
      <c r="R10" s="23">
        <f t="shared" si="4"/>
        <v>0</v>
      </c>
    </row>
    <row r="11" spans="1:18">
      <c r="A11" s="20" t="e">
        <f>PretaxMinimumWage!#REF!</f>
        <v>#REF!</v>
      </c>
      <c r="B11" s="14">
        <v>1921</v>
      </c>
      <c r="C11">
        <v>1</v>
      </c>
      <c r="D11" s="21">
        <f>LOOKUP(B11,CPI!$A:$A,CPI!$B:$B)</f>
        <v>17.899999999999999</v>
      </c>
      <c r="E11" s="21">
        <f>LOOKUP(2018,CPI!$A:$A,CPI!$B:$B)</f>
        <v>251.107</v>
      </c>
      <c r="F11" s="22">
        <v>0</v>
      </c>
      <c r="G11" s="14">
        <v>1921</v>
      </c>
      <c r="H11">
        <v>1</v>
      </c>
      <c r="I11" s="21">
        <f>LOOKUP($B11,CPI!$A:$A,CPI!$B:$B)</f>
        <v>17.899999999999999</v>
      </c>
      <c r="J11" s="21">
        <f>LOOKUP(2018,CPI!$A:$A,CPI!$B:$B)</f>
        <v>251.107</v>
      </c>
      <c r="L11" s="14">
        <v>1921</v>
      </c>
      <c r="M11">
        <v>1</v>
      </c>
      <c r="N11" s="21">
        <f>LOOKUP($B11,CPI!$A:$A,CPI!$B:$B)</f>
        <v>17.899999999999999</v>
      </c>
      <c r="O11" s="21">
        <f>LOOKUP(2018,CPI!$A:$A,CPI!$B:$B)</f>
        <v>251.107</v>
      </c>
      <c r="P11" s="23" t="e">
        <f t="shared" si="2"/>
        <v>#REF!</v>
      </c>
      <c r="Q11" s="23">
        <f t="shared" si="3"/>
        <v>0</v>
      </c>
      <c r="R11" s="23">
        <f t="shared" si="4"/>
        <v>0</v>
      </c>
    </row>
    <row r="12" spans="1:18">
      <c r="A12" s="20" t="e">
        <f>PretaxMinimumWage!#REF!</f>
        <v>#REF!</v>
      </c>
      <c r="B12" s="14">
        <v>1922</v>
      </c>
      <c r="C12">
        <v>1</v>
      </c>
      <c r="D12" s="21">
        <f>LOOKUP(B12,CPI!$A:$A,CPI!$B:$B)</f>
        <v>16.8</v>
      </c>
      <c r="E12" s="21">
        <f>LOOKUP(2018,CPI!$A:$A,CPI!$B:$B)</f>
        <v>251.107</v>
      </c>
      <c r="F12" s="22">
        <v>0</v>
      </c>
      <c r="G12" s="14">
        <v>1922</v>
      </c>
      <c r="H12">
        <v>1</v>
      </c>
      <c r="I12" s="21">
        <f>LOOKUP($B12,CPI!$A:$A,CPI!$B:$B)</f>
        <v>16.8</v>
      </c>
      <c r="J12" s="21">
        <f>LOOKUP(2018,CPI!$A:$A,CPI!$B:$B)</f>
        <v>251.107</v>
      </c>
      <c r="L12" s="14">
        <v>1922</v>
      </c>
      <c r="M12">
        <v>1</v>
      </c>
      <c r="N12" s="21">
        <f>LOOKUP($B12,CPI!$A:$A,CPI!$B:$B)</f>
        <v>16.8</v>
      </c>
      <c r="O12" s="21">
        <f>LOOKUP(2018,CPI!$A:$A,CPI!$B:$B)</f>
        <v>251.107</v>
      </c>
      <c r="P12" s="23" t="e">
        <f t="shared" si="2"/>
        <v>#REF!</v>
      </c>
      <c r="Q12" s="23">
        <f t="shared" si="3"/>
        <v>0</v>
      </c>
      <c r="R12" s="23">
        <f t="shared" si="4"/>
        <v>0</v>
      </c>
    </row>
    <row r="13" spans="1:18">
      <c r="A13" s="20" t="e">
        <f>PretaxMinimumWage!#REF!</f>
        <v>#REF!</v>
      </c>
      <c r="B13" s="14">
        <v>1923</v>
      </c>
      <c r="C13">
        <v>1</v>
      </c>
      <c r="D13" s="21">
        <f>LOOKUP(B13,CPI!$A:$A,CPI!$B:$B)</f>
        <v>17.100000000000001</v>
      </c>
      <c r="E13" s="21">
        <f>LOOKUP(2018,CPI!$A:$A,CPI!$B:$B)</f>
        <v>251.107</v>
      </c>
      <c r="F13" s="22">
        <v>0</v>
      </c>
      <c r="G13" s="14">
        <v>1923</v>
      </c>
      <c r="H13">
        <v>1</v>
      </c>
      <c r="I13" s="21">
        <f>LOOKUP($B13,CPI!$A:$A,CPI!$B:$B)</f>
        <v>17.100000000000001</v>
      </c>
      <c r="J13" s="21">
        <f>LOOKUP(2018,CPI!$A:$A,CPI!$B:$B)</f>
        <v>251.107</v>
      </c>
      <c r="L13" s="14">
        <v>1923</v>
      </c>
      <c r="M13">
        <v>1</v>
      </c>
      <c r="N13" s="21">
        <f>LOOKUP($B13,CPI!$A:$A,CPI!$B:$B)</f>
        <v>17.100000000000001</v>
      </c>
      <c r="O13" s="21">
        <f>LOOKUP(2018,CPI!$A:$A,CPI!$B:$B)</f>
        <v>251.107</v>
      </c>
      <c r="P13" s="23" t="e">
        <f t="shared" si="2"/>
        <v>#REF!</v>
      </c>
      <c r="Q13" s="23">
        <f t="shared" si="3"/>
        <v>0</v>
      </c>
      <c r="R13" s="23">
        <f t="shared" si="4"/>
        <v>0</v>
      </c>
    </row>
    <row r="14" spans="1:18">
      <c r="A14" s="20" t="e">
        <f>PretaxMinimumWage!#REF!</f>
        <v>#REF!</v>
      </c>
      <c r="B14" s="14">
        <v>1924</v>
      </c>
      <c r="C14">
        <v>1</v>
      </c>
      <c r="D14" s="21">
        <f>LOOKUP(B14,CPI!$A:$A,CPI!$B:$B)</f>
        <v>17.100000000000001</v>
      </c>
      <c r="E14" s="21">
        <f>LOOKUP(2018,CPI!$A:$A,CPI!$B:$B)</f>
        <v>251.107</v>
      </c>
      <c r="F14" s="22">
        <v>0</v>
      </c>
      <c r="G14" s="14">
        <v>1924</v>
      </c>
      <c r="H14">
        <v>1</v>
      </c>
      <c r="I14" s="21">
        <f>LOOKUP($B14,CPI!$A:$A,CPI!$B:$B)</f>
        <v>17.100000000000001</v>
      </c>
      <c r="J14" s="21">
        <f>LOOKUP(2018,CPI!$A:$A,CPI!$B:$B)</f>
        <v>251.107</v>
      </c>
      <c r="L14" s="14">
        <v>1924</v>
      </c>
      <c r="M14">
        <v>1</v>
      </c>
      <c r="N14" s="21">
        <f>LOOKUP($B14,CPI!$A:$A,CPI!$B:$B)</f>
        <v>17.100000000000001</v>
      </c>
      <c r="O14" s="21">
        <f>LOOKUP(2018,CPI!$A:$A,CPI!$B:$B)</f>
        <v>251.107</v>
      </c>
      <c r="P14" s="23" t="e">
        <f t="shared" si="2"/>
        <v>#REF!</v>
      </c>
      <c r="Q14" s="23">
        <f t="shared" si="3"/>
        <v>0</v>
      </c>
      <c r="R14" s="23">
        <f t="shared" si="4"/>
        <v>0</v>
      </c>
    </row>
    <row r="15" spans="1:18">
      <c r="A15" s="20" t="e">
        <f>PretaxMinimumWage!#REF!</f>
        <v>#REF!</v>
      </c>
      <c r="B15" s="14">
        <v>1925</v>
      </c>
      <c r="C15">
        <v>1</v>
      </c>
      <c r="D15" s="21">
        <f>LOOKUP(B15,CPI!$A:$A,CPI!$B:$B)</f>
        <v>17.5</v>
      </c>
      <c r="E15" s="21">
        <f>LOOKUP(2018,CPI!$A:$A,CPI!$B:$B)</f>
        <v>251.107</v>
      </c>
      <c r="F15" s="22">
        <v>0</v>
      </c>
      <c r="G15" s="14">
        <v>1925</v>
      </c>
      <c r="H15">
        <v>1</v>
      </c>
      <c r="I15" s="21">
        <f>LOOKUP($B15,CPI!$A:$A,CPI!$B:$B)</f>
        <v>17.5</v>
      </c>
      <c r="J15" s="21">
        <f>LOOKUP(2018,CPI!$A:$A,CPI!$B:$B)</f>
        <v>251.107</v>
      </c>
      <c r="L15" s="14">
        <v>1925</v>
      </c>
      <c r="M15">
        <v>1</v>
      </c>
      <c r="N15" s="21">
        <f>LOOKUP($B15,CPI!$A:$A,CPI!$B:$B)</f>
        <v>17.5</v>
      </c>
      <c r="O15" s="21">
        <f>LOOKUP(2018,CPI!$A:$A,CPI!$B:$B)</f>
        <v>251.107</v>
      </c>
      <c r="P15" s="23" t="e">
        <f t="shared" si="2"/>
        <v>#REF!</v>
      </c>
      <c r="Q15" s="23">
        <f t="shared" si="3"/>
        <v>0</v>
      </c>
      <c r="R15" s="23">
        <f t="shared" si="4"/>
        <v>0</v>
      </c>
    </row>
    <row r="16" spans="1:18">
      <c r="A16" s="20" t="e">
        <f>PretaxMinimumWage!#REF!</f>
        <v>#REF!</v>
      </c>
      <c r="B16" s="14">
        <v>1926</v>
      </c>
      <c r="C16">
        <v>1</v>
      </c>
      <c r="D16" s="21">
        <f>LOOKUP(B16,CPI!$A:$A,CPI!$B:$B)</f>
        <v>17.7</v>
      </c>
      <c r="E16" s="21">
        <f>LOOKUP(2018,CPI!$A:$A,CPI!$B:$B)</f>
        <v>251.107</v>
      </c>
      <c r="F16" s="22">
        <v>0</v>
      </c>
      <c r="G16" s="14">
        <v>1926</v>
      </c>
      <c r="H16">
        <v>1</v>
      </c>
      <c r="I16" s="21">
        <f>LOOKUP($B16,CPI!$A:$A,CPI!$B:$B)</f>
        <v>17.7</v>
      </c>
      <c r="J16" s="21">
        <f>LOOKUP(2018,CPI!$A:$A,CPI!$B:$B)</f>
        <v>251.107</v>
      </c>
      <c r="L16" s="14">
        <v>1926</v>
      </c>
      <c r="M16">
        <v>1</v>
      </c>
      <c r="N16" s="21">
        <f>LOOKUP($B16,CPI!$A:$A,CPI!$B:$B)</f>
        <v>17.7</v>
      </c>
      <c r="O16" s="21">
        <f>LOOKUP(2018,CPI!$A:$A,CPI!$B:$B)</f>
        <v>251.107</v>
      </c>
      <c r="P16" s="23" t="e">
        <f t="shared" si="2"/>
        <v>#REF!</v>
      </c>
      <c r="Q16" s="23">
        <f t="shared" si="3"/>
        <v>0</v>
      </c>
      <c r="R16" s="23">
        <f t="shared" si="4"/>
        <v>0</v>
      </c>
    </row>
    <row r="17" spans="1:18">
      <c r="A17" s="20" t="e">
        <f>PretaxMinimumWage!#REF!</f>
        <v>#REF!</v>
      </c>
      <c r="B17" s="14">
        <v>1927</v>
      </c>
      <c r="C17">
        <v>1</v>
      </c>
      <c r="D17" s="21">
        <f>LOOKUP(B17,CPI!$A:$A,CPI!$B:$B)</f>
        <v>17.399999999999999</v>
      </c>
      <c r="E17" s="21">
        <f>LOOKUP(2018,CPI!$A:$A,CPI!$B:$B)</f>
        <v>251.107</v>
      </c>
      <c r="F17" s="22">
        <v>0</v>
      </c>
      <c r="G17" s="14">
        <v>1927</v>
      </c>
      <c r="H17">
        <v>1</v>
      </c>
      <c r="I17" s="21">
        <f>LOOKUP($B17,CPI!$A:$A,CPI!$B:$B)</f>
        <v>17.399999999999999</v>
      </c>
      <c r="J17" s="21">
        <f>LOOKUP(2018,CPI!$A:$A,CPI!$B:$B)</f>
        <v>251.107</v>
      </c>
      <c r="L17" s="14">
        <v>1927</v>
      </c>
      <c r="M17">
        <v>1</v>
      </c>
      <c r="N17" s="21">
        <f>LOOKUP($B17,CPI!$A:$A,CPI!$B:$B)</f>
        <v>17.399999999999999</v>
      </c>
      <c r="O17" s="21">
        <f>LOOKUP(2018,CPI!$A:$A,CPI!$B:$B)</f>
        <v>251.107</v>
      </c>
      <c r="P17" s="23" t="e">
        <f t="shared" si="2"/>
        <v>#REF!</v>
      </c>
      <c r="Q17" s="23">
        <f t="shared" si="3"/>
        <v>0</v>
      </c>
      <c r="R17" s="23">
        <f t="shared" si="4"/>
        <v>0</v>
      </c>
    </row>
    <row r="18" spans="1:18">
      <c r="A18" s="20" t="e">
        <f>PretaxMinimumWage!#REF!</f>
        <v>#REF!</v>
      </c>
      <c r="B18" s="14">
        <v>1928</v>
      </c>
      <c r="C18">
        <v>1</v>
      </c>
      <c r="D18" s="21">
        <f>LOOKUP(B18,CPI!$A:$A,CPI!$B:$B)</f>
        <v>17.100000000000001</v>
      </c>
      <c r="E18" s="21">
        <f>LOOKUP(2018,CPI!$A:$A,CPI!$B:$B)</f>
        <v>251.107</v>
      </c>
      <c r="F18" s="22">
        <v>0</v>
      </c>
      <c r="G18" s="14">
        <v>1928</v>
      </c>
      <c r="H18">
        <v>1</v>
      </c>
      <c r="I18" s="21">
        <f>LOOKUP($B18,CPI!$A:$A,CPI!$B:$B)</f>
        <v>17.100000000000001</v>
      </c>
      <c r="J18" s="21">
        <f>LOOKUP(2018,CPI!$A:$A,CPI!$B:$B)</f>
        <v>251.107</v>
      </c>
      <c r="L18" s="14">
        <v>1928</v>
      </c>
      <c r="M18">
        <v>1</v>
      </c>
      <c r="N18" s="21">
        <f>LOOKUP($B18,CPI!$A:$A,CPI!$B:$B)</f>
        <v>17.100000000000001</v>
      </c>
      <c r="O18" s="21">
        <f>LOOKUP(2018,CPI!$A:$A,CPI!$B:$B)</f>
        <v>251.107</v>
      </c>
      <c r="P18" s="23" t="e">
        <f t="shared" si="2"/>
        <v>#REF!</v>
      </c>
      <c r="Q18" s="23">
        <f t="shared" si="3"/>
        <v>0</v>
      </c>
      <c r="R18" s="23">
        <f t="shared" si="4"/>
        <v>0</v>
      </c>
    </row>
    <row r="19" spans="1:18">
      <c r="A19" s="20" t="e">
        <f>PretaxMinimumWage!#REF!</f>
        <v>#REF!</v>
      </c>
      <c r="B19" s="14">
        <v>1929</v>
      </c>
      <c r="C19">
        <v>1</v>
      </c>
      <c r="D19" s="21">
        <f>LOOKUP(B19,CPI!$A:$A,CPI!$B:$B)</f>
        <v>17.100000000000001</v>
      </c>
      <c r="E19" s="21">
        <f>LOOKUP(2018,CPI!$A:$A,CPI!$B:$B)</f>
        <v>251.107</v>
      </c>
      <c r="F19" s="22">
        <v>0</v>
      </c>
      <c r="G19" s="14">
        <v>1929</v>
      </c>
      <c r="H19">
        <v>1</v>
      </c>
      <c r="I19" s="21">
        <f>LOOKUP($B19,CPI!$A:$A,CPI!$B:$B)</f>
        <v>17.100000000000001</v>
      </c>
      <c r="J19" s="21">
        <f>LOOKUP(2018,CPI!$A:$A,CPI!$B:$B)</f>
        <v>251.107</v>
      </c>
      <c r="L19" s="14">
        <v>1929</v>
      </c>
      <c r="M19">
        <v>1</v>
      </c>
      <c r="N19" s="21">
        <f>LOOKUP($B19,CPI!$A:$A,CPI!$B:$B)</f>
        <v>17.100000000000001</v>
      </c>
      <c r="O19" s="21">
        <f>LOOKUP(2018,CPI!$A:$A,CPI!$B:$B)</f>
        <v>251.107</v>
      </c>
      <c r="P19" s="23" t="e">
        <f t="shared" si="2"/>
        <v>#REF!</v>
      </c>
      <c r="Q19" s="23">
        <f t="shared" si="3"/>
        <v>0</v>
      </c>
      <c r="R19" s="23">
        <f t="shared" si="4"/>
        <v>0</v>
      </c>
    </row>
    <row r="20" spans="1:18">
      <c r="A20" s="20" t="e">
        <f>PretaxMinimumWage!#REF!</f>
        <v>#REF!</v>
      </c>
      <c r="B20" s="14">
        <v>1930</v>
      </c>
      <c r="C20">
        <v>1</v>
      </c>
      <c r="D20" s="21">
        <f>LOOKUP(B20,CPI!$A:$A,CPI!$B:$B)</f>
        <v>16.7</v>
      </c>
      <c r="E20" s="21">
        <f>LOOKUP(2018,CPI!$A:$A,CPI!$B:$B)</f>
        <v>251.107</v>
      </c>
      <c r="F20" s="22">
        <v>0</v>
      </c>
      <c r="G20" s="14">
        <v>1930</v>
      </c>
      <c r="H20">
        <v>1</v>
      </c>
      <c r="I20" s="21">
        <f>LOOKUP($B20,CPI!$A:$A,CPI!$B:$B)</f>
        <v>16.7</v>
      </c>
      <c r="J20" s="21">
        <f>LOOKUP(2018,CPI!$A:$A,CPI!$B:$B)</f>
        <v>251.107</v>
      </c>
      <c r="L20" s="14">
        <v>1930</v>
      </c>
      <c r="M20">
        <v>1</v>
      </c>
      <c r="N20" s="21">
        <f>LOOKUP($B20,CPI!$A:$A,CPI!$B:$B)</f>
        <v>16.7</v>
      </c>
      <c r="O20" s="21">
        <f>LOOKUP(2018,CPI!$A:$A,CPI!$B:$B)</f>
        <v>251.107</v>
      </c>
      <c r="P20" s="23" t="e">
        <f t="shared" si="2"/>
        <v>#REF!</v>
      </c>
      <c r="Q20" s="23">
        <f t="shared" si="3"/>
        <v>0</v>
      </c>
      <c r="R20" s="23">
        <f t="shared" si="4"/>
        <v>0</v>
      </c>
    </row>
    <row r="21" spans="1:18">
      <c r="A21" s="20" t="e">
        <f>PretaxMinimumWage!#REF!</f>
        <v>#REF!</v>
      </c>
      <c r="B21" s="14">
        <v>1931</v>
      </c>
      <c r="C21">
        <v>1</v>
      </c>
      <c r="D21" s="21">
        <f>LOOKUP(B21,CPI!$A:$A,CPI!$B:$B)</f>
        <v>15.2</v>
      </c>
      <c r="E21" s="21">
        <f>LOOKUP(2018,CPI!$A:$A,CPI!$B:$B)</f>
        <v>251.107</v>
      </c>
      <c r="F21" s="22">
        <v>0</v>
      </c>
      <c r="G21" s="14">
        <v>1931</v>
      </c>
      <c r="H21">
        <v>1</v>
      </c>
      <c r="I21" s="21">
        <f>LOOKUP($B21,CPI!$A:$A,CPI!$B:$B)</f>
        <v>15.2</v>
      </c>
      <c r="J21" s="21">
        <f>LOOKUP(2018,CPI!$A:$A,CPI!$B:$B)</f>
        <v>251.107</v>
      </c>
      <c r="L21" s="14">
        <v>1931</v>
      </c>
      <c r="M21">
        <v>1</v>
      </c>
      <c r="N21" s="21">
        <f>LOOKUP($B21,CPI!$A:$A,CPI!$B:$B)</f>
        <v>15.2</v>
      </c>
      <c r="O21" s="21">
        <f>LOOKUP(2018,CPI!$A:$A,CPI!$B:$B)</f>
        <v>251.107</v>
      </c>
      <c r="P21" s="23" t="e">
        <f t="shared" si="2"/>
        <v>#REF!</v>
      </c>
      <c r="Q21" s="23">
        <f t="shared" si="3"/>
        <v>0</v>
      </c>
      <c r="R21" s="23">
        <f t="shared" si="4"/>
        <v>0</v>
      </c>
    </row>
    <row r="22" spans="1:18">
      <c r="A22" s="20" t="e">
        <f>PretaxMinimumWage!#REF!</f>
        <v>#REF!</v>
      </c>
      <c r="B22" s="14">
        <v>1932</v>
      </c>
      <c r="C22">
        <v>1</v>
      </c>
      <c r="D22" s="21">
        <f>LOOKUP(B22,CPI!$A:$A,CPI!$B:$B)</f>
        <v>13.7</v>
      </c>
      <c r="E22" s="21">
        <f>LOOKUP(2018,CPI!$A:$A,CPI!$B:$B)</f>
        <v>251.107</v>
      </c>
      <c r="F22" s="22">
        <v>0</v>
      </c>
      <c r="G22" s="14">
        <v>1932</v>
      </c>
      <c r="H22">
        <v>1</v>
      </c>
      <c r="I22" s="21">
        <f>LOOKUP($B22,CPI!$A:$A,CPI!$B:$B)</f>
        <v>13.7</v>
      </c>
      <c r="J22" s="21">
        <f>LOOKUP(2018,CPI!$A:$A,CPI!$B:$B)</f>
        <v>251.107</v>
      </c>
      <c r="L22" s="14">
        <v>1932</v>
      </c>
      <c r="M22">
        <v>1</v>
      </c>
      <c r="N22" s="21">
        <f>LOOKUP($B22,CPI!$A:$A,CPI!$B:$B)</f>
        <v>13.7</v>
      </c>
      <c r="O22" s="21">
        <f>LOOKUP(2018,CPI!$A:$A,CPI!$B:$B)</f>
        <v>251.107</v>
      </c>
      <c r="P22" s="23" t="e">
        <f t="shared" si="2"/>
        <v>#REF!</v>
      </c>
      <c r="Q22" s="23">
        <f t="shared" si="3"/>
        <v>0</v>
      </c>
      <c r="R22" s="23">
        <f t="shared" si="4"/>
        <v>0</v>
      </c>
    </row>
    <row r="23" spans="1:18">
      <c r="A23" s="20" t="e">
        <f>PretaxMinimumWage!#REF!</f>
        <v>#REF!</v>
      </c>
      <c r="B23" s="14">
        <v>1933</v>
      </c>
      <c r="C23">
        <v>1</v>
      </c>
      <c r="D23" s="21">
        <f>LOOKUP(B23,CPI!$A:$A,CPI!$B:$B)</f>
        <v>13</v>
      </c>
      <c r="E23" s="21">
        <f>LOOKUP(2018,CPI!$A:$A,CPI!$B:$B)</f>
        <v>251.107</v>
      </c>
      <c r="F23" s="22">
        <v>0</v>
      </c>
      <c r="G23" s="14">
        <v>1933</v>
      </c>
      <c r="H23">
        <v>1</v>
      </c>
      <c r="I23" s="21">
        <f>LOOKUP($B23,CPI!$A:$A,CPI!$B:$B)</f>
        <v>13</v>
      </c>
      <c r="J23" s="21">
        <f>LOOKUP(2018,CPI!$A:$A,CPI!$B:$B)</f>
        <v>251.107</v>
      </c>
      <c r="L23" s="14">
        <v>1933</v>
      </c>
      <c r="M23">
        <v>1</v>
      </c>
      <c r="N23" s="21">
        <f>LOOKUP($B23,CPI!$A:$A,CPI!$B:$B)</f>
        <v>13</v>
      </c>
      <c r="O23" s="21">
        <f>LOOKUP(2018,CPI!$A:$A,CPI!$B:$B)</f>
        <v>251.107</v>
      </c>
      <c r="P23" s="23" t="e">
        <f t="shared" si="2"/>
        <v>#REF!</v>
      </c>
      <c r="Q23" s="23">
        <f t="shared" si="3"/>
        <v>0</v>
      </c>
      <c r="R23" s="23">
        <f t="shared" si="4"/>
        <v>0</v>
      </c>
    </row>
    <row r="24" spans="1:18">
      <c r="A24" s="20" t="e">
        <f>PretaxMinimumWage!#REF!</f>
        <v>#REF!</v>
      </c>
      <c r="B24" s="14">
        <v>1934</v>
      </c>
      <c r="C24">
        <v>1</v>
      </c>
      <c r="D24" s="21">
        <f>LOOKUP(B24,CPI!$A:$A,CPI!$B:$B)</f>
        <v>13.4</v>
      </c>
      <c r="E24" s="21">
        <f>LOOKUP(2018,CPI!$A:$A,CPI!$B:$B)</f>
        <v>251.107</v>
      </c>
      <c r="F24" s="22">
        <v>0</v>
      </c>
      <c r="G24" s="14">
        <v>1934</v>
      </c>
      <c r="H24">
        <v>1</v>
      </c>
      <c r="I24" s="21">
        <f>LOOKUP($B24,CPI!$A:$A,CPI!$B:$B)</f>
        <v>13.4</v>
      </c>
      <c r="J24" s="21">
        <f>LOOKUP(2018,CPI!$A:$A,CPI!$B:$B)</f>
        <v>251.107</v>
      </c>
      <c r="L24" s="14">
        <v>1934</v>
      </c>
      <c r="M24">
        <v>1</v>
      </c>
      <c r="N24" s="21">
        <f>LOOKUP($B24,CPI!$A:$A,CPI!$B:$B)</f>
        <v>13.4</v>
      </c>
      <c r="O24" s="21">
        <f>LOOKUP(2018,CPI!$A:$A,CPI!$B:$B)</f>
        <v>251.107</v>
      </c>
      <c r="P24" s="23" t="e">
        <f t="shared" si="2"/>
        <v>#REF!</v>
      </c>
      <c r="Q24" s="23">
        <f t="shared" si="3"/>
        <v>0</v>
      </c>
      <c r="R24" s="23">
        <f t="shared" si="4"/>
        <v>0</v>
      </c>
    </row>
    <row r="25" spans="1:18">
      <c r="A25" s="20" t="e">
        <f>PretaxMinimumWage!#REF!</f>
        <v>#REF!</v>
      </c>
      <c r="B25" s="14">
        <v>1935</v>
      </c>
      <c r="C25">
        <v>1</v>
      </c>
      <c r="D25" s="21">
        <f>LOOKUP(B25,CPI!$A:$A,CPI!$B:$B)</f>
        <v>13.7</v>
      </c>
      <c r="E25" s="21">
        <f>LOOKUP(2018,CPI!$A:$A,CPI!$B:$B)</f>
        <v>251.107</v>
      </c>
      <c r="F25" s="22">
        <v>0</v>
      </c>
      <c r="G25" s="14">
        <v>1935</v>
      </c>
      <c r="H25">
        <v>1</v>
      </c>
      <c r="I25" s="21">
        <f>LOOKUP($B25,CPI!$A:$A,CPI!$B:$B)</f>
        <v>13.7</v>
      </c>
      <c r="J25" s="21">
        <f>LOOKUP(2018,CPI!$A:$A,CPI!$B:$B)</f>
        <v>251.107</v>
      </c>
      <c r="L25" s="14">
        <v>1935</v>
      </c>
      <c r="M25">
        <v>1</v>
      </c>
      <c r="N25" s="21">
        <f>LOOKUP($B25,CPI!$A:$A,CPI!$B:$B)</f>
        <v>13.7</v>
      </c>
      <c r="O25" s="21">
        <f>LOOKUP(2018,CPI!$A:$A,CPI!$B:$B)</f>
        <v>251.107</v>
      </c>
      <c r="P25" s="23" t="e">
        <f t="shared" si="2"/>
        <v>#REF!</v>
      </c>
      <c r="Q25" s="23">
        <f t="shared" si="3"/>
        <v>0</v>
      </c>
      <c r="R25" s="23">
        <f t="shared" si="4"/>
        <v>0</v>
      </c>
    </row>
    <row r="26" spans="1:18">
      <c r="A26" s="20" t="e">
        <f>PretaxMinimumWage!#REF!</f>
        <v>#REF!</v>
      </c>
      <c r="B26" s="14">
        <v>1936</v>
      </c>
      <c r="C26">
        <v>1</v>
      </c>
      <c r="D26" s="21">
        <f>LOOKUP(B26,CPI!$A:$A,CPI!$B:$B)</f>
        <v>13.9</v>
      </c>
      <c r="E26" s="21">
        <f>LOOKUP(2018,CPI!$A:$A,CPI!$B:$B)</f>
        <v>251.107</v>
      </c>
      <c r="F26" s="22">
        <v>0</v>
      </c>
      <c r="G26" s="14">
        <v>1936</v>
      </c>
      <c r="H26">
        <v>1</v>
      </c>
      <c r="I26" s="21">
        <f>LOOKUP($B26,CPI!$A:$A,CPI!$B:$B)</f>
        <v>13.9</v>
      </c>
      <c r="J26" s="21">
        <f>LOOKUP(2018,CPI!$A:$A,CPI!$B:$B)</f>
        <v>251.107</v>
      </c>
      <c r="L26" s="14">
        <v>1936</v>
      </c>
      <c r="M26">
        <v>1</v>
      </c>
      <c r="N26" s="21">
        <f>LOOKUP($B26,CPI!$A:$A,CPI!$B:$B)</f>
        <v>13.9</v>
      </c>
      <c r="O26" s="21">
        <f>LOOKUP(2018,CPI!$A:$A,CPI!$B:$B)</f>
        <v>251.107</v>
      </c>
      <c r="P26" s="23" t="e">
        <f t="shared" si="2"/>
        <v>#REF!</v>
      </c>
      <c r="Q26" s="23">
        <f t="shared" si="3"/>
        <v>0</v>
      </c>
      <c r="R26" s="23">
        <f t="shared" si="4"/>
        <v>0</v>
      </c>
    </row>
    <row r="27" spans="1:18">
      <c r="A27" s="20" t="e">
        <f>PretaxMinimumWage!#REF!</f>
        <v>#REF!</v>
      </c>
      <c r="B27" s="14">
        <v>1937</v>
      </c>
      <c r="C27">
        <v>1</v>
      </c>
      <c r="D27" s="21">
        <f>LOOKUP(B27,CPI!$A:$A,CPI!$B:$B)</f>
        <v>14.4</v>
      </c>
      <c r="E27" s="21">
        <f>LOOKUP(2018,CPI!$A:$A,CPI!$B:$B)</f>
        <v>251.107</v>
      </c>
      <c r="F27" s="22">
        <v>0</v>
      </c>
      <c r="G27" s="14">
        <v>1937</v>
      </c>
      <c r="H27">
        <v>1</v>
      </c>
      <c r="I27" s="21">
        <f>LOOKUP($B27,CPI!$A:$A,CPI!$B:$B)</f>
        <v>14.4</v>
      </c>
      <c r="J27" s="21">
        <f>LOOKUP(2018,CPI!$A:$A,CPI!$B:$B)</f>
        <v>251.107</v>
      </c>
      <c r="L27" s="14">
        <v>1937</v>
      </c>
      <c r="M27">
        <v>1</v>
      </c>
      <c r="N27" s="21">
        <f>LOOKUP($B27,CPI!$A:$A,CPI!$B:$B)</f>
        <v>14.4</v>
      </c>
      <c r="O27" s="21">
        <f>LOOKUP(2018,CPI!$A:$A,CPI!$B:$B)</f>
        <v>251.107</v>
      </c>
      <c r="P27" s="23" t="e">
        <f t="shared" si="2"/>
        <v>#REF!</v>
      </c>
      <c r="Q27" s="23">
        <f t="shared" si="3"/>
        <v>0</v>
      </c>
      <c r="R27" s="23">
        <f t="shared" si="4"/>
        <v>0</v>
      </c>
    </row>
    <row r="28" spans="1:18">
      <c r="A28" s="20" t="e">
        <f>PretaxMinimumWage!#REF!</f>
        <v>#REF!</v>
      </c>
      <c r="B28" s="14">
        <v>1938</v>
      </c>
      <c r="C28">
        <v>1</v>
      </c>
      <c r="D28" s="21">
        <f>LOOKUP(B28,CPI!$A:$A,CPI!$B:$B)</f>
        <v>14.1</v>
      </c>
      <c r="E28" s="21">
        <f>LOOKUP(2018,CPI!$A:$A,CPI!$B:$B)</f>
        <v>251.107</v>
      </c>
      <c r="F28" s="22">
        <v>0</v>
      </c>
      <c r="G28" s="14">
        <v>1938</v>
      </c>
      <c r="H28">
        <v>1</v>
      </c>
      <c r="I28" s="21">
        <f>LOOKUP($B28,CPI!$A:$A,CPI!$B:$B)</f>
        <v>14.1</v>
      </c>
      <c r="J28" s="21">
        <f>LOOKUP(2018,CPI!$A:$A,CPI!$B:$B)</f>
        <v>251.107</v>
      </c>
      <c r="L28" s="14">
        <v>1938</v>
      </c>
      <c r="M28">
        <v>1</v>
      </c>
      <c r="N28" s="21">
        <f>LOOKUP($B28,CPI!$A:$A,CPI!$B:$B)</f>
        <v>14.1</v>
      </c>
      <c r="O28" s="21">
        <f>LOOKUP(2018,CPI!$A:$A,CPI!$B:$B)</f>
        <v>251.107</v>
      </c>
      <c r="P28" s="23" t="e">
        <f t="shared" si="2"/>
        <v>#REF!</v>
      </c>
      <c r="Q28" s="23">
        <f t="shared" si="3"/>
        <v>0</v>
      </c>
      <c r="R28" s="23">
        <f t="shared" si="4"/>
        <v>0</v>
      </c>
    </row>
    <row r="29" spans="1:18">
      <c r="A29" s="20" t="e">
        <f>PretaxMinimumWage!#REF!</f>
        <v>#REF!</v>
      </c>
      <c r="B29" s="14">
        <v>1939</v>
      </c>
      <c r="C29">
        <v>1</v>
      </c>
      <c r="D29" s="21">
        <f>LOOKUP(B29,CPI!$A:$A,CPI!$B:$B)</f>
        <v>13.9</v>
      </c>
      <c r="E29" s="21">
        <f>LOOKUP(2018,CPI!$A:$A,CPI!$B:$B)</f>
        <v>251.107</v>
      </c>
      <c r="F29" s="22">
        <v>0</v>
      </c>
      <c r="G29" s="14">
        <v>1939</v>
      </c>
      <c r="H29">
        <v>1</v>
      </c>
      <c r="I29" s="21">
        <f>LOOKUP($B29,CPI!$A:$A,CPI!$B:$B)</f>
        <v>13.9</v>
      </c>
      <c r="J29" s="21">
        <f>LOOKUP(2018,CPI!$A:$A,CPI!$B:$B)</f>
        <v>251.107</v>
      </c>
      <c r="L29" s="14">
        <v>1939</v>
      </c>
      <c r="M29">
        <v>1</v>
      </c>
      <c r="N29" s="21">
        <f>LOOKUP($B29,CPI!$A:$A,CPI!$B:$B)</f>
        <v>13.9</v>
      </c>
      <c r="O29" s="21">
        <f>LOOKUP(2018,CPI!$A:$A,CPI!$B:$B)</f>
        <v>251.107</v>
      </c>
      <c r="P29" s="23" t="e">
        <f t="shared" si="2"/>
        <v>#REF!</v>
      </c>
      <c r="Q29" s="23">
        <f t="shared" si="3"/>
        <v>0</v>
      </c>
      <c r="R29" s="23">
        <f t="shared" si="4"/>
        <v>0</v>
      </c>
    </row>
    <row r="30" spans="1:18">
      <c r="A30" s="20" t="e">
        <f>PretaxMinimumWage!#REF!</f>
        <v>#REF!</v>
      </c>
      <c r="B30" s="14">
        <v>1940</v>
      </c>
      <c r="C30">
        <v>1</v>
      </c>
      <c r="D30" s="21">
        <f>LOOKUP(B30,CPI!$A:$A,CPI!$B:$B)</f>
        <v>14</v>
      </c>
      <c r="E30" s="21">
        <f>LOOKUP(2018,CPI!$A:$A,CPI!$B:$B)</f>
        <v>251.107</v>
      </c>
      <c r="F30" s="22">
        <v>0</v>
      </c>
      <c r="G30" s="14">
        <v>1940</v>
      </c>
      <c r="H30">
        <v>1</v>
      </c>
      <c r="I30" s="21">
        <f>LOOKUP($B30,CPI!$A:$A,CPI!$B:$B)</f>
        <v>14</v>
      </c>
      <c r="J30" s="21">
        <f>LOOKUP(2018,CPI!$A:$A,CPI!$B:$B)</f>
        <v>251.107</v>
      </c>
      <c r="L30" s="14">
        <v>1940</v>
      </c>
      <c r="M30">
        <v>1</v>
      </c>
      <c r="N30" s="21">
        <f>LOOKUP($B30,CPI!$A:$A,CPI!$B:$B)</f>
        <v>14</v>
      </c>
      <c r="O30" s="21">
        <f>LOOKUP(2018,CPI!$A:$A,CPI!$B:$B)</f>
        <v>251.107</v>
      </c>
      <c r="P30" s="23" t="e">
        <f t="shared" si="2"/>
        <v>#REF!</v>
      </c>
      <c r="Q30" s="23">
        <f t="shared" si="3"/>
        <v>0</v>
      </c>
      <c r="R30" s="23">
        <f t="shared" si="4"/>
        <v>0</v>
      </c>
    </row>
    <row r="31" spans="1:18">
      <c r="A31" s="20" t="e">
        <f>PretaxMinimumWage!#REF!</f>
        <v>#REF!</v>
      </c>
      <c r="B31" s="14">
        <v>1941</v>
      </c>
      <c r="C31">
        <v>1</v>
      </c>
      <c r="D31" s="21">
        <f>LOOKUP(B31,CPI!$A:$A,CPI!$B:$B)</f>
        <v>14.7</v>
      </c>
      <c r="E31" s="21">
        <f>LOOKUP(2018,CPI!$A:$A,CPI!$B:$B)</f>
        <v>251.107</v>
      </c>
      <c r="F31" s="22">
        <v>0</v>
      </c>
      <c r="G31" s="14">
        <v>1941</v>
      </c>
      <c r="H31">
        <v>1</v>
      </c>
      <c r="I31" s="21">
        <f>LOOKUP($B31,CPI!$A:$A,CPI!$B:$B)</f>
        <v>14.7</v>
      </c>
      <c r="J31" s="21">
        <f>LOOKUP(2018,CPI!$A:$A,CPI!$B:$B)</f>
        <v>251.107</v>
      </c>
      <c r="L31" s="14">
        <v>1941</v>
      </c>
      <c r="M31">
        <v>1</v>
      </c>
      <c r="N31" s="21">
        <f>LOOKUP($B31,CPI!$A:$A,CPI!$B:$B)</f>
        <v>14.7</v>
      </c>
      <c r="O31" s="21">
        <f>LOOKUP(2018,CPI!$A:$A,CPI!$B:$B)</f>
        <v>251.107</v>
      </c>
      <c r="P31" s="23" t="e">
        <f t="shared" si="2"/>
        <v>#REF!</v>
      </c>
      <c r="Q31" s="23">
        <f t="shared" si="3"/>
        <v>0</v>
      </c>
      <c r="R31" s="23">
        <f t="shared" si="4"/>
        <v>0</v>
      </c>
    </row>
    <row r="32" spans="1:18">
      <c r="A32" s="20" t="e">
        <f>PretaxMinimumWage!#REF!</f>
        <v>#REF!</v>
      </c>
      <c r="B32" s="14">
        <v>1942</v>
      </c>
      <c r="C32">
        <v>1</v>
      </c>
      <c r="D32" s="21">
        <f>LOOKUP(B32,CPI!$A:$A,CPI!$B:$B)</f>
        <v>16.3</v>
      </c>
      <c r="E32" s="21">
        <f>LOOKUP(2018,CPI!$A:$A,CPI!$B:$B)</f>
        <v>251.107</v>
      </c>
      <c r="F32" s="22">
        <v>0</v>
      </c>
      <c r="G32" s="14">
        <v>1942</v>
      </c>
      <c r="H32">
        <v>1</v>
      </c>
      <c r="I32" s="21">
        <f>LOOKUP($B32,CPI!$A:$A,CPI!$B:$B)</f>
        <v>16.3</v>
      </c>
      <c r="J32" s="21">
        <f>LOOKUP(2018,CPI!$A:$A,CPI!$B:$B)</f>
        <v>251.107</v>
      </c>
      <c r="L32" s="14">
        <v>1942</v>
      </c>
      <c r="M32">
        <v>1</v>
      </c>
      <c r="N32" s="21">
        <f>LOOKUP($B32,CPI!$A:$A,CPI!$B:$B)</f>
        <v>16.3</v>
      </c>
      <c r="O32" s="21">
        <f>LOOKUP(2018,CPI!$A:$A,CPI!$B:$B)</f>
        <v>251.107</v>
      </c>
      <c r="P32" s="23" t="e">
        <f t="shared" si="2"/>
        <v>#REF!</v>
      </c>
      <c r="Q32" s="23">
        <f t="shared" si="3"/>
        <v>0</v>
      </c>
      <c r="R32" s="23">
        <f t="shared" si="4"/>
        <v>0</v>
      </c>
    </row>
    <row r="33" spans="1:18">
      <c r="A33" s="20" t="e">
        <f>PretaxMinimumWage!#REF!</f>
        <v>#REF!</v>
      </c>
      <c r="B33" s="14">
        <v>1943</v>
      </c>
      <c r="C33">
        <v>1</v>
      </c>
      <c r="D33" s="21">
        <f>LOOKUP(B33,CPI!$A:$A,CPI!$B:$B)</f>
        <v>17.3</v>
      </c>
      <c r="E33" s="21">
        <f>LOOKUP(2018,CPI!$A:$A,CPI!$B:$B)</f>
        <v>251.107</v>
      </c>
      <c r="F33" s="22">
        <v>0</v>
      </c>
      <c r="G33" s="14">
        <v>1943</v>
      </c>
      <c r="H33">
        <v>1</v>
      </c>
      <c r="I33" s="21">
        <f>LOOKUP($B33,CPI!$A:$A,CPI!$B:$B)</f>
        <v>17.3</v>
      </c>
      <c r="J33" s="21">
        <f>LOOKUP(2018,CPI!$A:$A,CPI!$B:$B)</f>
        <v>251.107</v>
      </c>
      <c r="L33" s="14">
        <v>1943</v>
      </c>
      <c r="M33">
        <v>1</v>
      </c>
      <c r="N33" s="21">
        <f>LOOKUP($B33,CPI!$A:$A,CPI!$B:$B)</f>
        <v>17.3</v>
      </c>
      <c r="O33" s="21">
        <f>LOOKUP(2018,CPI!$A:$A,CPI!$B:$B)</f>
        <v>251.107</v>
      </c>
      <c r="P33" s="23" t="e">
        <f t="shared" si="2"/>
        <v>#REF!</v>
      </c>
      <c r="Q33" s="23">
        <f t="shared" si="3"/>
        <v>0</v>
      </c>
      <c r="R33" s="23">
        <f t="shared" si="4"/>
        <v>0</v>
      </c>
    </row>
    <row r="34" spans="1:18">
      <c r="A34" s="20" t="e">
        <f>PretaxMinimumWage!#REF!</f>
        <v>#REF!</v>
      </c>
      <c r="B34" s="14">
        <v>1944</v>
      </c>
      <c r="C34">
        <v>1</v>
      </c>
      <c r="D34" s="21">
        <f>LOOKUP(B34,CPI!$A:$A,CPI!$B:$B)</f>
        <v>17.600000000000001</v>
      </c>
      <c r="E34" s="21">
        <f>LOOKUP(2018,CPI!$A:$A,CPI!$B:$B)</f>
        <v>251.107</v>
      </c>
      <c r="F34" s="22">
        <v>0</v>
      </c>
      <c r="G34" s="14">
        <v>1944</v>
      </c>
      <c r="H34">
        <v>1</v>
      </c>
      <c r="I34" s="21">
        <f>LOOKUP($B34,CPI!$A:$A,CPI!$B:$B)</f>
        <v>17.600000000000001</v>
      </c>
      <c r="J34" s="21">
        <f>LOOKUP(2018,CPI!$A:$A,CPI!$B:$B)</f>
        <v>251.107</v>
      </c>
      <c r="L34" s="14">
        <v>1944</v>
      </c>
      <c r="M34">
        <v>1</v>
      </c>
      <c r="N34" s="21">
        <f>LOOKUP($B34,CPI!$A:$A,CPI!$B:$B)</f>
        <v>17.600000000000001</v>
      </c>
      <c r="O34" s="21">
        <f>LOOKUP(2018,CPI!$A:$A,CPI!$B:$B)</f>
        <v>251.107</v>
      </c>
      <c r="P34" s="23" t="e">
        <f t="shared" si="2"/>
        <v>#REF!</v>
      </c>
      <c r="Q34" s="23">
        <f t="shared" si="3"/>
        <v>0</v>
      </c>
      <c r="R34" s="23">
        <f t="shared" si="4"/>
        <v>0</v>
      </c>
    </row>
    <row r="35" spans="1:18">
      <c r="A35" s="20" t="e">
        <f>PretaxMinimumWage!#REF!</f>
        <v>#REF!</v>
      </c>
      <c r="B35" s="14">
        <v>1945</v>
      </c>
      <c r="C35">
        <v>1</v>
      </c>
      <c r="D35" s="21">
        <f>LOOKUP(B35,CPI!$A:$A,CPI!$B:$B)</f>
        <v>18</v>
      </c>
      <c r="E35" s="21">
        <f>LOOKUP(2018,CPI!$A:$A,CPI!$B:$B)</f>
        <v>251.107</v>
      </c>
      <c r="F35" s="22">
        <v>0</v>
      </c>
      <c r="G35" s="14">
        <v>1945</v>
      </c>
      <c r="H35">
        <v>1</v>
      </c>
      <c r="I35" s="21">
        <f>LOOKUP($B35,CPI!$A:$A,CPI!$B:$B)</f>
        <v>18</v>
      </c>
      <c r="J35" s="21">
        <f>LOOKUP(2018,CPI!$A:$A,CPI!$B:$B)</f>
        <v>251.107</v>
      </c>
      <c r="L35" s="14">
        <v>1945</v>
      </c>
      <c r="M35">
        <v>1</v>
      </c>
      <c r="N35" s="21">
        <f>LOOKUP($B35,CPI!$A:$A,CPI!$B:$B)</f>
        <v>18</v>
      </c>
      <c r="O35" s="21">
        <f>LOOKUP(2018,CPI!$A:$A,CPI!$B:$B)</f>
        <v>251.107</v>
      </c>
      <c r="P35" s="23" t="e">
        <f t="shared" si="2"/>
        <v>#REF!</v>
      </c>
      <c r="Q35" s="23">
        <f t="shared" si="3"/>
        <v>0</v>
      </c>
      <c r="R35" s="23">
        <f t="shared" si="4"/>
        <v>0</v>
      </c>
    </row>
    <row r="36" spans="1:18">
      <c r="A36" s="20" t="e">
        <f>PretaxMinimumWage!#REF!</f>
        <v>#REF!</v>
      </c>
      <c r="B36" s="14">
        <v>1946</v>
      </c>
      <c r="C36">
        <v>1</v>
      </c>
      <c r="D36" s="21">
        <f>LOOKUP(B36,CPI!$A:$A,CPI!$B:$B)</f>
        <v>19.5</v>
      </c>
      <c r="E36" s="21">
        <f>LOOKUP(2018,CPI!$A:$A,CPI!$B:$B)</f>
        <v>251.107</v>
      </c>
      <c r="F36" s="22">
        <v>0</v>
      </c>
      <c r="G36" s="14">
        <v>1946</v>
      </c>
      <c r="H36">
        <v>1</v>
      </c>
      <c r="I36" s="21">
        <f>LOOKUP($B36,CPI!$A:$A,CPI!$B:$B)</f>
        <v>19.5</v>
      </c>
      <c r="J36" s="21">
        <f>LOOKUP(2018,CPI!$A:$A,CPI!$B:$B)</f>
        <v>251.107</v>
      </c>
      <c r="L36" s="14">
        <v>1946</v>
      </c>
      <c r="M36">
        <v>1</v>
      </c>
      <c r="N36" s="21">
        <f>LOOKUP($B36,CPI!$A:$A,CPI!$B:$B)</f>
        <v>19.5</v>
      </c>
      <c r="O36" s="21">
        <f>LOOKUP(2018,CPI!$A:$A,CPI!$B:$B)</f>
        <v>251.107</v>
      </c>
      <c r="P36" s="23" t="e">
        <f t="shared" si="2"/>
        <v>#REF!</v>
      </c>
      <c r="Q36" s="23">
        <f t="shared" si="3"/>
        <v>0</v>
      </c>
      <c r="R36" s="23">
        <f t="shared" si="4"/>
        <v>0</v>
      </c>
    </row>
    <row r="37" spans="1:18">
      <c r="A37" s="20" t="e">
        <f>PretaxMinimumWage!#REF!</f>
        <v>#REF!</v>
      </c>
      <c r="B37" s="14">
        <v>1947</v>
      </c>
      <c r="C37">
        <v>1</v>
      </c>
      <c r="D37" s="21">
        <f>LOOKUP(B37,CPI!$A:$A,CPI!$B:$B)</f>
        <v>22.3</v>
      </c>
      <c r="E37" s="21">
        <f>LOOKUP(2018,CPI!$A:$A,CPI!$B:$B)</f>
        <v>251.107</v>
      </c>
      <c r="F37" s="22">
        <v>0</v>
      </c>
      <c r="G37" s="14">
        <v>1947</v>
      </c>
      <c r="H37">
        <v>1</v>
      </c>
      <c r="I37" s="21">
        <f>LOOKUP($B37,CPI!$A:$A,CPI!$B:$B)</f>
        <v>22.3</v>
      </c>
      <c r="J37" s="21">
        <f>LOOKUP(2018,CPI!$A:$A,CPI!$B:$B)</f>
        <v>251.107</v>
      </c>
      <c r="L37" s="14">
        <v>1947</v>
      </c>
      <c r="M37">
        <v>1</v>
      </c>
      <c r="N37" s="21">
        <f>LOOKUP($B37,CPI!$A:$A,CPI!$B:$B)</f>
        <v>22.3</v>
      </c>
      <c r="O37" s="21">
        <f>LOOKUP(2018,CPI!$A:$A,CPI!$B:$B)</f>
        <v>251.107</v>
      </c>
      <c r="P37" s="23" t="e">
        <f t="shared" si="2"/>
        <v>#REF!</v>
      </c>
      <c r="Q37" s="23">
        <f t="shared" si="3"/>
        <v>0</v>
      </c>
      <c r="R37" s="23">
        <f t="shared" si="4"/>
        <v>0</v>
      </c>
    </row>
    <row r="38" spans="1:18">
      <c r="A38" s="20" t="e">
        <f>PretaxMinimumWage!#REF!</f>
        <v>#REF!</v>
      </c>
      <c r="B38" s="14">
        <v>1948</v>
      </c>
      <c r="C38">
        <v>1</v>
      </c>
      <c r="D38" s="21">
        <f>LOOKUP(B38,CPI!$A:$A,CPI!$B:$B)</f>
        <v>24.1</v>
      </c>
      <c r="E38" s="21">
        <f>LOOKUP(2018,CPI!$A:$A,CPI!$B:$B)</f>
        <v>251.107</v>
      </c>
      <c r="F38" s="22">
        <v>0</v>
      </c>
      <c r="G38" s="14">
        <v>1948</v>
      </c>
      <c r="H38">
        <v>1</v>
      </c>
      <c r="I38" s="21">
        <f>LOOKUP($B38,CPI!$A:$A,CPI!$B:$B)</f>
        <v>24.1</v>
      </c>
      <c r="J38" s="21">
        <f>LOOKUP(2018,CPI!$A:$A,CPI!$B:$B)</f>
        <v>251.107</v>
      </c>
      <c r="L38" s="14">
        <v>1948</v>
      </c>
      <c r="M38">
        <v>1</v>
      </c>
      <c r="N38" s="21">
        <f>LOOKUP($B38,CPI!$A:$A,CPI!$B:$B)</f>
        <v>24.1</v>
      </c>
      <c r="O38" s="21">
        <f>LOOKUP(2018,CPI!$A:$A,CPI!$B:$B)</f>
        <v>251.107</v>
      </c>
      <c r="P38" s="23" t="e">
        <f t="shared" si="2"/>
        <v>#REF!</v>
      </c>
      <c r="Q38" s="23">
        <f t="shared" si="3"/>
        <v>0</v>
      </c>
      <c r="R38" s="23">
        <f t="shared" si="4"/>
        <v>0</v>
      </c>
    </row>
    <row r="39" spans="1:18">
      <c r="A39" s="20" t="e">
        <f>PretaxMinimumWage!#REF!</f>
        <v>#REF!</v>
      </c>
      <c r="B39" s="14">
        <v>1949</v>
      </c>
      <c r="C39">
        <v>1</v>
      </c>
      <c r="D39" s="21">
        <f>LOOKUP(B39,CPI!$A:$A,CPI!$B:$B)</f>
        <v>23.8</v>
      </c>
      <c r="E39" s="21">
        <f>LOOKUP(2018,CPI!$A:$A,CPI!$B:$B)</f>
        <v>251.107</v>
      </c>
      <c r="F39" s="22">
        <v>0</v>
      </c>
      <c r="G39" s="14">
        <v>1949</v>
      </c>
      <c r="H39">
        <v>1</v>
      </c>
      <c r="I39" s="21">
        <f>LOOKUP($B39,CPI!$A:$A,CPI!$B:$B)</f>
        <v>23.8</v>
      </c>
      <c r="J39" s="21">
        <f>LOOKUP(2018,CPI!$A:$A,CPI!$B:$B)</f>
        <v>251.107</v>
      </c>
      <c r="L39" s="14">
        <v>1949</v>
      </c>
      <c r="M39">
        <v>1</v>
      </c>
      <c r="N39" s="21">
        <f>LOOKUP($B39,CPI!$A:$A,CPI!$B:$B)</f>
        <v>23.8</v>
      </c>
      <c r="O39" s="21">
        <f>LOOKUP(2018,CPI!$A:$A,CPI!$B:$B)</f>
        <v>251.107</v>
      </c>
      <c r="P39" s="23" t="e">
        <f t="shared" si="2"/>
        <v>#REF!</v>
      </c>
      <c r="Q39" s="23">
        <f t="shared" si="3"/>
        <v>0</v>
      </c>
      <c r="R39" s="23">
        <f t="shared" si="4"/>
        <v>0</v>
      </c>
    </row>
    <row r="40" spans="1:18">
      <c r="A40" s="20" t="e">
        <f>PretaxMinimumWage!#REF!</f>
        <v>#REF!</v>
      </c>
      <c r="B40" s="14">
        <v>1950</v>
      </c>
      <c r="C40">
        <v>1</v>
      </c>
      <c r="D40" s="21">
        <f>LOOKUP(B40,CPI!$A:$A,CPI!$B:$B)</f>
        <v>24.1</v>
      </c>
      <c r="E40" s="21">
        <f>LOOKUP(2018,CPI!$A:$A,CPI!$B:$B)</f>
        <v>251.107</v>
      </c>
      <c r="F40" s="22">
        <f>LOOKUP(G40,PretaxMeanWage!A:A,PretaxMeanWage!B:B)</f>
        <v>109781.7</v>
      </c>
      <c r="G40" s="14">
        <v>1950</v>
      </c>
      <c r="H40">
        <v>1</v>
      </c>
      <c r="I40" s="21">
        <f>LOOKUP($B40,CPI!$A:$A,CPI!$B:$B)</f>
        <v>24.1</v>
      </c>
      <c r="J40" s="21">
        <f>LOOKUP(2018,CPI!$A:$A,CPI!$B:$B)</f>
        <v>251.107</v>
      </c>
      <c r="L40" s="14">
        <v>1950</v>
      </c>
      <c r="M40">
        <v>1</v>
      </c>
      <c r="N40" s="21">
        <f>LOOKUP($B40,CPI!$A:$A,CPI!$B:$B)</f>
        <v>24.1</v>
      </c>
      <c r="O40" s="21">
        <f>LOOKUP(2018,CPI!$A:$A,CPI!$B:$B)</f>
        <v>251.107</v>
      </c>
      <c r="P40" s="23" t="e">
        <f t="shared" si="2"/>
        <v>#REF!</v>
      </c>
      <c r="Q40" s="23">
        <f t="shared" si="3"/>
        <v>1143856.9851410787</v>
      </c>
      <c r="R40" s="23">
        <f t="shared" si="4"/>
        <v>0</v>
      </c>
    </row>
    <row r="41" spans="1:18">
      <c r="A41" s="20" t="e">
        <f>PretaxMinimumWage!#REF!</f>
        <v>#REF!</v>
      </c>
      <c r="B41" s="14">
        <v>1951</v>
      </c>
      <c r="C41">
        <v>1</v>
      </c>
      <c r="D41" s="21">
        <f>LOOKUP(B41,CPI!$A:$A,CPI!$B:$B)</f>
        <v>26</v>
      </c>
      <c r="E41" s="21">
        <f>LOOKUP(2018,CPI!$A:$A,CPI!$B:$B)</f>
        <v>251.107</v>
      </c>
      <c r="F41" s="22">
        <f>LOOKUP(G41,PretaxMeanWage!A:A,PretaxMeanWage!B:B)</f>
        <v>114579.9</v>
      </c>
      <c r="G41" s="14">
        <v>1951</v>
      </c>
      <c r="H41">
        <v>1</v>
      </c>
      <c r="I41" s="21">
        <f>LOOKUP($B41,CPI!$A:$A,CPI!$B:$B)</f>
        <v>26</v>
      </c>
      <c r="J41" s="21">
        <f>LOOKUP(2018,CPI!$A:$A,CPI!$B:$B)</f>
        <v>251.107</v>
      </c>
      <c r="L41" s="14">
        <v>1951</v>
      </c>
      <c r="M41">
        <v>1</v>
      </c>
      <c r="N41" s="21">
        <f>LOOKUP($B41,CPI!$A:$A,CPI!$B:$B)</f>
        <v>26</v>
      </c>
      <c r="O41" s="21">
        <f>LOOKUP(2018,CPI!$A:$A,CPI!$B:$B)</f>
        <v>251.107</v>
      </c>
      <c r="P41" s="23" t="e">
        <f t="shared" si="2"/>
        <v>#REF!</v>
      </c>
      <c r="Q41" s="23">
        <f t="shared" si="3"/>
        <v>1106608.2672807691</v>
      </c>
      <c r="R41" s="23">
        <f t="shared" si="4"/>
        <v>0</v>
      </c>
    </row>
    <row r="42" spans="1:18">
      <c r="A42" s="20" t="e">
        <f>PretaxMinimumWage!#REF!</f>
        <v>#REF!</v>
      </c>
      <c r="B42" s="14">
        <v>1952</v>
      </c>
      <c r="C42">
        <v>1</v>
      </c>
      <c r="D42" s="21">
        <f>LOOKUP(B42,CPI!$A:$A,CPI!$B:$B)</f>
        <v>26.5</v>
      </c>
      <c r="E42" s="21">
        <f>LOOKUP(2018,CPI!$A:$A,CPI!$B:$B)</f>
        <v>251.107</v>
      </c>
      <c r="F42" s="22">
        <f>LOOKUP(G42,PretaxMeanWage!A:A,PretaxMeanWage!B:B)</f>
        <v>117189.5</v>
      </c>
      <c r="G42" s="14">
        <v>1952</v>
      </c>
      <c r="H42">
        <v>1</v>
      </c>
      <c r="I42" s="21">
        <f>LOOKUP($B42,CPI!$A:$A,CPI!$B:$B)</f>
        <v>26.5</v>
      </c>
      <c r="J42" s="21">
        <f>LOOKUP(2018,CPI!$A:$A,CPI!$B:$B)</f>
        <v>251.107</v>
      </c>
      <c r="L42" s="14">
        <v>1952</v>
      </c>
      <c r="M42">
        <v>1</v>
      </c>
      <c r="N42" s="21">
        <f>LOOKUP($B42,CPI!$A:$A,CPI!$B:$B)</f>
        <v>26.5</v>
      </c>
      <c r="O42" s="21">
        <f>LOOKUP(2018,CPI!$A:$A,CPI!$B:$B)</f>
        <v>251.107</v>
      </c>
      <c r="P42" s="23" t="e">
        <f t="shared" si="2"/>
        <v>#REF!</v>
      </c>
      <c r="Q42" s="23">
        <f t="shared" si="3"/>
        <v>1110456.7462830187</v>
      </c>
      <c r="R42" s="23">
        <f t="shared" si="4"/>
        <v>0</v>
      </c>
    </row>
    <row r="43" spans="1:18">
      <c r="A43" s="20" t="e">
        <f>PretaxMinimumWage!#REF!</f>
        <v>#REF!</v>
      </c>
      <c r="B43" s="14">
        <v>1953</v>
      </c>
      <c r="C43">
        <v>1</v>
      </c>
      <c r="D43" s="21">
        <f>LOOKUP(B43,CPI!$A:$A,CPI!$B:$B)</f>
        <v>26.7</v>
      </c>
      <c r="E43" s="21">
        <f>LOOKUP(2018,CPI!$A:$A,CPI!$B:$B)</f>
        <v>251.107</v>
      </c>
      <c r="F43" s="22">
        <f>LOOKUP(G43,PretaxMeanWage!A:A,PretaxMeanWage!B:B)</f>
        <v>120542.6</v>
      </c>
      <c r="G43" s="14">
        <v>1953</v>
      </c>
      <c r="H43">
        <v>1</v>
      </c>
      <c r="I43" s="21">
        <f>LOOKUP($B43,CPI!$A:$A,CPI!$B:$B)</f>
        <v>26.7</v>
      </c>
      <c r="J43" s="21">
        <f>LOOKUP(2018,CPI!$A:$A,CPI!$B:$B)</f>
        <v>251.107</v>
      </c>
      <c r="L43" s="14">
        <v>1953</v>
      </c>
      <c r="M43">
        <v>1</v>
      </c>
      <c r="N43" s="21">
        <f>LOOKUP($B43,CPI!$A:$A,CPI!$B:$B)</f>
        <v>26.7</v>
      </c>
      <c r="O43" s="21">
        <f>LOOKUP(2018,CPI!$A:$A,CPI!$B:$B)</f>
        <v>251.107</v>
      </c>
      <c r="P43" s="23" t="e">
        <f t="shared" si="2"/>
        <v>#REF!</v>
      </c>
      <c r="Q43" s="23">
        <f t="shared" si="3"/>
        <v>1133673.8074232209</v>
      </c>
      <c r="R43" s="23">
        <f t="shared" si="4"/>
        <v>0</v>
      </c>
    </row>
    <row r="44" spans="1:18">
      <c r="A44" s="20" t="e">
        <f>PretaxMinimumWage!#REF!</f>
        <v>#REF!</v>
      </c>
      <c r="B44" s="14">
        <v>1954</v>
      </c>
      <c r="C44">
        <v>1</v>
      </c>
      <c r="D44" s="21">
        <f>LOOKUP(B44,CPI!$A:$A,CPI!$B:$B)</f>
        <v>26.9</v>
      </c>
      <c r="E44" s="21">
        <f>LOOKUP(2018,CPI!$A:$A,CPI!$B:$B)</f>
        <v>251.107</v>
      </c>
      <c r="F44" s="22">
        <f>LOOKUP(G44,PretaxMeanWage!A:A,PretaxMeanWage!B:B)</f>
        <v>125569</v>
      </c>
      <c r="G44" s="14">
        <v>1954</v>
      </c>
      <c r="H44">
        <v>1</v>
      </c>
      <c r="I44" s="21">
        <f>LOOKUP($B44,CPI!$A:$A,CPI!$B:$B)</f>
        <v>26.9</v>
      </c>
      <c r="J44" s="21">
        <f>LOOKUP(2018,CPI!$A:$A,CPI!$B:$B)</f>
        <v>251.107</v>
      </c>
      <c r="L44" s="14">
        <v>1954</v>
      </c>
      <c r="M44">
        <v>1</v>
      </c>
      <c r="N44" s="21">
        <f>LOOKUP($B44,CPI!$A:$A,CPI!$B:$B)</f>
        <v>26.9</v>
      </c>
      <c r="O44" s="21">
        <f>LOOKUP(2018,CPI!$A:$A,CPI!$B:$B)</f>
        <v>251.107</v>
      </c>
      <c r="P44" s="23" t="e">
        <f t="shared" si="2"/>
        <v>#REF!</v>
      </c>
      <c r="Q44" s="23">
        <f t="shared" si="3"/>
        <v>1172165.6090334572</v>
      </c>
      <c r="R44" s="23">
        <f t="shared" si="4"/>
        <v>0</v>
      </c>
    </row>
    <row r="45" spans="1:18">
      <c r="A45" s="20" t="e">
        <f>PretaxMinimumWage!#REF!</f>
        <v>#REF!</v>
      </c>
      <c r="B45" s="14">
        <v>1955</v>
      </c>
      <c r="C45">
        <v>1</v>
      </c>
      <c r="D45" s="21">
        <f>LOOKUP(B45,CPI!$A:$A,CPI!$B:$B)</f>
        <v>26.8</v>
      </c>
      <c r="E45" s="21">
        <f>LOOKUP(2018,CPI!$A:$A,CPI!$B:$B)</f>
        <v>251.107</v>
      </c>
      <c r="F45" s="22">
        <f>LOOKUP(G45,PretaxMeanWage!A:A,PretaxMeanWage!B:B)</f>
        <v>126778.9</v>
      </c>
      <c r="G45" s="14">
        <v>1955</v>
      </c>
      <c r="H45">
        <v>1</v>
      </c>
      <c r="I45" s="21">
        <f>LOOKUP($B45,CPI!$A:$A,CPI!$B:$B)</f>
        <v>26.8</v>
      </c>
      <c r="J45" s="21">
        <f>LOOKUP(2018,CPI!$A:$A,CPI!$B:$B)</f>
        <v>251.107</v>
      </c>
      <c r="L45" s="14">
        <v>1955</v>
      </c>
      <c r="M45">
        <v>1</v>
      </c>
      <c r="N45" s="21">
        <f>LOOKUP($B45,CPI!$A:$A,CPI!$B:$B)</f>
        <v>26.8</v>
      </c>
      <c r="O45" s="21">
        <f>LOOKUP(2018,CPI!$A:$A,CPI!$B:$B)</f>
        <v>251.107</v>
      </c>
      <c r="P45" s="23" t="e">
        <f t="shared" si="2"/>
        <v>#REF!</v>
      </c>
      <c r="Q45" s="23">
        <f t="shared" si="3"/>
        <v>1187875.7179962685</v>
      </c>
      <c r="R45" s="23">
        <f t="shared" si="4"/>
        <v>0</v>
      </c>
    </row>
    <row r="46" spans="1:18">
      <c r="A46" s="20" t="e">
        <f>PretaxMinimumWage!#REF!</f>
        <v>#REF!</v>
      </c>
      <c r="B46" s="14">
        <v>1956</v>
      </c>
      <c r="C46">
        <v>1</v>
      </c>
      <c r="D46" s="21">
        <f>LOOKUP(B46,CPI!$A:$A,CPI!$B:$B)</f>
        <v>27.2</v>
      </c>
      <c r="E46" s="21">
        <f>LOOKUP(2018,CPI!$A:$A,CPI!$B:$B)</f>
        <v>251.107</v>
      </c>
      <c r="F46" s="22">
        <f>LOOKUP(G46,PretaxMeanWage!A:A,PretaxMeanWage!B:B)</f>
        <v>132655</v>
      </c>
      <c r="G46" s="14">
        <v>1956</v>
      </c>
      <c r="H46">
        <v>1</v>
      </c>
      <c r="I46" s="21">
        <f>LOOKUP($B46,CPI!$A:$A,CPI!$B:$B)</f>
        <v>27.2</v>
      </c>
      <c r="J46" s="21">
        <f>LOOKUP(2018,CPI!$A:$A,CPI!$B:$B)</f>
        <v>251.107</v>
      </c>
      <c r="L46" s="14">
        <v>1956</v>
      </c>
      <c r="M46">
        <v>1</v>
      </c>
      <c r="N46" s="21">
        <f>LOOKUP($B46,CPI!$A:$A,CPI!$B:$B)</f>
        <v>27.2</v>
      </c>
      <c r="O46" s="21">
        <f>LOOKUP(2018,CPI!$A:$A,CPI!$B:$B)</f>
        <v>251.107</v>
      </c>
      <c r="P46" s="23" t="e">
        <f t="shared" si="2"/>
        <v>#REF!</v>
      </c>
      <c r="Q46" s="23">
        <f t="shared" si="3"/>
        <v>1224654.378125</v>
      </c>
      <c r="R46" s="23">
        <f t="shared" si="4"/>
        <v>0</v>
      </c>
    </row>
    <row r="47" spans="1:18">
      <c r="A47" s="20" t="e">
        <f>PretaxMinimumWage!#REF!</f>
        <v>#REF!</v>
      </c>
      <c r="B47" s="14">
        <v>1957</v>
      </c>
      <c r="C47">
        <v>1</v>
      </c>
      <c r="D47" s="21">
        <f>LOOKUP(B47,CPI!$A:$A,CPI!$B:$B)</f>
        <v>28.1</v>
      </c>
      <c r="E47" s="21">
        <f>LOOKUP(2018,CPI!$A:$A,CPI!$B:$B)</f>
        <v>251.107</v>
      </c>
      <c r="F47" s="22">
        <f>LOOKUP(G47,PretaxMeanWage!A:A,PretaxMeanWage!B:B)</f>
        <v>135313.79999999999</v>
      </c>
      <c r="G47" s="14">
        <v>1957</v>
      </c>
      <c r="H47">
        <v>1</v>
      </c>
      <c r="I47" s="21">
        <f>LOOKUP($B47,CPI!$A:$A,CPI!$B:$B)</f>
        <v>28.1</v>
      </c>
      <c r="J47" s="21">
        <f>LOOKUP(2018,CPI!$A:$A,CPI!$B:$B)</f>
        <v>251.107</v>
      </c>
      <c r="L47" s="14">
        <v>1957</v>
      </c>
      <c r="M47">
        <v>1</v>
      </c>
      <c r="N47" s="21">
        <f>LOOKUP($B47,CPI!$A:$A,CPI!$B:$B)</f>
        <v>28.1</v>
      </c>
      <c r="O47" s="21">
        <f>LOOKUP(2018,CPI!$A:$A,CPI!$B:$B)</f>
        <v>251.107</v>
      </c>
      <c r="P47" s="23" t="e">
        <f t="shared" si="2"/>
        <v>#REF!</v>
      </c>
      <c r="Q47" s="23">
        <f t="shared" si="3"/>
        <v>1209190.1201637008</v>
      </c>
      <c r="R47" s="23">
        <f t="shared" si="4"/>
        <v>0</v>
      </c>
    </row>
    <row r="48" spans="1:18">
      <c r="A48" s="20" t="e">
        <f>PretaxMinimumWage!#REF!</f>
        <v>#REF!</v>
      </c>
      <c r="B48" s="14">
        <v>1958</v>
      </c>
      <c r="C48">
        <v>1</v>
      </c>
      <c r="D48" s="21">
        <f>LOOKUP(B48,CPI!$A:$A,CPI!$B:$B)</f>
        <v>28.9</v>
      </c>
      <c r="E48" s="21">
        <f>LOOKUP(2018,CPI!$A:$A,CPI!$B:$B)</f>
        <v>251.107</v>
      </c>
      <c r="F48" s="22">
        <f>LOOKUP(G48,PretaxMeanWage!A:A,PretaxMeanWage!B:B)</f>
        <v>133326.29999999999</v>
      </c>
      <c r="G48" s="14">
        <v>1958</v>
      </c>
      <c r="H48">
        <v>1</v>
      </c>
      <c r="I48" s="21">
        <f>LOOKUP($B48,CPI!$A:$A,CPI!$B:$B)</f>
        <v>28.9</v>
      </c>
      <c r="J48" s="21">
        <f>LOOKUP(2018,CPI!$A:$A,CPI!$B:$B)</f>
        <v>251.107</v>
      </c>
      <c r="L48" s="14">
        <v>1958</v>
      </c>
      <c r="M48">
        <v>1</v>
      </c>
      <c r="N48" s="21">
        <f>LOOKUP($B48,CPI!$A:$A,CPI!$B:$B)</f>
        <v>28.9</v>
      </c>
      <c r="O48" s="21">
        <f>LOOKUP(2018,CPI!$A:$A,CPI!$B:$B)</f>
        <v>251.107</v>
      </c>
      <c r="P48" s="23" t="e">
        <f t="shared" si="2"/>
        <v>#REF!</v>
      </c>
      <c r="Q48" s="23">
        <f t="shared" si="3"/>
        <v>1158448.6925294118</v>
      </c>
      <c r="R48" s="23">
        <f t="shared" si="4"/>
        <v>0</v>
      </c>
    </row>
    <row r="49" spans="1:18">
      <c r="A49" s="20" t="e">
        <f>PretaxMinimumWage!#REF!</f>
        <v>#REF!</v>
      </c>
      <c r="B49" s="14">
        <v>1959</v>
      </c>
      <c r="C49">
        <v>1</v>
      </c>
      <c r="D49" s="21">
        <f>LOOKUP(B49,CPI!$A:$A,CPI!$B:$B)</f>
        <v>29.1</v>
      </c>
      <c r="E49" s="21">
        <f>LOOKUP(2018,CPI!$A:$A,CPI!$B:$B)</f>
        <v>251.107</v>
      </c>
      <c r="F49" s="22">
        <f>LOOKUP(G49,PretaxMeanWage!A:A,PretaxMeanWage!B:B)</f>
        <v>137795.29999999999</v>
      </c>
      <c r="G49" s="14">
        <v>1959</v>
      </c>
      <c r="H49">
        <v>1</v>
      </c>
      <c r="I49" s="21">
        <f>LOOKUP($B49,CPI!$A:$A,CPI!$B:$B)</f>
        <v>29.1</v>
      </c>
      <c r="J49" s="21">
        <f>LOOKUP(2018,CPI!$A:$A,CPI!$B:$B)</f>
        <v>251.107</v>
      </c>
      <c r="L49" s="14">
        <v>1959</v>
      </c>
      <c r="M49">
        <v>1</v>
      </c>
      <c r="N49" s="21">
        <f>LOOKUP($B49,CPI!$A:$A,CPI!$B:$B)</f>
        <v>29.1</v>
      </c>
      <c r="O49" s="21">
        <f>LOOKUP(2018,CPI!$A:$A,CPI!$B:$B)</f>
        <v>251.107</v>
      </c>
      <c r="P49" s="23" t="e">
        <f t="shared" si="2"/>
        <v>#REF!</v>
      </c>
      <c r="Q49" s="23">
        <f t="shared" si="3"/>
        <v>1189050.3229243984</v>
      </c>
      <c r="R49" s="23">
        <f t="shared" si="4"/>
        <v>0</v>
      </c>
    </row>
    <row r="50" spans="1:18">
      <c r="A50" s="20" t="e">
        <f>PretaxMinimumWage!#REF!</f>
        <v>#REF!</v>
      </c>
      <c r="B50" s="14">
        <v>1960</v>
      </c>
      <c r="C50">
        <v>1</v>
      </c>
      <c r="D50" s="21">
        <f>LOOKUP(B50,CPI!$A:$A,CPI!$B:$B)</f>
        <v>29.6</v>
      </c>
      <c r="E50" s="21">
        <f>LOOKUP(2018,CPI!$A:$A,CPI!$B:$B)</f>
        <v>251.107</v>
      </c>
      <c r="F50" s="22">
        <f>LOOKUP(G50,PretaxMeanWage!A:A,PretaxMeanWage!B:B)</f>
        <v>144589.41</v>
      </c>
      <c r="G50" s="14">
        <v>1960</v>
      </c>
      <c r="H50">
        <v>1</v>
      </c>
      <c r="I50" s="21">
        <f>LOOKUP($B50,CPI!$A:$A,CPI!$B:$B)</f>
        <v>29.6</v>
      </c>
      <c r="J50" s="21">
        <f>LOOKUP(2018,CPI!$A:$A,CPI!$B:$B)</f>
        <v>251.107</v>
      </c>
      <c r="L50" s="14">
        <v>1960</v>
      </c>
      <c r="M50">
        <v>1</v>
      </c>
      <c r="N50" s="21">
        <f>LOOKUP($B50,CPI!$A:$A,CPI!$B:$B)</f>
        <v>29.6</v>
      </c>
      <c r="O50" s="21">
        <f>LOOKUP(2018,CPI!$A:$A,CPI!$B:$B)</f>
        <v>251.107</v>
      </c>
      <c r="P50" s="23" t="e">
        <f t="shared" si="2"/>
        <v>#REF!</v>
      </c>
      <c r="Q50" s="23">
        <f t="shared" si="3"/>
        <v>1226601.7897591216</v>
      </c>
      <c r="R50" s="23">
        <f t="shared" si="4"/>
        <v>0</v>
      </c>
    </row>
    <row r="51" spans="1:18">
      <c r="A51" s="20" t="e">
        <f>PretaxMinimumWage!#REF!</f>
        <v>#REF!</v>
      </c>
      <c r="B51" s="14">
        <v>1961</v>
      </c>
      <c r="C51">
        <v>1</v>
      </c>
      <c r="D51" s="21">
        <f>LOOKUP(B51,CPI!$A:$A,CPI!$B:$B)</f>
        <v>29.9</v>
      </c>
      <c r="E51" s="21">
        <f>LOOKUP(2018,CPI!$A:$A,CPI!$B:$B)</f>
        <v>251.107</v>
      </c>
      <c r="F51" s="22">
        <f>LOOKUP(G51,PretaxMeanWage!A:A,PretaxMeanWage!B:B)</f>
        <v>153118.20000000001</v>
      </c>
      <c r="G51" s="14">
        <v>1961</v>
      </c>
      <c r="H51">
        <v>1</v>
      </c>
      <c r="I51" s="21">
        <f>LOOKUP($B51,CPI!$A:$A,CPI!$B:$B)</f>
        <v>29.9</v>
      </c>
      <c r="J51" s="21">
        <f>LOOKUP(2018,CPI!$A:$A,CPI!$B:$B)</f>
        <v>251.107</v>
      </c>
      <c r="L51" s="14">
        <v>1961</v>
      </c>
      <c r="M51">
        <v>1</v>
      </c>
      <c r="N51" s="21">
        <f>LOOKUP($B51,CPI!$A:$A,CPI!$B:$B)</f>
        <v>29.9</v>
      </c>
      <c r="O51" s="21">
        <f>LOOKUP(2018,CPI!$A:$A,CPI!$B:$B)</f>
        <v>251.107</v>
      </c>
      <c r="P51" s="23" t="e">
        <f t="shared" si="2"/>
        <v>#REF!</v>
      </c>
      <c r="Q51" s="23">
        <f t="shared" si="3"/>
        <v>1285921.4664682276</v>
      </c>
      <c r="R51" s="23">
        <f t="shared" si="4"/>
        <v>0</v>
      </c>
    </row>
    <row r="52" spans="1:18">
      <c r="A52" s="20" t="e">
        <f>PretaxMinimumWage!#REF!</f>
        <v>#REF!</v>
      </c>
      <c r="B52" s="14">
        <v>1962</v>
      </c>
      <c r="C52">
        <v>1</v>
      </c>
      <c r="D52" s="21">
        <f>LOOKUP(B52,CPI!$A:$A,CPI!$B:$B)</f>
        <v>30.2</v>
      </c>
      <c r="E52" s="21">
        <f>LOOKUP(2018,CPI!$A:$A,CPI!$B:$B)</f>
        <v>251.107</v>
      </c>
      <c r="F52" s="22">
        <f>LOOKUP(G52,PretaxMeanWage!A:A,PretaxMeanWage!B:B)</f>
        <v>154805.29999999999</v>
      </c>
      <c r="G52" s="14">
        <v>1962</v>
      </c>
      <c r="H52">
        <v>1</v>
      </c>
      <c r="I52" s="21">
        <f>LOOKUP($B52,CPI!$A:$A,CPI!$B:$B)</f>
        <v>30.2</v>
      </c>
      <c r="J52" s="21">
        <f>LOOKUP(2018,CPI!$A:$A,CPI!$B:$B)</f>
        <v>251.107</v>
      </c>
      <c r="L52" s="14">
        <v>1962</v>
      </c>
      <c r="M52">
        <v>1</v>
      </c>
      <c r="N52" s="21">
        <f>LOOKUP($B52,CPI!$A:$A,CPI!$B:$B)</f>
        <v>30.2</v>
      </c>
      <c r="O52" s="21">
        <f>LOOKUP(2018,CPI!$A:$A,CPI!$B:$B)</f>
        <v>251.107</v>
      </c>
      <c r="P52" s="23" t="e">
        <f t="shared" si="2"/>
        <v>#REF!</v>
      </c>
      <c r="Q52" s="23">
        <f t="shared" si="3"/>
        <v>1287175.3134801323</v>
      </c>
      <c r="R52" s="23">
        <f t="shared" si="4"/>
        <v>0</v>
      </c>
    </row>
    <row r="53" spans="1:18">
      <c r="A53" s="20" t="e">
        <f>PretaxMinimumWage!#REF!</f>
        <v>#REF!</v>
      </c>
      <c r="B53" s="14">
        <v>1963</v>
      </c>
      <c r="C53">
        <v>1</v>
      </c>
      <c r="D53" s="21">
        <f>LOOKUP(B53,CPI!$A:$A,CPI!$B:$B)</f>
        <v>30.6</v>
      </c>
      <c r="E53" s="21">
        <f>LOOKUP(2018,CPI!$A:$A,CPI!$B:$B)</f>
        <v>251.107</v>
      </c>
      <c r="F53" s="22">
        <f>LOOKUP(G53,PretaxMeanWage!A:A,PretaxMeanWage!B:B)</f>
        <v>160600.09</v>
      </c>
      <c r="G53" s="14">
        <v>1963</v>
      </c>
      <c r="H53">
        <v>1</v>
      </c>
      <c r="I53" s="21">
        <f>LOOKUP($B53,CPI!$A:$A,CPI!$B:$B)</f>
        <v>30.6</v>
      </c>
      <c r="J53" s="21">
        <f>LOOKUP(2018,CPI!$A:$A,CPI!$B:$B)</f>
        <v>251.107</v>
      </c>
      <c r="L53" s="14">
        <v>1963</v>
      </c>
      <c r="M53">
        <v>1</v>
      </c>
      <c r="N53" s="21">
        <f>LOOKUP($B53,CPI!$A:$A,CPI!$B:$B)</f>
        <v>30.6</v>
      </c>
      <c r="O53" s="21">
        <f>LOOKUP(2018,CPI!$A:$A,CPI!$B:$B)</f>
        <v>251.107</v>
      </c>
      <c r="P53" s="23" t="e">
        <f t="shared" si="2"/>
        <v>#REF!</v>
      </c>
      <c r="Q53" s="23">
        <f t="shared" si="3"/>
        <v>1317902.1829944442</v>
      </c>
      <c r="R53" s="23">
        <f t="shared" si="4"/>
        <v>0</v>
      </c>
    </row>
    <row r="54" spans="1:18">
      <c r="A54" s="20" t="e">
        <f>PretaxMinimumWage!#REF!</f>
        <v>#REF!</v>
      </c>
      <c r="B54" s="14">
        <v>1964</v>
      </c>
      <c r="C54">
        <v>1</v>
      </c>
      <c r="D54" s="21">
        <f>LOOKUP(B54,CPI!$A:$A,CPI!$B:$B)</f>
        <v>31</v>
      </c>
      <c r="E54" s="21">
        <f>LOOKUP(2018,CPI!$A:$A,CPI!$B:$B)</f>
        <v>251.107</v>
      </c>
      <c r="F54" s="22">
        <f>LOOKUP(G54,PretaxMeanWage!A:A,PretaxMeanWage!B:B)</f>
        <v>165571.79999999999</v>
      </c>
      <c r="G54" s="14">
        <v>1964</v>
      </c>
      <c r="H54">
        <v>1</v>
      </c>
      <c r="I54" s="21">
        <f>LOOKUP($B54,CPI!$A:$A,CPI!$B:$B)</f>
        <v>31</v>
      </c>
      <c r="J54" s="21">
        <f>LOOKUP(2018,CPI!$A:$A,CPI!$B:$B)</f>
        <v>251.107</v>
      </c>
      <c r="L54" s="14">
        <v>1964</v>
      </c>
      <c r="M54">
        <v>1</v>
      </c>
      <c r="N54" s="21">
        <f>LOOKUP($B54,CPI!$A:$A,CPI!$B:$B)</f>
        <v>31</v>
      </c>
      <c r="O54" s="21">
        <f>LOOKUP(2018,CPI!$A:$A,CPI!$B:$B)</f>
        <v>251.107</v>
      </c>
      <c r="P54" s="23" t="e">
        <f t="shared" si="2"/>
        <v>#REF!</v>
      </c>
      <c r="Q54" s="23">
        <f t="shared" si="3"/>
        <v>1341168.9671806451</v>
      </c>
      <c r="R54" s="23">
        <f t="shared" si="4"/>
        <v>0</v>
      </c>
    </row>
    <row r="55" spans="1:18">
      <c r="A55" s="20" t="e">
        <f>PretaxMinimumWage!#REF!</f>
        <v>#REF!</v>
      </c>
      <c r="B55" s="14">
        <v>1965</v>
      </c>
      <c r="C55">
        <v>1</v>
      </c>
      <c r="D55" s="21">
        <f>LOOKUP(B55,CPI!$A:$A,CPI!$B:$B)</f>
        <v>31.5</v>
      </c>
      <c r="E55" s="21">
        <f>LOOKUP(2018,CPI!$A:$A,CPI!$B:$B)</f>
        <v>251.107</v>
      </c>
      <c r="F55" s="22">
        <f>LOOKUP(G55,PretaxMeanWage!A:A,PretaxMeanWage!B:B)</f>
        <v>174030</v>
      </c>
      <c r="G55" s="14">
        <v>1965</v>
      </c>
      <c r="H55">
        <v>1</v>
      </c>
      <c r="I55" s="21">
        <f>LOOKUP($B55,CPI!$A:$A,CPI!$B:$B)</f>
        <v>31.5</v>
      </c>
      <c r="J55" s="21">
        <f>LOOKUP(2018,CPI!$A:$A,CPI!$B:$B)</f>
        <v>251.107</v>
      </c>
      <c r="L55" s="14">
        <v>1965</v>
      </c>
      <c r="M55">
        <v>1</v>
      </c>
      <c r="N55" s="21">
        <f>LOOKUP($B55,CPI!$A:$A,CPI!$B:$B)</f>
        <v>31.5</v>
      </c>
      <c r="O55" s="21">
        <f>LOOKUP(2018,CPI!$A:$A,CPI!$B:$B)</f>
        <v>251.107</v>
      </c>
      <c r="P55" s="23" t="e">
        <f t="shared" si="2"/>
        <v>#REF!</v>
      </c>
      <c r="Q55" s="23">
        <f t="shared" si="3"/>
        <v>1387306.3876190477</v>
      </c>
      <c r="R55" s="23">
        <f t="shared" si="4"/>
        <v>0</v>
      </c>
    </row>
    <row r="56" spans="1:18">
      <c r="A56" s="20" t="e">
        <f>PretaxMinimumWage!#REF!</f>
        <v>#REF!</v>
      </c>
      <c r="B56" s="14">
        <v>1966</v>
      </c>
      <c r="C56">
        <v>1</v>
      </c>
      <c r="D56" s="21">
        <f>LOOKUP(B56,CPI!$A:$A,CPI!$B:$B)</f>
        <v>32.4</v>
      </c>
      <c r="E56" s="21">
        <f>LOOKUP(2018,CPI!$A:$A,CPI!$B:$B)</f>
        <v>251.107</v>
      </c>
      <c r="F56" s="22">
        <f>LOOKUP(G56,PretaxMeanWage!A:A,PretaxMeanWage!B:B)</f>
        <v>180290.7</v>
      </c>
      <c r="G56" s="14">
        <v>1966</v>
      </c>
      <c r="H56">
        <v>1</v>
      </c>
      <c r="I56" s="21">
        <f>LOOKUP($B56,CPI!$A:$A,CPI!$B:$B)</f>
        <v>32.4</v>
      </c>
      <c r="J56" s="21">
        <f>LOOKUP(2018,CPI!$A:$A,CPI!$B:$B)</f>
        <v>251.107</v>
      </c>
      <c r="L56" s="14">
        <v>1966</v>
      </c>
      <c r="M56">
        <v>1</v>
      </c>
      <c r="N56" s="21">
        <f>LOOKUP($B56,CPI!$A:$A,CPI!$B:$B)</f>
        <v>32.4</v>
      </c>
      <c r="O56" s="21">
        <f>LOOKUP(2018,CPI!$A:$A,CPI!$B:$B)</f>
        <v>251.107</v>
      </c>
      <c r="P56" s="23" t="e">
        <f t="shared" si="2"/>
        <v>#REF!</v>
      </c>
      <c r="Q56" s="23">
        <f t="shared" si="3"/>
        <v>1397291.8766944446</v>
      </c>
      <c r="R56" s="23">
        <f t="shared" si="4"/>
        <v>0</v>
      </c>
    </row>
    <row r="57" spans="1:18">
      <c r="A57" s="20" t="e">
        <f>PretaxMinimumWage!#REF!</f>
        <v>#REF!</v>
      </c>
      <c r="B57" s="14">
        <v>1967</v>
      </c>
      <c r="C57">
        <v>1</v>
      </c>
      <c r="D57" s="21">
        <f>LOOKUP(B57,CPI!$A:$A,CPI!$B:$B)</f>
        <v>33.4</v>
      </c>
      <c r="E57" s="21">
        <f>LOOKUP(2018,CPI!$A:$A,CPI!$B:$B)</f>
        <v>251.107</v>
      </c>
      <c r="F57" s="22">
        <f>LOOKUP(G57,PretaxMeanWage!A:A,PretaxMeanWage!B:B)</f>
        <v>187305.5</v>
      </c>
      <c r="G57" s="14">
        <v>1967</v>
      </c>
      <c r="H57">
        <v>1</v>
      </c>
      <c r="I57" s="21">
        <f>LOOKUP($B57,CPI!$A:$A,CPI!$B:$B)</f>
        <v>33.4</v>
      </c>
      <c r="J57" s="21">
        <f>LOOKUP(2018,CPI!$A:$A,CPI!$B:$B)</f>
        <v>251.107</v>
      </c>
      <c r="L57" s="14">
        <v>1967</v>
      </c>
      <c r="M57">
        <v>1</v>
      </c>
      <c r="N57" s="21">
        <f>LOOKUP($B57,CPI!$A:$A,CPI!$B:$B)</f>
        <v>33.4</v>
      </c>
      <c r="O57" s="21">
        <f>LOOKUP(2018,CPI!$A:$A,CPI!$B:$B)</f>
        <v>251.107</v>
      </c>
      <c r="P57" s="23" t="e">
        <f t="shared" si="2"/>
        <v>#REF!</v>
      </c>
      <c r="Q57" s="23">
        <f t="shared" si="3"/>
        <v>1408195.2751047905</v>
      </c>
      <c r="R57" s="23">
        <f t="shared" si="4"/>
        <v>0</v>
      </c>
    </row>
    <row r="58" spans="1:18">
      <c r="A58" s="20" t="e">
        <f>PretaxMinimumWage!#REF!</f>
        <v>#REF!</v>
      </c>
      <c r="B58" s="14">
        <v>1968</v>
      </c>
      <c r="C58">
        <v>1</v>
      </c>
      <c r="D58" s="21">
        <f>LOOKUP(B58,CPI!$A:$A,CPI!$B:$B)</f>
        <v>34.799999999999997</v>
      </c>
      <c r="E58" s="21">
        <f>LOOKUP(2018,CPI!$A:$A,CPI!$B:$B)</f>
        <v>251.107</v>
      </c>
      <c r="F58" s="22">
        <f>LOOKUP(G58,PretaxMeanWage!A:A,PretaxMeanWage!B:B)</f>
        <v>191198.09</v>
      </c>
      <c r="G58" s="14">
        <v>1968</v>
      </c>
      <c r="H58">
        <v>1</v>
      </c>
      <c r="I58" s="21">
        <f>LOOKUP($B58,CPI!$A:$A,CPI!$B:$B)</f>
        <v>34.799999999999997</v>
      </c>
      <c r="J58" s="21">
        <f>LOOKUP(2018,CPI!$A:$A,CPI!$B:$B)</f>
        <v>251.107</v>
      </c>
      <c r="L58" s="14">
        <v>1968</v>
      </c>
      <c r="M58">
        <v>1</v>
      </c>
      <c r="N58" s="21">
        <f>LOOKUP($B58,CPI!$A:$A,CPI!$B:$B)</f>
        <v>34.799999999999997</v>
      </c>
      <c r="O58" s="21">
        <f>LOOKUP(2018,CPI!$A:$A,CPI!$B:$B)</f>
        <v>251.107</v>
      </c>
      <c r="P58" s="23" t="e">
        <f t="shared" si="2"/>
        <v>#REF!</v>
      </c>
      <c r="Q58" s="23">
        <f t="shared" si="3"/>
        <v>1379631.5742997127</v>
      </c>
      <c r="R58" s="23">
        <f t="shared" si="4"/>
        <v>0</v>
      </c>
    </row>
    <row r="59" spans="1:18">
      <c r="A59" s="20" t="e">
        <f>PretaxMinimumWage!#REF!</f>
        <v>#REF!</v>
      </c>
      <c r="B59" s="14">
        <v>1969</v>
      </c>
      <c r="C59">
        <v>1</v>
      </c>
      <c r="D59" s="21">
        <f>LOOKUP(B59,CPI!$A:$A,CPI!$B:$B)</f>
        <v>36.700000000000003</v>
      </c>
      <c r="E59" s="21">
        <f>LOOKUP(2018,CPI!$A:$A,CPI!$B:$B)</f>
        <v>251.107</v>
      </c>
      <c r="F59" s="22">
        <f>LOOKUP(G59,PretaxMeanWage!A:A,PretaxMeanWage!B:B)</f>
        <v>200637.59</v>
      </c>
      <c r="G59" s="14">
        <v>1969</v>
      </c>
      <c r="H59">
        <v>1</v>
      </c>
      <c r="I59" s="21">
        <f>LOOKUP($B59,CPI!$A:$A,CPI!$B:$B)</f>
        <v>36.700000000000003</v>
      </c>
      <c r="J59" s="21">
        <f>LOOKUP(2018,CPI!$A:$A,CPI!$B:$B)</f>
        <v>251.107</v>
      </c>
      <c r="L59" s="14">
        <v>1969</v>
      </c>
      <c r="M59">
        <v>1</v>
      </c>
      <c r="N59" s="21">
        <f>LOOKUP($B59,CPI!$A:$A,CPI!$B:$B)</f>
        <v>36.700000000000003</v>
      </c>
      <c r="O59" s="21">
        <f>LOOKUP(2018,CPI!$A:$A,CPI!$B:$B)</f>
        <v>251.107</v>
      </c>
      <c r="P59" s="23" t="e">
        <f t="shared" si="2"/>
        <v>#REF!</v>
      </c>
      <c r="Q59" s="23">
        <f t="shared" si="3"/>
        <v>1372793.0057801087</v>
      </c>
      <c r="R59" s="23">
        <f t="shared" si="4"/>
        <v>0</v>
      </c>
    </row>
    <row r="60" spans="1:18">
      <c r="A60" s="20" t="e">
        <f>PretaxMinimumWage!#REF!</f>
        <v>#REF!</v>
      </c>
      <c r="B60" s="14">
        <v>1970</v>
      </c>
      <c r="C60">
        <v>1</v>
      </c>
      <c r="D60" s="21">
        <f>LOOKUP(B60,CPI!$A:$A,CPI!$B:$B)</f>
        <v>38.799999999999997</v>
      </c>
      <c r="E60" s="21">
        <f>LOOKUP(2018,CPI!$A:$A,CPI!$B:$B)</f>
        <v>251.107</v>
      </c>
      <c r="F60" s="22">
        <f>LOOKUP(G60,PretaxMeanWage!A:A,PretaxMeanWage!B:B)</f>
        <v>208501.41</v>
      </c>
      <c r="G60" s="14">
        <v>1970</v>
      </c>
      <c r="H60">
        <v>1</v>
      </c>
      <c r="I60" s="21">
        <f>LOOKUP($B60,CPI!$A:$A,CPI!$B:$B)</f>
        <v>38.799999999999997</v>
      </c>
      <c r="J60" s="21">
        <f>LOOKUP(2018,CPI!$A:$A,CPI!$B:$B)</f>
        <v>251.107</v>
      </c>
      <c r="L60" s="14">
        <v>1970</v>
      </c>
      <c r="M60">
        <v>1</v>
      </c>
      <c r="N60" s="21">
        <f>LOOKUP($B60,CPI!$A:$A,CPI!$B:$B)</f>
        <v>38.799999999999997</v>
      </c>
      <c r="O60" s="21">
        <f>LOOKUP(2018,CPI!$A:$A,CPI!$B:$B)</f>
        <v>251.107</v>
      </c>
      <c r="P60" s="23" t="e">
        <f t="shared" si="2"/>
        <v>#REF!</v>
      </c>
      <c r="Q60" s="23">
        <f t="shared" si="3"/>
        <v>1349385.6587853094</v>
      </c>
      <c r="R60" s="23">
        <f t="shared" si="4"/>
        <v>0</v>
      </c>
    </row>
    <row r="61" spans="1:18">
      <c r="A61" s="20" t="e">
        <f>PretaxMinimumWage!#REF!</f>
        <v>#REF!</v>
      </c>
      <c r="B61" s="14">
        <v>1971</v>
      </c>
      <c r="C61">
        <v>1</v>
      </c>
      <c r="D61" s="21">
        <f>LOOKUP(B61,CPI!$A:$A,CPI!$B:$B)</f>
        <v>40.5</v>
      </c>
      <c r="E61" s="21">
        <f>LOOKUP(2018,CPI!$A:$A,CPI!$B:$B)</f>
        <v>251.107</v>
      </c>
      <c r="F61" s="22">
        <f>LOOKUP(G61,PretaxMeanWage!A:A,PretaxMeanWage!B:B)</f>
        <v>218685.3</v>
      </c>
      <c r="G61" s="14">
        <v>1971</v>
      </c>
      <c r="H61">
        <v>1</v>
      </c>
      <c r="I61" s="21">
        <f>LOOKUP($B61,CPI!$A:$A,CPI!$B:$B)</f>
        <v>40.5</v>
      </c>
      <c r="J61" s="21">
        <f>LOOKUP(2018,CPI!$A:$A,CPI!$B:$B)</f>
        <v>251.107</v>
      </c>
      <c r="L61" s="14">
        <v>1971</v>
      </c>
      <c r="M61">
        <v>1</v>
      </c>
      <c r="N61" s="21">
        <f>LOOKUP($B61,CPI!$A:$A,CPI!$B:$B)</f>
        <v>40.5</v>
      </c>
      <c r="O61" s="21">
        <f>LOOKUP(2018,CPI!$A:$A,CPI!$B:$B)</f>
        <v>251.107</v>
      </c>
      <c r="P61" s="23" t="e">
        <f t="shared" si="2"/>
        <v>#REF!</v>
      </c>
      <c r="Q61" s="23">
        <f t="shared" si="3"/>
        <v>1355886.6574592593</v>
      </c>
      <c r="R61" s="23">
        <f t="shared" si="4"/>
        <v>0</v>
      </c>
    </row>
    <row r="62" spans="1:18">
      <c r="A62" s="20" t="e">
        <f>PretaxMinimumWage!#REF!</f>
        <v>#REF!</v>
      </c>
      <c r="B62" s="14">
        <v>1972</v>
      </c>
      <c r="C62">
        <v>1</v>
      </c>
      <c r="D62" s="21">
        <f>LOOKUP(B62,CPI!$A:$A,CPI!$B:$B)</f>
        <v>41.8</v>
      </c>
      <c r="E62" s="21">
        <f>LOOKUP(2018,CPI!$A:$A,CPI!$B:$B)</f>
        <v>251.107</v>
      </c>
      <c r="F62" s="22">
        <f>LOOKUP(G62,PretaxMeanWage!A:A,PretaxMeanWage!B:B)</f>
        <v>225470.3</v>
      </c>
      <c r="G62" s="14">
        <v>1972</v>
      </c>
      <c r="H62">
        <v>1</v>
      </c>
      <c r="I62" s="21">
        <f>LOOKUP($B62,CPI!$A:$A,CPI!$B:$B)</f>
        <v>41.8</v>
      </c>
      <c r="J62" s="21">
        <f>LOOKUP(2018,CPI!$A:$A,CPI!$B:$B)</f>
        <v>251.107</v>
      </c>
      <c r="L62" s="14">
        <v>1972</v>
      </c>
      <c r="M62">
        <v>1</v>
      </c>
      <c r="N62" s="21">
        <f>LOOKUP($B62,CPI!$A:$A,CPI!$B:$B)</f>
        <v>41.8</v>
      </c>
      <c r="O62" s="21">
        <f>LOOKUP(2018,CPI!$A:$A,CPI!$B:$B)</f>
        <v>251.107</v>
      </c>
      <c r="P62" s="23" t="e">
        <f t="shared" si="2"/>
        <v>#REF!</v>
      </c>
      <c r="Q62" s="23">
        <f t="shared" si="3"/>
        <v>1354477.7660789476</v>
      </c>
      <c r="R62" s="23">
        <f t="shared" si="4"/>
        <v>0</v>
      </c>
    </row>
    <row r="63" spans="1:18">
      <c r="A63" s="20" t="e">
        <f>PretaxMinimumWage!#REF!</f>
        <v>#REF!</v>
      </c>
      <c r="B63" s="14">
        <v>1973</v>
      </c>
      <c r="C63">
        <v>1</v>
      </c>
      <c r="D63" s="21">
        <f>LOOKUP(B63,CPI!$A:$A,CPI!$B:$B)</f>
        <v>44.4</v>
      </c>
      <c r="E63" s="21">
        <f>LOOKUP(2018,CPI!$A:$A,CPI!$B:$B)</f>
        <v>251.107</v>
      </c>
      <c r="F63" s="22">
        <f>LOOKUP(G63,PretaxMeanWage!A:A,PretaxMeanWage!B:B)</f>
        <v>236408.8</v>
      </c>
      <c r="G63" s="14">
        <v>1973</v>
      </c>
      <c r="H63">
        <v>1</v>
      </c>
      <c r="I63" s="21">
        <f>LOOKUP($B63,CPI!$A:$A,CPI!$B:$B)</f>
        <v>44.4</v>
      </c>
      <c r="J63" s="21">
        <f>LOOKUP(2018,CPI!$A:$A,CPI!$B:$B)</f>
        <v>251.107</v>
      </c>
      <c r="L63" s="14">
        <v>1973</v>
      </c>
      <c r="M63">
        <v>1</v>
      </c>
      <c r="N63" s="21">
        <f>LOOKUP($B63,CPI!$A:$A,CPI!$B:$B)</f>
        <v>44.4</v>
      </c>
      <c r="O63" s="21">
        <f>LOOKUP(2018,CPI!$A:$A,CPI!$B:$B)</f>
        <v>251.107</v>
      </c>
      <c r="P63" s="23" t="e">
        <f t="shared" si="2"/>
        <v>#REF!</v>
      </c>
      <c r="Q63" s="23">
        <f t="shared" si="3"/>
        <v>1337024.877063063</v>
      </c>
      <c r="R63" s="23">
        <f t="shared" si="4"/>
        <v>0</v>
      </c>
    </row>
    <row r="64" spans="1:18">
      <c r="A64" s="20" t="e">
        <f>PretaxMinimumWage!#REF!</f>
        <v>#REF!</v>
      </c>
      <c r="B64" s="14">
        <v>1974</v>
      </c>
      <c r="C64">
        <v>1</v>
      </c>
      <c r="D64" s="21">
        <f>LOOKUP(B64,CPI!$A:$A,CPI!$B:$B)</f>
        <v>49.3</v>
      </c>
      <c r="E64" s="21">
        <f>LOOKUP(2018,CPI!$A:$A,CPI!$B:$B)</f>
        <v>251.107</v>
      </c>
      <c r="F64" s="22">
        <f>LOOKUP(G64,PretaxMeanWage!A:A,PretaxMeanWage!B:B)</f>
        <v>246437.91</v>
      </c>
      <c r="G64" s="14">
        <v>1974</v>
      </c>
      <c r="H64">
        <v>1</v>
      </c>
      <c r="I64" s="21">
        <f>LOOKUP($B64,CPI!$A:$A,CPI!$B:$B)</f>
        <v>49.3</v>
      </c>
      <c r="J64" s="21">
        <f>LOOKUP(2018,CPI!$A:$A,CPI!$B:$B)</f>
        <v>251.107</v>
      </c>
      <c r="L64" s="14">
        <v>1974</v>
      </c>
      <c r="M64">
        <v>1</v>
      </c>
      <c r="N64" s="21">
        <f>LOOKUP($B64,CPI!$A:$A,CPI!$B:$B)</f>
        <v>49.3</v>
      </c>
      <c r="O64" s="21">
        <f>LOOKUP(2018,CPI!$A:$A,CPI!$B:$B)</f>
        <v>251.107</v>
      </c>
      <c r="P64" s="23" t="e">
        <f t="shared" si="2"/>
        <v>#REF!</v>
      </c>
      <c r="Q64" s="23">
        <f t="shared" si="3"/>
        <v>1255218.7477965518</v>
      </c>
      <c r="R64" s="23">
        <f t="shared" si="4"/>
        <v>0</v>
      </c>
    </row>
    <row r="65" spans="1:18">
      <c r="A65" s="20" t="e">
        <f>PretaxMinimumWage!#REF!</f>
        <v>#REF!</v>
      </c>
      <c r="B65" s="14">
        <v>1975</v>
      </c>
      <c r="C65">
        <v>1</v>
      </c>
      <c r="D65" s="21">
        <f>LOOKUP(B65,CPI!$A:$A,CPI!$B:$B)</f>
        <v>53.8</v>
      </c>
      <c r="E65" s="21">
        <f>LOOKUP(2018,CPI!$A:$A,CPI!$B:$B)</f>
        <v>251.107</v>
      </c>
      <c r="F65" s="22">
        <f>LOOKUP(G65,PretaxMeanWage!A:A,PretaxMeanWage!B:B)</f>
        <v>248962.3</v>
      </c>
      <c r="G65" s="14">
        <v>1975</v>
      </c>
      <c r="H65">
        <v>1</v>
      </c>
      <c r="I65" s="21">
        <f>LOOKUP($B65,CPI!$A:$A,CPI!$B:$B)</f>
        <v>53.8</v>
      </c>
      <c r="J65" s="21">
        <f>LOOKUP(2018,CPI!$A:$A,CPI!$B:$B)</f>
        <v>251.107</v>
      </c>
      <c r="L65" s="14">
        <v>1975</v>
      </c>
      <c r="M65">
        <v>1</v>
      </c>
      <c r="N65" s="21">
        <f>LOOKUP($B65,CPI!$A:$A,CPI!$B:$B)</f>
        <v>53.8</v>
      </c>
      <c r="O65" s="21">
        <f>LOOKUP(2018,CPI!$A:$A,CPI!$B:$B)</f>
        <v>251.107</v>
      </c>
      <c r="P65" s="23" t="e">
        <f t="shared" si="2"/>
        <v>#REF!</v>
      </c>
      <c r="Q65" s="23">
        <f t="shared" si="3"/>
        <v>1162010.7112657991</v>
      </c>
      <c r="R65" s="23">
        <f t="shared" si="4"/>
        <v>0</v>
      </c>
    </row>
    <row r="66" spans="1:18">
      <c r="A66" s="20" t="e">
        <f>PretaxMinimumWage!#REF!</f>
        <v>#REF!</v>
      </c>
      <c r="B66" s="14">
        <v>1976</v>
      </c>
      <c r="C66">
        <v>1</v>
      </c>
      <c r="D66" s="21">
        <f>LOOKUP(B66,CPI!$A:$A,CPI!$B:$B)</f>
        <v>56.9</v>
      </c>
      <c r="E66" s="21">
        <f>LOOKUP(2018,CPI!$A:$A,CPI!$B:$B)</f>
        <v>251.107</v>
      </c>
      <c r="F66" s="22">
        <f>LOOKUP(G66,PretaxMeanWage!A:A,PretaxMeanWage!B:B)</f>
        <v>255916.09</v>
      </c>
      <c r="G66" s="14">
        <v>1976</v>
      </c>
      <c r="H66">
        <v>1</v>
      </c>
      <c r="I66" s="21">
        <f>LOOKUP($B66,CPI!$A:$A,CPI!$B:$B)</f>
        <v>56.9</v>
      </c>
      <c r="J66" s="21">
        <f>LOOKUP(2018,CPI!$A:$A,CPI!$B:$B)</f>
        <v>251.107</v>
      </c>
      <c r="L66" s="14">
        <v>1976</v>
      </c>
      <c r="M66">
        <v>1</v>
      </c>
      <c r="N66" s="21">
        <f>LOOKUP($B66,CPI!$A:$A,CPI!$B:$B)</f>
        <v>56.9</v>
      </c>
      <c r="O66" s="21">
        <f>LOOKUP(2018,CPI!$A:$A,CPI!$B:$B)</f>
        <v>251.107</v>
      </c>
      <c r="P66" s="23" t="e">
        <f t="shared" si="2"/>
        <v>#REF!</v>
      </c>
      <c r="Q66" s="23">
        <f t="shared" si="3"/>
        <v>1129390.5379899824</v>
      </c>
      <c r="R66" s="23">
        <f t="shared" si="4"/>
        <v>0</v>
      </c>
    </row>
    <row r="67" spans="1:18">
      <c r="A67" s="20" t="e">
        <f>PretaxMinimumWage!#REF!</f>
        <v>#REF!</v>
      </c>
      <c r="B67" s="14">
        <v>1977</v>
      </c>
      <c r="C67">
        <v>1</v>
      </c>
      <c r="D67" s="21">
        <f>LOOKUP(B67,CPI!$A:$A,CPI!$B:$B)</f>
        <v>60.6</v>
      </c>
      <c r="E67" s="21">
        <f>LOOKUP(2018,CPI!$A:$A,CPI!$B:$B)</f>
        <v>251.107</v>
      </c>
      <c r="F67" s="22">
        <f>LOOKUP(G67,PretaxMeanWage!A:A,PretaxMeanWage!B:B)</f>
        <v>258562.41</v>
      </c>
      <c r="G67" s="14">
        <v>1977</v>
      </c>
      <c r="H67">
        <v>1</v>
      </c>
      <c r="I67" s="21">
        <f>LOOKUP($B67,CPI!$A:$A,CPI!$B:$B)</f>
        <v>60.6</v>
      </c>
      <c r="J67" s="21">
        <f>LOOKUP(2018,CPI!$A:$A,CPI!$B:$B)</f>
        <v>251.107</v>
      </c>
      <c r="L67" s="14">
        <v>1977</v>
      </c>
      <c r="M67">
        <v>1</v>
      </c>
      <c r="N67" s="21">
        <f>LOOKUP($B67,CPI!$A:$A,CPI!$B:$B)</f>
        <v>60.6</v>
      </c>
      <c r="O67" s="21">
        <f>LOOKUP(2018,CPI!$A:$A,CPI!$B:$B)</f>
        <v>251.107</v>
      </c>
      <c r="P67" s="23" t="e">
        <f t="shared" si="2"/>
        <v>#REF!</v>
      </c>
      <c r="Q67" s="23">
        <f t="shared" si="3"/>
        <v>1071399.8529351484</v>
      </c>
      <c r="R67" s="23">
        <f t="shared" si="4"/>
        <v>0</v>
      </c>
    </row>
    <row r="68" spans="1:18">
      <c r="A68" s="20" t="e">
        <f>PretaxMinimumWage!#REF!</f>
        <v>#REF!</v>
      </c>
      <c r="B68" s="14">
        <v>1978</v>
      </c>
      <c r="C68">
        <v>1</v>
      </c>
      <c r="D68" s="21">
        <f>LOOKUP(B68,CPI!$A:$A,CPI!$B:$B)</f>
        <v>65.2</v>
      </c>
      <c r="E68" s="21">
        <f>LOOKUP(2018,CPI!$A:$A,CPI!$B:$B)</f>
        <v>251.107</v>
      </c>
      <c r="F68" s="22">
        <f>LOOKUP(G68,PretaxMeanWage!A:A,PretaxMeanWage!B:B)</f>
        <v>260186.2</v>
      </c>
      <c r="G68" s="14">
        <v>1978</v>
      </c>
      <c r="H68">
        <v>1</v>
      </c>
      <c r="I68" s="21">
        <f>LOOKUP($B68,CPI!$A:$A,CPI!$B:$B)</f>
        <v>65.2</v>
      </c>
      <c r="J68" s="21">
        <f>LOOKUP(2018,CPI!$A:$A,CPI!$B:$B)</f>
        <v>251.107</v>
      </c>
      <c r="L68" s="14">
        <v>1978</v>
      </c>
      <c r="M68">
        <v>1</v>
      </c>
      <c r="N68" s="21">
        <f>LOOKUP($B68,CPI!$A:$A,CPI!$B:$B)</f>
        <v>65.2</v>
      </c>
      <c r="O68" s="21">
        <f>LOOKUP(2018,CPI!$A:$A,CPI!$B:$B)</f>
        <v>251.107</v>
      </c>
      <c r="P68" s="23" t="e">
        <f t="shared" ref="P68:P104" si="5">A68/C68/D68*E68</f>
        <v>#REF!</v>
      </c>
      <c r="Q68" s="23">
        <f t="shared" ref="Q68:Q104" si="6">F68/H68/I68*J68</f>
        <v>1002064.0509723927</v>
      </c>
      <c r="R68" s="23">
        <f t="shared" ref="R68:R104" si="7">K68/M68/N68*O68</f>
        <v>0</v>
      </c>
    </row>
    <row r="69" spans="1:18">
      <c r="A69" s="20" t="e">
        <f>PretaxMinimumWage!#REF!</f>
        <v>#REF!</v>
      </c>
      <c r="B69" s="14">
        <v>1979</v>
      </c>
      <c r="C69">
        <v>1</v>
      </c>
      <c r="D69" s="21">
        <f>LOOKUP(B69,CPI!$A:$A,CPI!$B:$B)</f>
        <v>72.599999999999994</v>
      </c>
      <c r="E69" s="21">
        <f>LOOKUP(2018,CPI!$A:$A,CPI!$B:$B)</f>
        <v>251.107</v>
      </c>
      <c r="F69" s="22">
        <f>LOOKUP(G69,PretaxMeanWage!A:A,PretaxMeanWage!B:B)</f>
        <v>270232</v>
      </c>
      <c r="G69" s="14">
        <v>1979</v>
      </c>
      <c r="H69">
        <v>1</v>
      </c>
      <c r="I69" s="21">
        <f>LOOKUP($B69,CPI!$A:$A,CPI!$B:$B)</f>
        <v>72.599999999999994</v>
      </c>
      <c r="J69" s="21">
        <f>LOOKUP(2018,CPI!$A:$A,CPI!$B:$B)</f>
        <v>251.107</v>
      </c>
      <c r="K69" s="32">
        <f>PretaxMaximumWage!M2</f>
        <v>0</v>
      </c>
      <c r="L69" s="14">
        <v>1979</v>
      </c>
      <c r="M69">
        <v>1</v>
      </c>
      <c r="N69" s="21">
        <f>LOOKUP($B69,CPI!$A:$A,CPI!$B:$B)</f>
        <v>72.599999999999994</v>
      </c>
      <c r="O69" s="21">
        <f>LOOKUP(2018,CPI!$A:$A,CPI!$B:$B)</f>
        <v>251.107</v>
      </c>
      <c r="P69" s="23" t="e">
        <f t="shared" si="5"/>
        <v>#REF!</v>
      </c>
      <c r="Q69" s="23">
        <f t="shared" si="6"/>
        <v>934671.44385674933</v>
      </c>
      <c r="R69" s="23">
        <f t="shared" si="7"/>
        <v>0</v>
      </c>
    </row>
    <row r="70" spans="1:18">
      <c r="A70" s="20">
        <f>PretaxMinimumWage!B69</f>
        <v>237808</v>
      </c>
      <c r="B70" s="14">
        <v>1980</v>
      </c>
      <c r="C70">
        <v>1</v>
      </c>
      <c r="D70" s="21">
        <f>LOOKUP(B70,CPI!$A:$A,CPI!$B:$B)</f>
        <v>82.4</v>
      </c>
      <c r="E70" s="21">
        <f>LOOKUP(2018,CPI!$A:$A,CPI!$B:$B)</f>
        <v>251.107</v>
      </c>
      <c r="F70" s="22">
        <f>LOOKUP(G70,PretaxMeanWage!A:A,PretaxMeanWage!B:B)</f>
        <v>286507</v>
      </c>
      <c r="G70" s="14">
        <v>1980</v>
      </c>
      <c r="H70">
        <v>1</v>
      </c>
      <c r="I70" s="21">
        <f>LOOKUP($B70,CPI!$A:$A,CPI!$B:$B)</f>
        <v>82.4</v>
      </c>
      <c r="J70" s="21">
        <f>LOOKUP(2018,CPI!$A:$A,CPI!$B:$B)</f>
        <v>251.107</v>
      </c>
      <c r="K70">
        <f>PretaxMaximumWage!B2</f>
        <v>3455236.3</v>
      </c>
      <c r="L70" s="14">
        <v>1980</v>
      </c>
      <c r="M70">
        <v>1</v>
      </c>
      <c r="N70" s="21">
        <f>LOOKUP($B70,CPI!$A:$A,CPI!$B:$B)</f>
        <v>82.4</v>
      </c>
      <c r="O70" s="21">
        <f>LOOKUP(2018,CPI!$A:$A,CPI!$B:$B)</f>
        <v>251.107</v>
      </c>
      <c r="P70" s="23">
        <f t="shared" si="5"/>
        <v>724699.67786407762</v>
      </c>
      <c r="Q70" s="23">
        <f t="shared" si="6"/>
        <v>873105.74331310682</v>
      </c>
      <c r="R70" s="23">
        <f t="shared" si="7"/>
        <v>10529539.096894417</v>
      </c>
    </row>
    <row r="71" spans="1:18">
      <c r="A71" s="20">
        <f>PretaxMinimumWage!B70</f>
        <v>237808</v>
      </c>
      <c r="B71" s="14">
        <v>1981</v>
      </c>
      <c r="C71">
        <v>1</v>
      </c>
      <c r="D71" s="21">
        <f>LOOKUP(B71,CPI!$A:$A,CPI!$B:$B)</f>
        <v>90.9</v>
      </c>
      <c r="E71" s="21">
        <f>LOOKUP(2018,CPI!$A:$A,CPI!$B:$B)</f>
        <v>251.107</v>
      </c>
      <c r="F71" s="22">
        <f>LOOKUP(G71,PretaxMeanWage!A:A,PretaxMeanWage!B:B)</f>
        <v>290697.69</v>
      </c>
      <c r="G71" s="14">
        <v>1981</v>
      </c>
      <c r="H71">
        <v>1</v>
      </c>
      <c r="I71" s="21">
        <f>LOOKUP($B71,CPI!$A:$A,CPI!$B:$B)</f>
        <v>90.9</v>
      </c>
      <c r="J71" s="21">
        <f>LOOKUP(2018,CPI!$A:$A,CPI!$B:$B)</f>
        <v>251.107</v>
      </c>
      <c r="K71">
        <f>PretaxMaximumWage!B3</f>
        <v>3400908</v>
      </c>
      <c r="L71" s="14">
        <v>1981</v>
      </c>
      <c r="M71">
        <v>1</v>
      </c>
      <c r="N71" s="21">
        <f>LOOKUP($B71,CPI!$A:$A,CPI!$B:$B)</f>
        <v>90.9</v>
      </c>
      <c r="O71" s="21">
        <f>LOOKUP(2018,CPI!$A:$A,CPI!$B:$B)</f>
        <v>251.107</v>
      </c>
      <c r="P71" s="23">
        <f t="shared" si="5"/>
        <v>656933.48136413633</v>
      </c>
      <c r="Q71" s="23">
        <f t="shared" si="6"/>
        <v>803038.77714884491</v>
      </c>
      <c r="R71" s="23">
        <f t="shared" si="7"/>
        <v>9394849.3416501638</v>
      </c>
    </row>
    <row r="72" spans="1:18">
      <c r="A72" s="20">
        <f>PretaxMinimumWage!B71</f>
        <v>237808</v>
      </c>
      <c r="B72" s="14">
        <v>1982</v>
      </c>
      <c r="C72">
        <v>1</v>
      </c>
      <c r="D72" s="21">
        <f>LOOKUP(B72,CPI!$A:$A,CPI!$B:$B)</f>
        <v>96.5</v>
      </c>
      <c r="E72" s="21">
        <f>LOOKUP(2018,CPI!$A:$A,CPI!$B:$B)</f>
        <v>251.107</v>
      </c>
      <c r="F72" s="22">
        <f>LOOKUP(G72,PretaxMeanWage!A:A,PretaxMeanWage!B:B)</f>
        <v>287595.90999999997</v>
      </c>
      <c r="G72" s="14">
        <v>1982</v>
      </c>
      <c r="H72">
        <v>1</v>
      </c>
      <c r="I72" s="21">
        <f>LOOKUP($B72,CPI!$A:$A,CPI!$B:$B)</f>
        <v>96.5</v>
      </c>
      <c r="J72" s="21">
        <f>LOOKUP(2018,CPI!$A:$A,CPI!$B:$B)</f>
        <v>251.107</v>
      </c>
      <c r="K72">
        <f>PretaxMaximumWage!B4</f>
        <v>3264191.5</v>
      </c>
      <c r="L72" s="14">
        <v>1982</v>
      </c>
      <c r="M72">
        <v>1</v>
      </c>
      <c r="N72" s="21">
        <f>LOOKUP($B72,CPI!$A:$A,CPI!$B:$B)</f>
        <v>96.5</v>
      </c>
      <c r="O72" s="21">
        <f>LOOKUP(2018,CPI!$A:$A,CPI!$B:$B)</f>
        <v>251.107</v>
      </c>
      <c r="P72" s="23">
        <f t="shared" si="5"/>
        <v>618810.91664248693</v>
      </c>
      <c r="Q72" s="23">
        <f t="shared" si="6"/>
        <v>748366.28157896374</v>
      </c>
      <c r="R72" s="23">
        <f t="shared" si="7"/>
        <v>8493899.8444611393</v>
      </c>
    </row>
    <row r="73" spans="1:18">
      <c r="A73" s="20">
        <f>PretaxMinimumWage!B72</f>
        <v>237808</v>
      </c>
      <c r="B73" s="14">
        <v>1983</v>
      </c>
      <c r="C73">
        <v>1</v>
      </c>
      <c r="D73" s="21">
        <f>LOOKUP(B73,CPI!$A:$A,CPI!$B:$B)</f>
        <v>99.6</v>
      </c>
      <c r="E73" s="21">
        <f>LOOKUP(2018,CPI!$A:$A,CPI!$B:$B)</f>
        <v>251.107</v>
      </c>
      <c r="F73" s="22">
        <f>LOOKUP(G73,PretaxMeanWage!A:A,PretaxMeanWage!B:B)</f>
        <v>298520.19</v>
      </c>
      <c r="G73" s="14">
        <v>1983</v>
      </c>
      <c r="H73">
        <v>1</v>
      </c>
      <c r="I73" s="21">
        <f>LOOKUP($B73,CPI!$A:$A,CPI!$B:$B)</f>
        <v>99.6</v>
      </c>
      <c r="J73" s="21">
        <f>LOOKUP(2018,CPI!$A:$A,CPI!$B:$B)</f>
        <v>251.107</v>
      </c>
      <c r="K73">
        <f>PretaxMaximumWage!B5</f>
        <v>3259710.5</v>
      </c>
      <c r="L73" s="14">
        <v>1983</v>
      </c>
      <c r="M73">
        <v>1</v>
      </c>
      <c r="N73" s="21">
        <f>LOOKUP($B73,CPI!$A:$A,CPI!$B:$B)</f>
        <v>99.6</v>
      </c>
      <c r="O73" s="21">
        <f>LOOKUP(2018,CPI!$A:$A,CPI!$B:$B)</f>
        <v>251.107</v>
      </c>
      <c r="P73" s="23">
        <f t="shared" si="5"/>
        <v>599550.73751004029</v>
      </c>
      <c r="Q73" s="23">
        <f t="shared" si="6"/>
        <v>752615.55572620488</v>
      </c>
      <c r="R73" s="23">
        <f t="shared" si="7"/>
        <v>8218234.1819628514</v>
      </c>
    </row>
    <row r="74" spans="1:18">
      <c r="A74" s="20">
        <f>PretaxMinimumWage!B73</f>
        <v>237808</v>
      </c>
      <c r="B74" s="14">
        <v>1984</v>
      </c>
      <c r="C74">
        <v>1</v>
      </c>
      <c r="D74" s="21">
        <f>LOOKUP(B74,CPI!$A:$A,CPI!$B:$B)</f>
        <v>103.9</v>
      </c>
      <c r="E74" s="21">
        <f>LOOKUP(2018,CPI!$A:$A,CPI!$B:$B)</f>
        <v>251.107</v>
      </c>
      <c r="F74" s="22">
        <f>LOOKUP(G74,PretaxMeanWage!A:A,PretaxMeanWage!B:B)</f>
        <v>318184.59000000003</v>
      </c>
      <c r="G74" s="14">
        <v>1984</v>
      </c>
      <c r="H74">
        <v>1</v>
      </c>
      <c r="I74" s="21">
        <f>LOOKUP($B74,CPI!$A:$A,CPI!$B:$B)</f>
        <v>103.9</v>
      </c>
      <c r="J74" s="21">
        <f>LOOKUP(2018,CPI!$A:$A,CPI!$B:$B)</f>
        <v>251.107</v>
      </c>
      <c r="K74">
        <f>PretaxMaximumWage!B6</f>
        <v>3772587.3</v>
      </c>
      <c r="L74" s="14">
        <v>1984</v>
      </c>
      <c r="M74">
        <v>1</v>
      </c>
      <c r="N74" s="21">
        <f>LOOKUP($B74,CPI!$A:$A,CPI!$B:$B)</f>
        <v>103.9</v>
      </c>
      <c r="O74" s="21">
        <f>LOOKUP(2018,CPI!$A:$A,CPI!$B:$B)</f>
        <v>251.107</v>
      </c>
      <c r="P74" s="23">
        <f t="shared" si="5"/>
        <v>574737.76184793073</v>
      </c>
      <c r="Q74" s="23">
        <f t="shared" si="6"/>
        <v>768993.04948152066</v>
      </c>
      <c r="R74" s="23">
        <f t="shared" si="7"/>
        <v>9117642.7251308952</v>
      </c>
    </row>
    <row r="75" spans="1:18">
      <c r="A75" s="20">
        <f>PretaxMinimumWage!B74</f>
        <v>237808</v>
      </c>
      <c r="B75" s="14">
        <v>1985</v>
      </c>
      <c r="C75">
        <v>1</v>
      </c>
      <c r="D75" s="21">
        <f>LOOKUP(B75,CPI!$A:$A,CPI!$B:$B)</f>
        <v>107.6</v>
      </c>
      <c r="E75" s="21">
        <f>LOOKUP(2018,CPI!$A:$A,CPI!$B:$B)</f>
        <v>251.107</v>
      </c>
      <c r="F75" s="22">
        <f>LOOKUP(G75,PretaxMeanWage!A:A,PretaxMeanWage!B:B)</f>
        <v>338399.19</v>
      </c>
      <c r="G75" s="14">
        <v>1985</v>
      </c>
      <c r="H75">
        <v>1</v>
      </c>
      <c r="I75" s="21">
        <f>LOOKUP($B75,CPI!$A:$A,CPI!$B:$B)</f>
        <v>107.6</v>
      </c>
      <c r="J75" s="21">
        <f>LOOKUP(2018,CPI!$A:$A,CPI!$B:$B)</f>
        <v>251.107</v>
      </c>
      <c r="K75">
        <f>PretaxMaximumWage!B7</f>
        <v>4041938.8</v>
      </c>
      <c r="L75" s="14">
        <v>1985</v>
      </c>
      <c r="M75">
        <v>1</v>
      </c>
      <c r="N75" s="21">
        <f>LOOKUP($B75,CPI!$A:$A,CPI!$B:$B)</f>
        <v>107.6</v>
      </c>
      <c r="O75" s="21">
        <f>LOOKUP(2018,CPI!$A:$A,CPI!$B:$B)</f>
        <v>251.107</v>
      </c>
      <c r="P75" s="23">
        <f t="shared" si="5"/>
        <v>554974.47449814132</v>
      </c>
      <c r="Q75" s="23">
        <f t="shared" si="6"/>
        <v>789724.9572800186</v>
      </c>
      <c r="R75" s="23">
        <f t="shared" si="7"/>
        <v>9432705.6343085486</v>
      </c>
    </row>
    <row r="76" spans="1:18">
      <c r="A76" s="20">
        <f>PretaxMinimumWage!B75</f>
        <v>237808</v>
      </c>
      <c r="B76" s="14">
        <v>1986</v>
      </c>
      <c r="C76">
        <v>1</v>
      </c>
      <c r="D76" s="21">
        <f>LOOKUP(B76,CPI!$A:$A,CPI!$B:$B)</f>
        <v>109.6</v>
      </c>
      <c r="E76" s="21">
        <f>LOOKUP(2018,CPI!$A:$A,CPI!$B:$B)</f>
        <v>251.107</v>
      </c>
      <c r="F76" s="22">
        <f>LOOKUP(G76,PretaxMeanWage!A:A,PretaxMeanWage!B:B)</f>
        <v>345933.31</v>
      </c>
      <c r="G76" s="14">
        <v>1986</v>
      </c>
      <c r="H76">
        <v>1</v>
      </c>
      <c r="I76" s="21">
        <f>LOOKUP($B76,CPI!$A:$A,CPI!$B:$B)</f>
        <v>109.6</v>
      </c>
      <c r="J76" s="21">
        <f>LOOKUP(2018,CPI!$A:$A,CPI!$B:$B)</f>
        <v>251.107</v>
      </c>
      <c r="K76">
        <f>PretaxMaximumWage!B8</f>
        <v>3140003.5</v>
      </c>
      <c r="L76" s="14">
        <v>1986</v>
      </c>
      <c r="M76">
        <v>1</v>
      </c>
      <c r="N76" s="21">
        <f>LOOKUP($B76,CPI!$A:$A,CPI!$B:$B)</f>
        <v>109.6</v>
      </c>
      <c r="O76" s="21">
        <f>LOOKUP(2018,CPI!$A:$A,CPI!$B:$B)</f>
        <v>251.107</v>
      </c>
      <c r="P76" s="23">
        <f t="shared" si="5"/>
        <v>544847.20306569338</v>
      </c>
      <c r="Q76" s="23">
        <f t="shared" si="6"/>
        <v>792575.50797600369</v>
      </c>
      <c r="R76" s="23">
        <f t="shared" si="7"/>
        <v>7194131.924037409</v>
      </c>
    </row>
    <row r="77" spans="1:18">
      <c r="A77" s="20">
        <f>PretaxMinimumWage!B76</f>
        <v>237808</v>
      </c>
      <c r="B77" s="14">
        <v>1987</v>
      </c>
      <c r="C77">
        <v>1</v>
      </c>
      <c r="D77" s="21">
        <f>LOOKUP(B77,CPI!$A:$A,CPI!$B:$B)</f>
        <v>113.6</v>
      </c>
      <c r="E77" s="21">
        <f>LOOKUP(2018,CPI!$A:$A,CPI!$B:$B)</f>
        <v>251.107</v>
      </c>
      <c r="F77" s="22">
        <f>LOOKUP(G77,PretaxMeanWage!A:A,PretaxMeanWage!B:B)</f>
        <v>348023.5</v>
      </c>
      <c r="G77" s="14">
        <v>1987</v>
      </c>
      <c r="H77">
        <v>1</v>
      </c>
      <c r="I77" s="21">
        <f>LOOKUP($B77,CPI!$A:$A,CPI!$B:$B)</f>
        <v>113.6</v>
      </c>
      <c r="J77" s="21">
        <f>LOOKUP(2018,CPI!$A:$A,CPI!$B:$B)</f>
        <v>251.107</v>
      </c>
      <c r="K77">
        <f>PretaxMaximumWage!B9</f>
        <v>3069888.3</v>
      </c>
      <c r="L77" s="14">
        <v>1987</v>
      </c>
      <c r="M77">
        <v>1</v>
      </c>
      <c r="N77" s="21">
        <f>LOOKUP($B77,CPI!$A:$A,CPI!$B:$B)</f>
        <v>113.6</v>
      </c>
      <c r="O77" s="21">
        <f>LOOKUP(2018,CPI!$A:$A,CPI!$B:$B)</f>
        <v>251.107</v>
      </c>
      <c r="P77" s="23">
        <f t="shared" si="5"/>
        <v>525662.44239436626</v>
      </c>
      <c r="Q77" s="23">
        <f t="shared" si="6"/>
        <v>769288.17794454226</v>
      </c>
      <c r="R77" s="23">
        <f t="shared" si="7"/>
        <v>6785831.3498952463</v>
      </c>
    </row>
    <row r="78" spans="1:18">
      <c r="A78" s="20">
        <f>PretaxMinimumWage!B77</f>
        <v>237808</v>
      </c>
      <c r="B78" s="14">
        <v>1988</v>
      </c>
      <c r="C78">
        <v>1</v>
      </c>
      <c r="D78" s="21">
        <f>LOOKUP(B78,CPI!$A:$A,CPI!$B:$B)</f>
        <v>118.3</v>
      </c>
      <c r="E78" s="21">
        <f>LOOKUP(2018,CPI!$A:$A,CPI!$B:$B)</f>
        <v>251.107</v>
      </c>
      <c r="F78" s="22">
        <f>LOOKUP(G78,PretaxMeanWage!A:A,PretaxMeanWage!B:B)</f>
        <v>337113.59</v>
      </c>
      <c r="G78" s="14">
        <v>1988</v>
      </c>
      <c r="H78">
        <v>1</v>
      </c>
      <c r="I78" s="21">
        <f>LOOKUP($B78,CPI!$A:$A,CPI!$B:$B)</f>
        <v>118.3</v>
      </c>
      <c r="J78" s="21">
        <f>LOOKUP(2018,CPI!$A:$A,CPI!$B:$B)</f>
        <v>251.107</v>
      </c>
      <c r="K78">
        <f>PretaxMaximumWage!B10</f>
        <v>2689862.3</v>
      </c>
      <c r="L78" s="14">
        <v>1988</v>
      </c>
      <c r="M78">
        <v>1</v>
      </c>
      <c r="N78" s="21">
        <f>LOOKUP($B78,CPI!$A:$A,CPI!$B:$B)</f>
        <v>118.3</v>
      </c>
      <c r="O78" s="21">
        <f>LOOKUP(2018,CPI!$A:$A,CPI!$B:$B)</f>
        <v>251.107</v>
      </c>
      <c r="P78" s="23">
        <f t="shared" si="5"/>
        <v>504778.13572273881</v>
      </c>
      <c r="Q78" s="23">
        <f t="shared" si="6"/>
        <v>715567.05193685554</v>
      </c>
      <c r="R78" s="23">
        <f t="shared" si="7"/>
        <v>5709579.4806939978</v>
      </c>
    </row>
    <row r="79" spans="1:18">
      <c r="A79" s="20">
        <f>PretaxMinimumWage!B78</f>
        <v>237808</v>
      </c>
      <c r="B79" s="14">
        <v>1989</v>
      </c>
      <c r="C79">
        <v>1</v>
      </c>
      <c r="D79" s="21">
        <f>LOOKUP(B79,CPI!$A:$A,CPI!$B:$B)</f>
        <v>124</v>
      </c>
      <c r="E79" s="21">
        <f>LOOKUP(2018,CPI!$A:$A,CPI!$B:$B)</f>
        <v>251.107</v>
      </c>
      <c r="F79" s="22">
        <f>LOOKUP(G79,PretaxMeanWage!A:A,PretaxMeanWage!B:B)</f>
        <v>338700.81</v>
      </c>
      <c r="G79" s="14">
        <v>1989</v>
      </c>
      <c r="H79">
        <v>1</v>
      </c>
      <c r="I79" s="21">
        <f>LOOKUP($B79,CPI!$A:$A,CPI!$B:$B)</f>
        <v>124</v>
      </c>
      <c r="J79" s="21">
        <f>LOOKUP(2018,CPI!$A:$A,CPI!$B:$B)</f>
        <v>251.107</v>
      </c>
      <c r="K79">
        <f>PretaxMaximumWage!B11</f>
        <v>2971557.8</v>
      </c>
      <c r="L79" s="14">
        <v>1989</v>
      </c>
      <c r="M79">
        <v>1</v>
      </c>
      <c r="N79" s="21">
        <f>LOOKUP($B79,CPI!$A:$A,CPI!$B:$B)</f>
        <v>124</v>
      </c>
      <c r="O79" s="21">
        <f>LOOKUP(2018,CPI!$A:$A,CPI!$B:$B)</f>
        <v>251.107</v>
      </c>
      <c r="P79" s="23">
        <f t="shared" si="5"/>
        <v>481574.62464516127</v>
      </c>
      <c r="Q79" s="23">
        <f t="shared" si="6"/>
        <v>685888.26045701618</v>
      </c>
      <c r="R79" s="23">
        <f t="shared" si="7"/>
        <v>6017572.2942306446</v>
      </c>
    </row>
    <row r="80" spans="1:18">
      <c r="A80" s="20">
        <f>PretaxMinimumWage!B79</f>
        <v>237808</v>
      </c>
      <c r="B80" s="14">
        <v>1990</v>
      </c>
      <c r="C80">
        <v>1</v>
      </c>
      <c r="D80" s="21">
        <f>LOOKUP(B80,CPI!$A:$A,CPI!$B:$B)</f>
        <v>130.69999999999999</v>
      </c>
      <c r="E80" s="21">
        <f>LOOKUP(2018,CPI!$A:$A,CPI!$B:$B)</f>
        <v>251.107</v>
      </c>
      <c r="F80" s="22">
        <f>LOOKUP(G80,PretaxMeanWage!A:A,PretaxMeanWage!B:B)</f>
        <v>345408.91</v>
      </c>
      <c r="G80" s="14">
        <v>1990</v>
      </c>
      <c r="H80">
        <v>1</v>
      </c>
      <c r="I80" s="21">
        <f>LOOKUP($B80,CPI!$A:$A,CPI!$B:$B)</f>
        <v>130.69999999999999</v>
      </c>
      <c r="J80" s="21">
        <f>LOOKUP(2018,CPI!$A:$A,CPI!$B:$B)</f>
        <v>251.107</v>
      </c>
      <c r="K80">
        <f>PretaxMaximumWage!B12</f>
        <v>3119595.3</v>
      </c>
      <c r="L80" s="14">
        <v>1990</v>
      </c>
      <c r="M80">
        <v>1</v>
      </c>
      <c r="N80" s="21">
        <f>LOOKUP($B80,CPI!$A:$A,CPI!$B:$B)</f>
        <v>130.69999999999999</v>
      </c>
      <c r="O80" s="21">
        <f>LOOKUP(2018,CPI!$A:$A,CPI!$B:$B)</f>
        <v>251.107</v>
      </c>
      <c r="P80" s="23">
        <f t="shared" si="5"/>
        <v>456887.937689365</v>
      </c>
      <c r="Q80" s="23">
        <f t="shared" si="6"/>
        <v>663615.87730198924</v>
      </c>
      <c r="R80" s="23">
        <f t="shared" si="7"/>
        <v>5993513.5194881409</v>
      </c>
    </row>
    <row r="81" spans="1:18">
      <c r="A81" s="20">
        <f>PretaxMinimumWage!B80</f>
        <v>237808</v>
      </c>
      <c r="B81" s="14">
        <v>1991</v>
      </c>
      <c r="C81">
        <v>1</v>
      </c>
      <c r="D81" s="21">
        <f>LOOKUP(B81,CPI!$A:$A,CPI!$B:$B)</f>
        <v>136.19999999999999</v>
      </c>
      <c r="E81" s="21">
        <f>LOOKUP(2018,CPI!$A:$A,CPI!$B:$B)</f>
        <v>251.107</v>
      </c>
      <c r="F81" s="22">
        <f>LOOKUP(G81,PretaxMeanWage!A:A,PretaxMeanWage!B:B)</f>
        <v>354589.59</v>
      </c>
      <c r="G81" s="14">
        <v>1991</v>
      </c>
      <c r="H81">
        <v>1</v>
      </c>
      <c r="I81" s="21">
        <f>LOOKUP($B81,CPI!$A:$A,CPI!$B:$B)</f>
        <v>136.19999999999999</v>
      </c>
      <c r="J81" s="21">
        <f>LOOKUP(2018,CPI!$A:$A,CPI!$B:$B)</f>
        <v>251.107</v>
      </c>
      <c r="K81">
        <f>PretaxMaximumWage!B13</f>
        <v>3275279.3</v>
      </c>
      <c r="L81" s="14">
        <v>1991</v>
      </c>
      <c r="M81">
        <v>1</v>
      </c>
      <c r="N81" s="21">
        <f>LOOKUP($B81,CPI!$A:$A,CPI!$B:$B)</f>
        <v>136.19999999999999</v>
      </c>
      <c r="O81" s="21">
        <f>LOOKUP(2018,CPI!$A:$A,CPI!$B:$B)</f>
        <v>251.107</v>
      </c>
      <c r="P81" s="23">
        <f t="shared" si="5"/>
        <v>438437.98425844347</v>
      </c>
      <c r="Q81" s="23">
        <f t="shared" si="6"/>
        <v>653743.96605088119</v>
      </c>
      <c r="R81" s="23">
        <f t="shared" si="7"/>
        <v>6038513.650404552</v>
      </c>
    </row>
    <row r="82" spans="1:18">
      <c r="A82" s="20">
        <f>PretaxMinimumWage!B81</f>
        <v>237808</v>
      </c>
      <c r="B82" s="14">
        <v>1992</v>
      </c>
      <c r="C82">
        <v>1</v>
      </c>
      <c r="D82" s="21">
        <f>LOOKUP(B82,CPI!$A:$A,CPI!$B:$B)</f>
        <v>140.30000000000001</v>
      </c>
      <c r="E82" s="21">
        <f>LOOKUP(2018,CPI!$A:$A,CPI!$B:$B)</f>
        <v>251.107</v>
      </c>
      <c r="F82" s="22">
        <f>LOOKUP(G82,PretaxMeanWage!A:A,PretaxMeanWage!B:B)</f>
        <v>369851.81</v>
      </c>
      <c r="G82" s="14">
        <v>1992</v>
      </c>
      <c r="H82">
        <v>1</v>
      </c>
      <c r="I82" s="21">
        <f>LOOKUP($B82,CPI!$A:$A,CPI!$B:$B)</f>
        <v>140.30000000000001</v>
      </c>
      <c r="J82" s="21">
        <f>LOOKUP(2018,CPI!$A:$A,CPI!$B:$B)</f>
        <v>251.107</v>
      </c>
      <c r="K82">
        <f>PretaxMaximumWage!B14</f>
        <v>4058812.5</v>
      </c>
      <c r="L82" s="14">
        <v>1992</v>
      </c>
      <c r="M82">
        <v>1</v>
      </c>
      <c r="N82" s="21">
        <f>LOOKUP($B82,CPI!$A:$A,CPI!$B:$B)</f>
        <v>140.30000000000001</v>
      </c>
      <c r="O82" s="21">
        <f>LOOKUP(2018,CPI!$A:$A,CPI!$B:$B)</f>
        <v>251.107</v>
      </c>
      <c r="P82" s="23">
        <f t="shared" si="5"/>
        <v>425625.47010691371</v>
      </c>
      <c r="Q82" s="23">
        <f t="shared" si="6"/>
        <v>661955.65540748392</v>
      </c>
      <c r="R82" s="23">
        <f t="shared" si="7"/>
        <v>7264406.4892195296</v>
      </c>
    </row>
    <row r="83" spans="1:18">
      <c r="A83" s="20">
        <f>PretaxMinimumWage!B82</f>
        <v>237808</v>
      </c>
      <c r="B83" s="14">
        <v>1993</v>
      </c>
      <c r="C83">
        <v>1</v>
      </c>
      <c r="D83" s="21">
        <f>LOOKUP(B83,CPI!$A:$A,CPI!$B:$B)</f>
        <v>144.5</v>
      </c>
      <c r="E83" s="21">
        <f>LOOKUP(2018,CPI!$A:$A,CPI!$B:$B)</f>
        <v>251.107</v>
      </c>
      <c r="F83" s="22">
        <f>LOOKUP(G83,PretaxMeanWage!A:A,PretaxMeanWage!B:B)</f>
        <v>377565</v>
      </c>
      <c r="G83" s="14">
        <v>1993</v>
      </c>
      <c r="H83">
        <v>1</v>
      </c>
      <c r="I83" s="21">
        <f>LOOKUP($B83,CPI!$A:$A,CPI!$B:$B)</f>
        <v>144.5</v>
      </c>
      <c r="J83" s="21">
        <f>LOOKUP(2018,CPI!$A:$A,CPI!$B:$B)</f>
        <v>251.107</v>
      </c>
      <c r="K83">
        <f>PretaxMaximumWage!B15</f>
        <v>5023467</v>
      </c>
      <c r="L83" s="14">
        <v>1993</v>
      </c>
      <c r="M83">
        <v>1</v>
      </c>
      <c r="N83" s="21">
        <f>LOOKUP($B83,CPI!$A:$A,CPI!$B:$B)</f>
        <v>144.5</v>
      </c>
      <c r="O83" s="21">
        <f>LOOKUP(2018,CPI!$A:$A,CPI!$B:$B)</f>
        <v>251.107</v>
      </c>
      <c r="P83" s="23">
        <f t="shared" si="5"/>
        <v>413254.34917647054</v>
      </c>
      <c r="Q83" s="23">
        <f t="shared" si="6"/>
        <v>656119.13117647066</v>
      </c>
      <c r="R83" s="23">
        <f t="shared" si="7"/>
        <v>8729603.6537647061</v>
      </c>
    </row>
    <row r="84" spans="1:18">
      <c r="A84" s="20">
        <f>PretaxMinimumWage!B83</f>
        <v>237808</v>
      </c>
      <c r="B84" s="14">
        <v>1994</v>
      </c>
      <c r="C84">
        <v>1</v>
      </c>
      <c r="D84" s="21">
        <f>LOOKUP(B84,CPI!$A:$A,CPI!$B:$B)</f>
        <v>148.19999999999999</v>
      </c>
      <c r="E84" s="21">
        <f>LOOKUP(2018,CPI!$A:$A,CPI!$B:$B)</f>
        <v>251.107</v>
      </c>
      <c r="F84" s="22">
        <f>LOOKUP(G84,PretaxMeanWage!A:A,PretaxMeanWage!B:B)</f>
        <v>398987.09</v>
      </c>
      <c r="G84" s="14">
        <v>1994</v>
      </c>
      <c r="H84">
        <v>1</v>
      </c>
      <c r="I84" s="21">
        <f>LOOKUP($B84,CPI!$A:$A,CPI!$B:$B)</f>
        <v>148.19999999999999</v>
      </c>
      <c r="J84" s="21">
        <f>LOOKUP(2018,CPI!$A:$A,CPI!$B:$B)</f>
        <v>251.107</v>
      </c>
      <c r="K84">
        <f>PretaxMaximumWage!B16</f>
        <v>5641235.5</v>
      </c>
      <c r="L84" s="14">
        <v>1994</v>
      </c>
      <c r="M84">
        <v>1</v>
      </c>
      <c r="N84" s="21">
        <f>LOOKUP($B84,CPI!$A:$A,CPI!$B:$B)</f>
        <v>148.19999999999999</v>
      </c>
      <c r="O84" s="21">
        <f>LOOKUP(2018,CPI!$A:$A,CPI!$B:$B)</f>
        <v>251.107</v>
      </c>
      <c r="P84" s="23">
        <f t="shared" si="5"/>
        <v>402936.93290148454</v>
      </c>
      <c r="Q84" s="23">
        <f t="shared" si="6"/>
        <v>676035.43325661274</v>
      </c>
      <c r="R84" s="23">
        <f t="shared" si="7"/>
        <v>9558392.190948043</v>
      </c>
    </row>
    <row r="85" spans="1:18">
      <c r="A85" s="20">
        <f>PretaxMinimumWage!B84</f>
        <v>237808</v>
      </c>
      <c r="B85" s="14">
        <v>1995</v>
      </c>
      <c r="C85">
        <v>1</v>
      </c>
      <c r="D85" s="21">
        <f>LOOKUP(B85,CPI!$A:$A,CPI!$B:$B)</f>
        <v>152.4</v>
      </c>
      <c r="E85" s="21">
        <f>LOOKUP(2018,CPI!$A:$A,CPI!$B:$B)</f>
        <v>251.107</v>
      </c>
      <c r="F85" s="22">
        <f>LOOKUP(G85,PretaxMeanWage!A:A,PretaxMeanWage!B:B)</f>
        <v>417541.91</v>
      </c>
      <c r="G85" s="14">
        <v>1995</v>
      </c>
      <c r="H85">
        <v>1</v>
      </c>
      <c r="I85" s="21">
        <f>LOOKUP($B85,CPI!$A:$A,CPI!$B:$B)</f>
        <v>152.4</v>
      </c>
      <c r="J85" s="21">
        <f>LOOKUP(2018,CPI!$A:$A,CPI!$B:$B)</f>
        <v>251.107</v>
      </c>
      <c r="K85">
        <f>PretaxMaximumWage!B17</f>
        <v>5866510</v>
      </c>
      <c r="L85" s="14">
        <v>1995</v>
      </c>
      <c r="M85">
        <v>1</v>
      </c>
      <c r="N85" s="21">
        <f>LOOKUP($B85,CPI!$A:$A,CPI!$B:$B)</f>
        <v>152.4</v>
      </c>
      <c r="O85" s="21">
        <f>LOOKUP(2018,CPI!$A:$A,CPI!$B:$B)</f>
        <v>251.107</v>
      </c>
      <c r="P85" s="23">
        <f t="shared" si="5"/>
        <v>391832.37175853015</v>
      </c>
      <c r="Q85" s="23">
        <f t="shared" si="6"/>
        <v>687977.01046174532</v>
      </c>
      <c r="R85" s="23">
        <f t="shared" si="7"/>
        <v>9666153.0614829399</v>
      </c>
    </row>
    <row r="86" spans="1:18">
      <c r="A86" s="20">
        <f>PretaxMinimumWage!B85</f>
        <v>237808</v>
      </c>
      <c r="B86" s="14">
        <v>1996</v>
      </c>
      <c r="C86">
        <v>1</v>
      </c>
      <c r="D86" s="21">
        <f>LOOKUP(B86,CPI!$A:$A,CPI!$B:$B)</f>
        <v>156.9</v>
      </c>
      <c r="E86" s="21">
        <f>LOOKUP(2018,CPI!$A:$A,CPI!$B:$B)</f>
        <v>251.107</v>
      </c>
      <c r="F86" s="22">
        <f>LOOKUP(G86,PretaxMeanWage!A:A,PretaxMeanWage!B:B)</f>
        <v>440410.81</v>
      </c>
      <c r="G86" s="14">
        <v>1996</v>
      </c>
      <c r="H86">
        <v>1</v>
      </c>
      <c r="I86" s="21">
        <f>LOOKUP($B86,CPI!$A:$A,CPI!$B:$B)</f>
        <v>156.9</v>
      </c>
      <c r="J86" s="21">
        <f>LOOKUP(2018,CPI!$A:$A,CPI!$B:$B)</f>
        <v>251.107</v>
      </c>
      <c r="K86">
        <f>PretaxMaximumWage!B18</f>
        <v>6978859</v>
      </c>
      <c r="L86" s="14">
        <v>1996</v>
      </c>
      <c r="M86">
        <v>1</v>
      </c>
      <c r="N86" s="21">
        <f>LOOKUP($B86,CPI!$A:$A,CPI!$B:$B)</f>
        <v>156.9</v>
      </c>
      <c r="O86" s="21">
        <f>LOOKUP(2018,CPI!$A:$A,CPI!$B:$B)</f>
        <v>251.107</v>
      </c>
      <c r="P86" s="23">
        <f t="shared" si="5"/>
        <v>380594.34962396428</v>
      </c>
      <c r="Q86" s="23">
        <f t="shared" si="6"/>
        <v>704845.36180159333</v>
      </c>
      <c r="R86" s="23">
        <f t="shared" si="7"/>
        <v>11169154.537367748</v>
      </c>
    </row>
    <row r="87" spans="1:18">
      <c r="A87" s="20">
        <f>PretaxMinimumWage!B86</f>
        <v>237808</v>
      </c>
      <c r="B87" s="14">
        <v>1997</v>
      </c>
      <c r="C87">
        <v>1</v>
      </c>
      <c r="D87" s="21">
        <f>LOOKUP(B87,CPI!$A:$A,CPI!$B:$B)</f>
        <v>160.5</v>
      </c>
      <c r="E87" s="21">
        <f>LOOKUP(2018,CPI!$A:$A,CPI!$B:$B)</f>
        <v>251.107</v>
      </c>
      <c r="F87" s="22">
        <f>LOOKUP(G87,PretaxMeanWage!A:A,PretaxMeanWage!B:B)</f>
        <v>464155.09</v>
      </c>
      <c r="G87" s="14">
        <v>1997</v>
      </c>
      <c r="H87">
        <v>1</v>
      </c>
      <c r="I87" s="21">
        <f>LOOKUP($B87,CPI!$A:$A,CPI!$B:$B)</f>
        <v>160.5</v>
      </c>
      <c r="J87" s="21">
        <f>LOOKUP(2018,CPI!$A:$A,CPI!$B:$B)</f>
        <v>251.107</v>
      </c>
      <c r="K87">
        <f>PretaxMaximumWage!B19</f>
        <v>7976656.5</v>
      </c>
      <c r="L87" s="14">
        <v>1997</v>
      </c>
      <c r="M87">
        <v>1</v>
      </c>
      <c r="N87" s="21">
        <f>LOOKUP($B87,CPI!$A:$A,CPI!$B:$B)</f>
        <v>160.5</v>
      </c>
      <c r="O87" s="21">
        <f>LOOKUP(2018,CPI!$A:$A,CPI!$B:$B)</f>
        <v>251.107</v>
      </c>
      <c r="P87" s="23">
        <f t="shared" si="5"/>
        <v>372057.65393146419</v>
      </c>
      <c r="Q87" s="23">
        <f t="shared" si="6"/>
        <v>726184.37498211849</v>
      </c>
      <c r="R87" s="23">
        <f t="shared" si="7"/>
        <v>12479715.163523365</v>
      </c>
    </row>
    <row r="88" spans="1:18">
      <c r="A88" s="20">
        <f>PretaxMinimumWage!B87</f>
        <v>237808</v>
      </c>
      <c r="B88" s="14">
        <v>1998</v>
      </c>
      <c r="C88">
        <v>1</v>
      </c>
      <c r="D88" s="21">
        <f>LOOKUP(B88,CPI!$A:$A,CPI!$B:$B)</f>
        <v>163</v>
      </c>
      <c r="E88" s="21">
        <f>LOOKUP(2018,CPI!$A:$A,CPI!$B:$B)</f>
        <v>251.107</v>
      </c>
      <c r="F88" s="22">
        <f>LOOKUP(G88,PretaxMeanWage!A:A,PretaxMeanWage!B:B)</f>
        <v>469034.81</v>
      </c>
      <c r="G88" s="14">
        <v>1998</v>
      </c>
      <c r="H88">
        <v>1</v>
      </c>
      <c r="I88" s="21">
        <f>LOOKUP($B88,CPI!$A:$A,CPI!$B:$B)</f>
        <v>163</v>
      </c>
      <c r="J88" s="21">
        <f>LOOKUP(2018,CPI!$A:$A,CPI!$B:$B)</f>
        <v>251.107</v>
      </c>
      <c r="K88">
        <f>PretaxMaximumWage!B20</f>
        <v>7071508.5</v>
      </c>
      <c r="L88" s="14">
        <v>1998</v>
      </c>
      <c r="M88">
        <v>1</v>
      </c>
      <c r="N88" s="21">
        <f>LOOKUP($B88,CPI!$A:$A,CPI!$B:$B)</f>
        <v>163</v>
      </c>
      <c r="O88" s="21">
        <f>LOOKUP(2018,CPI!$A:$A,CPI!$B:$B)</f>
        <v>251.107</v>
      </c>
      <c r="P88" s="23">
        <f t="shared" si="5"/>
        <v>366351.24819631904</v>
      </c>
      <c r="Q88" s="23">
        <f t="shared" si="6"/>
        <v>722563.95113294479</v>
      </c>
      <c r="R88" s="23">
        <f t="shared" si="7"/>
        <v>10893897.453432515</v>
      </c>
    </row>
    <row r="89" spans="1:18">
      <c r="A89" s="20">
        <f>PretaxMinimumWage!B88</f>
        <v>237808</v>
      </c>
      <c r="B89" s="14">
        <v>1999</v>
      </c>
      <c r="C89">
        <v>1</v>
      </c>
      <c r="D89" s="21">
        <f>LOOKUP(B89,CPI!$A:$A,CPI!$B:$B)</f>
        <v>166.6</v>
      </c>
      <c r="E89" s="21">
        <f>LOOKUP(2018,CPI!$A:$A,CPI!$B:$B)</f>
        <v>251.107</v>
      </c>
      <c r="F89" s="22">
        <f>LOOKUP(G89,PretaxMeanWage!A:A,PretaxMeanWage!B:B)</f>
        <v>478734.5</v>
      </c>
      <c r="G89" s="14">
        <v>1999</v>
      </c>
      <c r="H89">
        <v>1</v>
      </c>
      <c r="I89" s="21">
        <f>LOOKUP($B89,CPI!$A:$A,CPI!$B:$B)</f>
        <v>166.6</v>
      </c>
      <c r="J89" s="21">
        <f>LOOKUP(2018,CPI!$A:$A,CPI!$B:$B)</f>
        <v>251.107</v>
      </c>
      <c r="K89">
        <f>PretaxMaximumWage!B21</f>
        <v>7845676.5</v>
      </c>
      <c r="L89" s="14">
        <v>1999</v>
      </c>
      <c r="M89">
        <v>1</v>
      </c>
      <c r="N89" s="21">
        <f>LOOKUP($B89,CPI!$A:$A,CPI!$B:$B)</f>
        <v>166.6</v>
      </c>
      <c r="O89" s="21">
        <f>LOOKUP(2018,CPI!$A:$A,CPI!$B:$B)</f>
        <v>251.107</v>
      </c>
      <c r="P89" s="23">
        <f t="shared" si="5"/>
        <v>358434.89469387755</v>
      </c>
      <c r="Q89" s="23">
        <f t="shared" si="6"/>
        <v>721570.13260204089</v>
      </c>
      <c r="R89" s="23">
        <f t="shared" si="7"/>
        <v>11825355.875663266</v>
      </c>
    </row>
    <row r="90" spans="1:18">
      <c r="A90" s="20">
        <f>PretaxMinimumWage!B89</f>
        <v>237808</v>
      </c>
      <c r="B90" s="14">
        <v>2000</v>
      </c>
      <c r="C90">
        <v>1</v>
      </c>
      <c r="D90" s="21">
        <f>LOOKUP(B90,CPI!$A:$A,CPI!$B:$B)</f>
        <v>172.2</v>
      </c>
      <c r="E90" s="21">
        <f>LOOKUP(2018,CPI!$A:$A,CPI!$B:$B)</f>
        <v>251.107</v>
      </c>
      <c r="F90" s="22">
        <f>LOOKUP(G90,PretaxMeanWage!A:A,PretaxMeanWage!B:B)</f>
        <v>497598.09</v>
      </c>
      <c r="G90" s="14">
        <v>2000</v>
      </c>
      <c r="H90">
        <v>1</v>
      </c>
      <c r="I90" s="21">
        <f>LOOKUP($B90,CPI!$A:$A,CPI!$B:$B)</f>
        <v>172.2</v>
      </c>
      <c r="J90" s="21">
        <f>LOOKUP(2018,CPI!$A:$A,CPI!$B:$B)</f>
        <v>251.107</v>
      </c>
      <c r="K90">
        <f>PretaxMaximumWage!B22</f>
        <v>9944486</v>
      </c>
      <c r="L90" s="14">
        <v>2000</v>
      </c>
      <c r="M90">
        <v>1</v>
      </c>
      <c r="N90" s="21">
        <f>LOOKUP($B90,CPI!$A:$A,CPI!$B:$B)</f>
        <v>172.2</v>
      </c>
      <c r="O90" s="21">
        <f>LOOKUP(2018,CPI!$A:$A,CPI!$B:$B)</f>
        <v>251.107</v>
      </c>
      <c r="P90" s="23">
        <f t="shared" si="5"/>
        <v>346778.47535423929</v>
      </c>
      <c r="Q90" s="23">
        <f t="shared" si="6"/>
        <v>725611.86751236941</v>
      </c>
      <c r="R90" s="23">
        <f t="shared" si="7"/>
        <v>14501335.923356563</v>
      </c>
    </row>
    <row r="91" spans="1:18">
      <c r="A91" s="20">
        <f>PretaxMinimumWage!B90</f>
        <v>237808</v>
      </c>
      <c r="B91" s="14">
        <v>2001</v>
      </c>
      <c r="C91">
        <v>1</v>
      </c>
      <c r="D91" s="21">
        <f>LOOKUP(B91,CPI!$A:$A,CPI!$B:$B)</f>
        <v>177.1</v>
      </c>
      <c r="E91" s="21">
        <f>LOOKUP(2018,CPI!$A:$A,CPI!$B:$B)</f>
        <v>251.107</v>
      </c>
      <c r="F91" s="22">
        <f>LOOKUP(G91,PretaxMeanWage!A:A,PretaxMeanWage!B:B)</f>
        <v>512240.69</v>
      </c>
      <c r="G91" s="14">
        <v>2001</v>
      </c>
      <c r="H91">
        <v>1</v>
      </c>
      <c r="I91" s="21">
        <f>LOOKUP($B91,CPI!$A:$A,CPI!$B:$B)</f>
        <v>177.1</v>
      </c>
      <c r="J91" s="21">
        <f>LOOKUP(2018,CPI!$A:$A,CPI!$B:$B)</f>
        <v>251.107</v>
      </c>
      <c r="K91">
        <f>PretaxMaximumWage!B23</f>
        <v>8203473.5</v>
      </c>
      <c r="L91" s="14">
        <v>2001</v>
      </c>
      <c r="M91">
        <v>1</v>
      </c>
      <c r="N91" s="21">
        <f>LOOKUP($B91,CPI!$A:$A,CPI!$B:$B)</f>
        <v>177.1</v>
      </c>
      <c r="O91" s="21">
        <f>LOOKUP(2018,CPI!$A:$A,CPI!$B:$B)</f>
        <v>251.107</v>
      </c>
      <c r="P91" s="23">
        <f t="shared" si="5"/>
        <v>337183.81398080185</v>
      </c>
      <c r="Q91" s="23">
        <f t="shared" si="6"/>
        <v>726297.13689345005</v>
      </c>
      <c r="R91" s="23">
        <f t="shared" si="7"/>
        <v>11631561.943334274</v>
      </c>
    </row>
    <row r="92" spans="1:18">
      <c r="A92" s="20">
        <f>PretaxMinimumWage!B91</f>
        <v>237808</v>
      </c>
      <c r="B92" s="14">
        <v>2002</v>
      </c>
      <c r="C92">
        <v>1</v>
      </c>
      <c r="D92" s="21">
        <f>LOOKUP(B92,CPI!$A:$A,CPI!$B:$B)</f>
        <v>179.88</v>
      </c>
      <c r="E92" s="21">
        <f>LOOKUP(2018,CPI!$A:$A,CPI!$B:$B)</f>
        <v>251.107</v>
      </c>
      <c r="F92" s="22">
        <f>LOOKUP(G92,PretaxMeanWage!A:A,PretaxMeanWage!B:B)</f>
        <v>516172.19</v>
      </c>
      <c r="G92" s="14">
        <v>2002</v>
      </c>
      <c r="H92">
        <v>1</v>
      </c>
      <c r="I92" s="21">
        <f>LOOKUP($B92,CPI!$A:$A,CPI!$B:$B)</f>
        <v>179.88</v>
      </c>
      <c r="J92" s="21">
        <f>LOOKUP(2018,CPI!$A:$A,CPI!$B:$B)</f>
        <v>251.107</v>
      </c>
      <c r="K92">
        <f>PretaxMaximumWage!B24</f>
        <v>9539446</v>
      </c>
      <c r="L92" s="14">
        <v>2002</v>
      </c>
      <c r="M92">
        <v>1</v>
      </c>
      <c r="N92" s="21">
        <f>LOOKUP($B92,CPI!$A:$A,CPI!$B:$B)</f>
        <v>179.88</v>
      </c>
      <c r="O92" s="21">
        <f>LOOKUP(2018,CPI!$A:$A,CPI!$B:$B)</f>
        <v>251.107</v>
      </c>
      <c r="P92" s="23">
        <f t="shared" si="5"/>
        <v>331972.72323771403</v>
      </c>
      <c r="Q92" s="23">
        <f t="shared" si="6"/>
        <v>720560.65218106518</v>
      </c>
      <c r="R92" s="23">
        <f t="shared" si="7"/>
        <v>13316775.999121638</v>
      </c>
    </row>
    <row r="93" spans="1:18">
      <c r="A93" s="20">
        <f>PretaxMinimumWage!B92</f>
        <v>237808</v>
      </c>
      <c r="B93" s="14">
        <v>2003</v>
      </c>
      <c r="C93">
        <v>1</v>
      </c>
      <c r="D93" s="21">
        <f>LOOKUP(B93,CPI!$A:$A,CPI!$B:$B)</f>
        <v>183.96</v>
      </c>
      <c r="E93" s="21">
        <f>LOOKUP(2018,CPI!$A:$A,CPI!$B:$B)</f>
        <v>251.107</v>
      </c>
      <c r="F93" s="22">
        <f>LOOKUP(G93,PretaxMeanWage!A:A,PretaxMeanWage!B:B)</f>
        <v>521724.09</v>
      </c>
      <c r="G93" s="14">
        <v>2003</v>
      </c>
      <c r="H93">
        <v>1</v>
      </c>
      <c r="I93" s="21">
        <f>LOOKUP($B93,CPI!$A:$A,CPI!$B:$B)</f>
        <v>183.96</v>
      </c>
      <c r="J93" s="21">
        <f>LOOKUP(2018,CPI!$A:$A,CPI!$B:$B)</f>
        <v>251.107</v>
      </c>
      <c r="K93">
        <f>PretaxMaximumWage!B25</f>
        <v>10213554</v>
      </c>
      <c r="L93" s="14">
        <v>2003</v>
      </c>
      <c r="M93">
        <v>1</v>
      </c>
      <c r="N93" s="21">
        <f>LOOKUP($B93,CPI!$A:$A,CPI!$B:$B)</f>
        <v>183.96</v>
      </c>
      <c r="O93" s="21">
        <f>LOOKUP(2018,CPI!$A:$A,CPI!$B:$B)</f>
        <v>251.107</v>
      </c>
      <c r="P93" s="23">
        <f t="shared" si="5"/>
        <v>324609.98834529246</v>
      </c>
      <c r="Q93" s="23">
        <f t="shared" si="6"/>
        <v>712157.92056767771</v>
      </c>
      <c r="R93" s="23">
        <f t="shared" si="7"/>
        <v>13941590.042824527</v>
      </c>
    </row>
    <row r="94" spans="1:18">
      <c r="A94" s="20">
        <f>PretaxMinimumWage!B93</f>
        <v>237808</v>
      </c>
      <c r="B94" s="14">
        <v>2004</v>
      </c>
      <c r="C94">
        <v>1</v>
      </c>
      <c r="D94" s="21">
        <f>LOOKUP(B94,CPI!$A:$A,CPI!$B:$B)</f>
        <v>188.9</v>
      </c>
      <c r="E94" s="21">
        <f>LOOKUP(2018,CPI!$A:$A,CPI!$B:$B)</f>
        <v>251.107</v>
      </c>
      <c r="F94" s="22">
        <f>LOOKUP(G94,PretaxMeanWage!A:A,PretaxMeanWage!B:B)</f>
        <v>541362.88</v>
      </c>
      <c r="G94" s="14">
        <v>2004</v>
      </c>
      <c r="H94">
        <v>1</v>
      </c>
      <c r="I94" s="21">
        <f>LOOKUP($B94,CPI!$A:$A,CPI!$B:$B)</f>
        <v>188.9</v>
      </c>
      <c r="J94" s="21">
        <f>LOOKUP(2018,CPI!$A:$A,CPI!$B:$B)</f>
        <v>251.107</v>
      </c>
      <c r="K94">
        <f>PretaxMaximumWage!B26</f>
        <v>11657416</v>
      </c>
      <c r="L94" s="14">
        <v>2004</v>
      </c>
      <c r="M94">
        <v>1</v>
      </c>
      <c r="N94" s="21">
        <f>LOOKUP($B94,CPI!$A:$A,CPI!$B:$B)</f>
        <v>188.9</v>
      </c>
      <c r="O94" s="21">
        <f>LOOKUP(2018,CPI!$A:$A,CPI!$B:$B)</f>
        <v>251.107</v>
      </c>
      <c r="P94" s="23">
        <f t="shared" si="5"/>
        <v>316120.98176813126</v>
      </c>
      <c r="Q94" s="23">
        <f t="shared" si="6"/>
        <v>719640.06727453682</v>
      </c>
      <c r="R94" s="23">
        <f t="shared" si="7"/>
        <v>15496340.706786659</v>
      </c>
    </row>
    <row r="95" spans="1:18">
      <c r="A95" s="20">
        <f>PretaxMinimumWage!B94</f>
        <v>237808</v>
      </c>
      <c r="B95" s="14">
        <v>2005</v>
      </c>
      <c r="C95">
        <v>1</v>
      </c>
      <c r="D95" s="21">
        <f>LOOKUP(B95,CPI!$A:$A,CPI!$B:$B)</f>
        <v>195.3</v>
      </c>
      <c r="E95" s="21">
        <f>LOOKUP(2018,CPI!$A:$A,CPI!$B:$B)</f>
        <v>251.107</v>
      </c>
      <c r="F95" s="22">
        <f>LOOKUP(G95,PretaxMeanWage!A:A,PretaxMeanWage!B:B)</f>
        <v>562926.5</v>
      </c>
      <c r="G95" s="14">
        <v>2005</v>
      </c>
      <c r="H95">
        <v>1</v>
      </c>
      <c r="I95" s="21">
        <f>LOOKUP($B95,CPI!$A:$A,CPI!$B:$B)</f>
        <v>195.3</v>
      </c>
      <c r="J95" s="21">
        <f>LOOKUP(2018,CPI!$A:$A,CPI!$B:$B)</f>
        <v>251.107</v>
      </c>
      <c r="K95">
        <f>PretaxMaximumWage!B27</f>
        <v>15564066</v>
      </c>
      <c r="L95" s="14">
        <v>2005</v>
      </c>
      <c r="M95">
        <v>1</v>
      </c>
      <c r="N95" s="21">
        <f>LOOKUP($B95,CPI!$A:$A,CPI!$B:$B)</f>
        <v>195.3</v>
      </c>
      <c r="O95" s="21">
        <f>LOOKUP(2018,CPI!$A:$A,CPI!$B:$B)</f>
        <v>251.107</v>
      </c>
      <c r="P95" s="23">
        <f t="shared" si="5"/>
        <v>305761.66644137225</v>
      </c>
      <c r="Q95" s="23">
        <f t="shared" si="6"/>
        <v>723782.81943420379</v>
      </c>
      <c r="R95" s="23">
        <f t="shared" si="7"/>
        <v>20011499.851827953</v>
      </c>
    </row>
    <row r="96" spans="1:18">
      <c r="A96" s="20">
        <f>PretaxMinimumWage!B95</f>
        <v>237808</v>
      </c>
      <c r="B96" s="14">
        <v>2006</v>
      </c>
      <c r="C96">
        <v>1</v>
      </c>
      <c r="D96" s="21">
        <f>LOOKUP(B96,CPI!$A:$A,CPI!$B:$B)</f>
        <v>201.6</v>
      </c>
      <c r="E96" s="21">
        <f>LOOKUP(2018,CPI!$A:$A,CPI!$B:$B)</f>
        <v>251.107</v>
      </c>
      <c r="F96" s="22">
        <f>LOOKUP(G96,PretaxMeanWage!A:A,PretaxMeanWage!B:B)</f>
        <v>568015.18999999994</v>
      </c>
      <c r="G96" s="14">
        <v>2006</v>
      </c>
      <c r="H96">
        <v>1</v>
      </c>
      <c r="I96" s="21">
        <f>LOOKUP($B96,CPI!$A:$A,CPI!$B:$B)</f>
        <v>201.6</v>
      </c>
      <c r="J96" s="21">
        <f>LOOKUP(2018,CPI!$A:$A,CPI!$B:$B)</f>
        <v>251.107</v>
      </c>
      <c r="K96">
        <f>PretaxMaximumWage!B28</f>
        <v>10077891</v>
      </c>
      <c r="L96" s="14">
        <v>2006</v>
      </c>
      <c r="M96">
        <v>1</v>
      </c>
      <c r="N96" s="21">
        <f>LOOKUP($B96,CPI!$A:$A,CPI!$B:$B)</f>
        <v>201.6</v>
      </c>
      <c r="O96" s="21">
        <f>LOOKUP(2018,CPI!$A:$A,CPI!$B:$B)</f>
        <v>251.107</v>
      </c>
      <c r="P96" s="23">
        <f t="shared" si="5"/>
        <v>296206.61436507938</v>
      </c>
      <c r="Q96" s="23">
        <f t="shared" si="6"/>
        <v>707502.92815143836</v>
      </c>
      <c r="R96" s="23">
        <f t="shared" si="7"/>
        <v>12552723.091949405</v>
      </c>
    </row>
    <row r="97" spans="1:18">
      <c r="A97" s="20">
        <f>PretaxMinimumWage!B96</f>
        <v>237808</v>
      </c>
      <c r="B97" s="14">
        <v>2007</v>
      </c>
      <c r="C97">
        <v>1</v>
      </c>
      <c r="D97" s="21">
        <f>LOOKUP(B97,CPI!$A:$A,CPI!$B:$B)</f>
        <v>207.34200000000001</v>
      </c>
      <c r="E97" s="21">
        <f>LOOKUP(2018,CPI!$A:$A,CPI!$B:$B)</f>
        <v>251.107</v>
      </c>
      <c r="F97" s="22">
        <f>LOOKUP(G97,PretaxMeanWage!A:A,PretaxMeanWage!B:B)</f>
        <v>572712</v>
      </c>
      <c r="G97" s="14">
        <v>2007</v>
      </c>
      <c r="H97">
        <v>1</v>
      </c>
      <c r="I97" s="21">
        <f>LOOKUP($B97,CPI!$A:$A,CPI!$B:$B)</f>
        <v>207.34200000000001</v>
      </c>
      <c r="J97" s="21">
        <f>LOOKUP(2018,CPI!$A:$A,CPI!$B:$B)</f>
        <v>251.107</v>
      </c>
      <c r="K97">
        <f>PretaxMaximumWage!B29</f>
        <v>10452052</v>
      </c>
      <c r="L97" s="14">
        <v>2007</v>
      </c>
      <c r="M97">
        <v>1</v>
      </c>
      <c r="N97" s="21">
        <f>LOOKUP($B97,CPI!$A:$A,CPI!$B:$B)</f>
        <v>207.34200000000001</v>
      </c>
      <c r="O97" s="21">
        <f>LOOKUP(2018,CPI!$A:$A,CPI!$B:$B)</f>
        <v>251.107</v>
      </c>
      <c r="P97" s="23">
        <f t="shared" si="5"/>
        <v>288003.65317205386</v>
      </c>
      <c r="Q97" s="23">
        <f t="shared" si="6"/>
        <v>693597.9791069827</v>
      </c>
      <c r="R97" s="23">
        <f t="shared" si="7"/>
        <v>12658233.361132814</v>
      </c>
    </row>
    <row r="98" spans="1:18">
      <c r="A98" s="20">
        <f>PretaxMinimumWage!B97</f>
        <v>237808</v>
      </c>
      <c r="B98" s="14">
        <v>2008</v>
      </c>
      <c r="C98">
        <v>1</v>
      </c>
      <c r="D98" s="21">
        <f>LOOKUP(B98,CPI!$A:$A,CPI!$B:$B)</f>
        <v>215.303</v>
      </c>
      <c r="E98" s="21">
        <f>LOOKUP(2018,CPI!$A:$A,CPI!$B:$B)</f>
        <v>251.107</v>
      </c>
      <c r="F98" s="22">
        <f>LOOKUP(G98,PretaxMeanWage!A:A,PretaxMeanWage!B:B)</f>
        <v>567346.18999999994</v>
      </c>
      <c r="G98" s="14">
        <v>2008</v>
      </c>
      <c r="H98">
        <v>1</v>
      </c>
      <c r="I98" s="21">
        <f>LOOKUP($B98,CPI!$A:$A,CPI!$B:$B)</f>
        <v>215.303</v>
      </c>
      <c r="J98" s="21">
        <f>LOOKUP(2018,CPI!$A:$A,CPI!$B:$B)</f>
        <v>251.107</v>
      </c>
      <c r="K98">
        <f>PretaxMaximumWage!B30</f>
        <v>10589843</v>
      </c>
      <c r="L98" s="14">
        <v>2008</v>
      </c>
      <c r="M98">
        <v>1</v>
      </c>
      <c r="N98" s="21">
        <f>LOOKUP($B98,CPI!$A:$A,CPI!$B:$B)</f>
        <v>215.303</v>
      </c>
      <c r="O98" s="21">
        <f>LOOKUP(2018,CPI!$A:$A,CPI!$B:$B)</f>
        <v>251.107</v>
      </c>
      <c r="P98" s="23">
        <f t="shared" si="5"/>
        <v>277354.48858585343</v>
      </c>
      <c r="Q98" s="23">
        <f t="shared" si="6"/>
        <v>661693.5190514297</v>
      </c>
      <c r="R98" s="23">
        <f t="shared" si="7"/>
        <v>12350890.169672508</v>
      </c>
    </row>
    <row r="99" spans="1:18">
      <c r="A99" s="20">
        <f>PretaxMinimumWage!B98</f>
        <v>237808</v>
      </c>
      <c r="B99" s="14">
        <v>2009</v>
      </c>
      <c r="C99">
        <v>1</v>
      </c>
      <c r="D99" s="21">
        <f>LOOKUP(B99,CPI!$A:$A,CPI!$B:$B)</f>
        <v>214.53700000000001</v>
      </c>
      <c r="E99" s="21">
        <f>LOOKUP(2018,CPI!$A:$A,CPI!$B:$B)</f>
        <v>251.107</v>
      </c>
      <c r="F99" s="22">
        <f>LOOKUP(G99,PretaxMeanWage!A:A,PretaxMeanWage!B:B)</f>
        <v>543099.88</v>
      </c>
      <c r="G99" s="14">
        <v>2009</v>
      </c>
      <c r="H99">
        <v>1</v>
      </c>
      <c r="I99" s="21">
        <f>LOOKUP($B99,CPI!$A:$A,CPI!$B:$B)</f>
        <v>214.53700000000001</v>
      </c>
      <c r="J99" s="21">
        <f>LOOKUP(2018,CPI!$A:$A,CPI!$B:$B)</f>
        <v>251.107</v>
      </c>
      <c r="K99">
        <f>PretaxMaximumWage!B31</f>
        <v>8755677</v>
      </c>
      <c r="L99" s="14">
        <v>2009</v>
      </c>
      <c r="M99">
        <v>1</v>
      </c>
      <c r="N99" s="21">
        <f>LOOKUP($B99,CPI!$A:$A,CPI!$B:$B)</f>
        <v>214.53700000000001</v>
      </c>
      <c r="O99" s="21">
        <f>LOOKUP(2018,CPI!$A:$A,CPI!$B:$B)</f>
        <v>251.107</v>
      </c>
      <c r="P99" s="23">
        <f t="shared" si="5"/>
        <v>278344.77715265896</v>
      </c>
      <c r="Q99" s="23">
        <f t="shared" si="6"/>
        <v>635676.74371861271</v>
      </c>
      <c r="R99" s="23">
        <f>K99/M99/N99*O99</f>
        <v>10248170.639279006</v>
      </c>
    </row>
    <row r="100" spans="1:18">
      <c r="A100" s="20">
        <f>PretaxMinimumWage!B99</f>
        <v>237808</v>
      </c>
      <c r="B100" s="14">
        <v>2010</v>
      </c>
      <c r="C100">
        <v>1</v>
      </c>
      <c r="D100" s="21">
        <f>LOOKUP(B100,CPI!$A:$A,CPI!$B:$B)</f>
        <v>218.05600000000001</v>
      </c>
      <c r="E100" s="21">
        <f>LOOKUP(2018,CPI!$A:$A,CPI!$B:$B)</f>
        <v>251.107</v>
      </c>
      <c r="F100" s="22">
        <f>LOOKUP(G100,PretaxMeanWage!A:A,PretaxMeanWage!B:B)</f>
        <v>545287.63</v>
      </c>
      <c r="G100" s="14">
        <v>2010</v>
      </c>
      <c r="H100">
        <v>1</v>
      </c>
      <c r="I100" s="21">
        <f>LOOKUP($B100,CPI!$A:$A,CPI!$B:$B)</f>
        <v>218.05600000000001</v>
      </c>
      <c r="J100" s="21">
        <f>LOOKUP(2018,CPI!$A:$A,CPI!$B:$B)</f>
        <v>251.107</v>
      </c>
      <c r="K100">
        <f>PretaxMaximumWage!B32</f>
        <v>9560823</v>
      </c>
      <c r="L100" s="14">
        <v>2010</v>
      </c>
      <c r="M100">
        <v>1</v>
      </c>
      <c r="N100" s="21">
        <f>LOOKUP($B100,CPI!$A:$A,CPI!$B:$B)</f>
        <v>218.05600000000001</v>
      </c>
      <c r="O100" s="21">
        <f>LOOKUP(2018,CPI!$A:$A,CPI!$B:$B)</f>
        <v>251.107</v>
      </c>
      <c r="P100" s="23">
        <f t="shared" si="5"/>
        <v>273852.83347396995</v>
      </c>
      <c r="Q100" s="23">
        <f t="shared" si="6"/>
        <v>627937.50644976518</v>
      </c>
      <c r="R100" s="23">
        <f>K100/M100/N100*O100</f>
        <v>11009967.994739883</v>
      </c>
    </row>
    <row r="101" spans="1:18">
      <c r="A101" s="20">
        <f>PretaxMinimumWage!B100</f>
        <v>237808</v>
      </c>
      <c r="B101" s="14">
        <v>2011</v>
      </c>
      <c r="C101">
        <v>1</v>
      </c>
      <c r="D101" s="21">
        <f>LOOKUP(B101,CPI!$A:$A,CPI!$B:$B)</f>
        <v>224.93899999999999</v>
      </c>
      <c r="E101" s="21">
        <f>LOOKUP(2018,CPI!$A:$A,CPI!$B:$B)</f>
        <v>251.107</v>
      </c>
      <c r="F101" s="22">
        <f>LOOKUP(G101,PretaxMeanWage!A:A,PretaxMeanWage!B:B)</f>
        <v>544925.5</v>
      </c>
      <c r="G101" s="14">
        <v>2011</v>
      </c>
      <c r="H101">
        <v>1</v>
      </c>
      <c r="I101" s="21">
        <f>LOOKUP($B101,CPI!$A:$A,CPI!$B:$B)</f>
        <v>224.93899999999999</v>
      </c>
      <c r="J101" s="21">
        <f>LOOKUP(2018,CPI!$A:$A,CPI!$B:$B)</f>
        <v>251.107</v>
      </c>
      <c r="K101">
        <f>PretaxMaximumWage!B33</f>
        <v>9538427</v>
      </c>
      <c r="L101" s="14">
        <v>2011</v>
      </c>
      <c r="M101">
        <v>1</v>
      </c>
      <c r="N101" s="21">
        <f>LOOKUP($B101,CPI!$A:$A,CPI!$B:$B)</f>
        <v>224.93899999999999</v>
      </c>
      <c r="O101" s="21">
        <f>LOOKUP(2018,CPI!$A:$A,CPI!$B:$B)</f>
        <v>251.107</v>
      </c>
      <c r="P101" s="23">
        <f t="shared" si="5"/>
        <v>265473.09917799942</v>
      </c>
      <c r="Q101" s="23">
        <f t="shared" si="6"/>
        <v>608318.73320544686</v>
      </c>
      <c r="R101" s="23">
        <f t="shared" si="7"/>
        <v>10648068.092634004</v>
      </c>
    </row>
    <row r="102" spans="1:18">
      <c r="A102" s="20">
        <f>PretaxMinimumWage!B101</f>
        <v>237808</v>
      </c>
      <c r="B102" s="14">
        <v>2012</v>
      </c>
      <c r="C102">
        <v>1</v>
      </c>
      <c r="D102" s="21">
        <f>LOOKUP(B102,CPI!$A:$A,CPI!$B:$B)</f>
        <v>229.59399999999999</v>
      </c>
      <c r="E102" s="21">
        <f>LOOKUP(2018,CPI!$A:$A,CPI!$B:$B)</f>
        <v>251.107</v>
      </c>
      <c r="F102" s="22">
        <f>LOOKUP(G102,PretaxMeanWage!A:A,PretaxMeanWage!B:B)</f>
        <v>552591.38</v>
      </c>
      <c r="G102" s="14">
        <v>2012</v>
      </c>
      <c r="H102">
        <v>1</v>
      </c>
      <c r="I102" s="21">
        <f>LOOKUP($B102,CPI!$A:$A,CPI!$B:$B)</f>
        <v>229.59399999999999</v>
      </c>
      <c r="J102" s="21">
        <f>LOOKUP(2018,CPI!$A:$A,CPI!$B:$B)</f>
        <v>251.107</v>
      </c>
      <c r="K102">
        <f>PretaxMaximumWage!B34</f>
        <v>9027939</v>
      </c>
      <c r="L102" s="14">
        <v>2012</v>
      </c>
      <c r="M102">
        <v>1</v>
      </c>
      <c r="N102" s="21">
        <f>LOOKUP($B102,CPI!$A:$A,CPI!$B:$B)</f>
        <v>229.59399999999999</v>
      </c>
      <c r="O102" s="21">
        <f>LOOKUP(2018,CPI!$A:$A,CPI!$B:$B)</f>
        <v>251.107</v>
      </c>
      <c r="P102" s="23">
        <f t="shared" si="5"/>
        <v>260090.65330975546</v>
      </c>
      <c r="Q102" s="23">
        <f t="shared" si="6"/>
        <v>604369.29387379461</v>
      </c>
      <c r="R102" s="23">
        <f t="shared" si="7"/>
        <v>9873858.5436596777</v>
      </c>
    </row>
    <row r="103" spans="1:18">
      <c r="A103" s="20">
        <f>PretaxMinimumWage!B102</f>
        <v>237808</v>
      </c>
      <c r="B103" s="14">
        <v>2013</v>
      </c>
      <c r="C103">
        <v>1</v>
      </c>
      <c r="D103" s="21">
        <f>LOOKUP(B103,CPI!$A:$A,CPI!$B:$B)</f>
        <v>232.95699999999999</v>
      </c>
      <c r="E103" s="21">
        <f>LOOKUP(2018,CPI!$A:$A,CPI!$B:$B)</f>
        <v>251.107</v>
      </c>
      <c r="F103" s="22">
        <f>LOOKUP(G103,PretaxMeanWage!A:A,PretaxMeanWage!B:B)</f>
        <v>551001.38</v>
      </c>
      <c r="G103" s="14">
        <v>2013</v>
      </c>
      <c r="H103">
        <v>1</v>
      </c>
      <c r="I103" s="21">
        <f>LOOKUP($B103,CPI!$A:$A,CPI!$B:$B)</f>
        <v>232.95699999999999</v>
      </c>
      <c r="J103" s="21">
        <f>LOOKUP(2018,CPI!$A:$A,CPI!$B:$B)</f>
        <v>251.107</v>
      </c>
      <c r="K103">
        <f>PretaxMaximumWage!B35</f>
        <v>8887223</v>
      </c>
      <c r="L103" s="14">
        <v>2013</v>
      </c>
      <c r="M103">
        <v>1</v>
      </c>
      <c r="N103" s="21">
        <f>LOOKUP($B103,CPI!$A:$A,CPI!$B:$B)</f>
        <v>232.95699999999999</v>
      </c>
      <c r="O103" s="21">
        <f>LOOKUP(2018,CPI!$A:$A,CPI!$B:$B)</f>
        <v>251.107</v>
      </c>
      <c r="P103" s="23">
        <f t="shared" si="5"/>
        <v>256335.94807625443</v>
      </c>
      <c r="Q103" s="23">
        <f t="shared" si="6"/>
        <v>593930.65470305679</v>
      </c>
      <c r="R103" s="23">
        <f t="shared" si="7"/>
        <v>9579638.7567705624</v>
      </c>
    </row>
    <row r="104" spans="1:18">
      <c r="A104" s="20">
        <f>PretaxMinimumWage!B103</f>
        <v>237808</v>
      </c>
      <c r="B104" s="14">
        <v>2014</v>
      </c>
      <c r="C104">
        <v>1</v>
      </c>
      <c r="D104" s="21">
        <f>LOOKUP(B104,CPI!$A:$A,CPI!$B:$B)</f>
        <v>236.73599999999999</v>
      </c>
      <c r="E104" s="21">
        <f>LOOKUP(2018,CPI!$A:$A,CPI!$B:$B)</f>
        <v>251.107</v>
      </c>
      <c r="F104" s="22">
        <f>LOOKUP(G104,PretaxMeanWage!A:A,PretaxMeanWage!B:B)</f>
        <v>566772</v>
      </c>
      <c r="G104" s="14">
        <v>2014</v>
      </c>
      <c r="H104">
        <v>1</v>
      </c>
      <c r="I104" s="21">
        <f>LOOKUP($B104,CPI!$A:$A,CPI!$B:$B)</f>
        <v>236.73599999999999</v>
      </c>
      <c r="J104" s="21">
        <f>LOOKUP(2018,CPI!$A:$A,CPI!$B:$B)</f>
        <v>251.107</v>
      </c>
      <c r="K104">
        <f>PretaxMaximumWage!B36</f>
        <v>9988209</v>
      </c>
      <c r="L104" s="14">
        <v>2014</v>
      </c>
      <c r="M104">
        <v>1</v>
      </c>
      <c r="N104" s="21">
        <f>LOOKUP($B104,CPI!$A:$A,CPI!$B:$B)</f>
        <v>236.73599999999999</v>
      </c>
      <c r="O104" s="21">
        <f>LOOKUP(2018,CPI!$A:$A,CPI!$B:$B)</f>
        <v>251.107</v>
      </c>
      <c r="P104" s="23">
        <f t="shared" si="5"/>
        <v>252244.07549337659</v>
      </c>
      <c r="Q104" s="23">
        <f t="shared" si="6"/>
        <v>601177.75329480949</v>
      </c>
      <c r="R104" s="23">
        <f t="shared" si="7"/>
        <v>10594540.743118918</v>
      </c>
    </row>
    <row r="105" spans="1:18">
      <c r="A105" s="20">
        <f>PretaxMinimumWage!B104</f>
        <v>237808</v>
      </c>
      <c r="C105">
        <v>1</v>
      </c>
      <c r="D105" t="s">
        <v>32</v>
      </c>
      <c r="E105" s="21">
        <f>LOOKUP(2018,CPI!$A:$A,CPI!$B:$B)</f>
        <v>251.107</v>
      </c>
      <c r="F105" t="s">
        <v>32</v>
      </c>
      <c r="G105" t="s">
        <v>32</v>
      </c>
      <c r="H105">
        <v>1</v>
      </c>
      <c r="I105" s="21" t="s">
        <v>32</v>
      </c>
      <c r="J105" s="21">
        <f>LOOKUP(2018,CPI!$A:$A,CPI!$B:$B)</f>
        <v>251.107</v>
      </c>
      <c r="K105">
        <f>PretaxMaximumWage!B37</f>
        <v>18918566</v>
      </c>
      <c r="L105" t="s">
        <v>32</v>
      </c>
      <c r="M105">
        <v>1</v>
      </c>
      <c r="N105" s="21" t="s">
        <v>32</v>
      </c>
      <c r="O105" s="21">
        <f>LOOKUP(2018,CPI!$A:$A,CPI!$B:$B)</f>
        <v>251.107</v>
      </c>
      <c r="P105" s="23" t="s">
        <v>33</v>
      </c>
      <c r="Q105" s="23" t="s">
        <v>33</v>
      </c>
      <c r="R105" s="23" t="s">
        <v>33</v>
      </c>
    </row>
    <row r="108" spans="1:18">
      <c r="P108" s="23" t="e">
        <f t="shared" ref="P108" si="8">A108/C108/D108*E108</f>
        <v>#DIV/0!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C8A8E62E-3823-874F-A034-0160CC70FB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31F7-D820-794C-9EF3-1D74D7A8C545}">
  <dimension ref="A1:D109"/>
  <sheetViews>
    <sheetView topLeftCell="A91" workbookViewId="0">
      <selection activeCell="E105" sqref="E105"/>
    </sheetView>
  </sheetViews>
  <sheetFormatPr baseColWidth="10" defaultRowHeight="20"/>
  <sheetData>
    <row r="1" spans="1:2">
      <c r="A1" t="s">
        <v>23</v>
      </c>
      <c r="B1" t="s">
        <v>45</v>
      </c>
    </row>
    <row r="2" spans="1:2">
      <c r="A2" s="14">
        <v>1913</v>
      </c>
    </row>
    <row r="3" spans="1:2">
      <c r="A3" s="14">
        <v>1914</v>
      </c>
    </row>
    <row r="4" spans="1:2">
      <c r="A4" s="14">
        <v>1915</v>
      </c>
    </row>
    <row r="5" spans="1:2">
      <c r="A5" s="14">
        <v>1916</v>
      </c>
    </row>
    <row r="6" spans="1:2">
      <c r="A6" s="14">
        <v>1917</v>
      </c>
    </row>
    <row r="7" spans="1:2">
      <c r="A7" s="14">
        <v>1918</v>
      </c>
    </row>
    <row r="8" spans="1:2">
      <c r="A8" s="14">
        <v>1919</v>
      </c>
    </row>
    <row r="9" spans="1:2">
      <c r="A9" s="14">
        <v>1920</v>
      </c>
    </row>
    <row r="10" spans="1:2">
      <c r="A10" s="14">
        <v>1921</v>
      </c>
    </row>
    <row r="11" spans="1:2">
      <c r="A11" s="14">
        <v>1922</v>
      </c>
    </row>
    <row r="12" spans="1:2">
      <c r="A12" s="14">
        <v>1923</v>
      </c>
    </row>
    <row r="13" spans="1:2">
      <c r="A13" s="14">
        <v>1924</v>
      </c>
    </row>
    <row r="14" spans="1:2">
      <c r="A14" s="14">
        <v>1925</v>
      </c>
    </row>
    <row r="15" spans="1:2">
      <c r="A15" s="14">
        <v>1926</v>
      </c>
    </row>
    <row r="16" spans="1:2">
      <c r="A16" s="14">
        <v>1927</v>
      </c>
    </row>
    <row r="17" spans="1:1">
      <c r="A17" s="14">
        <v>1928</v>
      </c>
    </row>
    <row r="18" spans="1:1">
      <c r="A18" s="14">
        <v>1929</v>
      </c>
    </row>
    <row r="19" spans="1:1">
      <c r="A19" s="14">
        <v>1930</v>
      </c>
    </row>
    <row r="20" spans="1:1">
      <c r="A20" s="14">
        <v>1931</v>
      </c>
    </row>
    <row r="21" spans="1:1">
      <c r="A21" s="14">
        <v>1932</v>
      </c>
    </row>
    <row r="22" spans="1:1">
      <c r="A22" s="14">
        <v>1933</v>
      </c>
    </row>
    <row r="23" spans="1:1">
      <c r="A23" s="14">
        <v>1934</v>
      </c>
    </row>
    <row r="24" spans="1:1">
      <c r="A24" s="14">
        <v>1935</v>
      </c>
    </row>
    <row r="25" spans="1:1">
      <c r="A25" s="14">
        <v>1936</v>
      </c>
    </row>
    <row r="26" spans="1:1">
      <c r="A26" s="14">
        <v>1937</v>
      </c>
    </row>
    <row r="27" spans="1:1">
      <c r="A27" s="14">
        <v>1938</v>
      </c>
    </row>
    <row r="28" spans="1:1">
      <c r="A28" s="14">
        <v>1939</v>
      </c>
    </row>
    <row r="29" spans="1:1">
      <c r="A29" s="14">
        <v>1940</v>
      </c>
    </row>
    <row r="30" spans="1:1">
      <c r="A30" s="14">
        <v>1941</v>
      </c>
    </row>
    <row r="31" spans="1:1">
      <c r="A31" s="14">
        <v>1942</v>
      </c>
    </row>
    <row r="32" spans="1:1">
      <c r="A32" s="14">
        <v>1943</v>
      </c>
    </row>
    <row r="33" spans="1:1">
      <c r="A33" s="14">
        <v>1944</v>
      </c>
    </row>
    <row r="34" spans="1:1">
      <c r="A34" s="14">
        <v>1945</v>
      </c>
    </row>
    <row r="35" spans="1:1">
      <c r="A35" s="14">
        <v>1946</v>
      </c>
    </row>
    <row r="36" spans="1:1">
      <c r="A36" s="14">
        <v>1947</v>
      </c>
    </row>
    <row r="37" spans="1:1">
      <c r="A37" s="14">
        <v>1948</v>
      </c>
    </row>
    <row r="38" spans="1:1">
      <c r="A38" s="14">
        <v>1949</v>
      </c>
    </row>
    <row r="39" spans="1:1">
      <c r="A39" s="14">
        <v>1950</v>
      </c>
    </row>
    <row r="40" spans="1:1">
      <c r="A40" s="14">
        <v>1951</v>
      </c>
    </row>
    <row r="41" spans="1:1">
      <c r="A41" s="14">
        <v>1952</v>
      </c>
    </row>
    <row r="42" spans="1:1">
      <c r="A42" s="14">
        <v>1953</v>
      </c>
    </row>
    <row r="43" spans="1:1">
      <c r="A43" s="14">
        <v>1954</v>
      </c>
    </row>
    <row r="44" spans="1:1">
      <c r="A44" s="14">
        <v>1955</v>
      </c>
    </row>
    <row r="45" spans="1:1">
      <c r="A45" s="14">
        <v>1956</v>
      </c>
    </row>
    <row r="46" spans="1:1">
      <c r="A46" s="14">
        <v>1957</v>
      </c>
    </row>
    <row r="47" spans="1:1">
      <c r="A47" s="14">
        <v>1958</v>
      </c>
    </row>
    <row r="48" spans="1:1">
      <c r="A48" s="14">
        <v>1959</v>
      </c>
    </row>
    <row r="49" spans="1:1">
      <c r="A49" s="14">
        <v>1960</v>
      </c>
    </row>
    <row r="50" spans="1:1">
      <c r="A50" s="14">
        <v>1961</v>
      </c>
    </row>
    <row r="51" spans="1:1">
      <c r="A51" s="14">
        <v>1962</v>
      </c>
    </row>
    <row r="52" spans="1:1">
      <c r="A52" s="14">
        <v>1963</v>
      </c>
    </row>
    <row r="53" spans="1:1">
      <c r="A53" s="14">
        <v>1964</v>
      </c>
    </row>
    <row r="54" spans="1:1">
      <c r="A54" s="14">
        <v>1965</v>
      </c>
    </row>
    <row r="55" spans="1:1">
      <c r="A55" s="14">
        <v>1966</v>
      </c>
    </row>
    <row r="56" spans="1:1">
      <c r="A56" s="14">
        <v>1967</v>
      </c>
    </row>
    <row r="57" spans="1:1">
      <c r="A57" s="14">
        <v>1968</v>
      </c>
    </row>
    <row r="58" spans="1:1">
      <c r="A58" s="14">
        <v>1969</v>
      </c>
    </row>
    <row r="59" spans="1:1">
      <c r="A59" s="14">
        <v>1970</v>
      </c>
    </row>
    <row r="60" spans="1:1">
      <c r="A60" s="14">
        <v>1971</v>
      </c>
    </row>
    <row r="61" spans="1:1">
      <c r="A61" s="14">
        <v>1972</v>
      </c>
    </row>
    <row r="62" spans="1:1">
      <c r="A62" s="14">
        <v>1973</v>
      </c>
    </row>
    <row r="63" spans="1:1">
      <c r="A63" s="14">
        <v>1974</v>
      </c>
    </row>
    <row r="64" spans="1:1">
      <c r="A64" s="14">
        <v>1975</v>
      </c>
    </row>
    <row r="65" spans="1:3">
      <c r="A65" s="14">
        <v>1976</v>
      </c>
    </row>
    <row r="66" spans="1:3">
      <c r="A66" s="14">
        <v>1977</v>
      </c>
    </row>
    <row r="67" spans="1:3">
      <c r="A67" s="14">
        <v>1978</v>
      </c>
    </row>
    <row r="68" spans="1:3">
      <c r="A68" s="14">
        <v>1979</v>
      </c>
    </row>
    <row r="69" spans="1:3">
      <c r="A69" s="14">
        <v>1980</v>
      </c>
      <c r="B69" s="41">
        <v>237808</v>
      </c>
      <c r="C69" s="73" t="s">
        <v>46</v>
      </c>
    </row>
    <row r="70" spans="1:3">
      <c r="A70" s="14">
        <v>1981</v>
      </c>
      <c r="B70" s="41">
        <v>237808</v>
      </c>
    </row>
    <row r="71" spans="1:3">
      <c r="A71" s="14">
        <v>1982</v>
      </c>
      <c r="B71" s="41">
        <v>237808</v>
      </c>
    </row>
    <row r="72" spans="1:3">
      <c r="A72" s="14">
        <v>1983</v>
      </c>
      <c r="B72" s="41">
        <v>237808</v>
      </c>
    </row>
    <row r="73" spans="1:3">
      <c r="A73" s="14">
        <v>1984</v>
      </c>
      <c r="B73" s="41">
        <v>237808</v>
      </c>
    </row>
    <row r="74" spans="1:3">
      <c r="A74" s="14">
        <v>1985</v>
      </c>
      <c r="B74" s="41">
        <v>237808</v>
      </c>
    </row>
    <row r="75" spans="1:3">
      <c r="A75" s="14">
        <v>1986</v>
      </c>
      <c r="B75" s="41">
        <v>237808</v>
      </c>
    </row>
    <row r="76" spans="1:3">
      <c r="A76" s="14">
        <v>1987</v>
      </c>
      <c r="B76" s="41">
        <v>237808</v>
      </c>
    </row>
    <row r="77" spans="1:3">
      <c r="A77" s="14">
        <v>1988</v>
      </c>
      <c r="B77" s="41">
        <v>237808</v>
      </c>
    </row>
    <row r="78" spans="1:3">
      <c r="A78" s="14">
        <v>1989</v>
      </c>
      <c r="B78" s="41">
        <v>237808</v>
      </c>
    </row>
    <row r="79" spans="1:3">
      <c r="A79" s="14">
        <v>1990</v>
      </c>
      <c r="B79" s="41">
        <v>237808</v>
      </c>
    </row>
    <row r="80" spans="1:3">
      <c r="A80" s="14">
        <v>1991</v>
      </c>
      <c r="B80" s="41">
        <v>237808</v>
      </c>
    </row>
    <row r="81" spans="1:2">
      <c r="A81" s="14">
        <v>1992</v>
      </c>
      <c r="B81" s="41">
        <v>237808</v>
      </c>
    </row>
    <row r="82" spans="1:2">
      <c r="A82" s="14">
        <v>1993</v>
      </c>
      <c r="B82" s="41">
        <v>237808</v>
      </c>
    </row>
    <row r="83" spans="1:2">
      <c r="A83" s="14">
        <v>1994</v>
      </c>
      <c r="B83" s="41">
        <v>237808</v>
      </c>
    </row>
    <row r="84" spans="1:2">
      <c r="A84" s="14">
        <v>1995</v>
      </c>
      <c r="B84" s="41">
        <v>237808</v>
      </c>
    </row>
    <row r="85" spans="1:2">
      <c r="A85" s="14">
        <v>1996</v>
      </c>
      <c r="B85" s="41">
        <v>237808</v>
      </c>
    </row>
    <row r="86" spans="1:2">
      <c r="A86" s="14">
        <v>1997</v>
      </c>
      <c r="B86" s="41">
        <v>237808</v>
      </c>
    </row>
    <row r="87" spans="1:2">
      <c r="A87" s="14">
        <v>1998</v>
      </c>
      <c r="B87" s="41">
        <v>237808</v>
      </c>
    </row>
    <row r="88" spans="1:2">
      <c r="A88" s="14">
        <v>1999</v>
      </c>
      <c r="B88" s="41">
        <v>237808</v>
      </c>
    </row>
    <row r="89" spans="1:2">
      <c r="A89" s="14">
        <v>2000</v>
      </c>
      <c r="B89" s="41">
        <v>237808</v>
      </c>
    </row>
    <row r="90" spans="1:2">
      <c r="A90" s="14">
        <v>2001</v>
      </c>
      <c r="B90" s="41">
        <v>237808</v>
      </c>
    </row>
    <row r="91" spans="1:2">
      <c r="A91" s="14">
        <v>2002</v>
      </c>
      <c r="B91" s="41">
        <v>237808</v>
      </c>
    </row>
    <row r="92" spans="1:2">
      <c r="A92" s="14">
        <v>2003</v>
      </c>
      <c r="B92" s="41">
        <v>237808</v>
      </c>
    </row>
    <row r="93" spans="1:2">
      <c r="A93" s="14">
        <v>2004</v>
      </c>
      <c r="B93" s="41">
        <v>237808</v>
      </c>
    </row>
    <row r="94" spans="1:2">
      <c r="A94" s="14">
        <v>2005</v>
      </c>
      <c r="B94" s="41">
        <v>237808</v>
      </c>
    </row>
    <row r="95" spans="1:2">
      <c r="A95" s="14">
        <v>2006</v>
      </c>
      <c r="B95" s="41">
        <v>237808</v>
      </c>
    </row>
    <row r="96" spans="1:2">
      <c r="A96" s="14">
        <v>2007</v>
      </c>
      <c r="B96" s="41">
        <v>237808</v>
      </c>
    </row>
    <row r="97" spans="1:4">
      <c r="A97" s="14">
        <v>2008</v>
      </c>
      <c r="B97" s="41">
        <v>237808</v>
      </c>
    </row>
    <row r="98" spans="1:4">
      <c r="A98" s="14">
        <v>2009</v>
      </c>
      <c r="B98" s="41">
        <v>237808</v>
      </c>
    </row>
    <row r="99" spans="1:4">
      <c r="A99" s="14">
        <v>2010</v>
      </c>
      <c r="B99" s="41">
        <v>237808</v>
      </c>
    </row>
    <row r="100" spans="1:4">
      <c r="A100" s="14">
        <v>2011</v>
      </c>
      <c r="B100" s="41">
        <v>237808</v>
      </c>
    </row>
    <row r="101" spans="1:4">
      <c r="A101" s="14">
        <v>2012</v>
      </c>
      <c r="B101" s="41">
        <v>237808</v>
      </c>
    </row>
    <row r="102" spans="1:4">
      <c r="A102" s="14">
        <v>2013</v>
      </c>
      <c r="B102" s="41">
        <v>237808</v>
      </c>
    </row>
    <row r="103" spans="1:4">
      <c r="A103" s="14">
        <v>2014</v>
      </c>
      <c r="B103" s="41">
        <v>237808</v>
      </c>
    </row>
    <row r="104" spans="1:4">
      <c r="A104" s="14">
        <v>2015</v>
      </c>
      <c r="B104" s="41">
        <v>237808</v>
      </c>
    </row>
    <row r="105" spans="1:4" ht="24">
      <c r="A105" s="14">
        <v>2016</v>
      </c>
      <c r="B105" s="41">
        <v>237808</v>
      </c>
      <c r="C105" s="81"/>
      <c r="D105" s="75"/>
    </row>
    <row r="106" spans="1:4">
      <c r="A106" s="14">
        <v>2017</v>
      </c>
    </row>
    <row r="107" spans="1:4">
      <c r="A107" s="14">
        <v>2018</v>
      </c>
    </row>
    <row r="108" spans="1:4">
      <c r="A108" s="14">
        <v>2019</v>
      </c>
    </row>
    <row r="109" spans="1:4">
      <c r="A109" t="s">
        <v>32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BEAF-F063-5043-BC96-5441F1D1C1A4}">
  <dimension ref="A1:M38"/>
  <sheetViews>
    <sheetView zoomScale="133" workbookViewId="0">
      <selection activeCell="B2" sqref="B2:B38"/>
    </sheetView>
  </sheetViews>
  <sheetFormatPr baseColWidth="10" defaultRowHeight="20"/>
  <cols>
    <col min="2" max="2" width="30.140625" bestFit="1" customWidth="1"/>
    <col min="3" max="12" width="10.85546875" bestFit="1" customWidth="1"/>
    <col min="13" max="13" width="15.28515625" bestFit="1" customWidth="1"/>
  </cols>
  <sheetData>
    <row r="1" spans="1:13">
      <c r="A1" s="27" t="s">
        <v>23</v>
      </c>
      <c r="B1" s="27" t="s">
        <v>44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31"/>
    </row>
    <row r="2" spans="1:13">
      <c r="A2" s="41">
        <v>1980</v>
      </c>
      <c r="B2" s="41">
        <v>3455236.3</v>
      </c>
      <c r="C2" s="41"/>
      <c r="D2" s="29"/>
      <c r="E2" s="29"/>
      <c r="F2" s="29"/>
      <c r="G2" s="29"/>
      <c r="H2" s="29"/>
      <c r="I2" s="29"/>
      <c r="J2" s="29"/>
      <c r="K2" s="29"/>
      <c r="L2" s="29"/>
      <c r="M2" s="32"/>
    </row>
    <row r="3" spans="1:13">
      <c r="A3" s="41">
        <v>1981</v>
      </c>
      <c r="B3" s="41">
        <v>3400908</v>
      </c>
      <c r="C3" s="41"/>
      <c r="D3" s="29"/>
      <c r="E3" s="29"/>
      <c r="F3" s="29"/>
      <c r="G3" s="29"/>
      <c r="H3" s="29"/>
      <c r="I3" s="29"/>
      <c r="J3" s="29"/>
      <c r="K3" s="29"/>
      <c r="L3" s="29"/>
      <c r="M3" s="32"/>
    </row>
    <row r="4" spans="1:13">
      <c r="A4" s="41">
        <v>1982</v>
      </c>
      <c r="B4" s="41">
        <v>3264191.5</v>
      </c>
      <c r="C4" s="41"/>
      <c r="D4" s="29"/>
      <c r="E4" s="29"/>
      <c r="F4" s="29"/>
      <c r="G4" s="29"/>
      <c r="H4" s="29"/>
      <c r="I4" s="29"/>
      <c r="J4" s="29"/>
      <c r="K4" s="29"/>
      <c r="L4" s="29"/>
      <c r="M4" s="32"/>
    </row>
    <row r="5" spans="1:13">
      <c r="A5" s="41">
        <v>1983</v>
      </c>
      <c r="B5" s="41">
        <v>3259710.5</v>
      </c>
      <c r="C5" s="41"/>
      <c r="D5" s="29"/>
      <c r="E5" s="29"/>
      <c r="F5" s="29"/>
      <c r="G5" s="29"/>
      <c r="H5" s="29"/>
      <c r="I5" s="29"/>
      <c r="J5" s="29"/>
      <c r="K5" s="29"/>
      <c r="L5" s="29"/>
      <c r="M5" s="32"/>
    </row>
    <row r="6" spans="1:13">
      <c r="A6" s="41">
        <v>1984</v>
      </c>
      <c r="B6" s="41">
        <v>3772587.3</v>
      </c>
      <c r="C6" s="41"/>
      <c r="D6" s="29"/>
      <c r="E6" s="29"/>
      <c r="F6" s="29"/>
      <c r="G6" s="29"/>
      <c r="H6" s="29"/>
      <c r="I6" s="29"/>
      <c r="J6" s="29"/>
      <c r="K6" s="29"/>
      <c r="L6" s="29"/>
      <c r="M6" s="32"/>
    </row>
    <row r="7" spans="1:13">
      <c r="A7" s="41">
        <v>1985</v>
      </c>
      <c r="B7" s="41">
        <v>4041938.8</v>
      </c>
      <c r="C7" s="41"/>
      <c r="D7" s="30"/>
      <c r="E7" s="30"/>
      <c r="F7" s="30"/>
      <c r="G7" s="30"/>
      <c r="H7" s="30"/>
      <c r="I7" s="30"/>
      <c r="J7" s="30"/>
      <c r="K7" s="30"/>
      <c r="L7" s="30"/>
    </row>
    <row r="8" spans="1:13">
      <c r="A8" s="41">
        <v>1986</v>
      </c>
      <c r="B8" s="41">
        <v>3140003.5</v>
      </c>
      <c r="C8" s="41"/>
      <c r="D8" s="30"/>
      <c r="E8" s="30"/>
      <c r="F8" s="30"/>
      <c r="G8" s="30"/>
      <c r="H8" s="30"/>
      <c r="I8" s="30"/>
      <c r="J8" s="30"/>
      <c r="K8" s="30"/>
      <c r="L8" s="30"/>
    </row>
    <row r="9" spans="1:13">
      <c r="A9" s="41">
        <v>1987</v>
      </c>
      <c r="B9" s="41">
        <v>3069888.3</v>
      </c>
      <c r="C9" s="41"/>
      <c r="D9" s="30"/>
      <c r="E9" s="30"/>
      <c r="F9" s="30"/>
      <c r="G9" s="30"/>
      <c r="H9" s="30"/>
      <c r="I9" s="30"/>
      <c r="J9" s="30"/>
      <c r="K9" s="30"/>
      <c r="L9" s="30"/>
    </row>
    <row r="10" spans="1:13">
      <c r="A10" s="41">
        <v>1988</v>
      </c>
      <c r="B10" s="41">
        <v>2689862.3</v>
      </c>
      <c r="C10" s="41"/>
      <c r="D10" s="30"/>
      <c r="E10" s="30"/>
      <c r="F10" s="30"/>
      <c r="G10" s="30"/>
      <c r="H10" s="30"/>
      <c r="I10" s="30"/>
      <c r="J10" s="30"/>
      <c r="K10" s="30"/>
      <c r="L10" s="30"/>
    </row>
    <row r="11" spans="1:13">
      <c r="A11" s="41">
        <v>1989</v>
      </c>
      <c r="B11" s="41">
        <v>2971557.8</v>
      </c>
      <c r="C11" s="41"/>
      <c r="D11" s="30"/>
      <c r="E11" s="30"/>
      <c r="F11" s="30"/>
      <c r="G11" s="30"/>
      <c r="H11" s="30"/>
      <c r="I11" s="30"/>
      <c r="J11" s="30"/>
      <c r="K11" s="30"/>
      <c r="L11" s="30"/>
    </row>
    <row r="12" spans="1:13">
      <c r="A12" s="41">
        <v>1990</v>
      </c>
      <c r="B12" s="41">
        <v>3119595.3</v>
      </c>
      <c r="C12" s="41"/>
      <c r="D12" s="30"/>
      <c r="E12" s="30"/>
      <c r="F12" s="30"/>
      <c r="G12" s="30"/>
      <c r="H12" s="30"/>
      <c r="I12" s="30"/>
      <c r="J12" s="30"/>
      <c r="K12" s="30"/>
      <c r="L12" s="30"/>
    </row>
    <row r="13" spans="1:13">
      <c r="A13" s="41">
        <v>1991</v>
      </c>
      <c r="B13" s="41">
        <v>3275279.3</v>
      </c>
      <c r="C13" s="41"/>
      <c r="D13" s="82"/>
    </row>
    <row r="14" spans="1:13">
      <c r="A14" s="41">
        <v>1992</v>
      </c>
      <c r="B14" s="41">
        <v>4058812.5</v>
      </c>
      <c r="C14" s="41"/>
      <c r="D14" s="82"/>
    </row>
    <row r="15" spans="1:13">
      <c r="A15" s="41">
        <v>1993</v>
      </c>
      <c r="B15" s="41">
        <v>5023467</v>
      </c>
      <c r="C15" s="41"/>
      <c r="D15" s="82"/>
    </row>
    <row r="16" spans="1:13">
      <c r="A16" s="41">
        <v>1994</v>
      </c>
      <c r="B16" s="41">
        <v>5641235.5</v>
      </c>
      <c r="C16" s="41"/>
      <c r="D16" s="82"/>
    </row>
    <row r="17" spans="1:12">
      <c r="A17" s="41">
        <v>1995</v>
      </c>
      <c r="B17" s="41">
        <v>5866510</v>
      </c>
      <c r="C17" s="41"/>
      <c r="D17" s="83"/>
      <c r="E17" s="28"/>
      <c r="F17" s="28"/>
      <c r="G17" s="28"/>
      <c r="H17" s="28"/>
      <c r="I17" s="28"/>
      <c r="J17" s="28"/>
      <c r="K17" s="28"/>
      <c r="L17" s="28"/>
    </row>
    <row r="18" spans="1:12">
      <c r="A18" s="41">
        <v>1996</v>
      </c>
      <c r="B18" s="41">
        <v>6978859</v>
      </c>
      <c r="C18" s="41"/>
      <c r="D18" s="29"/>
      <c r="E18" s="29"/>
      <c r="F18" s="29"/>
      <c r="G18" s="29"/>
      <c r="H18" s="29"/>
      <c r="I18" s="29"/>
      <c r="J18" s="29"/>
      <c r="K18" s="29"/>
      <c r="L18" s="29"/>
    </row>
    <row r="19" spans="1:12">
      <c r="A19" s="41">
        <v>1997</v>
      </c>
      <c r="B19" s="41">
        <v>7976656.5</v>
      </c>
      <c r="C19" s="41"/>
      <c r="D19" s="29"/>
      <c r="E19" s="29"/>
      <c r="F19" s="29"/>
      <c r="G19" s="29"/>
      <c r="H19" s="29"/>
      <c r="I19" s="29"/>
      <c r="J19" s="29"/>
      <c r="K19" s="29"/>
      <c r="L19" s="29"/>
    </row>
    <row r="20" spans="1:12">
      <c r="A20" s="41">
        <v>1998</v>
      </c>
      <c r="B20" s="41">
        <v>7071508.5</v>
      </c>
      <c r="C20" s="41"/>
      <c r="D20" s="29"/>
      <c r="E20" s="29"/>
      <c r="F20" s="29"/>
      <c r="G20" s="29"/>
      <c r="H20" s="29"/>
      <c r="I20" s="29"/>
      <c r="J20" s="29"/>
      <c r="K20" s="29"/>
      <c r="L20" s="29"/>
    </row>
    <row r="21" spans="1:12">
      <c r="A21" s="41">
        <v>1999</v>
      </c>
      <c r="B21" s="41">
        <v>7845676.5</v>
      </c>
      <c r="C21" s="41"/>
      <c r="D21" s="29"/>
      <c r="E21" s="29"/>
      <c r="F21" s="29"/>
      <c r="G21" s="29"/>
      <c r="H21" s="29"/>
      <c r="I21" s="29"/>
      <c r="J21" s="29"/>
      <c r="K21" s="29"/>
      <c r="L21" s="29"/>
    </row>
    <row r="22" spans="1:12">
      <c r="A22" s="41">
        <v>2000</v>
      </c>
      <c r="B22" s="41">
        <v>9944486</v>
      </c>
      <c r="C22" s="41"/>
      <c r="D22" s="29"/>
      <c r="E22" s="29"/>
      <c r="F22" s="29"/>
      <c r="G22" s="29"/>
      <c r="H22" s="29"/>
      <c r="I22" s="29"/>
      <c r="J22" s="29"/>
      <c r="K22" s="29"/>
      <c r="L22" s="29"/>
    </row>
    <row r="23" spans="1:12">
      <c r="A23" s="41">
        <v>2001</v>
      </c>
      <c r="B23" s="41">
        <v>8203473.5</v>
      </c>
      <c r="C23" s="41"/>
      <c r="D23" s="30"/>
      <c r="E23" s="30"/>
      <c r="F23" s="30"/>
      <c r="G23" s="30"/>
      <c r="H23" s="30"/>
      <c r="I23" s="30"/>
      <c r="J23" s="30"/>
      <c r="K23" s="30"/>
      <c r="L23" s="30"/>
    </row>
    <row r="24" spans="1:12">
      <c r="A24" s="41">
        <v>2002</v>
      </c>
      <c r="B24" s="41">
        <v>9539446</v>
      </c>
      <c r="C24" s="41"/>
      <c r="D24" s="30"/>
      <c r="E24" s="30"/>
      <c r="F24" s="30"/>
      <c r="G24" s="30"/>
      <c r="H24" s="30"/>
      <c r="I24" s="30"/>
      <c r="J24" s="30"/>
      <c r="K24" s="30"/>
      <c r="L24" s="30"/>
    </row>
    <row r="25" spans="1:12">
      <c r="A25" s="41">
        <v>2003</v>
      </c>
      <c r="B25" s="41">
        <v>10213554</v>
      </c>
      <c r="C25" s="41"/>
      <c r="D25" s="30"/>
      <c r="E25" s="30"/>
      <c r="F25" s="30"/>
      <c r="G25" s="30"/>
      <c r="H25" s="30"/>
      <c r="I25" s="30"/>
      <c r="J25" s="30"/>
      <c r="K25" s="30"/>
      <c r="L25" s="30"/>
    </row>
    <row r="26" spans="1:12">
      <c r="A26" s="41">
        <v>2004</v>
      </c>
      <c r="B26" s="41">
        <v>11657416</v>
      </c>
      <c r="C26" s="41"/>
      <c r="D26" s="30"/>
      <c r="E26" s="30"/>
      <c r="F26" s="30"/>
      <c r="G26" s="30"/>
      <c r="H26" s="30"/>
      <c r="I26" s="30"/>
      <c r="J26" s="30"/>
      <c r="K26" s="30"/>
      <c r="L26" s="30"/>
    </row>
    <row r="27" spans="1:12">
      <c r="A27" s="41">
        <v>2005</v>
      </c>
      <c r="B27" s="41">
        <v>15564066</v>
      </c>
      <c r="C27" s="41"/>
      <c r="D27" s="30"/>
      <c r="E27" s="30"/>
      <c r="F27" s="30"/>
      <c r="G27" s="30"/>
      <c r="H27" s="30"/>
      <c r="I27" s="30"/>
      <c r="J27" s="30"/>
      <c r="K27" s="30"/>
      <c r="L27" s="30"/>
    </row>
    <row r="28" spans="1:12">
      <c r="A28" s="41">
        <v>2006</v>
      </c>
      <c r="B28" s="41">
        <v>10077891</v>
      </c>
      <c r="C28" s="41"/>
      <c r="D28" s="30"/>
      <c r="E28" s="30"/>
      <c r="F28" s="30"/>
      <c r="G28" s="30"/>
      <c r="H28" s="30"/>
      <c r="I28" s="30"/>
      <c r="J28" s="30"/>
      <c r="K28" s="30"/>
      <c r="L28" s="30"/>
    </row>
    <row r="29" spans="1:12">
      <c r="A29" s="41">
        <v>2007</v>
      </c>
      <c r="B29" s="41">
        <v>10452052</v>
      </c>
      <c r="C29" s="41"/>
      <c r="D29" s="82"/>
    </row>
    <row r="30" spans="1:12">
      <c r="A30" s="41">
        <v>2008</v>
      </c>
      <c r="B30" s="41">
        <v>10589843</v>
      </c>
      <c r="C30" s="41"/>
      <c r="D30" s="82"/>
    </row>
    <row r="31" spans="1:12">
      <c r="A31" s="41">
        <v>2009</v>
      </c>
      <c r="B31" s="41">
        <v>8755677</v>
      </c>
      <c r="C31" s="41"/>
      <c r="D31" s="82"/>
    </row>
    <row r="32" spans="1:12">
      <c r="A32" s="41">
        <v>2010</v>
      </c>
      <c r="B32" s="41">
        <v>9560823</v>
      </c>
      <c r="C32" s="41"/>
      <c r="D32" s="82"/>
    </row>
    <row r="33" spans="1:4">
      <c r="A33" s="41">
        <v>2011</v>
      </c>
      <c r="B33" s="41">
        <v>9538427</v>
      </c>
      <c r="C33" s="41"/>
      <c r="D33" s="82"/>
    </row>
    <row r="34" spans="1:4">
      <c r="A34" s="41">
        <v>2012</v>
      </c>
      <c r="B34" s="41">
        <v>9027939</v>
      </c>
      <c r="C34" s="41"/>
      <c r="D34" s="82"/>
    </row>
    <row r="35" spans="1:4">
      <c r="A35" s="41">
        <v>2013</v>
      </c>
      <c r="B35" s="41">
        <v>8887223</v>
      </c>
      <c r="C35" s="41"/>
      <c r="D35" s="82"/>
    </row>
    <row r="36" spans="1:4">
      <c r="A36" s="41">
        <v>2014</v>
      </c>
      <c r="B36" s="41">
        <v>9988209</v>
      </c>
      <c r="C36" s="41"/>
      <c r="D36" s="82"/>
    </row>
    <row r="37" spans="1:4">
      <c r="A37" s="41">
        <v>2015</v>
      </c>
      <c r="B37" s="41">
        <v>18918566</v>
      </c>
      <c r="C37" s="41"/>
      <c r="D37" s="82"/>
    </row>
    <row r="38" spans="1:4">
      <c r="A38" s="41">
        <v>2016</v>
      </c>
      <c r="B38" s="41">
        <v>20632108</v>
      </c>
      <c r="C38" s="41"/>
      <c r="D38" s="82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85A9-70A2-6043-A21A-35B2A093119B}">
  <dimension ref="A1:X70"/>
  <sheetViews>
    <sheetView topLeftCell="A53" zoomScale="125" workbookViewId="0">
      <selection activeCell="G18" sqref="G18"/>
    </sheetView>
  </sheetViews>
  <sheetFormatPr baseColWidth="10" defaultRowHeight="20"/>
  <sheetData>
    <row r="1" spans="1:24">
      <c r="A1" s="74" t="s">
        <v>2</v>
      </c>
      <c r="B1" s="76" t="s">
        <v>47</v>
      </c>
      <c r="C1" s="77" t="s">
        <v>48</v>
      </c>
      <c r="D1" s="77"/>
      <c r="E1" s="77"/>
    </row>
    <row r="2" spans="1:24">
      <c r="A2" s="41">
        <v>1950</v>
      </c>
      <c r="B2" s="41">
        <v>109781.7</v>
      </c>
      <c r="C2" s="41"/>
      <c r="D2" s="78"/>
      <c r="E2" s="79"/>
    </row>
    <row r="3" spans="1:24">
      <c r="A3" s="41">
        <v>1951</v>
      </c>
      <c r="B3" s="41">
        <v>114579.9</v>
      </c>
      <c r="C3" s="41"/>
      <c r="D3" s="78"/>
      <c r="E3" s="79"/>
    </row>
    <row r="4" spans="1:24">
      <c r="A4" s="41">
        <v>1952</v>
      </c>
      <c r="B4" s="41">
        <v>117189.5</v>
      </c>
      <c r="C4" s="41"/>
      <c r="D4" s="78"/>
      <c r="E4" s="79"/>
    </row>
    <row r="5" spans="1:24">
      <c r="A5" s="41">
        <v>1953</v>
      </c>
      <c r="B5" s="41">
        <v>120542.6</v>
      </c>
      <c r="C5" s="41"/>
      <c r="D5" s="78"/>
      <c r="E5" s="79"/>
    </row>
    <row r="6" spans="1:24">
      <c r="A6" s="41">
        <v>1954</v>
      </c>
      <c r="B6" s="41">
        <v>125569</v>
      </c>
      <c r="C6" s="41"/>
      <c r="D6" s="78"/>
      <c r="E6" s="79"/>
    </row>
    <row r="7" spans="1:24">
      <c r="A7" s="41">
        <v>1955</v>
      </c>
      <c r="B7" s="41">
        <v>126778.9</v>
      </c>
      <c r="C7" s="41"/>
      <c r="D7" s="78"/>
      <c r="E7" s="79"/>
    </row>
    <row r="8" spans="1:24">
      <c r="A8" s="41">
        <v>1956</v>
      </c>
      <c r="B8" s="41">
        <v>132655</v>
      </c>
      <c r="C8" s="41"/>
      <c r="D8" s="78"/>
      <c r="E8" s="80">
        <v>2709</v>
      </c>
      <c r="F8" s="75">
        <v>2911</v>
      </c>
      <c r="G8" s="75">
        <v>3069</v>
      </c>
      <c r="H8" s="75">
        <v>3511</v>
      </c>
      <c r="I8" s="75">
        <v>3406</v>
      </c>
      <c r="J8" s="75">
        <v>3374</v>
      </c>
      <c r="K8" s="75">
        <v>3642</v>
      </c>
      <c r="L8" s="75">
        <v>3793</v>
      </c>
      <c r="M8" s="75">
        <v>4025</v>
      </c>
      <c r="N8" s="75">
        <v>4149</v>
      </c>
      <c r="O8" s="75">
        <v>4044</v>
      </c>
      <c r="P8" s="75">
        <v>4584</v>
      </c>
      <c r="Q8" s="75">
        <v>4889</v>
      </c>
      <c r="R8" s="75">
        <v>5298</v>
      </c>
      <c r="S8" s="75">
        <v>5251</v>
      </c>
      <c r="T8" s="75">
        <v>5064</v>
      </c>
      <c r="U8" s="75">
        <v>4758</v>
      </c>
      <c r="V8" s="75">
        <v>4661</v>
      </c>
      <c r="W8" s="75">
        <v>4751</v>
      </c>
      <c r="X8" s="75">
        <v>4753</v>
      </c>
    </row>
    <row r="9" spans="1:24">
      <c r="A9" s="41">
        <v>1957</v>
      </c>
      <c r="B9" s="41">
        <v>135313.79999999999</v>
      </c>
      <c r="C9" s="41"/>
      <c r="D9" s="78"/>
      <c r="E9" s="79"/>
    </row>
    <row r="10" spans="1:24">
      <c r="A10" s="41">
        <v>1958</v>
      </c>
      <c r="B10" s="41">
        <v>133326.29999999999</v>
      </c>
      <c r="C10" s="41"/>
      <c r="D10" s="78"/>
      <c r="E10" s="79"/>
    </row>
    <row r="11" spans="1:24">
      <c r="A11" s="41">
        <v>1959</v>
      </c>
      <c r="B11" s="41">
        <v>137795.29999999999</v>
      </c>
      <c r="C11" s="41"/>
      <c r="D11" s="78"/>
      <c r="E11" s="79"/>
    </row>
    <row r="12" spans="1:24">
      <c r="A12" s="41">
        <v>1960</v>
      </c>
      <c r="B12" s="41">
        <v>144589.41</v>
      </c>
      <c r="C12" s="41"/>
      <c r="D12" s="78"/>
      <c r="E12" s="79"/>
    </row>
    <row r="13" spans="1:24">
      <c r="A13" s="41">
        <v>1961</v>
      </c>
      <c r="B13" s="41">
        <v>153118.20000000001</v>
      </c>
      <c r="C13" s="41"/>
      <c r="D13" s="78"/>
      <c r="E13" s="79"/>
    </row>
    <row r="14" spans="1:24">
      <c r="A14" s="41">
        <v>1962</v>
      </c>
      <c r="B14" s="41">
        <v>154805.29999999999</v>
      </c>
      <c r="C14" s="41"/>
      <c r="D14" s="78"/>
      <c r="E14" s="79"/>
    </row>
    <row r="15" spans="1:24">
      <c r="A15" s="41">
        <v>1963</v>
      </c>
      <c r="B15" s="41">
        <v>160600.09</v>
      </c>
      <c r="C15" s="41"/>
      <c r="D15" s="78"/>
      <c r="E15" s="79"/>
    </row>
    <row r="16" spans="1:24">
      <c r="A16" s="41">
        <v>1964</v>
      </c>
      <c r="B16" s="41">
        <v>165571.79999999999</v>
      </c>
      <c r="C16" s="41"/>
      <c r="D16" s="78"/>
      <c r="E16" s="79"/>
    </row>
    <row r="17" spans="1:5">
      <c r="A17" s="41">
        <v>1965</v>
      </c>
      <c r="B17" s="41">
        <v>174030</v>
      </c>
      <c r="C17" s="41"/>
      <c r="D17" s="78"/>
      <c r="E17" s="79"/>
    </row>
    <row r="18" spans="1:5">
      <c r="A18" s="41">
        <v>1966</v>
      </c>
      <c r="B18" s="41">
        <v>180290.7</v>
      </c>
      <c r="C18" s="41"/>
      <c r="D18" s="78"/>
      <c r="E18" s="79"/>
    </row>
    <row r="19" spans="1:5">
      <c r="A19" s="41">
        <v>1967</v>
      </c>
      <c r="B19" s="41">
        <v>187305.5</v>
      </c>
      <c r="C19" s="41"/>
      <c r="D19" s="78"/>
      <c r="E19" s="79"/>
    </row>
    <row r="20" spans="1:5">
      <c r="A20" s="41">
        <v>1968</v>
      </c>
      <c r="B20" s="41">
        <v>191198.09</v>
      </c>
      <c r="C20" s="41"/>
      <c r="D20" s="78"/>
      <c r="E20" s="79"/>
    </row>
    <row r="21" spans="1:5">
      <c r="A21" s="41">
        <v>1969</v>
      </c>
      <c r="B21" s="41">
        <v>200637.59</v>
      </c>
      <c r="C21" s="41"/>
      <c r="D21" s="78"/>
      <c r="E21" s="79"/>
    </row>
    <row r="22" spans="1:5">
      <c r="A22" s="41">
        <v>1970</v>
      </c>
      <c r="B22" s="41">
        <v>208501.41</v>
      </c>
      <c r="C22" s="41"/>
      <c r="D22" s="78"/>
      <c r="E22" s="79"/>
    </row>
    <row r="23" spans="1:5">
      <c r="A23" s="41">
        <v>1971</v>
      </c>
      <c r="B23" s="41">
        <v>218685.3</v>
      </c>
      <c r="C23" s="41"/>
      <c r="D23" s="78"/>
      <c r="E23" s="79"/>
    </row>
    <row r="24" spans="1:5">
      <c r="A24" s="41">
        <v>1972</v>
      </c>
      <c r="B24" s="41">
        <v>225470.3</v>
      </c>
      <c r="C24" s="41"/>
      <c r="D24" s="78"/>
      <c r="E24" s="79"/>
    </row>
    <row r="25" spans="1:5">
      <c r="A25" s="41">
        <v>1973</v>
      </c>
      <c r="B25" s="41">
        <v>236408.8</v>
      </c>
      <c r="C25" s="41"/>
      <c r="D25" s="78"/>
      <c r="E25" s="79"/>
    </row>
    <row r="26" spans="1:5">
      <c r="A26" s="41">
        <v>1974</v>
      </c>
      <c r="B26" s="41">
        <v>246437.91</v>
      </c>
      <c r="C26" s="41"/>
      <c r="D26" s="78"/>
      <c r="E26" s="79"/>
    </row>
    <row r="27" spans="1:5">
      <c r="A27" s="41">
        <v>1975</v>
      </c>
      <c r="B27" s="41">
        <v>248962.3</v>
      </c>
      <c r="C27" s="41"/>
      <c r="D27" s="78"/>
      <c r="E27" s="79"/>
    </row>
    <row r="28" spans="1:5">
      <c r="A28" s="41">
        <v>1976</v>
      </c>
      <c r="B28" s="41">
        <v>255916.09</v>
      </c>
      <c r="C28" s="41"/>
      <c r="D28" s="78"/>
      <c r="E28" s="79"/>
    </row>
    <row r="29" spans="1:5">
      <c r="A29" s="41">
        <v>1977</v>
      </c>
      <c r="B29" s="41">
        <v>258562.41</v>
      </c>
      <c r="C29" s="41"/>
      <c r="D29" s="78"/>
      <c r="E29" s="79"/>
    </row>
    <row r="30" spans="1:5">
      <c r="A30" s="41">
        <v>1978</v>
      </c>
      <c r="B30" s="41">
        <v>260186.2</v>
      </c>
      <c r="C30" s="41"/>
      <c r="D30" s="78"/>
      <c r="E30" s="79"/>
    </row>
    <row r="31" spans="1:5">
      <c r="A31" s="41">
        <v>1979</v>
      </c>
      <c r="B31" s="41">
        <v>270232</v>
      </c>
      <c r="C31" s="41"/>
      <c r="D31" s="78"/>
      <c r="E31" s="79"/>
    </row>
    <row r="32" spans="1:5">
      <c r="A32" s="41">
        <v>1980</v>
      </c>
      <c r="B32" s="41">
        <v>286507</v>
      </c>
      <c r="C32" s="41"/>
      <c r="D32" s="78"/>
      <c r="E32" s="79"/>
    </row>
    <row r="33" spans="1:5">
      <c r="A33" s="41">
        <v>1981</v>
      </c>
      <c r="B33" s="41">
        <v>290697.69</v>
      </c>
      <c r="C33" s="41"/>
      <c r="D33" s="78"/>
      <c r="E33" s="79"/>
    </row>
    <row r="34" spans="1:5">
      <c r="A34" s="41">
        <v>1982</v>
      </c>
      <c r="B34" s="41">
        <v>287595.90999999997</v>
      </c>
      <c r="C34" s="41"/>
      <c r="D34" s="78"/>
      <c r="E34" s="79"/>
    </row>
    <row r="35" spans="1:5">
      <c r="A35" s="41">
        <v>1983</v>
      </c>
      <c r="B35" s="41">
        <v>298520.19</v>
      </c>
      <c r="C35" s="41"/>
      <c r="D35" s="78"/>
      <c r="E35" s="79"/>
    </row>
    <row r="36" spans="1:5">
      <c r="A36" s="41">
        <v>1984</v>
      </c>
      <c r="B36" s="41">
        <v>318184.59000000003</v>
      </c>
      <c r="C36" s="41"/>
      <c r="D36" s="78"/>
      <c r="E36" s="79"/>
    </row>
    <row r="37" spans="1:5">
      <c r="A37" s="41">
        <v>1985</v>
      </c>
      <c r="B37" s="41">
        <v>338399.19</v>
      </c>
      <c r="C37" s="41"/>
      <c r="D37" s="78"/>
      <c r="E37" s="79"/>
    </row>
    <row r="38" spans="1:5">
      <c r="A38" s="41">
        <v>1986</v>
      </c>
      <c r="B38" s="41">
        <v>345933.31</v>
      </c>
      <c r="C38" s="41"/>
      <c r="D38" s="78"/>
      <c r="E38" s="79"/>
    </row>
    <row r="39" spans="1:5">
      <c r="A39" s="41">
        <v>1987</v>
      </c>
      <c r="B39" s="41">
        <v>348023.5</v>
      </c>
      <c r="C39" s="41"/>
      <c r="D39" s="78"/>
      <c r="E39" s="79"/>
    </row>
    <row r="40" spans="1:5">
      <c r="A40" s="41">
        <v>1988</v>
      </c>
      <c r="B40" s="41">
        <v>337113.59</v>
      </c>
      <c r="C40" s="41"/>
      <c r="D40" s="78"/>
      <c r="E40" s="79"/>
    </row>
    <row r="41" spans="1:5">
      <c r="A41" s="41">
        <v>1989</v>
      </c>
      <c r="B41" s="41">
        <v>338700.81</v>
      </c>
      <c r="C41" s="41"/>
      <c r="D41" s="78"/>
      <c r="E41" s="79"/>
    </row>
    <row r="42" spans="1:5">
      <c r="A42" s="41">
        <v>1990</v>
      </c>
      <c r="B42" s="41">
        <v>345408.91</v>
      </c>
      <c r="C42" s="41"/>
      <c r="D42" s="78"/>
      <c r="E42" s="79"/>
    </row>
    <row r="43" spans="1:5">
      <c r="A43" s="41">
        <v>1991</v>
      </c>
      <c r="B43" s="41">
        <v>354589.59</v>
      </c>
      <c r="C43" s="41"/>
      <c r="D43" s="78"/>
      <c r="E43" s="79"/>
    </row>
    <row r="44" spans="1:5">
      <c r="A44" s="41">
        <v>1992</v>
      </c>
      <c r="B44" s="41">
        <v>369851.81</v>
      </c>
      <c r="C44" s="41"/>
      <c r="D44" s="78"/>
      <c r="E44" s="79"/>
    </row>
    <row r="45" spans="1:5">
      <c r="A45" s="41">
        <v>1993</v>
      </c>
      <c r="B45" s="41">
        <v>377565</v>
      </c>
      <c r="C45" s="41"/>
      <c r="D45" s="78"/>
      <c r="E45" s="79"/>
    </row>
    <row r="46" spans="1:5">
      <c r="A46" s="41">
        <v>1994</v>
      </c>
      <c r="B46" s="41">
        <v>398987.09</v>
      </c>
      <c r="C46" s="41"/>
      <c r="D46" s="78"/>
      <c r="E46" s="79"/>
    </row>
    <row r="47" spans="1:5">
      <c r="A47" s="41">
        <v>1995</v>
      </c>
      <c r="B47" s="41">
        <v>417541.91</v>
      </c>
      <c r="C47" s="41"/>
      <c r="D47" s="78"/>
      <c r="E47" s="79"/>
    </row>
    <row r="48" spans="1:5">
      <c r="A48" s="41">
        <v>1996</v>
      </c>
      <c r="B48" s="41">
        <v>440410.81</v>
      </c>
      <c r="C48" s="41"/>
      <c r="D48" s="78"/>
      <c r="E48" s="79"/>
    </row>
    <row r="49" spans="1:5">
      <c r="A49" s="41">
        <v>1997</v>
      </c>
      <c r="B49" s="41">
        <v>464155.09</v>
      </c>
      <c r="C49" s="41"/>
      <c r="D49" s="79"/>
      <c r="E49" s="77"/>
    </row>
    <row r="50" spans="1:5">
      <c r="A50" s="41">
        <v>1998</v>
      </c>
      <c r="B50" s="41">
        <v>469034.81</v>
      </c>
      <c r="C50" s="41"/>
      <c r="D50" s="79"/>
      <c r="E50" s="77"/>
    </row>
    <row r="51" spans="1:5">
      <c r="A51" s="41">
        <v>1999</v>
      </c>
      <c r="B51" s="41">
        <v>478734.5</v>
      </c>
      <c r="C51" s="41"/>
      <c r="D51" s="79">
        <f>C51*10.09*12</f>
        <v>0</v>
      </c>
      <c r="E51" s="77"/>
    </row>
    <row r="52" spans="1:5">
      <c r="A52" s="41">
        <v>2000</v>
      </c>
      <c r="B52" s="41">
        <v>497598.09</v>
      </c>
      <c r="C52" s="41"/>
      <c r="D52" s="79">
        <f t="shared" ref="D52:D70" si="0">C52*10.09*12</f>
        <v>0</v>
      </c>
      <c r="E52" s="77"/>
    </row>
    <row r="53" spans="1:5">
      <c r="A53" s="41">
        <v>2001</v>
      </c>
      <c r="B53" s="41">
        <v>512240.69</v>
      </c>
      <c r="C53" s="41"/>
      <c r="D53" s="79">
        <f t="shared" si="0"/>
        <v>0</v>
      </c>
      <c r="E53" s="77"/>
    </row>
    <row r="54" spans="1:5">
      <c r="A54" s="41">
        <v>2002</v>
      </c>
      <c r="B54" s="41">
        <v>516172.19</v>
      </c>
      <c r="C54" s="41"/>
      <c r="D54" s="79">
        <f t="shared" si="0"/>
        <v>0</v>
      </c>
      <c r="E54" s="77"/>
    </row>
    <row r="55" spans="1:5">
      <c r="A55" s="41">
        <v>2003</v>
      </c>
      <c r="B55" s="41">
        <v>521724.09</v>
      </c>
      <c r="C55" s="41"/>
      <c r="D55" s="79">
        <f t="shared" si="0"/>
        <v>0</v>
      </c>
      <c r="E55" s="77"/>
    </row>
    <row r="56" spans="1:5">
      <c r="A56" s="41">
        <v>2004</v>
      </c>
      <c r="B56" s="41">
        <v>541362.88</v>
      </c>
      <c r="C56" s="41"/>
      <c r="D56" s="79">
        <f t="shared" si="0"/>
        <v>0</v>
      </c>
      <c r="E56" s="77"/>
    </row>
    <row r="57" spans="1:5">
      <c r="A57" s="41">
        <v>2005</v>
      </c>
      <c r="B57" s="41">
        <v>562926.5</v>
      </c>
      <c r="C57" s="41"/>
      <c r="D57" s="79">
        <f t="shared" si="0"/>
        <v>0</v>
      </c>
      <c r="E57" s="77"/>
    </row>
    <row r="58" spans="1:5">
      <c r="A58" s="41">
        <v>2006</v>
      </c>
      <c r="B58" s="41">
        <v>568015.18999999994</v>
      </c>
      <c r="C58" s="41"/>
      <c r="D58" s="79">
        <f t="shared" si="0"/>
        <v>0</v>
      </c>
      <c r="E58" s="77"/>
    </row>
    <row r="59" spans="1:5">
      <c r="A59" s="41">
        <v>2007</v>
      </c>
      <c r="B59" s="41">
        <v>572712</v>
      </c>
      <c r="C59" s="41"/>
      <c r="D59" s="79">
        <f t="shared" si="0"/>
        <v>0</v>
      </c>
      <c r="E59" s="77"/>
    </row>
    <row r="60" spans="1:5">
      <c r="A60" s="41">
        <v>2008</v>
      </c>
      <c r="B60" s="41">
        <v>567346.18999999994</v>
      </c>
      <c r="C60" s="41"/>
      <c r="D60" s="79">
        <f t="shared" si="0"/>
        <v>0</v>
      </c>
      <c r="E60" s="77"/>
    </row>
    <row r="61" spans="1:5">
      <c r="A61" s="41">
        <v>2009</v>
      </c>
      <c r="B61" s="41">
        <v>543099.88</v>
      </c>
      <c r="C61" s="41"/>
      <c r="D61" s="79">
        <f t="shared" si="0"/>
        <v>0</v>
      </c>
      <c r="E61" s="77"/>
    </row>
    <row r="62" spans="1:5">
      <c r="A62" s="41">
        <v>2010</v>
      </c>
      <c r="B62" s="41">
        <v>545287.63</v>
      </c>
      <c r="C62" s="41"/>
      <c r="D62" s="79">
        <f t="shared" si="0"/>
        <v>0</v>
      </c>
      <c r="E62" s="77"/>
    </row>
    <row r="63" spans="1:5">
      <c r="A63" s="41">
        <v>2011</v>
      </c>
      <c r="B63" s="41">
        <v>544925.5</v>
      </c>
      <c r="C63" s="41"/>
      <c r="D63" s="79">
        <f t="shared" si="0"/>
        <v>0</v>
      </c>
      <c r="E63" s="77"/>
    </row>
    <row r="64" spans="1:5">
      <c r="A64" s="41">
        <v>2012</v>
      </c>
      <c r="B64" s="41">
        <v>552591.38</v>
      </c>
      <c r="C64" s="41"/>
      <c r="D64" s="79">
        <f t="shared" si="0"/>
        <v>0</v>
      </c>
      <c r="E64" s="77"/>
    </row>
    <row r="65" spans="1:5">
      <c r="A65" s="41">
        <v>2013</v>
      </c>
      <c r="B65" s="41">
        <v>551001.38</v>
      </c>
      <c r="C65" s="41"/>
      <c r="D65" s="79">
        <f t="shared" si="0"/>
        <v>0</v>
      </c>
      <c r="E65" s="77"/>
    </row>
    <row r="66" spans="1:5">
      <c r="A66" s="41">
        <v>2014</v>
      </c>
      <c r="B66" s="41">
        <v>566772</v>
      </c>
      <c r="C66" s="41"/>
      <c r="D66" s="79">
        <f t="shared" si="0"/>
        <v>0</v>
      </c>
      <c r="E66" s="77"/>
    </row>
    <row r="67" spans="1:5">
      <c r="A67" s="41">
        <v>2015</v>
      </c>
      <c r="B67" s="41">
        <v>570925.81000000006</v>
      </c>
      <c r="C67" s="41"/>
      <c r="D67" s="79">
        <f t="shared" si="0"/>
        <v>0</v>
      </c>
      <c r="E67" s="77"/>
    </row>
    <row r="68" spans="1:5">
      <c r="A68" s="41">
        <v>2016</v>
      </c>
      <c r="B68" s="41">
        <v>563231.38</v>
      </c>
      <c r="C68" s="41"/>
      <c r="D68" s="79">
        <f t="shared" si="0"/>
        <v>0</v>
      </c>
      <c r="E68" s="77"/>
    </row>
    <row r="69" spans="1:5">
      <c r="A69" s="41">
        <v>2017</v>
      </c>
      <c r="B69" s="41">
        <v>573325.81000000006</v>
      </c>
      <c r="C69" s="41"/>
      <c r="D69" s="79">
        <f t="shared" si="0"/>
        <v>0</v>
      </c>
      <c r="E69" s="77"/>
    </row>
    <row r="70" spans="1:5">
      <c r="A70" s="41">
        <v>2018</v>
      </c>
      <c r="B70" s="41">
        <v>575677</v>
      </c>
      <c r="C70" s="41"/>
      <c r="D70" s="79">
        <f t="shared" si="0"/>
        <v>0</v>
      </c>
      <c r="E70" s="77"/>
    </row>
  </sheetData>
  <sortState xmlns:xlrd2="http://schemas.microsoft.com/office/spreadsheetml/2017/richdata2" ref="D2:E55">
    <sortCondition ref="D2:D55"/>
  </sortState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2CBA-88F3-6D49-BB6E-907CA70CCAA8}">
  <dimension ref="A1:K106"/>
  <sheetViews>
    <sheetView topLeftCell="A65" workbookViewId="0">
      <selection activeCell="E105" sqref="E71:E105"/>
    </sheetView>
  </sheetViews>
  <sheetFormatPr baseColWidth="10" defaultRowHeight="20"/>
  <sheetData>
    <row r="1" spans="1:10">
      <c r="A1" s="88" t="s">
        <v>0</v>
      </c>
      <c r="B1" s="88"/>
      <c r="C1" s="88"/>
      <c r="D1" s="88"/>
      <c r="E1" s="89" t="s">
        <v>6</v>
      </c>
      <c r="F1" s="89"/>
      <c r="G1" s="89"/>
      <c r="H1" s="97" t="s">
        <v>1</v>
      </c>
      <c r="I1" s="97"/>
      <c r="J1" s="97"/>
    </row>
    <row r="2" spans="1:10">
      <c r="A2" s="87" t="s">
        <v>2</v>
      </c>
      <c r="B2" s="87" t="s">
        <v>3</v>
      </c>
      <c r="C2" s="87" t="s">
        <v>4</v>
      </c>
      <c r="D2" s="87" t="s">
        <v>5</v>
      </c>
      <c r="E2" s="87" t="s">
        <v>3</v>
      </c>
      <c r="F2" s="87" t="s">
        <v>4</v>
      </c>
      <c r="G2" s="87" t="s">
        <v>5</v>
      </c>
      <c r="H2" s="87" t="s">
        <v>3</v>
      </c>
      <c r="I2" s="87" t="s">
        <v>4</v>
      </c>
      <c r="J2" s="87" t="s">
        <v>5</v>
      </c>
    </row>
    <row r="3" spans="1:10">
      <c r="A3" s="87"/>
      <c r="B3" s="87"/>
      <c r="C3" s="87"/>
      <c r="D3" s="87"/>
      <c r="E3" s="87"/>
      <c r="F3" s="87"/>
      <c r="G3" s="87"/>
      <c r="H3" s="87"/>
      <c r="I3" s="87"/>
      <c r="J3" s="87"/>
    </row>
    <row r="4" spans="1:10">
      <c r="A4" s="14">
        <f>'Posttax Min, Max, Mean'!B3</f>
        <v>1913</v>
      </c>
      <c r="B4" s="1" t="e">
        <f ca="1">LOOKUP(A4,'Posttax Calculation'!A:A,'Posttax Calculation'!$M$2:$M$104)</f>
        <v>#DIV/0!</v>
      </c>
      <c r="C4" s="1" t="e">
        <f ca="1">LOOKUP(A4,'Posttax Calculation'!A:A,'Posttax Calculation'!$N$2:$N$104)</f>
        <v>#DIV/0!</v>
      </c>
      <c r="D4" s="16" t="e">
        <f ca="1">LOOKUP(A4,'Posttax Calculation'!A:A,'Posttax Calculation'!$O$2:$O$104)</f>
        <v>#DIV/0!</v>
      </c>
      <c r="E4" s="63"/>
      <c r="F4" s="63"/>
      <c r="G4" s="63"/>
      <c r="H4" s="2" t="e">
        <f ca="1">E4/B4-1</f>
        <v>#DIV/0!</v>
      </c>
      <c r="I4" s="2" t="e">
        <f ca="1">F4/C4-1</f>
        <v>#DIV/0!</v>
      </c>
      <c r="J4" s="2" t="e">
        <f ca="1">G4/D4-1</f>
        <v>#DIV/0!</v>
      </c>
    </row>
    <row r="5" spans="1:10">
      <c r="A5" s="14">
        <f>'Posttax Min, Max, Mean'!B4</f>
        <v>1914</v>
      </c>
      <c r="B5" s="1" t="e">
        <f ca="1">LOOKUP(A5,'Posttax Calculation'!A:A,'Posttax Calculation'!$M$2:$M$104)</f>
        <v>#DIV/0!</v>
      </c>
      <c r="C5" s="1" t="e">
        <f ca="1">LOOKUP(A5,'Posttax Calculation'!A:A,'Posttax Calculation'!$N$2:$N$104)</f>
        <v>#DIV/0!</v>
      </c>
      <c r="D5" s="16" t="e">
        <f ca="1">LOOKUP(A5,'Posttax Calculation'!A:A,'Posttax Calculation'!$O$2:$O$104)</f>
        <v>#DIV/0!</v>
      </c>
      <c r="E5" s="63"/>
      <c r="F5" s="63"/>
      <c r="G5" s="63"/>
      <c r="H5" s="2" t="e">
        <f t="shared" ref="H5:H68" ca="1" si="0">E5/B5-1</f>
        <v>#DIV/0!</v>
      </c>
      <c r="I5" s="2" t="e">
        <f t="shared" ref="I5:I68" ca="1" si="1">F5/C5-1</f>
        <v>#DIV/0!</v>
      </c>
      <c r="J5" s="2" t="e">
        <f t="shared" ref="J5:J68" ca="1" si="2">G5/D5-1</f>
        <v>#DIV/0!</v>
      </c>
    </row>
    <row r="6" spans="1:10">
      <c r="A6" s="14">
        <f>'Posttax Min, Max, Mean'!B5</f>
        <v>1915</v>
      </c>
      <c r="B6" s="1" t="e">
        <f ca="1">LOOKUP(A6,'Posttax Calculation'!A:A,'Posttax Calculation'!$M$2:$M$104)</f>
        <v>#DIV/0!</v>
      </c>
      <c r="C6" s="1" t="e">
        <f ca="1">LOOKUP(A6,'Posttax Calculation'!A:A,'Posttax Calculation'!$N$2:$N$104)</f>
        <v>#DIV/0!</v>
      </c>
      <c r="D6" s="16" t="e">
        <f ca="1">LOOKUP(A6,'Posttax Calculation'!A:A,'Posttax Calculation'!$O$2:$O$104)</f>
        <v>#DIV/0!</v>
      </c>
      <c r="E6" s="63"/>
      <c r="F6" s="63"/>
      <c r="G6" s="63"/>
      <c r="H6" s="2" t="e">
        <f t="shared" ca="1" si="0"/>
        <v>#DIV/0!</v>
      </c>
      <c r="I6" s="2" t="e">
        <f t="shared" ca="1" si="1"/>
        <v>#DIV/0!</v>
      </c>
      <c r="J6" s="2" t="e">
        <f t="shared" ca="1" si="2"/>
        <v>#DIV/0!</v>
      </c>
    </row>
    <row r="7" spans="1:10">
      <c r="A7" s="14">
        <f>'Posttax Min, Max, Mean'!B6</f>
        <v>1916</v>
      </c>
      <c r="B7" s="1" t="e">
        <f ca="1">LOOKUP(A7,'Posttax Calculation'!A:A,'Posttax Calculation'!$M$2:$M$104)</f>
        <v>#DIV/0!</v>
      </c>
      <c r="C7" s="1" t="e">
        <f ca="1">LOOKUP(A7,'Posttax Calculation'!A:A,'Posttax Calculation'!$N$2:$N$104)</f>
        <v>#DIV/0!</v>
      </c>
      <c r="D7" s="16" t="e">
        <f ca="1">LOOKUP(A7,'Posttax Calculation'!A:A,'Posttax Calculation'!$O$2:$O$104)</f>
        <v>#DIV/0!</v>
      </c>
      <c r="E7" s="63"/>
      <c r="F7" s="63"/>
      <c r="G7" s="63"/>
      <c r="H7" s="2" t="e">
        <f t="shared" ca="1" si="0"/>
        <v>#DIV/0!</v>
      </c>
      <c r="I7" s="2" t="e">
        <f t="shared" ca="1" si="1"/>
        <v>#DIV/0!</v>
      </c>
      <c r="J7" s="2" t="e">
        <f t="shared" ca="1" si="2"/>
        <v>#DIV/0!</v>
      </c>
    </row>
    <row r="8" spans="1:10">
      <c r="A8" s="14">
        <f>'Posttax Min, Max, Mean'!B7</f>
        <v>1917</v>
      </c>
      <c r="B8" s="1" t="e">
        <f ca="1">LOOKUP(A8,'Posttax Calculation'!A:A,'Posttax Calculation'!$M$2:$M$104)</f>
        <v>#DIV/0!</v>
      </c>
      <c r="C8" s="1" t="e">
        <f ca="1">LOOKUP(A8,'Posttax Calculation'!A:A,'Posttax Calculation'!$N$2:$N$104)</f>
        <v>#DIV/0!</v>
      </c>
      <c r="D8" s="16" t="e">
        <f ca="1">LOOKUP(A8,'Posttax Calculation'!A:A,'Posttax Calculation'!$O$2:$O$104)</f>
        <v>#DIV/0!</v>
      </c>
      <c r="E8" s="63"/>
      <c r="F8" s="63"/>
      <c r="G8" s="63"/>
      <c r="H8" s="2" t="e">
        <f t="shared" ca="1" si="0"/>
        <v>#DIV/0!</v>
      </c>
      <c r="I8" s="2" t="e">
        <f t="shared" ca="1" si="1"/>
        <v>#DIV/0!</v>
      </c>
      <c r="J8" s="2" t="e">
        <f t="shared" ca="1" si="2"/>
        <v>#DIV/0!</v>
      </c>
    </row>
    <row r="9" spans="1:10">
      <c r="A9" s="14">
        <f>'Posttax Min, Max, Mean'!B8</f>
        <v>1918</v>
      </c>
      <c r="B9" s="1" t="e">
        <f ca="1">LOOKUP(A9,'Posttax Calculation'!A:A,'Posttax Calculation'!$M$2:$M$104)</f>
        <v>#DIV/0!</v>
      </c>
      <c r="C9" s="1" t="e">
        <f ca="1">LOOKUP(A9,'Posttax Calculation'!A:A,'Posttax Calculation'!$N$2:$N$104)</f>
        <v>#DIV/0!</v>
      </c>
      <c r="D9" s="16" t="e">
        <f ca="1">LOOKUP(A9,'Posttax Calculation'!A:A,'Posttax Calculation'!$O$2:$O$104)</f>
        <v>#DIV/0!</v>
      </c>
      <c r="E9" s="63"/>
      <c r="F9" s="63"/>
      <c r="G9" s="63"/>
      <c r="H9" s="2" t="e">
        <f t="shared" ca="1" si="0"/>
        <v>#DIV/0!</v>
      </c>
      <c r="I9" s="2" t="e">
        <f t="shared" ca="1" si="1"/>
        <v>#DIV/0!</v>
      </c>
      <c r="J9" s="2" t="e">
        <f t="shared" ca="1" si="2"/>
        <v>#DIV/0!</v>
      </c>
    </row>
    <row r="10" spans="1:10">
      <c r="A10" s="14">
        <f>'Posttax Min, Max, Mean'!B9</f>
        <v>1919</v>
      </c>
      <c r="B10" s="1" t="e">
        <f ca="1">LOOKUP(A10,'Posttax Calculation'!A:A,'Posttax Calculation'!$M$2:$M$104)</f>
        <v>#DIV/0!</v>
      </c>
      <c r="C10" s="1" t="e">
        <f ca="1">LOOKUP(A10,'Posttax Calculation'!A:A,'Posttax Calculation'!$N$2:$N$104)</f>
        <v>#DIV/0!</v>
      </c>
      <c r="D10" s="16" t="e">
        <f ca="1">LOOKUP(A10,'Posttax Calculation'!A:A,'Posttax Calculation'!$O$2:$O$104)</f>
        <v>#DIV/0!</v>
      </c>
      <c r="E10" s="63"/>
      <c r="F10" s="63"/>
      <c r="G10" s="63"/>
      <c r="H10" s="2" t="e">
        <f t="shared" ca="1" si="0"/>
        <v>#DIV/0!</v>
      </c>
      <c r="I10" s="2" t="e">
        <f t="shared" ca="1" si="1"/>
        <v>#DIV/0!</v>
      </c>
      <c r="J10" s="2" t="e">
        <f t="shared" ca="1" si="2"/>
        <v>#DIV/0!</v>
      </c>
    </row>
    <row r="11" spans="1:10">
      <c r="A11" s="14">
        <f>'Posttax Min, Max, Mean'!B10</f>
        <v>1920</v>
      </c>
      <c r="B11" s="1" t="e">
        <f ca="1">LOOKUP(A11,'Posttax Calculation'!A:A,'Posttax Calculation'!$M$2:$M$104)</f>
        <v>#DIV/0!</v>
      </c>
      <c r="C11" s="1" t="e">
        <f ca="1">LOOKUP(A11,'Posttax Calculation'!A:A,'Posttax Calculation'!$N$2:$N$104)</f>
        <v>#DIV/0!</v>
      </c>
      <c r="D11" s="16" t="e">
        <f ca="1">LOOKUP(A11,'Posttax Calculation'!A:A,'Posttax Calculation'!$O$2:$O$104)</f>
        <v>#DIV/0!</v>
      </c>
      <c r="E11" s="63"/>
      <c r="F11" s="63"/>
      <c r="G11" s="63"/>
      <c r="H11" s="2" t="e">
        <f t="shared" ca="1" si="0"/>
        <v>#DIV/0!</v>
      </c>
      <c r="I11" s="2" t="e">
        <f t="shared" ca="1" si="1"/>
        <v>#DIV/0!</v>
      </c>
      <c r="J11" s="2" t="e">
        <f t="shared" ca="1" si="2"/>
        <v>#DIV/0!</v>
      </c>
    </row>
    <row r="12" spans="1:10">
      <c r="A12" s="14">
        <f>'Posttax Min, Max, Mean'!B11</f>
        <v>1921</v>
      </c>
      <c r="B12" s="1" t="e">
        <f ca="1">LOOKUP(A12,'Posttax Calculation'!A:A,'Posttax Calculation'!$M$2:$M$104)</f>
        <v>#DIV/0!</v>
      </c>
      <c r="C12" s="1" t="e">
        <f ca="1">LOOKUP(A12,'Posttax Calculation'!A:A,'Posttax Calculation'!$N$2:$N$104)</f>
        <v>#DIV/0!</v>
      </c>
      <c r="D12" s="16" t="e">
        <f ca="1">LOOKUP(A12,'Posttax Calculation'!A:A,'Posttax Calculation'!$O$2:$O$104)</f>
        <v>#DIV/0!</v>
      </c>
      <c r="E12" s="63"/>
      <c r="F12" s="63"/>
      <c r="G12" s="63"/>
      <c r="H12" s="2" t="e">
        <f t="shared" ca="1" si="0"/>
        <v>#DIV/0!</v>
      </c>
      <c r="I12" s="2" t="e">
        <f t="shared" ca="1" si="1"/>
        <v>#DIV/0!</v>
      </c>
      <c r="J12" s="2" t="e">
        <f t="shared" ca="1" si="2"/>
        <v>#DIV/0!</v>
      </c>
    </row>
    <row r="13" spans="1:10">
      <c r="A13" s="14">
        <f>'Posttax Min, Max, Mean'!B12</f>
        <v>1922</v>
      </c>
      <c r="B13" s="1" t="e">
        <f ca="1">LOOKUP(A13,'Posttax Calculation'!A:A,'Posttax Calculation'!$M$2:$M$104)</f>
        <v>#DIV/0!</v>
      </c>
      <c r="C13" s="1" t="e">
        <f ca="1">LOOKUP(A13,'Posttax Calculation'!A:A,'Posttax Calculation'!$N$2:$N$104)</f>
        <v>#DIV/0!</v>
      </c>
      <c r="D13" s="16" t="e">
        <f ca="1">LOOKUP(A13,'Posttax Calculation'!A:A,'Posttax Calculation'!$O$2:$O$104)</f>
        <v>#DIV/0!</v>
      </c>
      <c r="E13" s="63"/>
      <c r="F13" s="63"/>
      <c r="G13" s="63"/>
      <c r="H13" s="2" t="e">
        <f t="shared" ca="1" si="0"/>
        <v>#DIV/0!</v>
      </c>
      <c r="I13" s="2" t="e">
        <f t="shared" ca="1" si="1"/>
        <v>#DIV/0!</v>
      </c>
      <c r="J13" s="2" t="e">
        <f t="shared" ca="1" si="2"/>
        <v>#DIV/0!</v>
      </c>
    </row>
    <row r="14" spans="1:10">
      <c r="A14" s="14">
        <f>'Posttax Min, Max, Mean'!B13</f>
        <v>1923</v>
      </c>
      <c r="B14" s="1" t="e">
        <f ca="1">LOOKUP(A14,'Posttax Calculation'!A:A,'Posttax Calculation'!$M$2:$M$104)</f>
        <v>#DIV/0!</v>
      </c>
      <c r="C14" s="1" t="e">
        <f ca="1">LOOKUP(A14,'Posttax Calculation'!A:A,'Posttax Calculation'!$N$2:$N$104)</f>
        <v>#DIV/0!</v>
      </c>
      <c r="D14" s="16" t="e">
        <f ca="1">LOOKUP(A14,'Posttax Calculation'!A:A,'Posttax Calculation'!$O$2:$O$104)</f>
        <v>#DIV/0!</v>
      </c>
      <c r="E14" s="63"/>
      <c r="F14" s="63"/>
      <c r="G14" s="63"/>
      <c r="H14" s="2" t="e">
        <f t="shared" ca="1" si="0"/>
        <v>#DIV/0!</v>
      </c>
      <c r="I14" s="2" t="e">
        <f t="shared" ca="1" si="1"/>
        <v>#DIV/0!</v>
      </c>
      <c r="J14" s="2" t="e">
        <f t="shared" ca="1" si="2"/>
        <v>#DIV/0!</v>
      </c>
    </row>
    <row r="15" spans="1:10">
      <c r="A15" s="14">
        <f>'Posttax Min, Max, Mean'!B14</f>
        <v>1924</v>
      </c>
      <c r="B15" s="1" t="e">
        <f ca="1">LOOKUP(A15,'Posttax Calculation'!A:A,'Posttax Calculation'!$M$2:$M$104)</f>
        <v>#DIV/0!</v>
      </c>
      <c r="C15" s="1" t="e">
        <f ca="1">LOOKUP(A15,'Posttax Calculation'!A:A,'Posttax Calculation'!$N$2:$N$104)</f>
        <v>#DIV/0!</v>
      </c>
      <c r="D15" s="16" t="e">
        <f ca="1">LOOKUP(A15,'Posttax Calculation'!A:A,'Posttax Calculation'!$O$2:$O$104)</f>
        <v>#DIV/0!</v>
      </c>
      <c r="E15" s="63"/>
      <c r="F15" s="63"/>
      <c r="G15" s="63"/>
      <c r="H15" s="2" t="e">
        <f t="shared" ca="1" si="0"/>
        <v>#DIV/0!</v>
      </c>
      <c r="I15" s="2" t="e">
        <f t="shared" ca="1" si="1"/>
        <v>#DIV/0!</v>
      </c>
      <c r="J15" s="2" t="e">
        <f t="shared" ca="1" si="2"/>
        <v>#DIV/0!</v>
      </c>
    </row>
    <row r="16" spans="1:10">
      <c r="A16" s="14">
        <f>'Posttax Min, Max, Mean'!B15</f>
        <v>1925</v>
      </c>
      <c r="B16" s="1" t="e">
        <f ca="1">LOOKUP(A16,'Posttax Calculation'!A:A,'Posttax Calculation'!$M$2:$M$104)</f>
        <v>#DIV/0!</v>
      </c>
      <c r="C16" s="1" t="e">
        <f ca="1">LOOKUP(A16,'Posttax Calculation'!A:A,'Posttax Calculation'!$N$2:$N$104)</f>
        <v>#DIV/0!</v>
      </c>
      <c r="D16" s="16" t="e">
        <f ca="1">LOOKUP(A16,'Posttax Calculation'!A:A,'Posttax Calculation'!$O$2:$O$104)</f>
        <v>#DIV/0!</v>
      </c>
      <c r="E16" s="63"/>
      <c r="F16" s="63"/>
      <c r="G16" s="63"/>
      <c r="H16" s="2" t="e">
        <f t="shared" ca="1" si="0"/>
        <v>#DIV/0!</v>
      </c>
      <c r="I16" s="2" t="e">
        <f t="shared" ca="1" si="1"/>
        <v>#DIV/0!</v>
      </c>
      <c r="J16" s="2" t="e">
        <f t="shared" ca="1" si="2"/>
        <v>#DIV/0!</v>
      </c>
    </row>
    <row r="17" spans="1:10">
      <c r="A17" s="14">
        <f>'Posttax Min, Max, Mean'!B16</f>
        <v>1926</v>
      </c>
      <c r="B17" s="1" t="e">
        <f ca="1">LOOKUP(A17,'Posttax Calculation'!A:A,'Posttax Calculation'!$M$2:$M$104)</f>
        <v>#DIV/0!</v>
      </c>
      <c r="C17" s="1" t="e">
        <f ca="1">LOOKUP(A17,'Posttax Calculation'!A:A,'Posttax Calculation'!$N$2:$N$104)</f>
        <v>#DIV/0!</v>
      </c>
      <c r="D17" s="16" t="e">
        <f ca="1">LOOKUP(A17,'Posttax Calculation'!A:A,'Posttax Calculation'!$O$2:$O$104)</f>
        <v>#DIV/0!</v>
      </c>
      <c r="E17" s="63"/>
      <c r="F17" s="63"/>
      <c r="G17" s="63"/>
      <c r="H17" s="2" t="e">
        <f t="shared" ca="1" si="0"/>
        <v>#DIV/0!</v>
      </c>
      <c r="I17" s="2" t="e">
        <f t="shared" ca="1" si="1"/>
        <v>#DIV/0!</v>
      </c>
      <c r="J17" s="2" t="e">
        <f t="shared" ca="1" si="2"/>
        <v>#DIV/0!</v>
      </c>
    </row>
    <row r="18" spans="1:10">
      <c r="A18" s="14">
        <f>'Posttax Min, Max, Mean'!B17</f>
        <v>1927</v>
      </c>
      <c r="B18" s="1" t="e">
        <f ca="1">LOOKUP(A18,'Posttax Calculation'!A:A,'Posttax Calculation'!$M$2:$M$104)</f>
        <v>#DIV/0!</v>
      </c>
      <c r="C18" s="1" t="e">
        <f ca="1">LOOKUP(A18,'Posttax Calculation'!A:A,'Posttax Calculation'!$N$2:$N$104)</f>
        <v>#DIV/0!</v>
      </c>
      <c r="D18" s="16" t="e">
        <f ca="1">LOOKUP(A18,'Posttax Calculation'!A:A,'Posttax Calculation'!$O$2:$O$104)</f>
        <v>#DIV/0!</v>
      </c>
      <c r="E18" s="63"/>
      <c r="F18" s="63"/>
      <c r="G18" s="63"/>
      <c r="H18" s="2" t="e">
        <f t="shared" ca="1" si="0"/>
        <v>#DIV/0!</v>
      </c>
      <c r="I18" s="2" t="e">
        <f t="shared" ca="1" si="1"/>
        <v>#DIV/0!</v>
      </c>
      <c r="J18" s="2" t="e">
        <f t="shared" ca="1" si="2"/>
        <v>#DIV/0!</v>
      </c>
    </row>
    <row r="19" spans="1:10">
      <c r="A19" s="14">
        <f>'Posttax Min, Max, Mean'!B18</f>
        <v>1928</v>
      </c>
      <c r="B19" s="1" t="e">
        <f ca="1">LOOKUP(A19,'Posttax Calculation'!A:A,'Posttax Calculation'!$M$2:$M$104)</f>
        <v>#DIV/0!</v>
      </c>
      <c r="C19" s="1" t="e">
        <f ca="1">LOOKUP(A19,'Posttax Calculation'!A:A,'Posttax Calculation'!$N$2:$N$104)</f>
        <v>#DIV/0!</v>
      </c>
      <c r="D19" s="16" t="e">
        <f ca="1">LOOKUP(A19,'Posttax Calculation'!A:A,'Posttax Calculation'!$O$2:$O$104)</f>
        <v>#DIV/0!</v>
      </c>
      <c r="E19" s="63"/>
      <c r="F19" s="63"/>
      <c r="G19" s="63"/>
      <c r="H19" s="2" t="e">
        <f t="shared" ca="1" si="0"/>
        <v>#DIV/0!</v>
      </c>
      <c r="I19" s="2" t="e">
        <f t="shared" ca="1" si="1"/>
        <v>#DIV/0!</v>
      </c>
      <c r="J19" s="2" t="e">
        <f t="shared" ca="1" si="2"/>
        <v>#DIV/0!</v>
      </c>
    </row>
    <row r="20" spans="1:10">
      <c r="A20" s="14">
        <f>'Posttax Min, Max, Mean'!B19</f>
        <v>1929</v>
      </c>
      <c r="B20" s="1" t="e">
        <f ca="1">LOOKUP(A20,'Posttax Calculation'!A:A,'Posttax Calculation'!$M$2:$M$104)</f>
        <v>#DIV/0!</v>
      </c>
      <c r="C20" s="1" t="e">
        <f ca="1">LOOKUP(A20,'Posttax Calculation'!A:A,'Posttax Calculation'!$N$2:$N$104)</f>
        <v>#DIV/0!</v>
      </c>
      <c r="D20" s="16" t="e">
        <f ca="1">LOOKUP(A20,'Posttax Calculation'!A:A,'Posttax Calculation'!$O$2:$O$104)</f>
        <v>#DIV/0!</v>
      </c>
      <c r="E20" s="63"/>
      <c r="F20" s="63"/>
      <c r="G20" s="63"/>
      <c r="H20" s="2" t="e">
        <f t="shared" ca="1" si="0"/>
        <v>#DIV/0!</v>
      </c>
      <c r="I20" s="2" t="e">
        <f t="shared" ca="1" si="1"/>
        <v>#DIV/0!</v>
      </c>
      <c r="J20" s="2" t="e">
        <f t="shared" ca="1" si="2"/>
        <v>#DIV/0!</v>
      </c>
    </row>
    <row r="21" spans="1:10">
      <c r="A21" s="14">
        <f>'Posttax Min, Max, Mean'!B20</f>
        <v>1930</v>
      </c>
      <c r="B21" s="1" t="e">
        <f ca="1">LOOKUP(A21,'Posttax Calculation'!A:A,'Posttax Calculation'!$M$2:$M$104)</f>
        <v>#DIV/0!</v>
      </c>
      <c r="C21" s="1" t="e">
        <f ca="1">LOOKUP(A21,'Posttax Calculation'!A:A,'Posttax Calculation'!$N$2:$N$104)</f>
        <v>#DIV/0!</v>
      </c>
      <c r="D21" s="16" t="e">
        <f ca="1">LOOKUP(A21,'Posttax Calculation'!A:A,'Posttax Calculation'!$O$2:$O$104)</f>
        <v>#DIV/0!</v>
      </c>
      <c r="E21" s="63"/>
      <c r="F21" s="63"/>
      <c r="G21" s="63"/>
      <c r="H21" s="2" t="e">
        <f t="shared" ca="1" si="0"/>
        <v>#DIV/0!</v>
      </c>
      <c r="I21" s="2" t="e">
        <f t="shared" ca="1" si="1"/>
        <v>#DIV/0!</v>
      </c>
      <c r="J21" s="2" t="e">
        <f t="shared" ca="1" si="2"/>
        <v>#DIV/0!</v>
      </c>
    </row>
    <row r="22" spans="1:10">
      <c r="A22" s="14">
        <f>'Posttax Min, Max, Mean'!B21</f>
        <v>1931</v>
      </c>
      <c r="B22" s="1" t="e">
        <f ca="1">LOOKUP(A22,'Posttax Calculation'!A:A,'Posttax Calculation'!$M$2:$M$104)</f>
        <v>#DIV/0!</v>
      </c>
      <c r="C22" s="1" t="e">
        <f ca="1">LOOKUP(A22,'Posttax Calculation'!A:A,'Posttax Calculation'!$N$2:$N$104)</f>
        <v>#DIV/0!</v>
      </c>
      <c r="D22" s="16" t="e">
        <f ca="1">LOOKUP(A22,'Posttax Calculation'!A:A,'Posttax Calculation'!$O$2:$O$104)</f>
        <v>#DIV/0!</v>
      </c>
      <c r="E22" s="63"/>
      <c r="F22" s="63"/>
      <c r="G22" s="63"/>
      <c r="H22" s="2" t="e">
        <f t="shared" ca="1" si="0"/>
        <v>#DIV/0!</v>
      </c>
      <c r="I22" s="2" t="e">
        <f t="shared" ca="1" si="1"/>
        <v>#DIV/0!</v>
      </c>
      <c r="J22" s="2" t="e">
        <f t="shared" ca="1" si="2"/>
        <v>#DIV/0!</v>
      </c>
    </row>
    <row r="23" spans="1:10">
      <c r="A23" s="14">
        <f>'Posttax Min, Max, Mean'!B22</f>
        <v>1932</v>
      </c>
      <c r="B23" s="1" t="e">
        <f ca="1">LOOKUP(A23,'Posttax Calculation'!A:A,'Posttax Calculation'!$M$2:$M$104)</f>
        <v>#DIV/0!</v>
      </c>
      <c r="C23" s="1" t="e">
        <f ca="1">LOOKUP(A23,'Posttax Calculation'!A:A,'Posttax Calculation'!$N$2:$N$104)</f>
        <v>#DIV/0!</v>
      </c>
      <c r="D23" s="16" t="e">
        <f ca="1">LOOKUP(A23,'Posttax Calculation'!A:A,'Posttax Calculation'!$O$2:$O$104)</f>
        <v>#DIV/0!</v>
      </c>
      <c r="E23" s="63"/>
      <c r="F23" s="63"/>
      <c r="G23" s="63"/>
      <c r="H23" s="2" t="e">
        <f t="shared" ca="1" si="0"/>
        <v>#DIV/0!</v>
      </c>
      <c r="I23" s="2" t="e">
        <f t="shared" ca="1" si="1"/>
        <v>#DIV/0!</v>
      </c>
      <c r="J23" s="2" t="e">
        <f t="shared" ca="1" si="2"/>
        <v>#DIV/0!</v>
      </c>
    </row>
    <row r="24" spans="1:10">
      <c r="A24" s="14">
        <f>'Posttax Min, Max, Mean'!B23</f>
        <v>1933</v>
      </c>
      <c r="B24" s="1" t="e">
        <f ca="1">LOOKUP(A24,'Posttax Calculation'!A:A,'Posttax Calculation'!$M$2:$M$104)</f>
        <v>#DIV/0!</v>
      </c>
      <c r="C24" s="1" t="e">
        <f ca="1">LOOKUP(A24,'Posttax Calculation'!A:A,'Posttax Calculation'!$N$2:$N$104)</f>
        <v>#DIV/0!</v>
      </c>
      <c r="D24" s="16" t="e">
        <f ca="1">LOOKUP(A24,'Posttax Calculation'!A:A,'Posttax Calculation'!$O$2:$O$104)</f>
        <v>#DIV/0!</v>
      </c>
      <c r="E24" s="63"/>
      <c r="F24" s="63"/>
      <c r="G24" s="63"/>
      <c r="H24" s="2" t="e">
        <f t="shared" ca="1" si="0"/>
        <v>#DIV/0!</v>
      </c>
      <c r="I24" s="2" t="e">
        <f t="shared" ca="1" si="1"/>
        <v>#DIV/0!</v>
      </c>
      <c r="J24" s="2" t="e">
        <f t="shared" ca="1" si="2"/>
        <v>#DIV/0!</v>
      </c>
    </row>
    <row r="25" spans="1:10">
      <c r="A25" s="14">
        <f>'Posttax Min, Max, Mean'!B24</f>
        <v>1934</v>
      </c>
      <c r="B25" s="1" t="e">
        <f ca="1">LOOKUP(A25,'Posttax Calculation'!A:A,'Posttax Calculation'!$M$2:$M$104)</f>
        <v>#DIV/0!</v>
      </c>
      <c r="C25" s="1" t="e">
        <f ca="1">LOOKUP(A25,'Posttax Calculation'!A:A,'Posttax Calculation'!$N$2:$N$104)</f>
        <v>#DIV/0!</v>
      </c>
      <c r="D25" s="16" t="e">
        <f ca="1">LOOKUP(A25,'Posttax Calculation'!A:A,'Posttax Calculation'!$O$2:$O$104)</f>
        <v>#DIV/0!</v>
      </c>
      <c r="E25" s="63"/>
      <c r="F25" s="63"/>
      <c r="G25" s="63"/>
      <c r="H25" s="2" t="e">
        <f t="shared" ca="1" si="0"/>
        <v>#DIV/0!</v>
      </c>
      <c r="I25" s="2" t="e">
        <f t="shared" ca="1" si="1"/>
        <v>#DIV/0!</v>
      </c>
      <c r="J25" s="2" t="e">
        <f t="shared" ca="1" si="2"/>
        <v>#DIV/0!</v>
      </c>
    </row>
    <row r="26" spans="1:10">
      <c r="A26" s="14">
        <f>'Posttax Min, Max, Mean'!B25</f>
        <v>1935</v>
      </c>
      <c r="B26" s="1" t="e">
        <f ca="1">LOOKUP(A26,'Posttax Calculation'!A:A,'Posttax Calculation'!$M$2:$M$104)</f>
        <v>#DIV/0!</v>
      </c>
      <c r="C26" s="1" t="e">
        <f ca="1">LOOKUP(A26,'Posttax Calculation'!A:A,'Posttax Calculation'!$N$2:$N$104)</f>
        <v>#DIV/0!</v>
      </c>
      <c r="D26" s="16" t="e">
        <f ca="1">LOOKUP(A26,'Posttax Calculation'!A:A,'Posttax Calculation'!$O$2:$O$104)</f>
        <v>#DIV/0!</v>
      </c>
      <c r="E26" s="63"/>
      <c r="F26" s="63"/>
      <c r="G26" s="63"/>
      <c r="H26" s="2" t="e">
        <f t="shared" ca="1" si="0"/>
        <v>#DIV/0!</v>
      </c>
      <c r="I26" s="2" t="e">
        <f t="shared" ca="1" si="1"/>
        <v>#DIV/0!</v>
      </c>
      <c r="J26" s="2" t="e">
        <f t="shared" ca="1" si="2"/>
        <v>#DIV/0!</v>
      </c>
    </row>
    <row r="27" spans="1:10">
      <c r="A27" s="14">
        <f>'Posttax Min, Max, Mean'!B26</f>
        <v>1936</v>
      </c>
      <c r="B27" s="1" t="e">
        <f ca="1">LOOKUP(A27,'Posttax Calculation'!A:A,'Posttax Calculation'!$M$2:$M$104)</f>
        <v>#DIV/0!</v>
      </c>
      <c r="C27" s="1" t="e">
        <f ca="1">LOOKUP(A27,'Posttax Calculation'!A:A,'Posttax Calculation'!$N$2:$N$104)</f>
        <v>#DIV/0!</v>
      </c>
      <c r="D27" s="16" t="e">
        <f ca="1">LOOKUP(A27,'Posttax Calculation'!A:A,'Posttax Calculation'!$O$2:$O$104)</f>
        <v>#DIV/0!</v>
      </c>
      <c r="E27" s="63"/>
      <c r="F27" s="63"/>
      <c r="G27" s="63"/>
      <c r="H27" s="2" t="e">
        <f t="shared" ca="1" si="0"/>
        <v>#DIV/0!</v>
      </c>
      <c r="I27" s="2" t="e">
        <f t="shared" ca="1" si="1"/>
        <v>#DIV/0!</v>
      </c>
      <c r="J27" s="2" t="e">
        <f t="shared" ca="1" si="2"/>
        <v>#DIV/0!</v>
      </c>
    </row>
    <row r="28" spans="1:10">
      <c r="A28" s="14">
        <f>'Posttax Min, Max, Mean'!B27</f>
        <v>1937</v>
      </c>
      <c r="B28" s="1" t="e">
        <f ca="1">LOOKUP(A28,'Posttax Calculation'!A:A,'Posttax Calculation'!$M$2:$M$104)</f>
        <v>#DIV/0!</v>
      </c>
      <c r="C28" s="1" t="e">
        <f ca="1">LOOKUP(A28,'Posttax Calculation'!A:A,'Posttax Calculation'!$N$2:$N$104)</f>
        <v>#DIV/0!</v>
      </c>
      <c r="D28" s="16" t="e">
        <f ca="1">LOOKUP(A28,'Posttax Calculation'!A:A,'Posttax Calculation'!$O$2:$O$104)</f>
        <v>#DIV/0!</v>
      </c>
      <c r="E28" s="63"/>
      <c r="F28" s="63"/>
      <c r="G28" s="63"/>
      <c r="H28" s="2" t="e">
        <f t="shared" ca="1" si="0"/>
        <v>#DIV/0!</v>
      </c>
      <c r="I28" s="2" t="e">
        <f t="shared" ca="1" si="1"/>
        <v>#DIV/0!</v>
      </c>
      <c r="J28" s="2" t="e">
        <f t="shared" ca="1" si="2"/>
        <v>#DIV/0!</v>
      </c>
    </row>
    <row r="29" spans="1:10">
      <c r="A29" s="14">
        <f>'Posttax Min, Max, Mean'!B28</f>
        <v>1938</v>
      </c>
      <c r="B29" s="1" t="e">
        <f ca="1">LOOKUP(A29,'Posttax Calculation'!A:A,'Posttax Calculation'!$M$2:$M$104)</f>
        <v>#DIV/0!</v>
      </c>
      <c r="C29" s="1" t="e">
        <f ca="1">LOOKUP(A29,'Posttax Calculation'!A:A,'Posttax Calculation'!$N$2:$N$104)</f>
        <v>#DIV/0!</v>
      </c>
      <c r="D29" s="16" t="e">
        <f ca="1">LOOKUP(A29,'Posttax Calculation'!A:A,'Posttax Calculation'!$O$2:$O$104)</f>
        <v>#DIV/0!</v>
      </c>
      <c r="E29" s="63"/>
      <c r="F29" s="63"/>
      <c r="G29" s="63"/>
      <c r="H29" s="2" t="e">
        <f t="shared" ca="1" si="0"/>
        <v>#DIV/0!</v>
      </c>
      <c r="I29" s="2" t="e">
        <f t="shared" ca="1" si="1"/>
        <v>#DIV/0!</v>
      </c>
      <c r="J29" s="2" t="e">
        <f t="shared" ca="1" si="2"/>
        <v>#DIV/0!</v>
      </c>
    </row>
    <row r="30" spans="1:10">
      <c r="A30" s="14">
        <f>'Posttax Min, Max, Mean'!B29</f>
        <v>1939</v>
      </c>
      <c r="B30" s="1" t="e">
        <f ca="1">LOOKUP(A30,'Posttax Calculation'!A:A,'Posttax Calculation'!$M$2:$M$104)</f>
        <v>#DIV/0!</v>
      </c>
      <c r="C30" s="1" t="e">
        <f ca="1">LOOKUP(A30,'Posttax Calculation'!A:A,'Posttax Calculation'!$N$2:$N$104)</f>
        <v>#DIV/0!</v>
      </c>
      <c r="D30" s="16" t="e">
        <f ca="1">LOOKUP(A30,'Posttax Calculation'!A:A,'Posttax Calculation'!$O$2:$O$104)</f>
        <v>#DIV/0!</v>
      </c>
      <c r="E30" s="63"/>
      <c r="F30" s="63"/>
      <c r="G30" s="63"/>
      <c r="H30" s="2" t="e">
        <f t="shared" ca="1" si="0"/>
        <v>#DIV/0!</v>
      </c>
      <c r="I30" s="2" t="e">
        <f t="shared" ca="1" si="1"/>
        <v>#DIV/0!</v>
      </c>
      <c r="J30" s="2" t="e">
        <f t="shared" ca="1" si="2"/>
        <v>#DIV/0!</v>
      </c>
    </row>
    <row r="31" spans="1:10">
      <c r="A31" s="14">
        <f>'Posttax Min, Max, Mean'!B30</f>
        <v>1940</v>
      </c>
      <c r="B31" s="1" t="e">
        <f ca="1">LOOKUP(A31,'Posttax Calculation'!A:A,'Posttax Calculation'!$M$2:$M$104)</f>
        <v>#DIV/0!</v>
      </c>
      <c r="C31" s="1" t="e">
        <f ca="1">LOOKUP(A31,'Posttax Calculation'!A:A,'Posttax Calculation'!$N$2:$N$104)</f>
        <v>#DIV/0!</v>
      </c>
      <c r="D31" s="16" t="e">
        <f ca="1">LOOKUP(A31,'Posttax Calculation'!A:A,'Posttax Calculation'!$O$2:$O$104)</f>
        <v>#DIV/0!</v>
      </c>
      <c r="E31" s="63"/>
      <c r="F31" s="63"/>
      <c r="G31" s="63"/>
      <c r="H31" s="2" t="e">
        <f t="shared" ca="1" si="0"/>
        <v>#DIV/0!</v>
      </c>
      <c r="I31" s="2" t="e">
        <f t="shared" ca="1" si="1"/>
        <v>#DIV/0!</v>
      </c>
      <c r="J31" s="2" t="e">
        <f t="shared" ca="1" si="2"/>
        <v>#DIV/0!</v>
      </c>
    </row>
    <row r="32" spans="1:10">
      <c r="A32" s="14">
        <f>'Posttax Min, Max, Mean'!B31</f>
        <v>1941</v>
      </c>
      <c r="B32" s="1" t="e">
        <f ca="1">LOOKUP(A32,'Posttax Calculation'!A:A,'Posttax Calculation'!$M$2:$M$104)</f>
        <v>#DIV/0!</v>
      </c>
      <c r="C32" s="1" t="e">
        <f ca="1">LOOKUP(A32,'Posttax Calculation'!A:A,'Posttax Calculation'!$N$2:$N$104)</f>
        <v>#DIV/0!</v>
      </c>
      <c r="D32" s="16" t="e">
        <f ca="1">LOOKUP(A32,'Posttax Calculation'!A:A,'Posttax Calculation'!$O$2:$O$104)</f>
        <v>#DIV/0!</v>
      </c>
      <c r="E32" s="63"/>
      <c r="F32" s="63"/>
      <c r="G32" s="63"/>
      <c r="H32" s="2" t="e">
        <f t="shared" ca="1" si="0"/>
        <v>#DIV/0!</v>
      </c>
      <c r="I32" s="2" t="e">
        <f t="shared" ca="1" si="1"/>
        <v>#DIV/0!</v>
      </c>
      <c r="J32" s="2" t="e">
        <f t="shared" ca="1" si="2"/>
        <v>#DIV/0!</v>
      </c>
    </row>
    <row r="33" spans="1:10">
      <c r="A33" s="14">
        <f>'Posttax Min, Max, Mean'!B32</f>
        <v>1942</v>
      </c>
      <c r="B33" s="1" t="e">
        <f ca="1">LOOKUP(A33,'Posttax Calculation'!A:A,'Posttax Calculation'!$M$2:$M$104)</f>
        <v>#DIV/0!</v>
      </c>
      <c r="C33" s="1" t="e">
        <f ca="1">LOOKUP(A33,'Posttax Calculation'!A:A,'Posttax Calculation'!$N$2:$N$104)</f>
        <v>#DIV/0!</v>
      </c>
      <c r="D33" s="16" t="e">
        <f ca="1">LOOKUP(A33,'Posttax Calculation'!A:A,'Posttax Calculation'!$O$2:$O$104)</f>
        <v>#DIV/0!</v>
      </c>
      <c r="E33" s="63"/>
      <c r="F33" s="63"/>
      <c r="G33" s="63"/>
      <c r="H33" s="2" t="e">
        <f t="shared" ca="1" si="0"/>
        <v>#DIV/0!</v>
      </c>
      <c r="I33" s="2" t="e">
        <f t="shared" ca="1" si="1"/>
        <v>#DIV/0!</v>
      </c>
      <c r="J33" s="2" t="e">
        <f t="shared" ca="1" si="2"/>
        <v>#DIV/0!</v>
      </c>
    </row>
    <row r="34" spans="1:10">
      <c r="A34" s="14">
        <f>'Posttax Min, Max, Mean'!B33</f>
        <v>1943</v>
      </c>
      <c r="B34" s="1" t="e">
        <f ca="1">LOOKUP(A34,'Posttax Calculation'!A:A,'Posttax Calculation'!$M$2:$M$104)</f>
        <v>#DIV/0!</v>
      </c>
      <c r="C34" s="1" t="e">
        <f ca="1">LOOKUP(A34,'Posttax Calculation'!A:A,'Posttax Calculation'!$N$2:$N$104)</f>
        <v>#DIV/0!</v>
      </c>
      <c r="D34" s="16" t="e">
        <f ca="1">LOOKUP(A34,'Posttax Calculation'!A:A,'Posttax Calculation'!$O$2:$O$104)</f>
        <v>#DIV/0!</v>
      </c>
      <c r="E34" s="63"/>
      <c r="F34" s="63"/>
      <c r="G34" s="63"/>
      <c r="H34" s="2" t="e">
        <f t="shared" ca="1" si="0"/>
        <v>#DIV/0!</v>
      </c>
      <c r="I34" s="2" t="e">
        <f t="shared" ca="1" si="1"/>
        <v>#DIV/0!</v>
      </c>
      <c r="J34" s="2" t="e">
        <f t="shared" ca="1" si="2"/>
        <v>#DIV/0!</v>
      </c>
    </row>
    <row r="35" spans="1:10">
      <c r="A35" s="14">
        <f>'Posttax Min, Max, Mean'!B34</f>
        <v>1944</v>
      </c>
      <c r="B35" s="1" t="e">
        <f ca="1">LOOKUP(A35,'Posttax Calculation'!A:A,'Posttax Calculation'!$M$2:$M$104)</f>
        <v>#DIV/0!</v>
      </c>
      <c r="C35" s="1" t="e">
        <f ca="1">LOOKUP(A35,'Posttax Calculation'!A:A,'Posttax Calculation'!$N$2:$N$104)</f>
        <v>#DIV/0!</v>
      </c>
      <c r="D35" s="16" t="e">
        <f ca="1">LOOKUP(A35,'Posttax Calculation'!A:A,'Posttax Calculation'!$O$2:$O$104)</f>
        <v>#DIV/0!</v>
      </c>
      <c r="E35" s="63"/>
      <c r="F35" s="63"/>
      <c r="G35" s="63"/>
      <c r="H35" s="2" t="e">
        <f t="shared" ca="1" si="0"/>
        <v>#DIV/0!</v>
      </c>
      <c r="I35" s="2" t="e">
        <f t="shared" ca="1" si="1"/>
        <v>#DIV/0!</v>
      </c>
      <c r="J35" s="2" t="e">
        <f t="shared" ca="1" si="2"/>
        <v>#DIV/0!</v>
      </c>
    </row>
    <row r="36" spans="1:10">
      <c r="A36" s="14">
        <f>'Posttax Min, Max, Mean'!B35</f>
        <v>1945</v>
      </c>
      <c r="B36" s="1" t="e">
        <f ca="1">LOOKUP(A36,'Posttax Calculation'!A:A,'Posttax Calculation'!$M$2:$M$104)</f>
        <v>#DIV/0!</v>
      </c>
      <c r="C36" s="1" t="e">
        <f ca="1">LOOKUP(A36,'Posttax Calculation'!A:A,'Posttax Calculation'!$N$2:$N$104)</f>
        <v>#DIV/0!</v>
      </c>
      <c r="D36" s="16" t="e">
        <f ca="1">LOOKUP(A36,'Posttax Calculation'!A:A,'Posttax Calculation'!$O$2:$O$104)</f>
        <v>#DIV/0!</v>
      </c>
      <c r="E36" s="63"/>
      <c r="F36" s="63"/>
      <c r="G36" s="63"/>
      <c r="H36" s="2" t="e">
        <f t="shared" ca="1" si="0"/>
        <v>#DIV/0!</v>
      </c>
      <c r="I36" s="2" t="e">
        <f t="shared" ca="1" si="1"/>
        <v>#DIV/0!</v>
      </c>
      <c r="J36" s="2" t="e">
        <f t="shared" ca="1" si="2"/>
        <v>#DIV/0!</v>
      </c>
    </row>
    <row r="37" spans="1:10">
      <c r="A37" s="14">
        <f>'Posttax Min, Max, Mean'!B36</f>
        <v>1946</v>
      </c>
      <c r="B37" s="1" t="e">
        <f ca="1">LOOKUP(A37,'Posttax Calculation'!A:A,'Posttax Calculation'!$M$2:$M$104)</f>
        <v>#DIV/0!</v>
      </c>
      <c r="C37" s="1" t="e">
        <f ca="1">LOOKUP(A37,'Posttax Calculation'!A:A,'Posttax Calculation'!$N$2:$N$104)</f>
        <v>#DIV/0!</v>
      </c>
      <c r="D37" s="16" t="e">
        <f ca="1">LOOKUP(A37,'Posttax Calculation'!A:A,'Posttax Calculation'!$O$2:$O$104)</f>
        <v>#DIV/0!</v>
      </c>
      <c r="E37" s="63"/>
      <c r="F37" s="63"/>
      <c r="G37" s="63"/>
      <c r="H37" s="2" t="e">
        <f t="shared" ca="1" si="0"/>
        <v>#DIV/0!</v>
      </c>
      <c r="I37" s="2" t="e">
        <f t="shared" ca="1" si="1"/>
        <v>#DIV/0!</v>
      </c>
      <c r="J37" s="2" t="e">
        <f t="shared" ca="1" si="2"/>
        <v>#DIV/0!</v>
      </c>
    </row>
    <row r="38" spans="1:10">
      <c r="A38" s="14">
        <f>'Posttax Min, Max, Mean'!B37</f>
        <v>1947</v>
      </c>
      <c r="B38" s="1" t="e">
        <f ca="1">LOOKUP(A38,'Posttax Calculation'!A:A,'Posttax Calculation'!$M$2:$M$104)</f>
        <v>#DIV/0!</v>
      </c>
      <c r="C38" s="1" t="e">
        <f ca="1">LOOKUP(A38,'Posttax Calculation'!A:A,'Posttax Calculation'!$N$2:$N$104)</f>
        <v>#DIV/0!</v>
      </c>
      <c r="D38" s="16" t="e">
        <f ca="1">LOOKUP(A38,'Posttax Calculation'!A:A,'Posttax Calculation'!$O$2:$O$104)</f>
        <v>#DIV/0!</v>
      </c>
      <c r="E38" s="63"/>
      <c r="F38" s="63"/>
      <c r="G38" s="63"/>
      <c r="H38" s="2" t="e">
        <f t="shared" ca="1" si="0"/>
        <v>#DIV/0!</v>
      </c>
      <c r="I38" s="2" t="e">
        <f t="shared" ca="1" si="1"/>
        <v>#DIV/0!</v>
      </c>
      <c r="J38" s="2" t="e">
        <f t="shared" ca="1" si="2"/>
        <v>#DIV/0!</v>
      </c>
    </row>
    <row r="39" spans="1:10">
      <c r="A39" s="14">
        <f>'Posttax Min, Max, Mean'!B38</f>
        <v>1948</v>
      </c>
      <c r="B39" s="1" t="e">
        <f ca="1">LOOKUP(A39,'Posttax Calculation'!A:A,'Posttax Calculation'!$M$2:$M$104)</f>
        <v>#DIV/0!</v>
      </c>
      <c r="C39" s="1" t="e">
        <f ca="1">LOOKUP(A39,'Posttax Calculation'!A:A,'Posttax Calculation'!$N$2:$N$104)</f>
        <v>#DIV/0!</v>
      </c>
      <c r="D39" s="16" t="e">
        <f ca="1">LOOKUP(A39,'Posttax Calculation'!A:A,'Posttax Calculation'!$O$2:$O$104)</f>
        <v>#DIV/0!</v>
      </c>
      <c r="E39" s="63"/>
      <c r="F39" s="63"/>
      <c r="G39" s="63"/>
      <c r="H39" s="2" t="e">
        <f t="shared" ca="1" si="0"/>
        <v>#DIV/0!</v>
      </c>
      <c r="I39" s="2" t="e">
        <f t="shared" ca="1" si="1"/>
        <v>#DIV/0!</v>
      </c>
      <c r="J39" s="2" t="e">
        <f t="shared" ca="1" si="2"/>
        <v>#DIV/0!</v>
      </c>
    </row>
    <row r="40" spans="1:10">
      <c r="A40" s="14">
        <f>'Posttax Min, Max, Mean'!B39</f>
        <v>1949</v>
      </c>
      <c r="B40" s="1" t="e">
        <f ca="1">LOOKUP(A40,'Posttax Calculation'!A:A,'Posttax Calculation'!$M$2:$M$104)</f>
        <v>#DIV/0!</v>
      </c>
      <c r="C40" s="1" t="e">
        <f ca="1">LOOKUP(A40,'Posttax Calculation'!A:A,'Posttax Calculation'!$N$2:$N$104)</f>
        <v>#DIV/0!</v>
      </c>
      <c r="D40" s="16" t="e">
        <f ca="1">LOOKUP(A40,'Posttax Calculation'!A:A,'Posttax Calculation'!$O$2:$O$104)</f>
        <v>#DIV/0!</v>
      </c>
      <c r="E40" s="63"/>
      <c r="F40" s="63"/>
      <c r="G40" s="63"/>
      <c r="H40" s="2" t="e">
        <f t="shared" ca="1" si="0"/>
        <v>#DIV/0!</v>
      </c>
      <c r="I40" s="2" t="e">
        <f t="shared" ca="1" si="1"/>
        <v>#DIV/0!</v>
      </c>
      <c r="J40" s="2" t="e">
        <f t="shared" ca="1" si="2"/>
        <v>#DIV/0!</v>
      </c>
    </row>
    <row r="41" spans="1:10">
      <c r="A41" s="14">
        <f>'Posttax Min, Max, Mean'!B40</f>
        <v>1950</v>
      </c>
      <c r="B41" s="1" t="e">
        <f ca="1">LOOKUP(A41,'Posttax Calculation'!A:A,'Posttax Calculation'!$M$2:$M$104)</f>
        <v>#DIV/0!</v>
      </c>
      <c r="C41" s="1" t="e">
        <f ca="1">LOOKUP(A41,'Posttax Calculation'!A:A,'Posttax Calculation'!$N$2:$N$104)</f>
        <v>#DIV/0!</v>
      </c>
      <c r="D41" s="16" t="e">
        <f ca="1">LOOKUP(A41,'Posttax Calculation'!A:A,'Posttax Calculation'!$O$2:$O$104)</f>
        <v>#DIV/0!</v>
      </c>
      <c r="E41" s="63"/>
      <c r="F41" s="63"/>
      <c r="G41" s="63"/>
      <c r="H41" s="2" t="e">
        <f t="shared" ca="1" si="0"/>
        <v>#DIV/0!</v>
      </c>
      <c r="I41" s="2" t="e">
        <f t="shared" ca="1" si="1"/>
        <v>#DIV/0!</v>
      </c>
      <c r="J41" s="2" t="e">
        <f t="shared" ca="1" si="2"/>
        <v>#DIV/0!</v>
      </c>
    </row>
    <row r="42" spans="1:10">
      <c r="A42" s="14">
        <f>'Posttax Min, Max, Mean'!B41</f>
        <v>1951</v>
      </c>
      <c r="B42" s="1" t="e">
        <f ca="1">LOOKUP(A42,'Posttax Calculation'!A:A,'Posttax Calculation'!$M$2:$M$104)</f>
        <v>#NUM!</v>
      </c>
      <c r="C42" s="1" t="e">
        <f ca="1">LOOKUP(A42,'Posttax Calculation'!A:A,'Posttax Calculation'!$N$2:$N$104)</f>
        <v>#NUM!</v>
      </c>
      <c r="D42" s="16" t="e">
        <f ca="1">LOOKUP(A42,'Posttax Calculation'!A:A,'Posttax Calculation'!$O$2:$O$104)</f>
        <v>#NUM!</v>
      </c>
      <c r="E42" s="63"/>
      <c r="F42" s="63"/>
      <c r="G42" s="63"/>
      <c r="H42" s="2" t="e">
        <f t="shared" ca="1" si="0"/>
        <v>#NUM!</v>
      </c>
      <c r="I42" s="2" t="e">
        <f t="shared" ca="1" si="1"/>
        <v>#NUM!</v>
      </c>
      <c r="J42" s="2" t="e">
        <f t="shared" ca="1" si="2"/>
        <v>#NUM!</v>
      </c>
    </row>
    <row r="43" spans="1:10">
      <c r="A43" s="14">
        <f>'Posttax Min, Max, Mean'!B42</f>
        <v>1952</v>
      </c>
      <c r="B43" s="1" t="e">
        <f ca="1">LOOKUP(A43,'Posttax Calculation'!A:A,'Posttax Calculation'!$M$2:$M$104)</f>
        <v>#NUM!</v>
      </c>
      <c r="C43" s="1" t="e">
        <f ca="1">LOOKUP(A43,'Posttax Calculation'!A:A,'Posttax Calculation'!$N$2:$N$104)</f>
        <v>#NUM!</v>
      </c>
      <c r="D43" s="16" t="e">
        <f ca="1">LOOKUP(A43,'Posttax Calculation'!A:A,'Posttax Calculation'!$O$2:$O$104)</f>
        <v>#NUM!</v>
      </c>
      <c r="E43" s="63"/>
      <c r="F43" s="63"/>
      <c r="G43" s="63"/>
      <c r="H43" s="2" t="e">
        <f t="shared" ca="1" si="0"/>
        <v>#NUM!</v>
      </c>
      <c r="I43" s="2" t="e">
        <f t="shared" ca="1" si="1"/>
        <v>#NUM!</v>
      </c>
      <c r="J43" s="2" t="e">
        <f t="shared" ca="1" si="2"/>
        <v>#NUM!</v>
      </c>
    </row>
    <row r="44" spans="1:10">
      <c r="A44" s="14">
        <f>'Posttax Min, Max, Mean'!B43</f>
        <v>1953</v>
      </c>
      <c r="B44" s="1" t="e">
        <f ca="1">LOOKUP(A44,'Posttax Calculation'!A:A,'Posttax Calculation'!$M$2:$M$104)</f>
        <v>#NUM!</v>
      </c>
      <c r="C44" s="1" t="e">
        <f ca="1">LOOKUP(A44,'Posttax Calculation'!A:A,'Posttax Calculation'!$N$2:$N$104)</f>
        <v>#NUM!</v>
      </c>
      <c r="D44" s="16" t="e">
        <f ca="1">LOOKUP(A44,'Posttax Calculation'!A:A,'Posttax Calculation'!$O$2:$O$104)</f>
        <v>#NUM!</v>
      </c>
      <c r="E44" s="63"/>
      <c r="F44" s="63"/>
      <c r="G44" s="63"/>
      <c r="H44" s="2" t="e">
        <f t="shared" ca="1" si="0"/>
        <v>#NUM!</v>
      </c>
      <c r="I44" s="2" t="e">
        <f t="shared" ca="1" si="1"/>
        <v>#NUM!</v>
      </c>
      <c r="J44" s="2" t="e">
        <f t="shared" ca="1" si="2"/>
        <v>#NUM!</v>
      </c>
    </row>
    <row r="45" spans="1:10">
      <c r="A45" s="14">
        <f>'Posttax Min, Max, Mean'!B44</f>
        <v>1954</v>
      </c>
      <c r="B45" s="1" t="e">
        <f ca="1">LOOKUP(A45,'Posttax Calculation'!A:A,'Posttax Calculation'!$M$2:$M$104)</f>
        <v>#NUM!</v>
      </c>
      <c r="C45" s="1" t="e">
        <f ca="1">LOOKUP(A45,'Posttax Calculation'!A:A,'Posttax Calculation'!$N$2:$N$104)</f>
        <v>#NUM!</v>
      </c>
      <c r="D45" s="16" t="e">
        <f ca="1">LOOKUP(A45,'Posttax Calculation'!A:A,'Posttax Calculation'!$O$2:$O$104)</f>
        <v>#NUM!</v>
      </c>
      <c r="E45" s="63"/>
      <c r="F45" s="63"/>
      <c r="G45" s="63"/>
      <c r="H45" s="2" t="e">
        <f t="shared" ca="1" si="0"/>
        <v>#NUM!</v>
      </c>
      <c r="I45" s="2" t="e">
        <f t="shared" ca="1" si="1"/>
        <v>#NUM!</v>
      </c>
      <c r="J45" s="2" t="e">
        <f t="shared" ca="1" si="2"/>
        <v>#NUM!</v>
      </c>
    </row>
    <row r="46" spans="1:10">
      <c r="A46" s="14">
        <f>'Posttax Min, Max, Mean'!B45</f>
        <v>1955</v>
      </c>
      <c r="B46" s="1" t="e">
        <f ca="1">LOOKUP(A46,'Posttax Calculation'!A:A,'Posttax Calculation'!$M$2:$M$104)</f>
        <v>#NUM!</v>
      </c>
      <c r="C46" s="1" t="e">
        <f ca="1">LOOKUP(A46,'Posttax Calculation'!A:A,'Posttax Calculation'!$N$2:$N$104)</f>
        <v>#NUM!</v>
      </c>
      <c r="D46" s="16" t="e">
        <f ca="1">LOOKUP(A46,'Posttax Calculation'!A:A,'Posttax Calculation'!$O$2:$O$104)</f>
        <v>#NUM!</v>
      </c>
      <c r="E46" s="63"/>
      <c r="F46" s="63"/>
      <c r="G46" s="63"/>
      <c r="H46" s="2" t="e">
        <f t="shared" ca="1" si="0"/>
        <v>#NUM!</v>
      </c>
      <c r="I46" s="2" t="e">
        <f t="shared" ca="1" si="1"/>
        <v>#NUM!</v>
      </c>
      <c r="J46" s="2" t="e">
        <f t="shared" ca="1" si="2"/>
        <v>#NUM!</v>
      </c>
    </row>
    <row r="47" spans="1:10">
      <c r="A47" s="14">
        <f>'Posttax Min, Max, Mean'!B46</f>
        <v>1956</v>
      </c>
      <c r="B47" s="1" t="e">
        <f ca="1">LOOKUP(A47,'Posttax Calculation'!A:A,'Posttax Calculation'!$M$2:$M$104)</f>
        <v>#NUM!</v>
      </c>
      <c r="C47" s="1" t="e">
        <f ca="1">LOOKUP(A47,'Posttax Calculation'!A:A,'Posttax Calculation'!$N$2:$N$104)</f>
        <v>#NUM!</v>
      </c>
      <c r="D47" s="16" t="e">
        <f ca="1">LOOKUP(A47,'Posttax Calculation'!A:A,'Posttax Calculation'!$O$2:$O$104)</f>
        <v>#NUM!</v>
      </c>
      <c r="E47" s="63"/>
      <c r="F47" s="63"/>
      <c r="G47" s="63"/>
      <c r="H47" s="2" t="e">
        <f t="shared" ca="1" si="0"/>
        <v>#NUM!</v>
      </c>
      <c r="I47" s="2" t="e">
        <f t="shared" ca="1" si="1"/>
        <v>#NUM!</v>
      </c>
      <c r="J47" s="2" t="e">
        <f t="shared" ca="1" si="2"/>
        <v>#NUM!</v>
      </c>
    </row>
    <row r="48" spans="1:10">
      <c r="A48" s="14">
        <f>'Posttax Min, Max, Mean'!B47</f>
        <v>1957</v>
      </c>
      <c r="B48" s="1" t="e">
        <f ca="1">LOOKUP(A48,'Posttax Calculation'!A:A,'Posttax Calculation'!$M$2:$M$104)</f>
        <v>#NUM!</v>
      </c>
      <c r="C48" s="1" t="e">
        <f ca="1">LOOKUP(A48,'Posttax Calculation'!A:A,'Posttax Calculation'!$N$2:$N$104)</f>
        <v>#NUM!</v>
      </c>
      <c r="D48" s="16" t="e">
        <f ca="1">LOOKUP(A48,'Posttax Calculation'!A:A,'Posttax Calculation'!$O$2:$O$104)</f>
        <v>#NUM!</v>
      </c>
      <c r="E48" s="63"/>
      <c r="F48" s="63"/>
      <c r="G48" s="63"/>
      <c r="H48" s="2" t="e">
        <f t="shared" ca="1" si="0"/>
        <v>#NUM!</v>
      </c>
      <c r="I48" s="2" t="e">
        <f t="shared" ca="1" si="1"/>
        <v>#NUM!</v>
      </c>
      <c r="J48" s="2" t="e">
        <f t="shared" ca="1" si="2"/>
        <v>#NUM!</v>
      </c>
    </row>
    <row r="49" spans="1:10">
      <c r="A49" s="14">
        <f>'Posttax Min, Max, Mean'!B48</f>
        <v>1958</v>
      </c>
      <c r="B49" s="1" t="e">
        <f ca="1">LOOKUP(A49,'Posttax Calculation'!A:A,'Posttax Calculation'!$M$2:$M$104)</f>
        <v>#NUM!</v>
      </c>
      <c r="C49" s="1" t="e">
        <f ca="1">LOOKUP(A49,'Posttax Calculation'!A:A,'Posttax Calculation'!$N$2:$N$104)</f>
        <v>#NUM!</v>
      </c>
      <c r="D49" s="16" t="e">
        <f ca="1">LOOKUP(A49,'Posttax Calculation'!A:A,'Posttax Calculation'!$O$2:$O$104)</f>
        <v>#NUM!</v>
      </c>
      <c r="E49" s="63"/>
      <c r="F49" s="63"/>
      <c r="G49" s="63"/>
      <c r="H49" s="2" t="e">
        <f t="shared" ca="1" si="0"/>
        <v>#NUM!</v>
      </c>
      <c r="I49" s="2" t="e">
        <f t="shared" ca="1" si="1"/>
        <v>#NUM!</v>
      </c>
      <c r="J49" s="2" t="e">
        <f t="shared" ca="1" si="2"/>
        <v>#NUM!</v>
      </c>
    </row>
    <row r="50" spans="1:10">
      <c r="A50" s="14">
        <f>'Posttax Min, Max, Mean'!B49</f>
        <v>1959</v>
      </c>
      <c r="B50" s="1" t="e">
        <f ca="1">LOOKUP(A50,'Posttax Calculation'!A:A,'Posttax Calculation'!$M$2:$M$104)</f>
        <v>#REF!</v>
      </c>
      <c r="C50" s="1" t="e">
        <f ca="1">LOOKUP(A50,'Posttax Calculation'!A:A,'Posttax Calculation'!$N$2:$N$104)</f>
        <v>#REF!</v>
      </c>
      <c r="D50" s="16" t="e">
        <f ca="1">LOOKUP(A50,'Posttax Calculation'!A:A,'Posttax Calculation'!$O$2:$O$104)</f>
        <v>#REF!</v>
      </c>
      <c r="E50" s="63"/>
      <c r="F50" s="63"/>
      <c r="G50" s="63"/>
      <c r="H50" s="2" t="e">
        <f t="shared" ca="1" si="0"/>
        <v>#REF!</v>
      </c>
      <c r="I50" s="2" t="e">
        <f t="shared" ca="1" si="1"/>
        <v>#REF!</v>
      </c>
      <c r="J50" s="2" t="e">
        <f t="shared" ca="1" si="2"/>
        <v>#REF!</v>
      </c>
    </row>
    <row r="51" spans="1:10">
      <c r="A51" s="14">
        <f>'Posttax Min, Max, Mean'!B50</f>
        <v>1960</v>
      </c>
      <c r="B51" s="1" t="e">
        <f ca="1">LOOKUP(A51,'Posttax Calculation'!A:A,'Posttax Calculation'!$M$2:$M$104)</f>
        <v>#NUM!</v>
      </c>
      <c r="C51" s="1" t="e">
        <f ca="1">LOOKUP(A51,'Posttax Calculation'!A:A,'Posttax Calculation'!$N$2:$N$104)</f>
        <v>#NUM!</v>
      </c>
      <c r="D51" s="16" t="e">
        <f ca="1">LOOKUP(A51,'Posttax Calculation'!A:A,'Posttax Calculation'!$O$2:$O$104)</f>
        <v>#NUM!</v>
      </c>
      <c r="E51" s="63"/>
      <c r="F51" s="63"/>
      <c r="G51" s="63"/>
      <c r="H51" s="2" t="e">
        <f t="shared" ca="1" si="0"/>
        <v>#NUM!</v>
      </c>
      <c r="I51" s="2" t="e">
        <f t="shared" ca="1" si="1"/>
        <v>#NUM!</v>
      </c>
      <c r="J51" s="2" t="e">
        <f t="shared" ca="1" si="2"/>
        <v>#NUM!</v>
      </c>
    </row>
    <row r="52" spans="1:10">
      <c r="A52" s="14">
        <f>'Posttax Min, Max, Mean'!B51</f>
        <v>1961</v>
      </c>
      <c r="B52" s="1" t="e">
        <f ca="1">LOOKUP(A52,'Posttax Calculation'!A:A,'Posttax Calculation'!$M$2:$M$104)</f>
        <v>#NUM!</v>
      </c>
      <c r="C52" s="1" t="e">
        <f ca="1">LOOKUP(A52,'Posttax Calculation'!A:A,'Posttax Calculation'!$N$2:$N$104)</f>
        <v>#NUM!</v>
      </c>
      <c r="D52" s="16" t="e">
        <f ca="1">LOOKUP(A52,'Posttax Calculation'!A:A,'Posttax Calculation'!$O$2:$O$104)</f>
        <v>#NUM!</v>
      </c>
      <c r="E52" s="63"/>
      <c r="F52" s="63"/>
      <c r="G52" s="63"/>
      <c r="H52" s="2" t="e">
        <f t="shared" ca="1" si="0"/>
        <v>#NUM!</v>
      </c>
      <c r="I52" s="2" t="e">
        <f t="shared" ca="1" si="1"/>
        <v>#NUM!</v>
      </c>
      <c r="J52" s="2" t="e">
        <f t="shared" ca="1" si="2"/>
        <v>#NUM!</v>
      </c>
    </row>
    <row r="53" spans="1:10">
      <c r="A53" s="14">
        <f>'Posttax Min, Max, Mean'!B52</f>
        <v>1962</v>
      </c>
      <c r="B53" s="1" t="e">
        <f ca="1">LOOKUP(A53,'Posttax Calculation'!A:A,'Posttax Calculation'!$M$2:$M$104)</f>
        <v>#NUM!</v>
      </c>
      <c r="C53" s="1" t="e">
        <f ca="1">LOOKUP(A53,'Posttax Calculation'!A:A,'Posttax Calculation'!$N$2:$N$104)</f>
        <v>#NUM!</v>
      </c>
      <c r="D53" s="16" t="e">
        <f ca="1">LOOKUP(A53,'Posttax Calculation'!A:A,'Posttax Calculation'!$O$2:$O$104)</f>
        <v>#NUM!</v>
      </c>
      <c r="E53" s="63"/>
      <c r="F53" s="63"/>
      <c r="G53" s="63"/>
      <c r="H53" s="2" t="e">
        <f t="shared" ca="1" si="0"/>
        <v>#NUM!</v>
      </c>
      <c r="I53" s="2" t="e">
        <f t="shared" ca="1" si="1"/>
        <v>#NUM!</v>
      </c>
      <c r="J53" s="2" t="e">
        <f t="shared" ca="1" si="2"/>
        <v>#NUM!</v>
      </c>
    </row>
    <row r="54" spans="1:10">
      <c r="A54" s="14">
        <f>'Posttax Min, Max, Mean'!B53</f>
        <v>1963</v>
      </c>
      <c r="B54" s="1" t="e">
        <f ca="1">LOOKUP(A54,'Posttax Calculation'!A:A,'Posttax Calculation'!$M$2:$M$104)</f>
        <v>#NUM!</v>
      </c>
      <c r="C54" s="1" t="e">
        <f ca="1">LOOKUP(A54,'Posttax Calculation'!A:A,'Posttax Calculation'!$N$2:$N$104)</f>
        <v>#NUM!</v>
      </c>
      <c r="D54" s="16" t="e">
        <f ca="1">LOOKUP(A54,'Posttax Calculation'!A:A,'Posttax Calculation'!$O$2:$O$104)</f>
        <v>#NUM!</v>
      </c>
      <c r="E54" s="63"/>
      <c r="F54" s="63"/>
      <c r="G54" s="63"/>
      <c r="H54" s="2" t="e">
        <f t="shared" ca="1" si="0"/>
        <v>#NUM!</v>
      </c>
      <c r="I54" s="2" t="e">
        <f t="shared" ca="1" si="1"/>
        <v>#NUM!</v>
      </c>
      <c r="J54" s="2" t="e">
        <f t="shared" ca="1" si="2"/>
        <v>#NUM!</v>
      </c>
    </row>
    <row r="55" spans="1:10">
      <c r="A55" s="14">
        <f>'Posttax Min, Max, Mean'!B54</f>
        <v>1964</v>
      </c>
      <c r="B55" s="1" t="e">
        <f ca="1">LOOKUP(A55,'Posttax Calculation'!A:A,'Posttax Calculation'!$M$2:$M$104)</f>
        <v>#NUM!</v>
      </c>
      <c r="C55" s="1" t="e">
        <f ca="1">LOOKUP(A55,'Posttax Calculation'!A:A,'Posttax Calculation'!$N$2:$N$104)</f>
        <v>#NUM!</v>
      </c>
      <c r="D55" s="16" t="e">
        <f ca="1">LOOKUP(A55,'Posttax Calculation'!A:A,'Posttax Calculation'!$O$2:$O$104)</f>
        <v>#NUM!</v>
      </c>
      <c r="E55" s="63"/>
      <c r="F55" s="63"/>
      <c r="G55" s="63"/>
      <c r="H55" s="2" t="e">
        <f t="shared" ca="1" si="0"/>
        <v>#NUM!</v>
      </c>
      <c r="I55" s="2" t="e">
        <f t="shared" ca="1" si="1"/>
        <v>#NUM!</v>
      </c>
      <c r="J55" s="2" t="e">
        <f t="shared" ca="1" si="2"/>
        <v>#NUM!</v>
      </c>
    </row>
    <row r="56" spans="1:10">
      <c r="A56" s="14">
        <f>'Posttax Min, Max, Mean'!B55</f>
        <v>1965</v>
      </c>
      <c r="B56" s="1" t="e">
        <f ca="1">LOOKUP(A56,'Posttax Calculation'!A:A,'Posttax Calculation'!$M$2:$M$104)</f>
        <v>#NUM!</v>
      </c>
      <c r="C56" s="1" t="e">
        <f ca="1">LOOKUP(A56,'Posttax Calculation'!A:A,'Posttax Calculation'!$N$2:$N$104)</f>
        <v>#NUM!</v>
      </c>
      <c r="D56" s="16" t="e">
        <f ca="1">LOOKUP(A56,'Posttax Calculation'!A:A,'Posttax Calculation'!$O$2:$O$104)</f>
        <v>#NUM!</v>
      </c>
      <c r="E56" s="63"/>
      <c r="F56" s="63"/>
      <c r="G56" s="63"/>
      <c r="H56" s="2" t="e">
        <f t="shared" ca="1" si="0"/>
        <v>#NUM!</v>
      </c>
      <c r="I56" s="2" t="e">
        <f t="shared" ca="1" si="1"/>
        <v>#NUM!</v>
      </c>
      <c r="J56" s="2" t="e">
        <f t="shared" ca="1" si="2"/>
        <v>#NUM!</v>
      </c>
    </row>
    <row r="57" spans="1:10">
      <c r="A57" s="14">
        <f>'Posttax Min, Max, Mean'!B56</f>
        <v>1966</v>
      </c>
      <c r="B57" s="1" t="e">
        <f ca="1">LOOKUP(A57,'Posttax Calculation'!A:A,'Posttax Calculation'!$M$2:$M$104)</f>
        <v>#NUM!</v>
      </c>
      <c r="C57" s="1" t="e">
        <f ca="1">LOOKUP(A57,'Posttax Calculation'!A:A,'Posttax Calculation'!$N$2:$N$104)</f>
        <v>#NUM!</v>
      </c>
      <c r="D57" s="16" t="e">
        <f ca="1">LOOKUP(A57,'Posttax Calculation'!A:A,'Posttax Calculation'!$O$2:$O$104)</f>
        <v>#NUM!</v>
      </c>
      <c r="E57" s="63"/>
      <c r="F57" s="63"/>
      <c r="G57" s="63"/>
      <c r="H57" s="2" t="e">
        <f t="shared" ca="1" si="0"/>
        <v>#NUM!</v>
      </c>
      <c r="I57" s="2" t="e">
        <f t="shared" ca="1" si="1"/>
        <v>#NUM!</v>
      </c>
      <c r="J57" s="2" t="e">
        <f t="shared" ca="1" si="2"/>
        <v>#NUM!</v>
      </c>
    </row>
    <row r="58" spans="1:10">
      <c r="A58" s="14">
        <f>'Posttax Min, Max, Mean'!B57</f>
        <v>1967</v>
      </c>
      <c r="B58" s="1" t="e">
        <f ca="1">LOOKUP(A58,'Posttax Calculation'!A:A,'Posttax Calculation'!$M$2:$M$104)</f>
        <v>#NUM!</v>
      </c>
      <c r="C58" s="1" t="e">
        <f ca="1">LOOKUP(A58,'Posttax Calculation'!A:A,'Posttax Calculation'!$N$2:$N$104)</f>
        <v>#NUM!</v>
      </c>
      <c r="D58" s="16" t="e">
        <f ca="1">LOOKUP(A58,'Posttax Calculation'!A:A,'Posttax Calculation'!$O$2:$O$104)</f>
        <v>#NUM!</v>
      </c>
      <c r="E58" s="63"/>
      <c r="F58" s="63"/>
      <c r="G58" s="63"/>
      <c r="H58" s="2" t="e">
        <f t="shared" ca="1" si="0"/>
        <v>#NUM!</v>
      </c>
      <c r="I58" s="2" t="e">
        <f t="shared" ca="1" si="1"/>
        <v>#NUM!</v>
      </c>
      <c r="J58" s="2" t="e">
        <f t="shared" ca="1" si="2"/>
        <v>#NUM!</v>
      </c>
    </row>
    <row r="59" spans="1:10">
      <c r="A59" s="14">
        <f>'Posttax Min, Max, Mean'!B58</f>
        <v>1968</v>
      </c>
      <c r="B59" s="1" t="e">
        <f ca="1">LOOKUP(A59,'Posttax Calculation'!A:A,'Posttax Calculation'!$M$2:$M$104)</f>
        <v>#NUM!</v>
      </c>
      <c r="C59" s="1" t="e">
        <f ca="1">LOOKUP(A59,'Posttax Calculation'!A:A,'Posttax Calculation'!$N$2:$N$104)</f>
        <v>#NUM!</v>
      </c>
      <c r="D59" s="16" t="e">
        <f ca="1">LOOKUP(A59,'Posttax Calculation'!A:A,'Posttax Calculation'!$O$2:$O$104)</f>
        <v>#NUM!</v>
      </c>
      <c r="E59" s="63"/>
      <c r="F59" s="63"/>
      <c r="G59" s="63"/>
      <c r="H59" s="2" t="e">
        <f t="shared" ca="1" si="0"/>
        <v>#NUM!</v>
      </c>
      <c r="I59" s="2" t="e">
        <f t="shared" ca="1" si="1"/>
        <v>#NUM!</v>
      </c>
      <c r="J59" s="2" t="e">
        <f t="shared" ca="1" si="2"/>
        <v>#NUM!</v>
      </c>
    </row>
    <row r="60" spans="1:10">
      <c r="A60" s="14">
        <f>'Posttax Min, Max, Mean'!B59</f>
        <v>1969</v>
      </c>
      <c r="B60" s="1" t="e">
        <f ca="1">LOOKUP(A60,'Posttax Calculation'!A:A,'Posttax Calculation'!$M$2:$M$104)</f>
        <v>#NUM!</v>
      </c>
      <c r="C60" s="1" t="e">
        <f ca="1">LOOKUP(A60,'Posttax Calculation'!A:A,'Posttax Calculation'!$N$2:$N$104)</f>
        <v>#NUM!</v>
      </c>
      <c r="D60" s="16" t="e">
        <f ca="1">LOOKUP(A60,'Posttax Calculation'!A:A,'Posttax Calculation'!$O$2:$O$104)</f>
        <v>#NUM!</v>
      </c>
      <c r="E60" s="63"/>
      <c r="F60" s="63"/>
      <c r="G60" s="63"/>
      <c r="H60" s="2" t="e">
        <f t="shared" ca="1" si="0"/>
        <v>#NUM!</v>
      </c>
      <c r="I60" s="2" t="e">
        <f t="shared" ca="1" si="1"/>
        <v>#NUM!</v>
      </c>
      <c r="J60" s="2" t="e">
        <f t="shared" ca="1" si="2"/>
        <v>#NUM!</v>
      </c>
    </row>
    <row r="61" spans="1:10">
      <c r="A61" s="14">
        <f>'Posttax Min, Max, Mean'!B60</f>
        <v>1970</v>
      </c>
      <c r="B61" s="1" t="e">
        <f ca="1">LOOKUP(A61,'Posttax Calculation'!A:A,'Posttax Calculation'!$M$2:$M$104)</f>
        <v>#NUM!</v>
      </c>
      <c r="C61" s="1" t="e">
        <f ca="1">LOOKUP(A61,'Posttax Calculation'!A:A,'Posttax Calculation'!$N$2:$N$104)</f>
        <v>#NUM!</v>
      </c>
      <c r="D61" s="16" t="e">
        <f ca="1">LOOKUP(A61,'Posttax Calculation'!A:A,'Posttax Calculation'!$O$2:$O$104)</f>
        <v>#NUM!</v>
      </c>
      <c r="E61" s="63"/>
      <c r="F61" s="63"/>
      <c r="G61" s="63"/>
      <c r="H61" s="2" t="e">
        <f t="shared" ca="1" si="0"/>
        <v>#NUM!</v>
      </c>
      <c r="I61" s="2" t="e">
        <f t="shared" ca="1" si="1"/>
        <v>#NUM!</v>
      </c>
      <c r="J61" s="2" t="e">
        <f t="shared" ca="1" si="2"/>
        <v>#NUM!</v>
      </c>
    </row>
    <row r="62" spans="1:10">
      <c r="A62" s="14">
        <f>'Posttax Min, Max, Mean'!B61</f>
        <v>1971</v>
      </c>
      <c r="B62" s="1" t="e">
        <f ca="1">LOOKUP(A62,'Posttax Calculation'!A:A,'Posttax Calculation'!$M$2:$M$104)</f>
        <v>#NUM!</v>
      </c>
      <c r="C62" s="1" t="e">
        <f ca="1">LOOKUP(A62,'Posttax Calculation'!A:A,'Posttax Calculation'!$N$2:$N$104)</f>
        <v>#NUM!</v>
      </c>
      <c r="D62" s="16" t="e">
        <f ca="1">LOOKUP(A62,'Posttax Calculation'!A:A,'Posttax Calculation'!$O$2:$O$104)</f>
        <v>#NUM!</v>
      </c>
      <c r="E62" s="63"/>
      <c r="F62" s="63"/>
      <c r="G62" s="63"/>
      <c r="H62" s="2" t="e">
        <f t="shared" ca="1" si="0"/>
        <v>#NUM!</v>
      </c>
      <c r="I62" s="2" t="e">
        <f t="shared" ca="1" si="1"/>
        <v>#NUM!</v>
      </c>
      <c r="J62" s="2" t="e">
        <f t="shared" ca="1" si="2"/>
        <v>#NUM!</v>
      </c>
    </row>
    <row r="63" spans="1:10">
      <c r="A63" s="14">
        <f>'Posttax Min, Max, Mean'!B62</f>
        <v>1972</v>
      </c>
      <c r="B63" s="1" t="e">
        <f ca="1">LOOKUP(A63,'Posttax Calculation'!A:A,'Posttax Calculation'!$M$2:$M$104)</f>
        <v>#NUM!</v>
      </c>
      <c r="C63" s="1" t="e">
        <f ca="1">LOOKUP(A63,'Posttax Calculation'!A:A,'Posttax Calculation'!$N$2:$N$104)</f>
        <v>#NUM!</v>
      </c>
      <c r="D63" s="16" t="e">
        <f ca="1">LOOKUP(A63,'Posttax Calculation'!A:A,'Posttax Calculation'!$O$2:$O$104)</f>
        <v>#NUM!</v>
      </c>
      <c r="E63" s="63"/>
      <c r="F63" s="63"/>
      <c r="G63" s="63"/>
      <c r="H63" s="2" t="e">
        <f t="shared" ca="1" si="0"/>
        <v>#NUM!</v>
      </c>
      <c r="I63" s="2" t="e">
        <f t="shared" ca="1" si="1"/>
        <v>#NUM!</v>
      </c>
      <c r="J63" s="2" t="e">
        <f t="shared" ca="1" si="2"/>
        <v>#NUM!</v>
      </c>
    </row>
    <row r="64" spans="1:10">
      <c r="A64" s="14">
        <f>'Posttax Min, Max, Mean'!B63</f>
        <v>1973</v>
      </c>
      <c r="B64" s="1" t="e">
        <f ca="1">LOOKUP(A64,'Posttax Calculation'!A:A,'Posttax Calculation'!$M$2:$M$104)</f>
        <v>#NUM!</v>
      </c>
      <c r="C64" s="1" t="e">
        <f ca="1">LOOKUP(A64,'Posttax Calculation'!A:A,'Posttax Calculation'!$N$2:$N$104)</f>
        <v>#NUM!</v>
      </c>
      <c r="D64" s="16" t="e">
        <f ca="1">LOOKUP(A64,'Posttax Calculation'!A:A,'Posttax Calculation'!$O$2:$O$104)</f>
        <v>#NUM!</v>
      </c>
      <c r="E64" s="63"/>
      <c r="F64" s="63"/>
      <c r="G64" s="63"/>
      <c r="H64" s="2" t="e">
        <f t="shared" ca="1" si="0"/>
        <v>#NUM!</v>
      </c>
      <c r="I64" s="2" t="e">
        <f t="shared" ca="1" si="1"/>
        <v>#NUM!</v>
      </c>
      <c r="J64" s="2" t="e">
        <f t="shared" ca="1" si="2"/>
        <v>#NUM!</v>
      </c>
    </row>
    <row r="65" spans="1:10">
      <c r="A65" s="14">
        <f>'Posttax Min, Max, Mean'!B64</f>
        <v>1974</v>
      </c>
      <c r="B65" s="1" t="e">
        <f ca="1">LOOKUP(A65,'Posttax Calculation'!A:A,'Posttax Calculation'!$M$2:$M$104)</f>
        <v>#NUM!</v>
      </c>
      <c r="C65" s="1" t="e">
        <f ca="1">LOOKUP(A65,'Posttax Calculation'!A:A,'Posttax Calculation'!$N$2:$N$104)</f>
        <v>#NUM!</v>
      </c>
      <c r="D65" s="16" t="e">
        <f ca="1">LOOKUP(A65,'Posttax Calculation'!A:A,'Posttax Calculation'!$O$2:$O$104)</f>
        <v>#NUM!</v>
      </c>
      <c r="E65" s="63"/>
      <c r="F65" s="63"/>
      <c r="G65" s="63"/>
      <c r="H65" s="2" t="e">
        <f t="shared" ca="1" si="0"/>
        <v>#NUM!</v>
      </c>
      <c r="I65" s="2" t="e">
        <f t="shared" ca="1" si="1"/>
        <v>#NUM!</v>
      </c>
      <c r="J65" s="2" t="e">
        <f t="shared" ca="1" si="2"/>
        <v>#NUM!</v>
      </c>
    </row>
    <row r="66" spans="1:10">
      <c r="A66" s="14">
        <f>'Posttax Min, Max, Mean'!B65</f>
        <v>1975</v>
      </c>
      <c r="B66" s="1" t="e">
        <f ca="1">LOOKUP(A66,'Posttax Calculation'!A:A,'Posttax Calculation'!$M$2:$M$104)</f>
        <v>#NUM!</v>
      </c>
      <c r="C66" s="1" t="e">
        <f ca="1">LOOKUP(A66,'Posttax Calculation'!A:A,'Posttax Calculation'!$N$2:$N$104)</f>
        <v>#NUM!</v>
      </c>
      <c r="D66" s="16" t="e">
        <f ca="1">LOOKUP(A66,'Posttax Calculation'!A:A,'Posttax Calculation'!$O$2:$O$104)</f>
        <v>#NUM!</v>
      </c>
      <c r="E66" s="63"/>
      <c r="F66" s="63"/>
      <c r="G66" s="63"/>
      <c r="H66" s="2" t="e">
        <f t="shared" ca="1" si="0"/>
        <v>#NUM!</v>
      </c>
      <c r="I66" s="2" t="e">
        <f t="shared" ca="1" si="1"/>
        <v>#NUM!</v>
      </c>
      <c r="J66" s="2" t="e">
        <f t="shared" ca="1" si="2"/>
        <v>#NUM!</v>
      </c>
    </row>
    <row r="67" spans="1:10">
      <c r="A67" s="14">
        <f>'Posttax Min, Max, Mean'!B66</f>
        <v>1976</v>
      </c>
      <c r="B67" s="1" t="e">
        <f ca="1">LOOKUP(A67,'Posttax Calculation'!A:A,'Posttax Calculation'!$M$2:$M$104)</f>
        <v>#NUM!</v>
      </c>
      <c r="C67" s="1" t="e">
        <f ca="1">LOOKUP(A67,'Posttax Calculation'!A:A,'Posttax Calculation'!$N$2:$N$104)</f>
        <v>#NUM!</v>
      </c>
      <c r="D67" s="16" t="e">
        <f ca="1">LOOKUP(A67,'Posttax Calculation'!A:A,'Posttax Calculation'!$O$2:$O$104)</f>
        <v>#NUM!</v>
      </c>
      <c r="E67" s="63"/>
      <c r="F67" s="63"/>
      <c r="G67" s="63"/>
      <c r="H67" s="2" t="e">
        <f t="shared" ca="1" si="0"/>
        <v>#NUM!</v>
      </c>
      <c r="I67" s="2" t="e">
        <f t="shared" ca="1" si="1"/>
        <v>#NUM!</v>
      </c>
      <c r="J67" s="2" t="e">
        <f t="shared" ca="1" si="2"/>
        <v>#NUM!</v>
      </c>
    </row>
    <row r="68" spans="1:10">
      <c r="A68" s="14">
        <f>'Posttax Min, Max, Mean'!B67</f>
        <v>1977</v>
      </c>
      <c r="B68" s="1" t="e">
        <f ca="1">LOOKUP(A68,'Posttax Calculation'!A:A,'Posttax Calculation'!$M$2:$M$104)</f>
        <v>#NUM!</v>
      </c>
      <c r="C68" s="1" t="e">
        <f ca="1">LOOKUP(A68,'Posttax Calculation'!A:A,'Posttax Calculation'!$N$2:$N$104)</f>
        <v>#NUM!</v>
      </c>
      <c r="D68" s="16" t="e">
        <f ca="1">LOOKUP(A68,'Posttax Calculation'!A:A,'Posttax Calculation'!$O$2:$O$104)</f>
        <v>#NUM!</v>
      </c>
      <c r="E68" s="63"/>
      <c r="F68" s="63"/>
      <c r="G68" s="63"/>
      <c r="H68" s="2" t="e">
        <f t="shared" ca="1" si="0"/>
        <v>#NUM!</v>
      </c>
      <c r="I68" s="2" t="e">
        <f t="shared" ca="1" si="1"/>
        <v>#NUM!</v>
      </c>
      <c r="J68" s="2" t="e">
        <f t="shared" ca="1" si="2"/>
        <v>#NUM!</v>
      </c>
    </row>
    <row r="69" spans="1:10">
      <c r="A69" s="14">
        <f>'Posttax Min, Max, Mean'!B68</f>
        <v>1978</v>
      </c>
      <c r="B69" s="1" t="e">
        <f ca="1">LOOKUP(A69,'Posttax Calculation'!A:A,'Posttax Calculation'!$M$2:$M$104)</f>
        <v>#NUM!</v>
      </c>
      <c r="C69" s="1" t="e">
        <f ca="1">LOOKUP(A69,'Posttax Calculation'!A:A,'Posttax Calculation'!$N$2:$N$104)</f>
        <v>#NUM!</v>
      </c>
      <c r="D69" s="16" t="e">
        <f ca="1">LOOKUP(A69,'Posttax Calculation'!A:A,'Posttax Calculation'!$O$2:$O$104)</f>
        <v>#NUM!</v>
      </c>
      <c r="E69" s="63"/>
      <c r="F69" s="63"/>
      <c r="G69" s="63"/>
      <c r="H69" s="2" t="e">
        <f t="shared" ref="H69:H106" ca="1" si="3">E69/B69-1</f>
        <v>#NUM!</v>
      </c>
      <c r="I69" s="2" t="e">
        <f t="shared" ref="I69:I106" ca="1" si="4">F69/C69-1</f>
        <v>#NUM!</v>
      </c>
      <c r="J69" s="2" t="e">
        <f t="shared" ref="J69:J106" ca="1" si="5">G69/D69-1</f>
        <v>#NUM!</v>
      </c>
    </row>
    <row r="70" spans="1:10">
      <c r="A70" s="14">
        <f>'Posttax Min, Max, Mean'!B69</f>
        <v>1979</v>
      </c>
      <c r="B70" s="1" t="e">
        <f ca="1">LOOKUP(A70,'Posttax Calculation'!A:A,'Posttax Calculation'!$M$1:$M$104)</f>
        <v>#NUM!</v>
      </c>
      <c r="C70" s="1" t="e">
        <f ca="1">LOOKUP(A70,'Posttax Calculation'!A:A,'Posttax Calculation'!$N$1:$N$104)</f>
        <v>#NUM!</v>
      </c>
      <c r="D70" s="16" t="e">
        <f ca="1">LOOKUP(A70,'Posttax Calculation'!A:A,'Posttax Calculation'!$O$1:$O$104)</f>
        <v>#NUM!</v>
      </c>
      <c r="E70" s="63"/>
      <c r="F70" s="63"/>
      <c r="G70" s="63"/>
      <c r="H70" s="2" t="e">
        <f t="shared" ca="1" si="3"/>
        <v>#NUM!</v>
      </c>
      <c r="I70" s="2" t="e">
        <f t="shared" ca="1" si="4"/>
        <v>#NUM!</v>
      </c>
      <c r="J70" s="2" t="e">
        <f t="shared" ca="1" si="5"/>
        <v>#NUM!</v>
      </c>
    </row>
    <row r="71" spans="1:10">
      <c r="A71" s="14">
        <f>'Posttax Min, Max, Mean'!B70</f>
        <v>1980</v>
      </c>
      <c r="B71" s="1">
        <f ca="1">LOOKUP(A71,'Posttax Calculation'!A:A,'Posttax Calculation'!$M$1:$M$104)</f>
        <v>0.80004750564232607</v>
      </c>
      <c r="C71" s="1">
        <f ca="1">LOOKUP(A71,'Posttax Calculation'!A:A,'Posttax Calculation'!$N$1:$N$104)</f>
        <v>0.17034456220589889</v>
      </c>
      <c r="D71" s="16">
        <f ca="1">LOOKUP(A71,'Posttax Calculation'!A:A,'Posttax Calculation'!$O$1:$O$104)</f>
        <v>2.960793215177504E-2</v>
      </c>
      <c r="E71" s="14">
        <f t="shared" ref="E71:E104" si="6">1-F71-G71</f>
        <v>0.77020000099999997</v>
      </c>
      <c r="F71" s="14">
        <v>0.17530000000000001</v>
      </c>
      <c r="G71" s="14">
        <v>5.4499999E-2</v>
      </c>
      <c r="H71" s="2">
        <f t="shared" ca="1" si="3"/>
        <v>-3.7307165426836431E-2</v>
      </c>
      <c r="I71" s="2">
        <f t="shared" ca="1" si="4"/>
        <v>2.9090672046879762E-2</v>
      </c>
      <c r="J71" s="2">
        <f t="shared" ca="1" si="5"/>
        <v>0.84072290900371582</v>
      </c>
    </row>
    <row r="72" spans="1:10">
      <c r="A72" s="14">
        <f>'Posttax Min, Max, Mean'!B71</f>
        <v>1981</v>
      </c>
      <c r="B72" s="1">
        <f ca="1">LOOKUP(A72,'Posttax Calculation'!A:A,'Posttax Calculation'!$M$1:$M$104)</f>
        <v>0.80026097592659007</v>
      </c>
      <c r="C72" s="1">
        <f ca="1">LOOKUP(A72,'Posttax Calculation'!A:A,'Posttax Calculation'!$N$1:$N$104)</f>
        <v>0.17018239749941788</v>
      </c>
      <c r="D72" s="16">
        <f ca="1">LOOKUP(A72,'Posttax Calculation'!A:A,'Posttax Calculation'!$O$1:$O$104)</f>
        <v>2.9556626573992051E-2</v>
      </c>
      <c r="E72" s="14">
        <f t="shared" si="6"/>
        <v>0.77289999799999998</v>
      </c>
      <c r="F72" s="14">
        <v>0.17330000000000001</v>
      </c>
      <c r="G72" s="14">
        <v>5.3800002E-2</v>
      </c>
      <c r="H72" s="2">
        <f t="shared" ca="1" si="3"/>
        <v>-3.4190068927089534E-2</v>
      </c>
      <c r="I72" s="2">
        <f t="shared" ca="1" si="4"/>
        <v>1.8319183102311065E-2</v>
      </c>
      <c r="J72" s="2">
        <f t="shared" ca="1" si="5"/>
        <v>0.82023485885025105</v>
      </c>
    </row>
    <row r="73" spans="1:10">
      <c r="A73" s="14">
        <f>'Posttax Min, Max, Mean'!B72</f>
        <v>1982</v>
      </c>
      <c r="B73" s="1">
        <f ca="1">LOOKUP(A73,'Posttax Calculation'!A:A,'Posttax Calculation'!$M$1:$M$104)</f>
        <v>0.8016899141388163</v>
      </c>
      <c r="C73" s="1">
        <f ca="1">LOOKUP(A73,'Posttax Calculation'!A:A,'Posttax Calculation'!$N$1:$N$104)</f>
        <v>0.16909583855894073</v>
      </c>
      <c r="D73" s="16">
        <f ca="1">LOOKUP(A73,'Posttax Calculation'!A:A,'Posttax Calculation'!$O$1:$O$104)</f>
        <v>2.9214247302242979E-2</v>
      </c>
      <c r="E73" s="14">
        <f t="shared" si="6"/>
        <v>0.77460000100000004</v>
      </c>
      <c r="F73" s="14">
        <v>0.1724</v>
      </c>
      <c r="G73" s="14">
        <v>5.2999998999999999E-2</v>
      </c>
      <c r="H73" s="2">
        <f t="shared" ca="1" si="3"/>
        <v>-3.3791011538315985E-2</v>
      </c>
      <c r="I73" s="2">
        <f t="shared" ca="1" si="4"/>
        <v>1.95401700551463E-2</v>
      </c>
      <c r="J73" s="2">
        <f t="shared" ca="1" si="5"/>
        <v>0.81418328022200392</v>
      </c>
    </row>
    <row r="74" spans="1:10">
      <c r="A74" s="14">
        <f>'Posttax Min, Max, Mean'!B73</f>
        <v>1983</v>
      </c>
      <c r="B74" s="1">
        <f ca="1">LOOKUP(A74,'Posttax Calculation'!A:A,'Posttax Calculation'!$M$1:$M$104)</f>
        <v>0.80109044956312614</v>
      </c>
      <c r="C74" s="1">
        <f ca="1">LOOKUP(A74,'Posttax Calculation'!A:A,'Posttax Calculation'!$N$1:$N$104)</f>
        <v>0.16955189200213894</v>
      </c>
      <c r="D74" s="16">
        <f ca="1">LOOKUP(A74,'Posttax Calculation'!A:A,'Posttax Calculation'!$O$1:$O$104)</f>
        <v>2.9357658434734923E-2</v>
      </c>
      <c r="E74" s="14">
        <f t="shared" si="6"/>
        <v>0.77729999900000002</v>
      </c>
      <c r="F74" s="14">
        <v>0.17069999999999999</v>
      </c>
      <c r="G74" s="14">
        <v>5.2000000999999997E-2</v>
      </c>
      <c r="H74" s="2">
        <f t="shared" ca="1" si="3"/>
        <v>-2.9697583557637186E-2</v>
      </c>
      <c r="I74" s="2">
        <f t="shared" ca="1" si="4"/>
        <v>6.7714254574438026E-3</v>
      </c>
      <c r="J74" s="2">
        <f t="shared" ca="1" si="5"/>
        <v>0.77125846448555557</v>
      </c>
    </row>
    <row r="75" spans="1:10">
      <c r="A75" s="14">
        <f>'Posttax Min, Max, Mean'!B74</f>
        <v>1984</v>
      </c>
      <c r="B75" s="1">
        <f ca="1">LOOKUP(A75,'Posttax Calculation'!A:A,'Posttax Calculation'!$M$1:$M$104)</f>
        <v>0.79357672827404913</v>
      </c>
      <c r="C75" s="1">
        <f ca="1">LOOKUP(A75,'Posttax Calculation'!A:A,'Posttax Calculation'!$N$1:$N$104)</f>
        <v>0.17524071123982354</v>
      </c>
      <c r="D75" s="16">
        <f ca="1">LOOKUP(A75,'Posttax Calculation'!A:A,'Posttax Calculation'!$O$1:$O$104)</f>
        <v>3.1182560486127331E-2</v>
      </c>
      <c r="E75" s="14">
        <f t="shared" si="6"/>
        <v>0.77289999199999992</v>
      </c>
      <c r="F75" s="14">
        <v>0.17020001000000001</v>
      </c>
      <c r="G75" s="14">
        <v>5.6899998E-2</v>
      </c>
      <c r="H75" s="2">
        <f t="shared" ca="1" si="3"/>
        <v>-2.6055119230901647E-2</v>
      </c>
      <c r="I75" s="2">
        <f t="shared" ca="1" si="4"/>
        <v>-2.8764441802139995E-2</v>
      </c>
      <c r="J75" s="2">
        <f t="shared" ca="1" si="5"/>
        <v>0.82473783784734378</v>
      </c>
    </row>
    <row r="76" spans="1:10">
      <c r="A76" s="14">
        <f>'Posttax Min, Max, Mean'!B75</f>
        <v>1985</v>
      </c>
      <c r="B76" s="1">
        <f ca="1">LOOKUP(A76,'Posttax Calculation'!A:A,'Posttax Calculation'!$M$1:$M$104)</f>
        <v>0.78942617428527695</v>
      </c>
      <c r="C76" s="1">
        <f ca="1">LOOKUP(A76,'Posttax Calculation'!A:A,'Posttax Calculation'!$N$1:$N$104)</f>
        <v>0.17836138374054067</v>
      </c>
      <c r="D76" s="16">
        <f ca="1">LOOKUP(A76,'Posttax Calculation'!A:A,'Posttax Calculation'!$O$1:$O$104)</f>
        <v>3.2212441974182382E-2</v>
      </c>
      <c r="E76" s="14">
        <f t="shared" si="6"/>
        <v>0.76999999900000005</v>
      </c>
      <c r="F76" s="14">
        <v>0.1714</v>
      </c>
      <c r="G76" s="14">
        <v>5.8600000999999999E-2</v>
      </c>
      <c r="H76" s="2">
        <f t="shared" ca="1" si="3"/>
        <v>-2.4607969583558265E-2</v>
      </c>
      <c r="I76" s="2">
        <f t="shared" ca="1" si="4"/>
        <v>-3.9029657622903891E-2</v>
      </c>
      <c r="J76" s="2">
        <f t="shared" ca="1" si="5"/>
        <v>0.81917288502891861</v>
      </c>
    </row>
    <row r="77" spans="1:10">
      <c r="A77" s="14">
        <f>'Posttax Min, Max, Mean'!B76</f>
        <v>1986</v>
      </c>
      <c r="B77" s="1">
        <f ca="1">LOOKUP(A77,'Posttax Calculation'!A:A,'Posttax Calculation'!$M$1:$M$104)</f>
        <v>0.79892844210892255</v>
      </c>
      <c r="C77" s="1">
        <f ca="1">LOOKUP(A77,'Posttax Calculation'!A:A,'Posttax Calculation'!$N$1:$N$104)</f>
        <v>0.17119400007226404</v>
      </c>
      <c r="D77" s="16">
        <f ca="1">LOOKUP(A77,'Posttax Calculation'!A:A,'Posttax Calculation'!$O$1:$O$104)</f>
        <v>2.9877557818813405E-2</v>
      </c>
      <c r="E77" s="14">
        <f t="shared" si="6"/>
        <v>0.78559999999999997</v>
      </c>
      <c r="F77" s="14">
        <v>0.16619999999999999</v>
      </c>
      <c r="G77" s="14">
        <v>4.82E-2</v>
      </c>
      <c r="H77" s="2">
        <f t="shared" ca="1" si="3"/>
        <v>-1.6682898500571142E-2</v>
      </c>
      <c r="I77" s="2">
        <f t="shared" ca="1" si="4"/>
        <v>-2.9171583526034772E-2</v>
      </c>
      <c r="J77" s="2">
        <f t="shared" ca="1" si="5"/>
        <v>0.61325099903745328</v>
      </c>
    </row>
    <row r="78" spans="1:10">
      <c r="A78" s="14">
        <f>'Posttax Min, Max, Mean'!B77</f>
        <v>1987</v>
      </c>
      <c r="B78" s="1">
        <f ca="1">LOOKUP(A78,'Posttax Calculation'!A:A,'Posttax Calculation'!$M$1:$M$104)</f>
        <v>0.80323292091581977</v>
      </c>
      <c r="C78" s="1">
        <f ca="1">LOOKUP(A78,'Posttax Calculation'!A:A,'Posttax Calculation'!$N$1:$N$104)</f>
        <v>0.16792048714646901</v>
      </c>
      <c r="D78" s="16">
        <f ca="1">LOOKUP(A78,'Posttax Calculation'!A:A,'Posttax Calculation'!$O$1:$O$104)</f>
        <v>2.8846591937711219E-2</v>
      </c>
      <c r="E78" s="14">
        <f t="shared" si="6"/>
        <v>0.79090000100000002</v>
      </c>
      <c r="F78" s="14">
        <v>0.16450000000000001</v>
      </c>
      <c r="G78" s="14">
        <v>4.4599999000000001E-2</v>
      </c>
      <c r="H78" s="2">
        <f t="shared" ca="1" si="3"/>
        <v>-1.5354101649317609E-2</v>
      </c>
      <c r="I78" s="2">
        <f t="shared" ca="1" si="4"/>
        <v>-2.0369683322115861E-2</v>
      </c>
      <c r="J78" s="2">
        <f t="shared" ca="1" si="5"/>
        <v>0.54610981762786048</v>
      </c>
    </row>
    <row r="79" spans="1:10">
      <c r="A79" s="14">
        <f>'Posttax Min, Max, Mean'!B78</f>
        <v>1988</v>
      </c>
      <c r="B79" s="1">
        <f ca="1">LOOKUP(A79,'Posttax Calculation'!A:A,'Posttax Calculation'!$M$1:$M$104)</f>
        <v>0.81112126831865838</v>
      </c>
      <c r="C79" s="1">
        <f ca="1">LOOKUP(A79,'Posttax Calculation'!A:A,'Posttax Calculation'!$N$1:$N$104)</f>
        <v>0.16187845159708025</v>
      </c>
      <c r="D79" s="16">
        <f ca="1">LOOKUP(A79,'Posttax Calculation'!A:A,'Posttax Calculation'!$O$1:$O$104)</f>
        <v>2.7000280084261363E-2</v>
      </c>
      <c r="E79" s="14">
        <f t="shared" si="6"/>
        <v>0.79929999899999993</v>
      </c>
      <c r="F79" s="14">
        <v>0.1608</v>
      </c>
      <c r="G79" s="14">
        <v>3.9900000999999997E-2</v>
      </c>
      <c r="H79" s="2">
        <f t="shared" ca="1" si="3"/>
        <v>-1.4573985149177848E-2</v>
      </c>
      <c r="I79" s="2">
        <f t="shared" ca="1" si="4"/>
        <v>-6.6621071948756994E-3</v>
      </c>
      <c r="J79" s="2">
        <f t="shared" ca="1" si="5"/>
        <v>0.47776248525873499</v>
      </c>
    </row>
    <row r="80" spans="1:10">
      <c r="A80" s="14">
        <f>'Posttax Min, Max, Mean'!B79</f>
        <v>1989</v>
      </c>
      <c r="B80" s="1">
        <f ca="1">LOOKUP(A80,'Posttax Calculation'!A:A,'Posttax Calculation'!$M$1:$M$104)</f>
        <v>0.80751568152914643</v>
      </c>
      <c r="C80" s="1">
        <f ca="1">LOOKUP(A80,'Posttax Calculation'!A:A,'Posttax Calculation'!$N$1:$N$104)</f>
        <v>0.16464702528903274</v>
      </c>
      <c r="D80" s="16">
        <f ca="1">LOOKUP(A80,'Posttax Calculation'!A:A,'Posttax Calculation'!$O$1:$O$104)</f>
        <v>2.7837293181820821E-2</v>
      </c>
      <c r="E80" s="14">
        <f t="shared" si="6"/>
        <v>0.80079999099999999</v>
      </c>
      <c r="F80" s="14">
        <v>0.15700001</v>
      </c>
      <c r="G80" s="14">
        <v>4.2199999000000002E-2</v>
      </c>
      <c r="H80" s="2">
        <f t="shared" ca="1" si="3"/>
        <v>-8.3164831132805928E-3</v>
      </c>
      <c r="I80" s="2">
        <f t="shared" ca="1" si="4"/>
        <v>-4.6444904034000367E-2</v>
      </c>
      <c r="J80" s="2">
        <f t="shared" ca="1" si="5"/>
        <v>0.51595195424958784</v>
      </c>
    </row>
    <row r="81" spans="1:10">
      <c r="A81" s="14">
        <f>'Posttax Min, Max, Mean'!B80</f>
        <v>1990</v>
      </c>
      <c r="B81" s="1">
        <f ca="1">LOOKUP(A81,'Posttax Calculation'!A:A,'Posttax Calculation'!$M$1:$M$104)</f>
        <v>0.80617578214638508</v>
      </c>
      <c r="C81" s="1">
        <f ca="1">LOOKUP(A81,'Posttax Calculation'!A:A,'Posttax Calculation'!$N$1:$N$104)</f>
        <v>0.16567291912898297</v>
      </c>
      <c r="D81" s="16">
        <f ca="1">LOOKUP(A81,'Posttax Calculation'!A:A,'Posttax Calculation'!$O$1:$O$104)</f>
        <v>2.8151298724631957E-2</v>
      </c>
      <c r="E81" s="14">
        <f t="shared" si="6"/>
        <v>0.7995000000000001</v>
      </c>
      <c r="F81" s="14">
        <v>0.1578</v>
      </c>
      <c r="G81" s="14">
        <v>4.2700000000000002E-2</v>
      </c>
      <c r="H81" s="2">
        <f t="shared" ca="1" si="3"/>
        <v>-8.2808021454219283E-3</v>
      </c>
      <c r="I81" s="2">
        <f t="shared" ca="1" si="4"/>
        <v>-4.7520857182781873E-2</v>
      </c>
      <c r="J81" s="2">
        <f t="shared" ca="1" si="5"/>
        <v>0.51680391081346988</v>
      </c>
    </row>
    <row r="82" spans="1:10">
      <c r="A82" s="14">
        <f>'Posttax Min, Max, Mean'!B81</f>
        <v>1991</v>
      </c>
      <c r="B82" s="1">
        <f ca="1">LOOKUP(A82,'Posttax Calculation'!A:A,'Posttax Calculation'!$M$1:$M$104)</f>
        <v>0.80474798663453273</v>
      </c>
      <c r="C82" s="1">
        <f ca="1">LOOKUP(A82,'Posttax Calculation'!A:A,'Posttax Calculation'!$N$1:$N$104)</f>
        <v>0.16676434493574255</v>
      </c>
      <c r="D82" s="16">
        <f ca="1">LOOKUP(A82,'Posttax Calculation'!A:A,'Posttax Calculation'!$O$1:$O$104)</f>
        <v>2.8487668429724722E-2</v>
      </c>
      <c r="E82" s="14">
        <f t="shared" si="6"/>
        <v>0.80049999999999999</v>
      </c>
      <c r="F82" s="14">
        <v>0.15659999999999999</v>
      </c>
      <c r="G82" s="14">
        <v>4.2900000000000001E-2</v>
      </c>
      <c r="H82" s="2">
        <f t="shared" ca="1" si="3"/>
        <v>-5.278654566503338E-3</v>
      </c>
      <c r="I82" s="2">
        <f t="shared" ca="1" si="4"/>
        <v>-6.0950348467228244E-2</v>
      </c>
      <c r="J82" s="2">
        <f t="shared" ca="1" si="5"/>
        <v>0.50591474714150708</v>
      </c>
    </row>
    <row r="83" spans="1:10">
      <c r="A83" s="14">
        <f>'Posttax Min, Max, Mean'!B82</f>
        <v>1992</v>
      </c>
      <c r="B83" s="1">
        <f ca="1">LOOKUP(A83,'Posttax Calculation'!A:A,'Posttax Calculation'!$M$1:$M$104)</f>
        <v>0.79505327177954388</v>
      </c>
      <c r="C83" s="1">
        <f ca="1">LOOKUP(A83,'Posttax Calculation'!A:A,'Posttax Calculation'!$N$1:$N$104)</f>
        <v>0.17412679487659366</v>
      </c>
      <c r="D83" s="16">
        <f ca="1">LOOKUP(A83,'Posttax Calculation'!A:A,'Posttax Calculation'!$O$1:$O$104)</f>
        <v>3.081993334386246E-2</v>
      </c>
      <c r="E83" s="14">
        <f t="shared" si="6"/>
        <v>0.79390000000000005</v>
      </c>
      <c r="F83" s="14">
        <v>0.15659999999999999</v>
      </c>
      <c r="G83" s="14">
        <v>4.9500000000000002E-2</v>
      </c>
      <c r="H83" s="2">
        <f t="shared" ca="1" si="3"/>
        <v>-1.4505591266387174E-3</v>
      </c>
      <c r="I83" s="2">
        <f t="shared" ca="1" si="4"/>
        <v>-0.10065535800515468</v>
      </c>
      <c r="J83" s="2">
        <f t="shared" ca="1" si="5"/>
        <v>0.60610340871673318</v>
      </c>
    </row>
    <row r="84" spans="1:10">
      <c r="A84" s="14">
        <f>'Posttax Min, Max, Mean'!B83</f>
        <v>1993</v>
      </c>
      <c r="B84" s="1">
        <f ca="1">LOOKUP(A84,'Posttax Calculation'!A:A,'Posttax Calculation'!$M$1:$M$104)</f>
        <v>0.78286905643057225</v>
      </c>
      <c r="C84" s="1">
        <f ca="1">LOOKUP(A84,'Posttax Calculation'!A:A,'Posttax Calculation'!$N$1:$N$104)</f>
        <v>0.18325968814080185</v>
      </c>
      <c r="D84" s="16">
        <f ca="1">LOOKUP(A84,'Posttax Calculation'!A:A,'Posttax Calculation'!$O$1:$O$104)</f>
        <v>3.3871255428625902E-2</v>
      </c>
      <c r="E84" s="14">
        <f t="shared" si="6"/>
        <v>0.77730001100000001</v>
      </c>
      <c r="F84" s="14">
        <v>0.16069998999999999</v>
      </c>
      <c r="G84" s="14">
        <v>6.1999999E-2</v>
      </c>
      <c r="H84" s="2">
        <f t="shared" ca="1" si="3"/>
        <v>-7.1136359073429301E-3</v>
      </c>
      <c r="I84" s="2">
        <f t="shared" ca="1" si="4"/>
        <v>-0.12310234929281783</v>
      </c>
      <c r="J84" s="2">
        <f t="shared" ca="1" si="5"/>
        <v>0.83046061373920654</v>
      </c>
    </row>
    <row r="85" spans="1:10">
      <c r="A85" s="14">
        <f>'Posttax Min, Max, Mean'!B84</f>
        <v>1994</v>
      </c>
      <c r="B85" s="1">
        <f ca="1">LOOKUP(A85,'Posttax Calculation'!A:A,'Posttax Calculation'!$M$1:$M$104)</f>
        <v>0.77506161312277777</v>
      </c>
      <c r="C85" s="1">
        <f ca="1">LOOKUP(A85,'Posttax Calculation'!A:A,'Posttax Calculation'!$N$1:$N$104)</f>
        <v>0.18904096088494837</v>
      </c>
      <c r="D85" s="16">
        <f ca="1">LOOKUP(A85,'Posttax Calculation'!A:A,'Posttax Calculation'!$O$1:$O$104)</f>
        <v>3.5897425992273857E-2</v>
      </c>
      <c r="E85" s="14">
        <f t="shared" si="6"/>
        <v>0.76569999900000008</v>
      </c>
      <c r="F85" s="14">
        <v>0.1656</v>
      </c>
      <c r="G85" s="14">
        <v>6.8700000999999997E-2</v>
      </c>
      <c r="H85" s="2">
        <f t="shared" ca="1" si="3"/>
        <v>-1.2078541840124246E-2</v>
      </c>
      <c r="I85" s="2">
        <f t="shared" ca="1" si="4"/>
        <v>-0.12399937439597919</v>
      </c>
      <c r="J85" s="2">
        <f t="shared" ca="1" si="5"/>
        <v>0.91378627021297243</v>
      </c>
    </row>
    <row r="86" spans="1:10">
      <c r="A86" s="14">
        <f>'Posttax Min, Max, Mean'!B85</f>
        <v>1995</v>
      </c>
      <c r="B86" s="1">
        <f ca="1">LOOKUP(A86,'Posttax Calculation'!A:A,'Posttax Calculation'!$M$1:$M$104)</f>
        <v>0.77234421079695348</v>
      </c>
      <c r="C86" s="1">
        <f ca="1">LOOKUP(A86,'Posttax Calculation'!A:A,'Posttax Calculation'!$N$1:$N$104)</f>
        <v>0.19104006163690379</v>
      </c>
      <c r="D86" s="16">
        <f ca="1">LOOKUP(A86,'Posttax Calculation'!A:A,'Posttax Calculation'!$O$1:$O$104)</f>
        <v>3.6615727566142731E-2</v>
      </c>
      <c r="E86" s="14">
        <f t="shared" si="6"/>
        <v>0.76530000900000006</v>
      </c>
      <c r="F86" s="14">
        <v>0.16509999</v>
      </c>
      <c r="G86" s="14">
        <v>6.9600000999999995E-2</v>
      </c>
      <c r="H86" s="2">
        <f t="shared" ca="1" si="3"/>
        <v>-9.120547158222081E-3</v>
      </c>
      <c r="I86" s="2">
        <f t="shared" ca="1" si="4"/>
        <v>-0.13578341325185617</v>
      </c>
      <c r="J86" s="2">
        <f t="shared" ca="1" si="5"/>
        <v>0.90082255976682157</v>
      </c>
    </row>
    <row r="87" spans="1:10">
      <c r="A87" s="14">
        <f>'Posttax Min, Max, Mean'!B86</f>
        <v>1996</v>
      </c>
      <c r="B87" s="1">
        <f ca="1">LOOKUP(A87,'Posttax Calculation'!A:A,'Posttax Calculation'!$M$1:$M$104)</f>
        <v>0.76370972150809346</v>
      </c>
      <c r="C87" s="1">
        <f ca="1">LOOKUP(A87,'Posttax Calculation'!A:A,'Posttax Calculation'!$N$1:$N$104)</f>
        <v>0.19734702939918247</v>
      </c>
      <c r="D87" s="16">
        <f ca="1">LOOKUP(A87,'Posttax Calculation'!A:A,'Posttax Calculation'!$O$1:$O$104)</f>
        <v>3.8943249092724064E-2</v>
      </c>
      <c r="E87" s="14">
        <f t="shared" si="6"/>
        <v>0.753299999</v>
      </c>
      <c r="F87" s="14">
        <v>0.16830000000000001</v>
      </c>
      <c r="G87" s="14">
        <v>7.8400000999999997E-2</v>
      </c>
      <c r="H87" s="2">
        <f t="shared" ca="1" si="3"/>
        <v>-1.3630470079047052E-2</v>
      </c>
      <c r="I87" s="2">
        <f t="shared" ca="1" si="4"/>
        <v>-0.14718756845550363</v>
      </c>
      <c r="J87" s="2">
        <f t="shared" ca="1" si="5"/>
        <v>1.0131859263547636</v>
      </c>
    </row>
    <row r="88" spans="1:10">
      <c r="A88" s="14">
        <f>'Posttax Min, Max, Mean'!B87</f>
        <v>1997</v>
      </c>
      <c r="B88" s="1">
        <f ca="1">LOOKUP(A88,'Posttax Calculation'!A:A,'Posttax Calculation'!$M$1:$M$104)</f>
        <v>0.75586970956921773</v>
      </c>
      <c r="C88" s="1">
        <f ca="1">LOOKUP(A88,'Posttax Calculation'!A:A,'Posttax Calculation'!$N$1:$N$104)</f>
        <v>0.20301381179477651</v>
      </c>
      <c r="D88" s="16">
        <f ca="1">LOOKUP(A88,'Posttax Calculation'!A:A,'Posttax Calculation'!$O$1:$O$104)</f>
        <v>4.111647863600576E-2</v>
      </c>
      <c r="E88" s="14">
        <f t="shared" si="6"/>
        <v>0.74129999800000002</v>
      </c>
      <c r="F88" s="14">
        <v>0.1719</v>
      </c>
      <c r="G88" s="14">
        <v>8.6800002000000001E-2</v>
      </c>
      <c r="H88" s="2">
        <f t="shared" ca="1" si="3"/>
        <v>-1.9275427212874008E-2</v>
      </c>
      <c r="I88" s="2">
        <f t="shared" ca="1" si="4"/>
        <v>-0.15325958130488671</v>
      </c>
      <c r="J88" s="2">
        <f t="shared" ca="1" si="5"/>
        <v>1.1110757749567863</v>
      </c>
    </row>
    <row r="89" spans="1:10">
      <c r="A89" s="14">
        <f>'Posttax Min, Max, Mean'!B88</f>
        <v>1998</v>
      </c>
      <c r="B89" s="1">
        <f ca="1">LOOKUP(A89,'Posttax Calculation'!A:A,'Posttax Calculation'!$M$1:$M$104)</f>
        <v>0.7625364591596735</v>
      </c>
      <c r="C89" s="1">
        <f ca="1">LOOKUP(A89,'Posttax Calculation'!A:A,'Posttax Calculation'!$N$1:$N$104)</f>
        <v>0.1981987048167223</v>
      </c>
      <c r="D89" s="16">
        <f ca="1">LOOKUP(A89,'Posttax Calculation'!A:A,'Posttax Calculation'!$O$1:$O$104)</f>
        <v>3.9264836023604199E-2</v>
      </c>
      <c r="E89" s="14">
        <f t="shared" si="6"/>
        <v>0.75819999299999996</v>
      </c>
      <c r="F89" s="14">
        <v>0.16670001000000001</v>
      </c>
      <c r="G89" s="14">
        <v>7.5099997000000002E-2</v>
      </c>
      <c r="H89" s="2">
        <f t="shared" ca="1" si="3"/>
        <v>-5.6868968133699793E-3</v>
      </c>
      <c r="I89" s="2">
        <f t="shared" ca="1" si="4"/>
        <v>-0.15892482670787211</v>
      </c>
      <c r="J89" s="2">
        <f t="shared" ca="1" si="5"/>
        <v>0.91265276021663166</v>
      </c>
    </row>
    <row r="90" spans="1:10">
      <c r="A90" s="14">
        <f>'Posttax Min, Max, Mean'!B89</f>
        <v>1999</v>
      </c>
      <c r="B90" s="1">
        <f ca="1">LOOKUP(A90,'Posttax Calculation'!A:A,'Posttax Calculation'!$M$1:$M$104)</f>
        <v>0.75792054946220511</v>
      </c>
      <c r="C90" s="1">
        <f ca="1">LOOKUP(A90,'Posttax Calculation'!A:A,'Posttax Calculation'!$N$1:$N$104)</f>
        <v>0.20153699055522722</v>
      </c>
      <c r="D90" s="16">
        <f ca="1">LOOKUP(A90,'Posttax Calculation'!A:A,'Posttax Calculation'!$O$1:$O$104)</f>
        <v>4.0542459982567669E-2</v>
      </c>
      <c r="E90" s="14">
        <f t="shared" si="6"/>
        <v>0.751799989</v>
      </c>
      <c r="F90" s="14">
        <v>0.16760000999999999</v>
      </c>
      <c r="G90" s="14">
        <v>8.0600001000000004E-2</v>
      </c>
      <c r="H90" s="2">
        <f t="shared" ca="1" si="3"/>
        <v>-8.0754644620046889E-3</v>
      </c>
      <c r="I90" s="2">
        <f t="shared" ca="1" si="4"/>
        <v>-0.16839082722100818</v>
      </c>
      <c r="J90" s="2">
        <f t="shared" ca="1" si="5"/>
        <v>0.98803923182402253</v>
      </c>
    </row>
    <row r="91" spans="1:10">
      <c r="A91" s="14">
        <f>'Posttax Min, Max, Mean'!B90</f>
        <v>2000</v>
      </c>
      <c r="B91" s="1">
        <f ca="1">LOOKUP(A91,'Posttax Calculation'!A:A,'Posttax Calculation'!$M$1:$M$104)</f>
        <v>0.74488313811154516</v>
      </c>
      <c r="C91" s="1">
        <f ca="1">LOOKUP(A91,'Posttax Calculation'!A:A,'Posttax Calculation'!$N$1:$N$104)</f>
        <v>0.21085809646776343</v>
      </c>
      <c r="D91" s="16">
        <f ca="1">LOOKUP(A91,'Posttax Calculation'!A:A,'Posttax Calculation'!$O$1:$O$104)</f>
        <v>4.4258765420691404E-2</v>
      </c>
      <c r="E91" s="14">
        <f t="shared" si="6"/>
        <v>0.72819999000000002</v>
      </c>
      <c r="F91" s="14">
        <v>0.16940000999999999</v>
      </c>
      <c r="G91" s="14">
        <v>0.1024</v>
      </c>
      <c r="H91" s="2">
        <f t="shared" ca="1" si="3"/>
        <v>-2.2397000627294217E-2</v>
      </c>
      <c r="I91" s="2">
        <f t="shared" ca="1" si="4"/>
        <v>-0.19661605203811405</v>
      </c>
      <c r="J91" s="2">
        <f t="shared" ca="1" si="5"/>
        <v>1.3136659829224926</v>
      </c>
    </row>
    <row r="92" spans="1:10">
      <c r="A92" s="14">
        <f>'Posttax Min, Max, Mean'!B91</f>
        <v>2001</v>
      </c>
      <c r="B92" s="1">
        <f ca="1">LOOKUP(A92,'Posttax Calculation'!A:A,'Posttax Calculation'!$M$1:$M$104)</f>
        <v>0.75591868662856532</v>
      </c>
      <c r="C92" s="1">
        <f ca="1">LOOKUP(A92,'Posttax Calculation'!A:A,'Posttax Calculation'!$N$1:$N$104)</f>
        <v>0.20297858895190435</v>
      </c>
      <c r="D92" s="16">
        <f ca="1">LOOKUP(A92,'Posttax Calculation'!A:A,'Posttax Calculation'!$O$1:$O$104)</f>
        <v>4.1102724419530334E-2</v>
      </c>
      <c r="E92" s="14">
        <f t="shared" si="6"/>
        <v>0.75589999299999999</v>
      </c>
      <c r="F92" s="14">
        <v>0.16680001</v>
      </c>
      <c r="G92" s="14">
        <v>7.7299996999999995E-2</v>
      </c>
      <c r="H92" s="2">
        <f t="shared" ca="1" si="3"/>
        <v>-2.4729681771362699E-5</v>
      </c>
      <c r="I92" s="2">
        <f t="shared" ca="1" si="4"/>
        <v>-0.17823840011261893</v>
      </c>
      <c r="J92" s="2">
        <f t="shared" ca="1" si="5"/>
        <v>0.88065385182278089</v>
      </c>
    </row>
    <row r="93" spans="1:10">
      <c r="A93" s="14">
        <f>'Posttax Min, Max, Mean'!B92</f>
        <v>2002</v>
      </c>
      <c r="B93" s="1">
        <f ca="1">LOOKUP(A93,'Posttax Calculation'!A:A,'Posttax Calculation'!$M$1:$M$104)</f>
        <v>0.74688386563074149</v>
      </c>
      <c r="C93" s="1">
        <f ca="1">LOOKUP(A93,'Posttax Calculation'!A:A,'Posttax Calculation'!$N$1:$N$104)</f>
        <v>0.20943807151084226</v>
      </c>
      <c r="D93" s="16">
        <f ca="1">LOOKUP(A93,'Posttax Calculation'!A:A,'Posttax Calculation'!$O$1:$O$104)</f>
        <v>4.3678062858416244E-2</v>
      </c>
      <c r="E93" s="14">
        <f t="shared" si="6"/>
        <v>0.74129999000000002</v>
      </c>
      <c r="F93" s="14">
        <v>0.16320001000000001</v>
      </c>
      <c r="G93" s="14">
        <v>9.5500000000000002E-2</v>
      </c>
      <c r="H93" s="2">
        <f t="shared" ca="1" si="3"/>
        <v>-7.4762300910408142E-3</v>
      </c>
      <c r="I93" s="2">
        <f t="shared" ca="1" si="4"/>
        <v>-0.22077199802925318</v>
      </c>
      <c r="J93" s="2">
        <f t="shared" ca="1" si="5"/>
        <v>1.1864522771892636</v>
      </c>
    </row>
    <row r="94" spans="1:10">
      <c r="A94" s="14">
        <f>'Posttax Min, Max, Mean'!B93</f>
        <v>2003</v>
      </c>
      <c r="B94" s="1">
        <f ca="1">LOOKUP(A94,'Posttax Calculation'!A:A,'Posttax Calculation'!$M$1:$M$104)</f>
        <v>0.74154210247192953</v>
      </c>
      <c r="C94" s="1">
        <f ca="1">LOOKUP(A94,'Posttax Calculation'!A:A,'Posttax Calculation'!$N$1:$N$104)</f>
        <v>0.21322095368868166</v>
      </c>
      <c r="D94" s="16">
        <f ca="1">LOOKUP(A94,'Posttax Calculation'!A:A,'Posttax Calculation'!$O$1:$O$104)</f>
        <v>4.523694383938881E-2</v>
      </c>
      <c r="E94" s="14">
        <f t="shared" si="6"/>
        <v>0.72970000000000002</v>
      </c>
      <c r="F94" s="14">
        <v>0.16300000000000001</v>
      </c>
      <c r="G94" s="14">
        <v>0.10730000000000001</v>
      </c>
      <c r="H94" s="2">
        <f t="shared" ca="1" si="3"/>
        <v>-1.5969561852865688E-2</v>
      </c>
      <c r="I94" s="2">
        <f t="shared" ca="1" si="4"/>
        <v>-0.23553479533727228</v>
      </c>
      <c r="J94" s="2">
        <f t="shared" ca="1" si="5"/>
        <v>1.3719551077756829</v>
      </c>
    </row>
    <row r="95" spans="1:10">
      <c r="A95" s="14">
        <f>'Posttax Min, Max, Mean'!B94</f>
        <v>2004</v>
      </c>
      <c r="B95" s="1">
        <f ca="1">LOOKUP(A95,'Posttax Calculation'!A:A,'Posttax Calculation'!$M$1:$M$104)</f>
        <v>0.7348842413505805</v>
      </c>
      <c r="C95" s="1">
        <f ca="1">LOOKUP(A95,'Posttax Calculation'!A:A,'Posttax Calculation'!$N$1:$N$104)</f>
        <v>0.21789784517582211</v>
      </c>
      <c r="D95" s="16">
        <f ca="1">LOOKUP(A95,'Posttax Calculation'!A:A,'Posttax Calculation'!$O$1:$O$104)</f>
        <v>4.7217913473597384E-2</v>
      </c>
      <c r="E95" s="14">
        <f t="shared" si="6"/>
        <v>0.71540001000000009</v>
      </c>
      <c r="F95" s="14">
        <v>0.16419998999999999</v>
      </c>
      <c r="G95" s="14">
        <v>0.12039999999999999</v>
      </c>
      <c r="H95" s="2">
        <f t="shared" ca="1" si="3"/>
        <v>-2.6513334011315837E-2</v>
      </c>
      <c r="I95" s="2">
        <f t="shared" ca="1" si="4"/>
        <v>-0.2464359164841361</v>
      </c>
      <c r="J95" s="2">
        <f t="shared" ca="1" si="5"/>
        <v>1.5498797202744568</v>
      </c>
    </row>
    <row r="96" spans="1:10">
      <c r="A96" s="14">
        <f>'Posttax Min, Max, Mean'!B95</f>
        <v>2005</v>
      </c>
      <c r="B96" s="1">
        <f ca="1">LOOKUP(A96,'Posttax Calculation'!A:A,'Posttax Calculation'!$M$1:$M$104)</f>
        <v>0.72439189136210946</v>
      </c>
      <c r="C96" s="1">
        <f ca="1">LOOKUP(A96,'Posttax Calculation'!A:A,'Posttax Calculation'!$N$1:$N$104)</f>
        <v>0.22518188540468065</v>
      </c>
      <c r="D96" s="16">
        <f ca="1">LOOKUP(A96,'Posttax Calculation'!A:A,'Posttax Calculation'!$O$1:$O$104)</f>
        <v>5.0426223233209888E-2</v>
      </c>
      <c r="E96" s="14">
        <f t="shared" si="6"/>
        <v>0.68789999999999996</v>
      </c>
      <c r="F96" s="14">
        <v>0.16439999999999999</v>
      </c>
      <c r="G96" s="14">
        <v>0.1477</v>
      </c>
      <c r="H96" s="2">
        <f t="shared" ca="1" si="3"/>
        <v>-5.0375897076224918E-2</v>
      </c>
      <c r="I96" s="2">
        <f t="shared" ca="1" si="4"/>
        <v>-0.26992351225520572</v>
      </c>
      <c r="J96" s="2">
        <f t="shared" ca="1" si="5"/>
        <v>1.9290315738484098</v>
      </c>
    </row>
    <row r="97" spans="1:11">
      <c r="A97" s="14">
        <f>'Posttax Min, Max, Mean'!B96</f>
        <v>2006</v>
      </c>
      <c r="B97" s="1">
        <f ca="1">LOOKUP(A97,'Posttax Calculation'!A:A,'Posttax Calculation'!$M$1:$M$104)</f>
        <v>0.75129819953085564</v>
      </c>
      <c r="C97" s="1">
        <f ca="1">LOOKUP(A97,'Posttax Calculation'!A:A,'Posttax Calculation'!$N$1:$N$104)</f>
        <v>0.2062916118454371</v>
      </c>
      <c r="D97" s="16">
        <f ca="1">LOOKUP(A97,'Posttax Calculation'!A:A,'Posttax Calculation'!$O$1:$O$104)</f>
        <v>4.2410188623707268E-2</v>
      </c>
      <c r="E97" s="14">
        <f t="shared" si="6"/>
        <v>0.75530001099999999</v>
      </c>
      <c r="F97" s="14">
        <v>0.16949998999999999</v>
      </c>
      <c r="G97" s="14">
        <v>7.5199999000000003E-2</v>
      </c>
      <c r="H97" s="2">
        <f t="shared" ca="1" si="3"/>
        <v>5.3265287626713675E-3</v>
      </c>
      <c r="I97" s="2">
        <f t="shared" ca="1" si="4"/>
        <v>-0.1783476386475813</v>
      </c>
      <c r="J97" s="2">
        <f t="shared" ca="1" si="5"/>
        <v>0.77315879604372362</v>
      </c>
    </row>
    <row r="98" spans="1:11">
      <c r="A98" s="14">
        <f>'Posttax Min, Max, Mean'!B97</f>
        <v>2007</v>
      </c>
      <c r="B98" s="1">
        <f ca="1">LOOKUP(A98,'Posttax Calculation'!A:A,'Posttax Calculation'!$M$1:$M$104)</f>
        <v>0.7460807491804069</v>
      </c>
      <c r="C98" s="1">
        <f ca="1">LOOKUP(A98,'Posttax Calculation'!A:A,'Posttax Calculation'!$N$1:$N$104)</f>
        <v>0.21000854181369932</v>
      </c>
      <c r="D98" s="16">
        <f ca="1">LOOKUP(A98,'Posttax Calculation'!A:A,'Posttax Calculation'!$O$1:$O$104)</f>
        <v>4.3910709005893778E-2</v>
      </c>
      <c r="E98" s="14">
        <f t="shared" si="6"/>
        <v>0.74639998699999999</v>
      </c>
      <c r="F98" s="14">
        <v>0.17110001</v>
      </c>
      <c r="G98" s="14">
        <v>8.2500003000000002E-2</v>
      </c>
      <c r="H98" s="2">
        <f t="shared" ca="1" si="3"/>
        <v>4.2788641838531483E-4</v>
      </c>
      <c r="I98" s="2">
        <f t="shared" ca="1" si="4"/>
        <v>-0.18527118696064981</v>
      </c>
      <c r="J98" s="2">
        <f t="shared" ca="1" si="5"/>
        <v>0.87881281964558333</v>
      </c>
    </row>
    <row r="99" spans="1:11">
      <c r="A99" s="14">
        <f>'Posttax Min, Max, Mean'!B98</f>
        <v>2008</v>
      </c>
      <c r="B99" s="1">
        <f ca="1">LOOKUP(A99,'Posttax Calculation'!A:A,'Posttax Calculation'!$M$1:$M$104)</f>
        <v>0.75040196350548438</v>
      </c>
      <c r="C99" s="1">
        <f ca="1">LOOKUP(A99,'Posttax Calculation'!A:A,'Posttax Calculation'!$N$1:$N$104)</f>
        <v>0.20693191827020097</v>
      </c>
      <c r="D99" s="16">
        <f ca="1">LOOKUP(A99,'Posttax Calculation'!A:A,'Posttax Calculation'!$O$1:$O$104)</f>
        <v>4.2666118224314653E-2</v>
      </c>
      <c r="E99" s="14">
        <f t="shared" si="6"/>
        <v>0.75359998899999991</v>
      </c>
      <c r="F99" s="14">
        <v>0.17020001000000001</v>
      </c>
      <c r="G99" s="14">
        <v>7.6200001000000003E-2</v>
      </c>
      <c r="H99" s="2">
        <f t="shared" ca="1" si="3"/>
        <v>4.2617499021138094E-3</v>
      </c>
      <c r="I99" s="2">
        <f t="shared" ca="1" si="4"/>
        <v>-0.17750721385687018</v>
      </c>
      <c r="J99" s="2">
        <f t="shared" ca="1" si="5"/>
        <v>0.78596048038358912</v>
      </c>
    </row>
    <row r="100" spans="1:11">
      <c r="A100" s="14">
        <f>'Posttax Min, Max, Mean'!B99</f>
        <v>2009</v>
      </c>
      <c r="B100" s="1">
        <f ca="1">LOOKUP(A100,'Posttax Calculation'!A:A,'Posttax Calculation'!$M$1:$M$104)</f>
        <v>0.75418501026535334</v>
      </c>
      <c r="C100" s="1">
        <f ca="1">LOOKUP(A100,'Posttax Calculation'!A:A,'Posttax Calculation'!$N$1:$N$104)</f>
        <v>0.20422403079506091</v>
      </c>
      <c r="D100" s="16">
        <f ca="1">LOOKUP(A100,'Posttax Calculation'!A:A,'Posttax Calculation'!$O$1:$O$104)</f>
        <v>4.1590958939585754E-2</v>
      </c>
      <c r="E100" s="14">
        <f t="shared" si="6"/>
        <v>0.75759999800000011</v>
      </c>
      <c r="F100" s="14">
        <v>0.16789999999999999</v>
      </c>
      <c r="G100" s="14">
        <v>7.4500001999999996E-2</v>
      </c>
      <c r="H100" s="2">
        <f t="shared" ca="1" si="3"/>
        <v>4.5280503963414098E-3</v>
      </c>
      <c r="I100" s="2">
        <f t="shared" ca="1" si="4"/>
        <v>-0.17786364637720875</v>
      </c>
      <c r="J100" s="2">
        <f t="shared" ca="1" si="5"/>
        <v>0.79125473178479244</v>
      </c>
    </row>
    <row r="101" spans="1:11">
      <c r="A101" s="14">
        <f>'Posttax Min, Max, Mean'!B100</f>
        <v>2010</v>
      </c>
      <c r="B101" s="1">
        <f ca="1">LOOKUP(A101,'Posttax Calculation'!A:A,'Posttax Calculation'!$M$1:$M$104)</f>
        <v>0.75202605811145995</v>
      </c>
      <c r="C101" s="1">
        <f ca="1">LOOKUP(A101,'Posttax Calculation'!A:A,'Posttax Calculation'!$N$1:$N$104)</f>
        <v>0.20577104523889023</v>
      </c>
      <c r="D101" s="16">
        <f ca="1">LOOKUP(A101,'Posttax Calculation'!A:A,'Posttax Calculation'!$O$1:$O$104)</f>
        <v>4.2202896649649824E-2</v>
      </c>
      <c r="E101" s="14">
        <f t="shared" si="6"/>
        <v>0.75199999299999998</v>
      </c>
      <c r="F101" s="14">
        <v>0.17030001</v>
      </c>
      <c r="G101" s="14">
        <v>7.7699997000000007E-2</v>
      </c>
      <c r="H101" s="2">
        <f t="shared" ca="1" si="3"/>
        <v>-3.4659851449014845E-5</v>
      </c>
      <c r="I101" s="2">
        <f t="shared" ca="1" si="4"/>
        <v>-0.17238108110745154</v>
      </c>
      <c r="J101" s="2">
        <f t="shared" ca="1" si="5"/>
        <v>0.84110578108018852</v>
      </c>
    </row>
    <row r="102" spans="1:11">
      <c r="A102" s="14">
        <f>'Posttax Min, Max, Mean'!B101</f>
        <v>2011</v>
      </c>
      <c r="B102" s="1">
        <f ca="1">LOOKUP(A102,'Posttax Calculation'!A:A,'Posttax Calculation'!$M$1:$M$104)</f>
        <v>0.75054851079265461</v>
      </c>
      <c r="C102" s="1">
        <f ca="1">LOOKUP(A102,'Posttax Calculation'!A:A,'Posttax Calculation'!$N$1:$N$104)</f>
        <v>0.20682727077262519</v>
      </c>
      <c r="D102" s="16">
        <f ca="1">LOOKUP(A102,'Posttax Calculation'!A:A,'Posttax Calculation'!$O$1:$O$104)</f>
        <v>4.2624218434720196E-2</v>
      </c>
      <c r="E102" s="14">
        <f t="shared" si="6"/>
        <v>0.74779998800000003</v>
      </c>
      <c r="F102" s="14">
        <v>0.17200001000000001</v>
      </c>
      <c r="G102" s="14">
        <v>8.0200002000000006E-2</v>
      </c>
      <c r="H102" s="2">
        <f t="shared" ca="1" si="3"/>
        <v>-3.6620188477249904E-3</v>
      </c>
      <c r="I102" s="2">
        <f t="shared" ca="1" si="4"/>
        <v>-0.16838814650758704</v>
      </c>
      <c r="J102" s="2">
        <f t="shared" ca="1" si="5"/>
        <v>0.88155947358490194</v>
      </c>
    </row>
    <row r="103" spans="1:11">
      <c r="A103" s="14">
        <f>'Posttax Min, Max, Mean'!B102</f>
        <v>2012</v>
      </c>
      <c r="B103" s="1">
        <f ca="1">LOOKUP(A103,'Posttax Calculation'!A:A,'Posttax Calculation'!$M$1:$M$104)</f>
        <v>0.75126568954528095</v>
      </c>
      <c r="C103" s="1">
        <f ca="1">LOOKUP(A103,'Posttax Calculation'!A:A,'Posttax Calculation'!$N$1:$N$104)</f>
        <v>0.20631485146696016</v>
      </c>
      <c r="D103" s="16">
        <f ca="1">LOOKUP(A103,'Posttax Calculation'!A:A,'Posttax Calculation'!$O$1:$O$104)</f>
        <v>4.2419458987758896E-2</v>
      </c>
      <c r="E103" s="14">
        <f t="shared" si="6"/>
        <v>0.74900000799999999</v>
      </c>
      <c r="F103" s="14">
        <v>0.17299998999999999</v>
      </c>
      <c r="G103" s="14">
        <v>7.8000001999999999E-2</v>
      </c>
      <c r="H103" s="2">
        <f t="shared" ca="1" si="3"/>
        <v>-3.0158192724764055E-3</v>
      </c>
      <c r="I103" s="2">
        <f t="shared" ca="1" si="4"/>
        <v>-0.16147582798854065</v>
      </c>
      <c r="J103" s="2">
        <f t="shared" ca="1" si="5"/>
        <v>0.83877880249506909</v>
      </c>
    </row>
    <row r="104" spans="1:11">
      <c r="A104" s="14">
        <f>'Posttax Min, Max, Mean'!B103</f>
        <v>2013</v>
      </c>
      <c r="B104" s="1">
        <f ca="1">LOOKUP(A104,'Posttax Calculation'!A:A,'Posttax Calculation'!$M$1:$M$104)</f>
        <v>0.75364640292438889</v>
      </c>
      <c r="C104" s="1">
        <f ca="1">LOOKUP(A104,'Posttax Calculation'!A:A,'Posttax Calculation'!$N$1:$N$104)</f>
        <v>0.2046103834822226</v>
      </c>
      <c r="D104" s="16">
        <f ca="1">LOOKUP(A104,'Posttax Calculation'!A:A,'Posttax Calculation'!$O$1:$O$104)</f>
        <v>4.1743213593388506E-2</v>
      </c>
      <c r="E104" s="14">
        <f t="shared" si="6"/>
        <v>0.75310000100000007</v>
      </c>
      <c r="F104" s="14">
        <v>0.17169999999999999</v>
      </c>
      <c r="G104" s="14">
        <v>7.5199999000000003E-2</v>
      </c>
      <c r="H104" s="2">
        <f t="shared" ca="1" si="3"/>
        <v>-7.2501098959487642E-4</v>
      </c>
      <c r="I104" s="2">
        <f t="shared" ca="1" si="4"/>
        <v>-0.16084415131885033</v>
      </c>
      <c r="J104" s="2">
        <f t="shared" ca="1" si="5"/>
        <v>0.80149041069302207</v>
      </c>
    </row>
    <row r="105" spans="1:11">
      <c r="A105" s="14">
        <f>'Posttax Min, Max, Mean'!B104</f>
        <v>2014</v>
      </c>
      <c r="B105" s="1">
        <f ca="1">LOOKUP(A105,'Posttax Calculation'!A:A,'Posttax Calculation'!$M$1:$M$104)</f>
        <v>0.75302790525876051</v>
      </c>
      <c r="C105" s="1">
        <f ca="1">LOOKUP(A105,'Posttax Calculation'!A:A,'Posttax Calculation'!$N$1:$N$104)</f>
        <v>0.20505370742895435</v>
      </c>
      <c r="D105" s="16">
        <f ca="1">LOOKUP(A105,'Posttax Calculation'!A:A,'Posttax Calculation'!$O$1:$O$104)</f>
        <v>4.1918387312285144E-2</v>
      </c>
      <c r="E105" s="14">
        <f>1-F105-G105</f>
        <v>0.75660000299999997</v>
      </c>
      <c r="F105" s="14">
        <v>0.16919999999999999</v>
      </c>
      <c r="G105" s="14">
        <v>7.4199997000000004E-2</v>
      </c>
      <c r="H105" s="2">
        <f t="shared" ca="1" si="3"/>
        <v>4.7436459077994098E-3</v>
      </c>
      <c r="I105" s="2">
        <f t="shared" ca="1" si="4"/>
        <v>-0.17485032520749089</v>
      </c>
      <c r="J105" s="2">
        <f t="shared" ca="1" si="5"/>
        <v>0.7701061934282476</v>
      </c>
    </row>
    <row r="106" spans="1:11">
      <c r="D106" t="s">
        <v>32</v>
      </c>
      <c r="E106" t="s">
        <v>32</v>
      </c>
      <c r="F106" t="s">
        <v>32</v>
      </c>
      <c r="G106" t="s">
        <v>32</v>
      </c>
      <c r="H106" s="2" t="e">
        <f t="shared" si="3"/>
        <v>#VALUE!</v>
      </c>
      <c r="I106" s="2" t="e">
        <f t="shared" si="4"/>
        <v>#VALUE!</v>
      </c>
      <c r="J106" s="2" t="e">
        <f t="shared" si="5"/>
        <v>#VALUE!</v>
      </c>
      <c r="K106" t="s">
        <v>32</v>
      </c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400D-E171-2243-A6D0-38967CC32FC3}">
  <dimension ref="A1:P105"/>
  <sheetViews>
    <sheetView zoomScale="75" workbookViewId="0">
      <selection activeCell="M98" sqref="M98"/>
    </sheetView>
  </sheetViews>
  <sheetFormatPr baseColWidth="10" defaultRowHeight="20"/>
  <cols>
    <col min="4" max="4" width="13.140625" bestFit="1" customWidth="1"/>
  </cols>
  <sheetData>
    <row r="1" spans="1:16">
      <c r="B1" s="92" t="s">
        <v>7</v>
      </c>
      <c r="C1" s="92"/>
      <c r="D1" s="92"/>
      <c r="E1" s="93" t="s">
        <v>8</v>
      </c>
      <c r="F1" s="93"/>
      <c r="G1" s="92" t="s">
        <v>9</v>
      </c>
      <c r="H1" s="92"/>
      <c r="I1" s="94" t="s">
        <v>10</v>
      </c>
      <c r="J1" s="94"/>
      <c r="K1" s="91" t="s">
        <v>11</v>
      </c>
      <c r="L1" s="91"/>
      <c r="M1" s="91" t="s">
        <v>12</v>
      </c>
      <c r="N1" s="91"/>
      <c r="O1" s="91"/>
      <c r="P1" s="91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'Posttax Min, Max, Mean'!P3</f>
        <v>#VALUE!</v>
      </c>
      <c r="C3" s="9">
        <f>'Posttax Min, Max, Mean'!Q3</f>
        <v>1334646.3871717171</v>
      </c>
      <c r="D3" s="9">
        <f>'Posttax Min, Max, Mean'!R3</f>
        <v>1334647.6553888889</v>
      </c>
      <c r="E3" s="10" t="e">
        <f>LN(C3)-F3^2/2</f>
        <v>#VALUE!</v>
      </c>
      <c r="F3" s="10" t="e">
        <f>(LN(D3)-LN(B3))/6</f>
        <v>#VALUE!</v>
      </c>
      <c r="G3" s="9" t="e">
        <f>_xlfn.LOGNORM.INV(G$2,$E3,$F3)</f>
        <v>#VALUE!</v>
      </c>
      <c r="H3" s="9" t="e">
        <f>_xlfn.LOGNORM.INV(H$2,$E3,$F3)</f>
        <v>#VALUE!</v>
      </c>
      <c r="I3" s="11" t="e">
        <f>(LN(G3)-($E3+$F3^2))/$F3</f>
        <v>#VALUE!</v>
      </c>
      <c r="J3" s="11" t="e">
        <f>(LN(H3)-($E3+$F3^2))/$F3</f>
        <v>#VALUE!</v>
      </c>
      <c r="K3" s="12" t="e">
        <f>_xlfn.NORM.DIST(I3,0,1,TRUE)</f>
        <v>#VALUE!</v>
      </c>
      <c r="L3" s="12" t="e">
        <f>_xlfn.NORM.DIST(J3,0,1,TRUE)</f>
        <v>#VALUE!</v>
      </c>
      <c r="M3" s="13" t="e">
        <f>K3</f>
        <v>#VALUE!</v>
      </c>
      <c r="N3" s="13" t="e">
        <f>L3-K3</f>
        <v>#VALUE!</v>
      </c>
      <c r="O3" s="13" t="e">
        <f>1-L3</f>
        <v>#VALUE!</v>
      </c>
      <c r="P3" s="10" t="e">
        <f>2*_xlfn.NORM.DIST(F3/SQRT(2),0,1,TRUE)-1</f>
        <v>#VALUE!</v>
      </c>
    </row>
    <row r="4" spans="1:16">
      <c r="A4" s="14">
        <v>1914</v>
      </c>
      <c r="B4" s="9" t="e">
        <f>'Posttax Min, Max, Mean'!P4</f>
        <v>#VALUE!</v>
      </c>
      <c r="C4" s="9" t="e">
        <f>'Posttax Min, Max, Mean'!Q4</f>
        <v>#DIV/0!</v>
      </c>
      <c r="D4" s="9" t="e">
        <f>'Posttax Min, Max, Mean'!R4</f>
        <v>#DIV/0!</v>
      </c>
      <c r="E4" s="10" t="e">
        <f t="shared" ref="E4:E67" si="0">LN(C4)-F4^2/2</f>
        <v>#DIV/0!</v>
      </c>
      <c r="F4" s="10" t="e">
        <f t="shared" ref="F4:F67" si="1">(LN(D4)-LN(B4))/6</f>
        <v>#DIV/0!</v>
      </c>
      <c r="G4" s="9" t="e">
        <f t="shared" ref="G4:H35" si="2">_xlfn.LOGNORM.INV(G$2,$E4,$F4)</f>
        <v>#DIV/0!</v>
      </c>
      <c r="H4" s="9" t="e">
        <f t="shared" si="2"/>
        <v>#DIV/0!</v>
      </c>
      <c r="I4" s="11" t="e">
        <f t="shared" ref="I4:J67" si="3">(LN(G4)-($E4+$F4^2))/$F4</f>
        <v>#DIV/0!</v>
      </c>
      <c r="J4" s="11" t="e">
        <f t="shared" si="3"/>
        <v>#DIV/0!</v>
      </c>
      <c r="K4" s="12" t="e">
        <f t="shared" ref="K4:L67" si="4">_xlfn.NORM.DIST(I4,0,1,TRUE)</f>
        <v>#DIV/0!</v>
      </c>
      <c r="L4" s="12" t="e">
        <f t="shared" si="4"/>
        <v>#DIV/0!</v>
      </c>
      <c r="M4" s="13" t="e">
        <f t="shared" ref="M4:M67" si="5">K4</f>
        <v>#DIV/0!</v>
      </c>
      <c r="N4" s="13" t="e">
        <f t="shared" ref="N4:N67" si="6">L4-K4</f>
        <v>#DIV/0!</v>
      </c>
      <c r="O4" s="13" t="e">
        <f t="shared" ref="O4:O67" si="7">1-L4</f>
        <v>#DIV/0!</v>
      </c>
      <c r="P4" s="10" t="e">
        <f t="shared" ref="P4:P67" si="8">2*_xlfn.NORM.DIST(F4/SQRT(2),0,1,TRUE)-1</f>
        <v>#DIV/0!</v>
      </c>
    </row>
    <row r="5" spans="1:16">
      <c r="A5" s="14">
        <v>1915</v>
      </c>
      <c r="B5" s="9" t="e">
        <f>'Posttax Min, Max, Mean'!P5</f>
        <v>#VALUE!</v>
      </c>
      <c r="C5" s="9" t="e">
        <f>'Posttax Min, Max, Mean'!Q5</f>
        <v>#DIV/0!</v>
      </c>
      <c r="D5" s="9" t="e">
        <f>'Posttax Min, Max, Mean'!R5</f>
        <v>#DIV/0!</v>
      </c>
      <c r="E5" s="10" t="e">
        <f t="shared" si="0"/>
        <v>#DIV/0!</v>
      </c>
      <c r="F5" s="10" t="e">
        <f t="shared" si="1"/>
        <v>#DIV/0!</v>
      </c>
      <c r="G5" s="9" t="e">
        <f t="shared" si="2"/>
        <v>#DIV/0!</v>
      </c>
      <c r="H5" s="9" t="e">
        <f t="shared" si="2"/>
        <v>#DIV/0!</v>
      </c>
      <c r="I5" s="11" t="e">
        <f t="shared" si="3"/>
        <v>#DIV/0!</v>
      </c>
      <c r="J5" s="11" t="e">
        <f t="shared" si="3"/>
        <v>#DIV/0!</v>
      </c>
      <c r="K5" s="12" t="e">
        <f t="shared" si="4"/>
        <v>#DIV/0!</v>
      </c>
      <c r="L5" s="12" t="e">
        <f t="shared" si="4"/>
        <v>#DIV/0!</v>
      </c>
      <c r="M5" s="13" t="e">
        <f t="shared" si="5"/>
        <v>#DIV/0!</v>
      </c>
      <c r="N5" s="13" t="e">
        <f t="shared" si="6"/>
        <v>#DIV/0!</v>
      </c>
      <c r="O5" s="13" t="e">
        <f t="shared" si="7"/>
        <v>#DIV/0!</v>
      </c>
      <c r="P5" s="10" t="e">
        <f t="shared" si="8"/>
        <v>#DIV/0!</v>
      </c>
    </row>
    <row r="6" spans="1:16">
      <c r="A6" s="14">
        <v>1916</v>
      </c>
      <c r="B6" s="9" t="e">
        <f>'Posttax Min, Max, Mean'!P6</f>
        <v>#VALUE!</v>
      </c>
      <c r="C6" s="9" t="e">
        <f>'Posttax Min, Max, Mean'!Q6</f>
        <v>#DIV/0!</v>
      </c>
      <c r="D6" s="9" t="e">
        <f>'Posttax Min, Max, Mean'!R6</f>
        <v>#DIV/0!</v>
      </c>
      <c r="E6" s="10" t="e">
        <f t="shared" si="0"/>
        <v>#DIV/0!</v>
      </c>
      <c r="F6" s="10" t="e">
        <f t="shared" si="1"/>
        <v>#DIV/0!</v>
      </c>
      <c r="G6" s="9" t="e">
        <f t="shared" si="2"/>
        <v>#DIV/0!</v>
      </c>
      <c r="H6" s="9" t="e">
        <f t="shared" si="2"/>
        <v>#DIV/0!</v>
      </c>
      <c r="I6" s="11" t="e">
        <f t="shared" si="3"/>
        <v>#DIV/0!</v>
      </c>
      <c r="J6" s="11" t="e">
        <f t="shared" si="3"/>
        <v>#DIV/0!</v>
      </c>
      <c r="K6" s="12" t="e">
        <f t="shared" si="4"/>
        <v>#DIV/0!</v>
      </c>
      <c r="L6" s="12" t="e">
        <f t="shared" si="4"/>
        <v>#DIV/0!</v>
      </c>
      <c r="M6" s="13" t="e">
        <f t="shared" si="5"/>
        <v>#DIV/0!</v>
      </c>
      <c r="N6" s="13" t="e">
        <f t="shared" si="6"/>
        <v>#DIV/0!</v>
      </c>
      <c r="O6" s="13" t="e">
        <f t="shared" si="7"/>
        <v>#DIV/0!</v>
      </c>
      <c r="P6" s="10" t="e">
        <f t="shared" si="8"/>
        <v>#DIV/0!</v>
      </c>
    </row>
    <row r="7" spans="1:16">
      <c r="A7" s="14">
        <v>1917</v>
      </c>
      <c r="B7" s="9" t="e">
        <f>'Posttax Min, Max, Mean'!P7</f>
        <v>#VALUE!</v>
      </c>
      <c r="C7" s="9" t="e">
        <f>'Posttax Min, Max, Mean'!Q7</f>
        <v>#DIV/0!</v>
      </c>
      <c r="D7" s="9" t="e">
        <f>'Posttax Min, Max, Mean'!R7</f>
        <v>#DIV/0!</v>
      </c>
      <c r="E7" s="10" t="e">
        <f t="shared" si="0"/>
        <v>#DIV/0!</v>
      </c>
      <c r="F7" s="10" t="e">
        <f t="shared" si="1"/>
        <v>#DIV/0!</v>
      </c>
      <c r="G7" s="9" t="e">
        <f t="shared" si="2"/>
        <v>#DIV/0!</v>
      </c>
      <c r="H7" s="9" t="e">
        <f t="shared" si="2"/>
        <v>#DIV/0!</v>
      </c>
      <c r="I7" s="11" t="e">
        <f t="shared" si="3"/>
        <v>#DIV/0!</v>
      </c>
      <c r="J7" s="11" t="e">
        <f t="shared" si="3"/>
        <v>#DIV/0!</v>
      </c>
      <c r="K7" s="12" t="e">
        <f t="shared" si="4"/>
        <v>#DIV/0!</v>
      </c>
      <c r="L7" s="12" t="e">
        <f t="shared" si="4"/>
        <v>#DIV/0!</v>
      </c>
      <c r="M7" s="13" t="e">
        <f t="shared" si="5"/>
        <v>#DIV/0!</v>
      </c>
      <c r="N7" s="13" t="e">
        <f t="shared" si="6"/>
        <v>#DIV/0!</v>
      </c>
      <c r="O7" s="13" t="e">
        <f t="shared" si="7"/>
        <v>#DIV/0!</v>
      </c>
      <c r="P7" s="10" t="e">
        <f t="shared" si="8"/>
        <v>#DIV/0!</v>
      </c>
    </row>
    <row r="8" spans="1:16">
      <c r="A8" s="14">
        <v>1918</v>
      </c>
      <c r="B8" s="9" t="e">
        <f>'Posttax Min, Max, Mean'!P8</f>
        <v>#VALUE!</v>
      </c>
      <c r="C8" s="9" t="e">
        <f>'Posttax Min, Max, Mean'!Q8</f>
        <v>#DIV/0!</v>
      </c>
      <c r="D8" s="9" t="e">
        <f>'Posttax Min, Max, Mean'!R8</f>
        <v>#DIV/0!</v>
      </c>
      <c r="E8" s="10" t="e">
        <f t="shared" si="0"/>
        <v>#DIV/0!</v>
      </c>
      <c r="F8" s="10" t="e">
        <f t="shared" si="1"/>
        <v>#DIV/0!</v>
      </c>
      <c r="G8" s="9" t="e">
        <f t="shared" si="2"/>
        <v>#DIV/0!</v>
      </c>
      <c r="H8" s="9" t="e">
        <f t="shared" si="2"/>
        <v>#DIV/0!</v>
      </c>
      <c r="I8" s="11" t="e">
        <f t="shared" si="3"/>
        <v>#DIV/0!</v>
      </c>
      <c r="J8" s="11" t="e">
        <f t="shared" si="3"/>
        <v>#DIV/0!</v>
      </c>
      <c r="K8" s="12" t="e">
        <f t="shared" si="4"/>
        <v>#DIV/0!</v>
      </c>
      <c r="L8" s="12" t="e">
        <f t="shared" si="4"/>
        <v>#DIV/0!</v>
      </c>
      <c r="M8" s="13" t="e">
        <f t="shared" si="5"/>
        <v>#DIV/0!</v>
      </c>
      <c r="N8" s="13" t="e">
        <f t="shared" si="6"/>
        <v>#DIV/0!</v>
      </c>
      <c r="O8" s="13" t="e">
        <f t="shared" si="7"/>
        <v>#DIV/0!</v>
      </c>
      <c r="P8" s="10" t="e">
        <f t="shared" si="8"/>
        <v>#DIV/0!</v>
      </c>
    </row>
    <row r="9" spans="1:16">
      <c r="A9" s="14">
        <v>1919</v>
      </c>
      <c r="B9" s="9" t="e">
        <f>'Posttax Min, Max, Mean'!P9</f>
        <v>#VALUE!</v>
      </c>
      <c r="C9" s="9" t="e">
        <f>'Posttax Min, Max, Mean'!Q9</f>
        <v>#DIV/0!</v>
      </c>
      <c r="D9" s="9" t="e">
        <f>'Posttax Min, Max, Mean'!R9</f>
        <v>#DIV/0!</v>
      </c>
      <c r="E9" s="10" t="e">
        <f t="shared" si="0"/>
        <v>#DIV/0!</v>
      </c>
      <c r="F9" s="10" t="e">
        <f t="shared" si="1"/>
        <v>#DIV/0!</v>
      </c>
      <c r="G9" s="9" t="e">
        <f t="shared" si="2"/>
        <v>#DIV/0!</v>
      </c>
      <c r="H9" s="9" t="e">
        <f t="shared" si="2"/>
        <v>#DIV/0!</v>
      </c>
      <c r="I9" s="11" t="e">
        <f t="shared" si="3"/>
        <v>#DIV/0!</v>
      </c>
      <c r="J9" s="11" t="e">
        <f t="shared" si="3"/>
        <v>#DIV/0!</v>
      </c>
      <c r="K9" s="12" t="e">
        <f t="shared" si="4"/>
        <v>#DIV/0!</v>
      </c>
      <c r="L9" s="12" t="e">
        <f t="shared" si="4"/>
        <v>#DIV/0!</v>
      </c>
      <c r="M9" s="13" t="e">
        <f t="shared" si="5"/>
        <v>#DIV/0!</v>
      </c>
      <c r="N9" s="13" t="e">
        <f t="shared" si="6"/>
        <v>#DIV/0!</v>
      </c>
      <c r="O9" s="13" t="e">
        <f t="shared" si="7"/>
        <v>#DIV/0!</v>
      </c>
      <c r="P9" s="10" t="e">
        <f t="shared" si="8"/>
        <v>#DIV/0!</v>
      </c>
    </row>
    <row r="10" spans="1:16">
      <c r="A10" s="14">
        <v>1920</v>
      </c>
      <c r="B10" s="9" t="e">
        <f>'Posttax Min, Max, Mean'!P10</f>
        <v>#VALUE!</v>
      </c>
      <c r="C10" s="9" t="e">
        <f>'Posttax Min, Max, Mean'!Q10</f>
        <v>#DIV/0!</v>
      </c>
      <c r="D10" s="9" t="e">
        <f>'Posttax Min, Max, Mean'!R10</f>
        <v>#DIV/0!</v>
      </c>
      <c r="E10" s="10" t="e">
        <f t="shared" si="0"/>
        <v>#DIV/0!</v>
      </c>
      <c r="F10" s="10" t="e">
        <f t="shared" si="1"/>
        <v>#DIV/0!</v>
      </c>
      <c r="G10" s="9" t="e">
        <f t="shared" si="2"/>
        <v>#DIV/0!</v>
      </c>
      <c r="H10" s="9" t="e">
        <f t="shared" si="2"/>
        <v>#DIV/0!</v>
      </c>
      <c r="I10" s="11" t="e">
        <f t="shared" si="3"/>
        <v>#DIV/0!</v>
      </c>
      <c r="J10" s="11" t="e">
        <f t="shared" si="3"/>
        <v>#DIV/0!</v>
      </c>
      <c r="K10" s="12" t="e">
        <f t="shared" si="4"/>
        <v>#DIV/0!</v>
      </c>
      <c r="L10" s="12" t="e">
        <f t="shared" si="4"/>
        <v>#DIV/0!</v>
      </c>
      <c r="M10" s="13" t="e">
        <f t="shared" si="5"/>
        <v>#DIV/0!</v>
      </c>
      <c r="N10" s="13" t="e">
        <f t="shared" si="6"/>
        <v>#DIV/0!</v>
      </c>
      <c r="O10" s="13" t="e">
        <f t="shared" si="7"/>
        <v>#DIV/0!</v>
      </c>
      <c r="P10" s="10" t="e">
        <f t="shared" si="8"/>
        <v>#DIV/0!</v>
      </c>
    </row>
    <row r="11" spans="1:16">
      <c r="A11" s="14">
        <v>1921</v>
      </c>
      <c r="B11" s="9" t="e">
        <f>'Posttax Min, Max, Mean'!P11</f>
        <v>#VALUE!</v>
      </c>
      <c r="C11" s="9" t="e">
        <f>'Posttax Min, Max, Mean'!Q11</f>
        <v>#DIV/0!</v>
      </c>
      <c r="D11" s="9" t="e">
        <f>'Posttax Min, Max, Mean'!R11</f>
        <v>#DIV/0!</v>
      </c>
      <c r="E11" s="10" t="e">
        <f t="shared" si="0"/>
        <v>#DIV/0!</v>
      </c>
      <c r="F11" s="10" t="e">
        <f t="shared" si="1"/>
        <v>#DIV/0!</v>
      </c>
      <c r="G11" s="9" t="e">
        <f t="shared" si="2"/>
        <v>#DIV/0!</v>
      </c>
      <c r="H11" s="9" t="e">
        <f t="shared" si="2"/>
        <v>#DIV/0!</v>
      </c>
      <c r="I11" s="11" t="e">
        <f t="shared" si="3"/>
        <v>#DIV/0!</v>
      </c>
      <c r="J11" s="11" t="e">
        <f t="shared" si="3"/>
        <v>#DIV/0!</v>
      </c>
      <c r="K11" s="12" t="e">
        <f t="shared" si="4"/>
        <v>#DIV/0!</v>
      </c>
      <c r="L11" s="12" t="e">
        <f t="shared" si="4"/>
        <v>#DIV/0!</v>
      </c>
      <c r="M11" s="13" t="e">
        <f t="shared" si="5"/>
        <v>#DIV/0!</v>
      </c>
      <c r="N11" s="13" t="e">
        <f t="shared" si="6"/>
        <v>#DIV/0!</v>
      </c>
      <c r="O11" s="13" t="e">
        <f t="shared" si="7"/>
        <v>#DIV/0!</v>
      </c>
      <c r="P11" s="10" t="e">
        <f t="shared" si="8"/>
        <v>#DIV/0!</v>
      </c>
    </row>
    <row r="12" spans="1:16">
      <c r="A12" s="14">
        <v>1922</v>
      </c>
      <c r="B12" s="9" t="e">
        <f>'Posttax Min, Max, Mean'!P12</f>
        <v>#VALUE!</v>
      </c>
      <c r="C12" s="9" t="e">
        <f>'Posttax Min, Max, Mean'!Q12</f>
        <v>#DIV/0!</v>
      </c>
      <c r="D12" s="9" t="e">
        <f>'Posttax Min, Max, Mean'!R12</f>
        <v>#DIV/0!</v>
      </c>
      <c r="E12" s="10" t="e">
        <f t="shared" si="0"/>
        <v>#DIV/0!</v>
      </c>
      <c r="F12" s="10" t="e">
        <f t="shared" si="1"/>
        <v>#DIV/0!</v>
      </c>
      <c r="G12" s="9" t="e">
        <f t="shared" si="2"/>
        <v>#DIV/0!</v>
      </c>
      <c r="H12" s="9" t="e">
        <f t="shared" si="2"/>
        <v>#DIV/0!</v>
      </c>
      <c r="I12" s="11" t="e">
        <f t="shared" si="3"/>
        <v>#DIV/0!</v>
      </c>
      <c r="J12" s="11" t="e">
        <f t="shared" si="3"/>
        <v>#DIV/0!</v>
      </c>
      <c r="K12" s="12" t="e">
        <f t="shared" si="4"/>
        <v>#DIV/0!</v>
      </c>
      <c r="L12" s="12" t="e">
        <f t="shared" si="4"/>
        <v>#DIV/0!</v>
      </c>
      <c r="M12" s="13" t="e">
        <f t="shared" si="5"/>
        <v>#DIV/0!</v>
      </c>
      <c r="N12" s="13" t="e">
        <f t="shared" si="6"/>
        <v>#DIV/0!</v>
      </c>
      <c r="O12" s="13" t="e">
        <f t="shared" si="7"/>
        <v>#DIV/0!</v>
      </c>
      <c r="P12" s="10" t="e">
        <f t="shared" si="8"/>
        <v>#DIV/0!</v>
      </c>
    </row>
    <row r="13" spans="1:16">
      <c r="A13" s="14">
        <v>1923</v>
      </c>
      <c r="B13" s="9" t="e">
        <f>'Posttax Min, Max, Mean'!P13</f>
        <v>#VALUE!</v>
      </c>
      <c r="C13" s="9" t="e">
        <f>'Posttax Min, Max, Mean'!Q13</f>
        <v>#DIV/0!</v>
      </c>
      <c r="D13" s="9" t="e">
        <f>'Posttax Min, Max, Mean'!R13</f>
        <v>#DIV/0!</v>
      </c>
      <c r="E13" s="10" t="e">
        <f t="shared" si="0"/>
        <v>#DIV/0!</v>
      </c>
      <c r="F13" s="10" t="e">
        <f t="shared" si="1"/>
        <v>#DIV/0!</v>
      </c>
      <c r="G13" s="9" t="e">
        <f t="shared" si="2"/>
        <v>#DIV/0!</v>
      </c>
      <c r="H13" s="9" t="e">
        <f t="shared" si="2"/>
        <v>#DIV/0!</v>
      </c>
      <c r="I13" s="11" t="e">
        <f t="shared" si="3"/>
        <v>#DIV/0!</v>
      </c>
      <c r="J13" s="11" t="e">
        <f t="shared" si="3"/>
        <v>#DIV/0!</v>
      </c>
      <c r="K13" s="12" t="e">
        <f t="shared" si="4"/>
        <v>#DIV/0!</v>
      </c>
      <c r="L13" s="12" t="e">
        <f t="shared" si="4"/>
        <v>#DIV/0!</v>
      </c>
      <c r="M13" s="13" t="e">
        <f t="shared" si="5"/>
        <v>#DIV/0!</v>
      </c>
      <c r="N13" s="13" t="e">
        <f t="shared" si="6"/>
        <v>#DIV/0!</v>
      </c>
      <c r="O13" s="13" t="e">
        <f t="shared" si="7"/>
        <v>#DIV/0!</v>
      </c>
      <c r="P13" s="10" t="e">
        <f t="shared" si="8"/>
        <v>#DIV/0!</v>
      </c>
    </row>
    <row r="14" spans="1:16">
      <c r="A14" s="14">
        <v>1924</v>
      </c>
      <c r="B14" s="9" t="e">
        <f>'Posttax Min, Max, Mean'!P14</f>
        <v>#VALUE!</v>
      </c>
      <c r="C14" s="9" t="e">
        <f>'Posttax Min, Max, Mean'!Q14</f>
        <v>#DIV/0!</v>
      </c>
      <c r="D14" s="9" t="e">
        <f>'Posttax Min, Max, Mean'!R14</f>
        <v>#DIV/0!</v>
      </c>
      <c r="E14" s="10" t="e">
        <f t="shared" si="0"/>
        <v>#DIV/0!</v>
      </c>
      <c r="F14" s="10" t="e">
        <f t="shared" si="1"/>
        <v>#DIV/0!</v>
      </c>
      <c r="G14" s="9" t="e">
        <f t="shared" si="2"/>
        <v>#DIV/0!</v>
      </c>
      <c r="H14" s="9" t="e">
        <f t="shared" si="2"/>
        <v>#DIV/0!</v>
      </c>
      <c r="I14" s="11" t="e">
        <f t="shared" si="3"/>
        <v>#DIV/0!</v>
      </c>
      <c r="J14" s="11" t="e">
        <f t="shared" si="3"/>
        <v>#DIV/0!</v>
      </c>
      <c r="K14" s="12" t="e">
        <f t="shared" si="4"/>
        <v>#DIV/0!</v>
      </c>
      <c r="L14" s="12" t="e">
        <f t="shared" si="4"/>
        <v>#DIV/0!</v>
      </c>
      <c r="M14" s="13" t="e">
        <f t="shared" si="5"/>
        <v>#DIV/0!</v>
      </c>
      <c r="N14" s="13" t="e">
        <f t="shared" si="6"/>
        <v>#DIV/0!</v>
      </c>
      <c r="O14" s="13" t="e">
        <f t="shared" si="7"/>
        <v>#DIV/0!</v>
      </c>
      <c r="P14" s="10" t="e">
        <f t="shared" si="8"/>
        <v>#DIV/0!</v>
      </c>
    </row>
    <row r="15" spans="1:16">
      <c r="A15" s="14">
        <v>1925</v>
      </c>
      <c r="B15" s="9" t="e">
        <f>'Posttax Min, Max, Mean'!P15</f>
        <v>#VALUE!</v>
      </c>
      <c r="C15" s="9" t="e">
        <f>'Posttax Min, Max, Mean'!Q15</f>
        <v>#DIV/0!</v>
      </c>
      <c r="D15" s="9" t="e">
        <f>'Posttax Min, Max, Mean'!R15</f>
        <v>#DIV/0!</v>
      </c>
      <c r="E15" s="10" t="e">
        <f t="shared" si="0"/>
        <v>#DIV/0!</v>
      </c>
      <c r="F15" s="10" t="e">
        <f t="shared" si="1"/>
        <v>#DIV/0!</v>
      </c>
      <c r="G15" s="9" t="e">
        <f t="shared" si="2"/>
        <v>#DIV/0!</v>
      </c>
      <c r="H15" s="9" t="e">
        <f t="shared" si="2"/>
        <v>#DIV/0!</v>
      </c>
      <c r="I15" s="11" t="e">
        <f t="shared" si="3"/>
        <v>#DIV/0!</v>
      </c>
      <c r="J15" s="11" t="e">
        <f t="shared" si="3"/>
        <v>#DIV/0!</v>
      </c>
      <c r="K15" s="12" t="e">
        <f t="shared" si="4"/>
        <v>#DIV/0!</v>
      </c>
      <c r="L15" s="12" t="e">
        <f t="shared" si="4"/>
        <v>#DIV/0!</v>
      </c>
      <c r="M15" s="13" t="e">
        <f t="shared" si="5"/>
        <v>#DIV/0!</v>
      </c>
      <c r="N15" s="13" t="e">
        <f t="shared" si="6"/>
        <v>#DIV/0!</v>
      </c>
      <c r="O15" s="13" t="e">
        <f t="shared" si="7"/>
        <v>#DIV/0!</v>
      </c>
      <c r="P15" s="10" t="e">
        <f t="shared" si="8"/>
        <v>#DIV/0!</v>
      </c>
    </row>
    <row r="16" spans="1:16">
      <c r="A16" s="14">
        <v>1926</v>
      </c>
      <c r="B16" s="9" t="e">
        <f>'Posttax Min, Max, Mean'!P16</f>
        <v>#VALUE!</v>
      </c>
      <c r="C16" s="9" t="e">
        <f>'Posttax Min, Max, Mean'!Q16</f>
        <v>#DIV/0!</v>
      </c>
      <c r="D16" s="9" t="e">
        <f>'Posttax Min, Max, Mean'!R16</f>
        <v>#DIV/0!</v>
      </c>
      <c r="E16" s="10" t="e">
        <f t="shared" si="0"/>
        <v>#DIV/0!</v>
      </c>
      <c r="F16" s="10" t="e">
        <f t="shared" si="1"/>
        <v>#DIV/0!</v>
      </c>
      <c r="G16" s="9" t="e">
        <f t="shared" si="2"/>
        <v>#DIV/0!</v>
      </c>
      <c r="H16" s="9" t="e">
        <f t="shared" si="2"/>
        <v>#DIV/0!</v>
      </c>
      <c r="I16" s="11" t="e">
        <f t="shared" si="3"/>
        <v>#DIV/0!</v>
      </c>
      <c r="J16" s="11" t="e">
        <f t="shared" si="3"/>
        <v>#DIV/0!</v>
      </c>
      <c r="K16" s="12" t="e">
        <f t="shared" si="4"/>
        <v>#DIV/0!</v>
      </c>
      <c r="L16" s="12" t="e">
        <f t="shared" si="4"/>
        <v>#DIV/0!</v>
      </c>
      <c r="M16" s="13" t="e">
        <f t="shared" si="5"/>
        <v>#DIV/0!</v>
      </c>
      <c r="N16" s="13" t="e">
        <f t="shared" si="6"/>
        <v>#DIV/0!</v>
      </c>
      <c r="O16" s="13" t="e">
        <f t="shared" si="7"/>
        <v>#DIV/0!</v>
      </c>
      <c r="P16" s="10" t="e">
        <f t="shared" si="8"/>
        <v>#DIV/0!</v>
      </c>
    </row>
    <row r="17" spans="1:16">
      <c r="A17" s="14">
        <v>1927</v>
      </c>
      <c r="B17" s="9" t="e">
        <f>'Posttax Min, Max, Mean'!P17</f>
        <v>#VALUE!</v>
      </c>
      <c r="C17" s="9" t="e">
        <f>'Posttax Min, Max, Mean'!Q17</f>
        <v>#DIV/0!</v>
      </c>
      <c r="D17" s="9" t="e">
        <f>'Posttax Min, Max, Mean'!R17</f>
        <v>#DIV/0!</v>
      </c>
      <c r="E17" s="10" t="e">
        <f t="shared" si="0"/>
        <v>#DIV/0!</v>
      </c>
      <c r="F17" s="10" t="e">
        <f t="shared" si="1"/>
        <v>#DIV/0!</v>
      </c>
      <c r="G17" s="9" t="e">
        <f t="shared" si="2"/>
        <v>#DIV/0!</v>
      </c>
      <c r="H17" s="9" t="e">
        <f t="shared" si="2"/>
        <v>#DIV/0!</v>
      </c>
      <c r="I17" s="11" t="e">
        <f t="shared" si="3"/>
        <v>#DIV/0!</v>
      </c>
      <c r="J17" s="11" t="e">
        <f t="shared" si="3"/>
        <v>#DIV/0!</v>
      </c>
      <c r="K17" s="12" t="e">
        <f t="shared" si="4"/>
        <v>#DIV/0!</v>
      </c>
      <c r="L17" s="12" t="e">
        <f t="shared" si="4"/>
        <v>#DIV/0!</v>
      </c>
      <c r="M17" s="13" t="e">
        <f t="shared" si="5"/>
        <v>#DIV/0!</v>
      </c>
      <c r="N17" s="13" t="e">
        <f t="shared" si="6"/>
        <v>#DIV/0!</v>
      </c>
      <c r="O17" s="13" t="e">
        <f t="shared" si="7"/>
        <v>#DIV/0!</v>
      </c>
      <c r="P17" s="10" t="e">
        <f t="shared" si="8"/>
        <v>#DIV/0!</v>
      </c>
    </row>
    <row r="18" spans="1:16">
      <c r="A18" s="14">
        <v>1928</v>
      </c>
      <c r="B18" s="9" t="e">
        <f>'Posttax Min, Max, Mean'!P18</f>
        <v>#VALUE!</v>
      </c>
      <c r="C18" s="9" t="e">
        <f>'Posttax Min, Max, Mean'!Q18</f>
        <v>#DIV/0!</v>
      </c>
      <c r="D18" s="9" t="e">
        <f>'Posttax Min, Max, Mean'!R18</f>
        <v>#DIV/0!</v>
      </c>
      <c r="E18" s="10" t="e">
        <f t="shared" si="0"/>
        <v>#DIV/0!</v>
      </c>
      <c r="F18" s="10" t="e">
        <f t="shared" si="1"/>
        <v>#DIV/0!</v>
      </c>
      <c r="G18" s="9" t="e">
        <f t="shared" si="2"/>
        <v>#DIV/0!</v>
      </c>
      <c r="H18" s="9" t="e">
        <f t="shared" si="2"/>
        <v>#DIV/0!</v>
      </c>
      <c r="I18" s="11" t="e">
        <f t="shared" si="3"/>
        <v>#DIV/0!</v>
      </c>
      <c r="J18" s="11" t="e">
        <f t="shared" si="3"/>
        <v>#DIV/0!</v>
      </c>
      <c r="K18" s="12" t="e">
        <f t="shared" si="4"/>
        <v>#DIV/0!</v>
      </c>
      <c r="L18" s="12" t="e">
        <f t="shared" si="4"/>
        <v>#DIV/0!</v>
      </c>
      <c r="M18" s="13" t="e">
        <f t="shared" si="5"/>
        <v>#DIV/0!</v>
      </c>
      <c r="N18" s="13" t="e">
        <f t="shared" si="6"/>
        <v>#DIV/0!</v>
      </c>
      <c r="O18" s="13" t="e">
        <f t="shared" si="7"/>
        <v>#DIV/0!</v>
      </c>
      <c r="P18" s="10" t="e">
        <f t="shared" si="8"/>
        <v>#DIV/0!</v>
      </c>
    </row>
    <row r="19" spans="1:16">
      <c r="A19" s="14">
        <v>1929</v>
      </c>
      <c r="B19" s="9" t="e">
        <f>'Posttax Min, Max, Mean'!P19</f>
        <v>#VALUE!</v>
      </c>
      <c r="C19" s="9" t="e">
        <f>'Posttax Min, Max, Mean'!Q19</f>
        <v>#DIV/0!</v>
      </c>
      <c r="D19" s="9" t="e">
        <f>'Posttax Min, Max, Mean'!R19</f>
        <v>#DIV/0!</v>
      </c>
      <c r="E19" s="10" t="e">
        <f t="shared" si="0"/>
        <v>#DIV/0!</v>
      </c>
      <c r="F19" s="10" t="e">
        <f t="shared" si="1"/>
        <v>#DIV/0!</v>
      </c>
      <c r="G19" s="9" t="e">
        <f t="shared" si="2"/>
        <v>#DIV/0!</v>
      </c>
      <c r="H19" s="9" t="e">
        <f t="shared" si="2"/>
        <v>#DIV/0!</v>
      </c>
      <c r="I19" s="11" t="e">
        <f t="shared" si="3"/>
        <v>#DIV/0!</v>
      </c>
      <c r="J19" s="11" t="e">
        <f t="shared" si="3"/>
        <v>#DIV/0!</v>
      </c>
      <c r="K19" s="12" t="e">
        <f t="shared" si="4"/>
        <v>#DIV/0!</v>
      </c>
      <c r="L19" s="12" t="e">
        <f t="shared" si="4"/>
        <v>#DIV/0!</v>
      </c>
      <c r="M19" s="13" t="e">
        <f t="shared" si="5"/>
        <v>#DIV/0!</v>
      </c>
      <c r="N19" s="13" t="e">
        <f t="shared" si="6"/>
        <v>#DIV/0!</v>
      </c>
      <c r="O19" s="13" t="e">
        <f t="shared" si="7"/>
        <v>#DIV/0!</v>
      </c>
      <c r="P19" s="10" t="e">
        <f t="shared" si="8"/>
        <v>#DIV/0!</v>
      </c>
    </row>
    <row r="20" spans="1:16">
      <c r="A20" s="14">
        <v>1930</v>
      </c>
      <c r="B20" s="9" t="e">
        <f>'Posttax Min, Max, Mean'!P20</f>
        <v>#VALUE!</v>
      </c>
      <c r="C20" s="9" t="e">
        <f>'Posttax Min, Max, Mean'!Q20</f>
        <v>#DIV/0!</v>
      </c>
      <c r="D20" s="9" t="e">
        <f>'Posttax Min, Max, Mean'!R20</f>
        <v>#DIV/0!</v>
      </c>
      <c r="E20" s="10" t="e">
        <f t="shared" si="0"/>
        <v>#DIV/0!</v>
      </c>
      <c r="F20" s="10" t="e">
        <f t="shared" si="1"/>
        <v>#DIV/0!</v>
      </c>
      <c r="G20" s="9" t="e">
        <f t="shared" si="2"/>
        <v>#DIV/0!</v>
      </c>
      <c r="H20" s="9" t="e">
        <f t="shared" si="2"/>
        <v>#DIV/0!</v>
      </c>
      <c r="I20" s="11" t="e">
        <f t="shared" si="3"/>
        <v>#DIV/0!</v>
      </c>
      <c r="J20" s="11" t="e">
        <f t="shared" si="3"/>
        <v>#DIV/0!</v>
      </c>
      <c r="K20" s="12" t="e">
        <f t="shared" si="4"/>
        <v>#DIV/0!</v>
      </c>
      <c r="L20" s="12" t="e">
        <f t="shared" si="4"/>
        <v>#DIV/0!</v>
      </c>
      <c r="M20" s="13" t="e">
        <f t="shared" si="5"/>
        <v>#DIV/0!</v>
      </c>
      <c r="N20" s="13" t="e">
        <f t="shared" si="6"/>
        <v>#DIV/0!</v>
      </c>
      <c r="O20" s="13" t="e">
        <f t="shared" si="7"/>
        <v>#DIV/0!</v>
      </c>
      <c r="P20" s="10" t="e">
        <f t="shared" si="8"/>
        <v>#DIV/0!</v>
      </c>
    </row>
    <row r="21" spans="1:16">
      <c r="A21" s="14">
        <v>1931</v>
      </c>
      <c r="B21" s="9" t="e">
        <f>'Posttax Min, Max, Mean'!P21</f>
        <v>#VALUE!</v>
      </c>
      <c r="C21" s="9" t="e">
        <f>'Posttax Min, Max, Mean'!Q21</f>
        <v>#DIV/0!</v>
      </c>
      <c r="D21" s="9" t="e">
        <f>'Posttax Min, Max, Mean'!R21</f>
        <v>#DIV/0!</v>
      </c>
      <c r="E21" s="10" t="e">
        <f t="shared" si="0"/>
        <v>#DIV/0!</v>
      </c>
      <c r="F21" s="10" t="e">
        <f t="shared" si="1"/>
        <v>#DIV/0!</v>
      </c>
      <c r="G21" s="9" t="e">
        <f t="shared" si="2"/>
        <v>#DIV/0!</v>
      </c>
      <c r="H21" s="9" t="e">
        <f t="shared" si="2"/>
        <v>#DIV/0!</v>
      </c>
      <c r="I21" s="11" t="e">
        <f t="shared" si="3"/>
        <v>#DIV/0!</v>
      </c>
      <c r="J21" s="11" t="e">
        <f t="shared" si="3"/>
        <v>#DIV/0!</v>
      </c>
      <c r="K21" s="12" t="e">
        <f t="shared" si="4"/>
        <v>#DIV/0!</v>
      </c>
      <c r="L21" s="12" t="e">
        <f t="shared" si="4"/>
        <v>#DIV/0!</v>
      </c>
      <c r="M21" s="13" t="e">
        <f t="shared" si="5"/>
        <v>#DIV/0!</v>
      </c>
      <c r="N21" s="13" t="e">
        <f t="shared" si="6"/>
        <v>#DIV/0!</v>
      </c>
      <c r="O21" s="13" t="e">
        <f t="shared" si="7"/>
        <v>#DIV/0!</v>
      </c>
      <c r="P21" s="10" t="e">
        <f t="shared" si="8"/>
        <v>#DIV/0!</v>
      </c>
    </row>
    <row r="22" spans="1:16">
      <c r="A22" s="14">
        <v>1932</v>
      </c>
      <c r="B22" s="9" t="e">
        <f>'Posttax Min, Max, Mean'!P22</f>
        <v>#VALUE!</v>
      </c>
      <c r="C22" s="9" t="e">
        <f>'Posttax Min, Max, Mean'!Q22</f>
        <v>#DIV/0!</v>
      </c>
      <c r="D22" s="9" t="e">
        <f>'Posttax Min, Max, Mean'!R22</f>
        <v>#DIV/0!</v>
      </c>
      <c r="E22" s="10" t="e">
        <f t="shared" si="0"/>
        <v>#DIV/0!</v>
      </c>
      <c r="F22" s="10" t="e">
        <f t="shared" si="1"/>
        <v>#DIV/0!</v>
      </c>
      <c r="G22" s="9" t="e">
        <f t="shared" si="2"/>
        <v>#DIV/0!</v>
      </c>
      <c r="H22" s="9" t="e">
        <f t="shared" si="2"/>
        <v>#DIV/0!</v>
      </c>
      <c r="I22" s="11" t="e">
        <f t="shared" si="3"/>
        <v>#DIV/0!</v>
      </c>
      <c r="J22" s="11" t="e">
        <f t="shared" si="3"/>
        <v>#DIV/0!</v>
      </c>
      <c r="K22" s="12" t="e">
        <f t="shared" si="4"/>
        <v>#DIV/0!</v>
      </c>
      <c r="L22" s="12" t="e">
        <f t="shared" si="4"/>
        <v>#DIV/0!</v>
      </c>
      <c r="M22" s="13" t="e">
        <f t="shared" si="5"/>
        <v>#DIV/0!</v>
      </c>
      <c r="N22" s="13" t="e">
        <f t="shared" si="6"/>
        <v>#DIV/0!</v>
      </c>
      <c r="O22" s="13" t="e">
        <f t="shared" si="7"/>
        <v>#DIV/0!</v>
      </c>
      <c r="P22" s="10" t="e">
        <f t="shared" si="8"/>
        <v>#DIV/0!</v>
      </c>
    </row>
    <row r="23" spans="1:16">
      <c r="A23" s="14">
        <v>1933</v>
      </c>
      <c r="B23" s="9" t="e">
        <f>'Posttax Min, Max, Mean'!P23</f>
        <v>#VALUE!</v>
      </c>
      <c r="C23" s="9" t="e">
        <f>'Posttax Min, Max, Mean'!Q23</f>
        <v>#DIV/0!</v>
      </c>
      <c r="D23" s="9" t="e">
        <f>'Posttax Min, Max, Mean'!R23</f>
        <v>#DIV/0!</v>
      </c>
      <c r="E23" s="10" t="e">
        <f t="shared" si="0"/>
        <v>#DIV/0!</v>
      </c>
      <c r="F23" s="10" t="e">
        <f t="shared" si="1"/>
        <v>#DIV/0!</v>
      </c>
      <c r="G23" s="9" t="e">
        <f t="shared" si="2"/>
        <v>#DIV/0!</v>
      </c>
      <c r="H23" s="9" t="e">
        <f t="shared" si="2"/>
        <v>#DIV/0!</v>
      </c>
      <c r="I23" s="11" t="e">
        <f t="shared" si="3"/>
        <v>#DIV/0!</v>
      </c>
      <c r="J23" s="11" t="e">
        <f t="shared" si="3"/>
        <v>#DIV/0!</v>
      </c>
      <c r="K23" s="12" t="e">
        <f t="shared" si="4"/>
        <v>#DIV/0!</v>
      </c>
      <c r="L23" s="12" t="e">
        <f t="shared" si="4"/>
        <v>#DIV/0!</v>
      </c>
      <c r="M23" s="13" t="e">
        <f t="shared" si="5"/>
        <v>#DIV/0!</v>
      </c>
      <c r="N23" s="13" t="e">
        <f t="shared" si="6"/>
        <v>#DIV/0!</v>
      </c>
      <c r="O23" s="13" t="e">
        <f t="shared" si="7"/>
        <v>#DIV/0!</v>
      </c>
      <c r="P23" s="10" t="e">
        <f t="shared" si="8"/>
        <v>#DIV/0!</v>
      </c>
    </row>
    <row r="24" spans="1:16">
      <c r="A24" s="14">
        <v>1934</v>
      </c>
      <c r="B24" s="9" t="e">
        <f>'Posttax Min, Max, Mean'!P24</f>
        <v>#VALUE!</v>
      </c>
      <c r="C24" s="9" t="e">
        <f>'Posttax Min, Max, Mean'!Q24</f>
        <v>#DIV/0!</v>
      </c>
      <c r="D24" s="9" t="e">
        <f>'Posttax Min, Max, Mean'!R24</f>
        <v>#DIV/0!</v>
      </c>
      <c r="E24" s="10" t="e">
        <f t="shared" si="0"/>
        <v>#DIV/0!</v>
      </c>
      <c r="F24" s="10" t="e">
        <f t="shared" si="1"/>
        <v>#DIV/0!</v>
      </c>
      <c r="G24" s="9" t="e">
        <f t="shared" si="2"/>
        <v>#DIV/0!</v>
      </c>
      <c r="H24" s="9" t="e">
        <f t="shared" si="2"/>
        <v>#DIV/0!</v>
      </c>
      <c r="I24" s="11" t="e">
        <f t="shared" si="3"/>
        <v>#DIV/0!</v>
      </c>
      <c r="J24" s="11" t="e">
        <f t="shared" si="3"/>
        <v>#DIV/0!</v>
      </c>
      <c r="K24" s="12" t="e">
        <f t="shared" si="4"/>
        <v>#DIV/0!</v>
      </c>
      <c r="L24" s="12" t="e">
        <f t="shared" si="4"/>
        <v>#DIV/0!</v>
      </c>
      <c r="M24" s="13" t="e">
        <f t="shared" si="5"/>
        <v>#DIV/0!</v>
      </c>
      <c r="N24" s="13" t="e">
        <f t="shared" si="6"/>
        <v>#DIV/0!</v>
      </c>
      <c r="O24" s="13" t="e">
        <f t="shared" si="7"/>
        <v>#DIV/0!</v>
      </c>
      <c r="P24" s="10" t="e">
        <f t="shared" si="8"/>
        <v>#DIV/0!</v>
      </c>
    </row>
    <row r="25" spans="1:16">
      <c r="A25" s="14">
        <v>1935</v>
      </c>
      <c r="B25" s="9" t="e">
        <f>'Posttax Min, Max, Mean'!P25</f>
        <v>#VALUE!</v>
      </c>
      <c r="C25" s="9" t="e">
        <f>'Posttax Min, Max, Mean'!Q25</f>
        <v>#DIV/0!</v>
      </c>
      <c r="D25" s="9" t="e">
        <f>'Posttax Min, Max, Mean'!R25</f>
        <v>#DIV/0!</v>
      </c>
      <c r="E25" s="10" t="e">
        <f t="shared" si="0"/>
        <v>#DIV/0!</v>
      </c>
      <c r="F25" s="10" t="e">
        <f t="shared" si="1"/>
        <v>#DIV/0!</v>
      </c>
      <c r="G25" s="9" t="e">
        <f t="shared" si="2"/>
        <v>#DIV/0!</v>
      </c>
      <c r="H25" s="9" t="e">
        <f t="shared" si="2"/>
        <v>#DIV/0!</v>
      </c>
      <c r="I25" s="11" t="e">
        <f t="shared" si="3"/>
        <v>#DIV/0!</v>
      </c>
      <c r="J25" s="11" t="e">
        <f t="shared" si="3"/>
        <v>#DIV/0!</v>
      </c>
      <c r="K25" s="12" t="e">
        <f t="shared" si="4"/>
        <v>#DIV/0!</v>
      </c>
      <c r="L25" s="12" t="e">
        <f t="shared" si="4"/>
        <v>#DIV/0!</v>
      </c>
      <c r="M25" s="13" t="e">
        <f t="shared" si="5"/>
        <v>#DIV/0!</v>
      </c>
      <c r="N25" s="13" t="e">
        <f t="shared" si="6"/>
        <v>#DIV/0!</v>
      </c>
      <c r="O25" s="13" t="e">
        <f t="shared" si="7"/>
        <v>#DIV/0!</v>
      </c>
      <c r="P25" s="10" t="e">
        <f t="shared" si="8"/>
        <v>#DIV/0!</v>
      </c>
    </row>
    <row r="26" spans="1:16">
      <c r="A26" s="14">
        <v>1936</v>
      </c>
      <c r="B26" s="9" t="e">
        <f>'Posttax Min, Max, Mean'!P26</f>
        <v>#VALUE!</v>
      </c>
      <c r="C26" s="9" t="e">
        <f>'Posttax Min, Max, Mean'!Q26</f>
        <v>#DIV/0!</v>
      </c>
      <c r="D26" s="9" t="e">
        <f>'Posttax Min, Max, Mean'!R26</f>
        <v>#DIV/0!</v>
      </c>
      <c r="E26" s="10" t="e">
        <f t="shared" si="0"/>
        <v>#DIV/0!</v>
      </c>
      <c r="F26" s="10" t="e">
        <f t="shared" si="1"/>
        <v>#DIV/0!</v>
      </c>
      <c r="G26" s="9" t="e">
        <f t="shared" si="2"/>
        <v>#DIV/0!</v>
      </c>
      <c r="H26" s="9" t="e">
        <f t="shared" si="2"/>
        <v>#DIV/0!</v>
      </c>
      <c r="I26" s="11" t="e">
        <f t="shared" si="3"/>
        <v>#DIV/0!</v>
      </c>
      <c r="J26" s="11" t="e">
        <f t="shared" si="3"/>
        <v>#DIV/0!</v>
      </c>
      <c r="K26" s="12" t="e">
        <f t="shared" si="4"/>
        <v>#DIV/0!</v>
      </c>
      <c r="L26" s="12" t="e">
        <f t="shared" si="4"/>
        <v>#DIV/0!</v>
      </c>
      <c r="M26" s="13" t="e">
        <f t="shared" si="5"/>
        <v>#DIV/0!</v>
      </c>
      <c r="N26" s="13" t="e">
        <f t="shared" si="6"/>
        <v>#DIV/0!</v>
      </c>
      <c r="O26" s="13" t="e">
        <f t="shared" si="7"/>
        <v>#DIV/0!</v>
      </c>
      <c r="P26" s="10" t="e">
        <f t="shared" si="8"/>
        <v>#DIV/0!</v>
      </c>
    </row>
    <row r="27" spans="1:16">
      <c r="A27" s="14">
        <v>1937</v>
      </c>
      <c r="B27" s="9" t="e">
        <f>'Posttax Min, Max, Mean'!P27</f>
        <v>#VALUE!</v>
      </c>
      <c r="C27" s="9" t="e">
        <f>'Posttax Min, Max, Mean'!Q27</f>
        <v>#DIV/0!</v>
      </c>
      <c r="D27" s="9" t="e">
        <f>'Posttax Min, Max, Mean'!R27</f>
        <v>#DIV/0!</v>
      </c>
      <c r="E27" s="10" t="e">
        <f t="shared" si="0"/>
        <v>#DIV/0!</v>
      </c>
      <c r="F27" s="10" t="e">
        <f t="shared" si="1"/>
        <v>#DIV/0!</v>
      </c>
      <c r="G27" s="9" t="e">
        <f t="shared" si="2"/>
        <v>#DIV/0!</v>
      </c>
      <c r="H27" s="9" t="e">
        <f t="shared" si="2"/>
        <v>#DIV/0!</v>
      </c>
      <c r="I27" s="11" t="e">
        <f t="shared" si="3"/>
        <v>#DIV/0!</v>
      </c>
      <c r="J27" s="11" t="e">
        <f t="shared" si="3"/>
        <v>#DIV/0!</v>
      </c>
      <c r="K27" s="12" t="e">
        <f t="shared" si="4"/>
        <v>#DIV/0!</v>
      </c>
      <c r="L27" s="12" t="e">
        <f t="shared" si="4"/>
        <v>#DIV/0!</v>
      </c>
      <c r="M27" s="13" t="e">
        <f t="shared" si="5"/>
        <v>#DIV/0!</v>
      </c>
      <c r="N27" s="13" t="e">
        <f t="shared" si="6"/>
        <v>#DIV/0!</v>
      </c>
      <c r="O27" s="13" t="e">
        <f t="shared" si="7"/>
        <v>#DIV/0!</v>
      </c>
      <c r="P27" s="10" t="e">
        <f t="shared" si="8"/>
        <v>#DIV/0!</v>
      </c>
    </row>
    <row r="28" spans="1:16">
      <c r="A28" s="14">
        <v>1938</v>
      </c>
      <c r="B28" s="9" t="e">
        <f>'Posttax Min, Max, Mean'!P28</f>
        <v>#VALUE!</v>
      </c>
      <c r="C28" s="9" t="e">
        <f>'Posttax Min, Max, Mean'!Q28</f>
        <v>#DIV/0!</v>
      </c>
      <c r="D28" s="9" t="e">
        <f>'Posttax Min, Max, Mean'!R28</f>
        <v>#DIV/0!</v>
      </c>
      <c r="E28" s="10" t="e">
        <f t="shared" si="0"/>
        <v>#DIV/0!</v>
      </c>
      <c r="F28" s="10" t="e">
        <f t="shared" si="1"/>
        <v>#DIV/0!</v>
      </c>
      <c r="G28" s="9" t="e">
        <f t="shared" si="2"/>
        <v>#DIV/0!</v>
      </c>
      <c r="H28" s="9" t="e">
        <f t="shared" si="2"/>
        <v>#DIV/0!</v>
      </c>
      <c r="I28" s="11" t="e">
        <f t="shared" si="3"/>
        <v>#DIV/0!</v>
      </c>
      <c r="J28" s="11" t="e">
        <f t="shared" si="3"/>
        <v>#DIV/0!</v>
      </c>
      <c r="K28" s="12" t="e">
        <f t="shared" si="4"/>
        <v>#DIV/0!</v>
      </c>
      <c r="L28" s="12" t="e">
        <f t="shared" si="4"/>
        <v>#DIV/0!</v>
      </c>
      <c r="M28" s="13" t="e">
        <f t="shared" si="5"/>
        <v>#DIV/0!</v>
      </c>
      <c r="N28" s="13" t="e">
        <f t="shared" si="6"/>
        <v>#DIV/0!</v>
      </c>
      <c r="O28" s="13" t="e">
        <f t="shared" si="7"/>
        <v>#DIV/0!</v>
      </c>
      <c r="P28" s="10" t="e">
        <f t="shared" si="8"/>
        <v>#DIV/0!</v>
      </c>
    </row>
    <row r="29" spans="1:16">
      <c r="A29" s="14">
        <v>1939</v>
      </c>
      <c r="B29" s="9" t="e">
        <f>'Posttax Min, Max, Mean'!P29</f>
        <v>#VALUE!</v>
      </c>
      <c r="C29" s="9" t="e">
        <f>'Posttax Min, Max, Mean'!Q29</f>
        <v>#DIV/0!</v>
      </c>
      <c r="D29" s="9" t="e">
        <f>'Posttax Min, Max, Mean'!R29</f>
        <v>#DIV/0!</v>
      </c>
      <c r="E29" s="10" t="e">
        <f t="shared" si="0"/>
        <v>#DIV/0!</v>
      </c>
      <c r="F29" s="10" t="e">
        <f t="shared" si="1"/>
        <v>#DIV/0!</v>
      </c>
      <c r="G29" s="9" t="e">
        <f t="shared" si="2"/>
        <v>#DIV/0!</v>
      </c>
      <c r="H29" s="9" t="e">
        <f t="shared" si="2"/>
        <v>#DIV/0!</v>
      </c>
      <c r="I29" s="11" t="e">
        <f t="shared" si="3"/>
        <v>#DIV/0!</v>
      </c>
      <c r="J29" s="11" t="e">
        <f t="shared" si="3"/>
        <v>#DIV/0!</v>
      </c>
      <c r="K29" s="12" t="e">
        <f t="shared" si="4"/>
        <v>#DIV/0!</v>
      </c>
      <c r="L29" s="12" t="e">
        <f t="shared" si="4"/>
        <v>#DIV/0!</v>
      </c>
      <c r="M29" s="13" t="e">
        <f t="shared" si="5"/>
        <v>#DIV/0!</v>
      </c>
      <c r="N29" s="13" t="e">
        <f t="shared" si="6"/>
        <v>#DIV/0!</v>
      </c>
      <c r="O29" s="13" t="e">
        <f t="shared" si="7"/>
        <v>#DIV/0!</v>
      </c>
      <c r="P29" s="10" t="e">
        <f t="shared" si="8"/>
        <v>#DIV/0!</v>
      </c>
    </row>
    <row r="30" spans="1:16">
      <c r="A30" s="14">
        <v>1940</v>
      </c>
      <c r="B30" s="9" t="e">
        <f>'Posttax Min, Max, Mean'!P30</f>
        <v>#VALUE!</v>
      </c>
      <c r="C30" s="9" t="e">
        <f>'Posttax Min, Max, Mean'!Q30</f>
        <v>#DIV/0!</v>
      </c>
      <c r="D30" s="9" t="e">
        <f>'Posttax Min, Max, Mean'!R30</f>
        <v>#DIV/0!</v>
      </c>
      <c r="E30" s="10" t="e">
        <f t="shared" si="0"/>
        <v>#DIV/0!</v>
      </c>
      <c r="F30" s="10" t="e">
        <f t="shared" si="1"/>
        <v>#DIV/0!</v>
      </c>
      <c r="G30" s="9" t="e">
        <f t="shared" si="2"/>
        <v>#DIV/0!</v>
      </c>
      <c r="H30" s="9" t="e">
        <f t="shared" si="2"/>
        <v>#DIV/0!</v>
      </c>
      <c r="I30" s="11" t="e">
        <f t="shared" si="3"/>
        <v>#DIV/0!</v>
      </c>
      <c r="J30" s="11" t="e">
        <f t="shared" si="3"/>
        <v>#DIV/0!</v>
      </c>
      <c r="K30" s="12" t="e">
        <f t="shared" si="4"/>
        <v>#DIV/0!</v>
      </c>
      <c r="L30" s="12" t="e">
        <f t="shared" si="4"/>
        <v>#DIV/0!</v>
      </c>
      <c r="M30" s="13" t="e">
        <f t="shared" si="5"/>
        <v>#DIV/0!</v>
      </c>
      <c r="N30" s="13" t="e">
        <f t="shared" si="6"/>
        <v>#DIV/0!</v>
      </c>
      <c r="O30" s="13" t="e">
        <f t="shared" si="7"/>
        <v>#DIV/0!</v>
      </c>
      <c r="P30" s="10" t="e">
        <f t="shared" si="8"/>
        <v>#DIV/0!</v>
      </c>
    </row>
    <row r="31" spans="1:16">
      <c r="A31" s="14">
        <v>1941</v>
      </c>
      <c r="B31" s="9" t="e">
        <f>'Posttax Min, Max, Mean'!P31</f>
        <v>#VALUE!</v>
      </c>
      <c r="C31" s="9" t="e">
        <f>'Posttax Min, Max, Mean'!Q31</f>
        <v>#DIV/0!</v>
      </c>
      <c r="D31" s="9" t="e">
        <f>'Posttax Min, Max, Mean'!R31</f>
        <v>#DIV/0!</v>
      </c>
      <c r="E31" s="10" t="e">
        <f t="shared" si="0"/>
        <v>#DIV/0!</v>
      </c>
      <c r="F31" s="10" t="e">
        <f t="shared" si="1"/>
        <v>#DIV/0!</v>
      </c>
      <c r="G31" s="9" t="e">
        <f t="shared" si="2"/>
        <v>#DIV/0!</v>
      </c>
      <c r="H31" s="9" t="e">
        <f t="shared" si="2"/>
        <v>#DIV/0!</v>
      </c>
      <c r="I31" s="11" t="e">
        <f t="shared" si="3"/>
        <v>#DIV/0!</v>
      </c>
      <c r="J31" s="11" t="e">
        <f t="shared" si="3"/>
        <v>#DIV/0!</v>
      </c>
      <c r="K31" s="12" t="e">
        <f t="shared" si="4"/>
        <v>#DIV/0!</v>
      </c>
      <c r="L31" s="12" t="e">
        <f t="shared" si="4"/>
        <v>#DIV/0!</v>
      </c>
      <c r="M31" s="13" t="e">
        <f t="shared" si="5"/>
        <v>#DIV/0!</v>
      </c>
      <c r="N31" s="13" t="e">
        <f t="shared" si="6"/>
        <v>#DIV/0!</v>
      </c>
      <c r="O31" s="13" t="e">
        <f t="shared" si="7"/>
        <v>#DIV/0!</v>
      </c>
      <c r="P31" s="10" t="e">
        <f t="shared" si="8"/>
        <v>#DIV/0!</v>
      </c>
    </row>
    <row r="32" spans="1:16">
      <c r="A32" s="14">
        <v>1942</v>
      </c>
      <c r="B32" s="9" t="e">
        <f>'Posttax Min, Max, Mean'!P32</f>
        <v>#VALUE!</v>
      </c>
      <c r="C32" s="9" t="e">
        <f>'Posttax Min, Max, Mean'!Q32</f>
        <v>#DIV/0!</v>
      </c>
      <c r="D32" s="9" t="e">
        <f>'Posttax Min, Max, Mean'!R32</f>
        <v>#DIV/0!</v>
      </c>
      <c r="E32" s="10" t="e">
        <f t="shared" si="0"/>
        <v>#DIV/0!</v>
      </c>
      <c r="F32" s="10" t="e">
        <f t="shared" si="1"/>
        <v>#DIV/0!</v>
      </c>
      <c r="G32" s="9" t="e">
        <f t="shared" si="2"/>
        <v>#DIV/0!</v>
      </c>
      <c r="H32" s="9" t="e">
        <f t="shared" si="2"/>
        <v>#DIV/0!</v>
      </c>
      <c r="I32" s="11" t="e">
        <f t="shared" si="3"/>
        <v>#DIV/0!</v>
      </c>
      <c r="J32" s="11" t="e">
        <f t="shared" si="3"/>
        <v>#DIV/0!</v>
      </c>
      <c r="K32" s="12" t="e">
        <f t="shared" si="4"/>
        <v>#DIV/0!</v>
      </c>
      <c r="L32" s="12" t="e">
        <f t="shared" si="4"/>
        <v>#DIV/0!</v>
      </c>
      <c r="M32" s="13" t="e">
        <f t="shared" si="5"/>
        <v>#DIV/0!</v>
      </c>
      <c r="N32" s="13" t="e">
        <f t="shared" si="6"/>
        <v>#DIV/0!</v>
      </c>
      <c r="O32" s="13" t="e">
        <f t="shared" si="7"/>
        <v>#DIV/0!</v>
      </c>
      <c r="P32" s="10" t="e">
        <f t="shared" si="8"/>
        <v>#DIV/0!</v>
      </c>
    </row>
    <row r="33" spans="1:16">
      <c r="A33" s="14">
        <v>1943</v>
      </c>
      <c r="B33" s="9" t="e">
        <f>'Posttax Min, Max, Mean'!P33</f>
        <v>#VALUE!</v>
      </c>
      <c r="C33" s="9" t="e">
        <f>'Posttax Min, Max, Mean'!Q33</f>
        <v>#DIV/0!</v>
      </c>
      <c r="D33" s="9" t="e">
        <f>'Posttax Min, Max, Mean'!R33</f>
        <v>#DIV/0!</v>
      </c>
      <c r="E33" s="10" t="e">
        <f t="shared" si="0"/>
        <v>#DIV/0!</v>
      </c>
      <c r="F33" s="10" t="e">
        <f t="shared" si="1"/>
        <v>#DIV/0!</v>
      </c>
      <c r="G33" s="9" t="e">
        <f t="shared" si="2"/>
        <v>#DIV/0!</v>
      </c>
      <c r="H33" s="9" t="e">
        <f t="shared" si="2"/>
        <v>#DIV/0!</v>
      </c>
      <c r="I33" s="11" t="e">
        <f t="shared" si="3"/>
        <v>#DIV/0!</v>
      </c>
      <c r="J33" s="11" t="e">
        <f t="shared" si="3"/>
        <v>#DIV/0!</v>
      </c>
      <c r="K33" s="12" t="e">
        <f t="shared" si="4"/>
        <v>#DIV/0!</v>
      </c>
      <c r="L33" s="12" t="e">
        <f t="shared" si="4"/>
        <v>#DIV/0!</v>
      </c>
      <c r="M33" s="13" t="e">
        <f t="shared" si="5"/>
        <v>#DIV/0!</v>
      </c>
      <c r="N33" s="13" t="e">
        <f t="shared" si="6"/>
        <v>#DIV/0!</v>
      </c>
      <c r="O33" s="13" t="e">
        <f t="shared" si="7"/>
        <v>#DIV/0!</v>
      </c>
      <c r="P33" s="10" t="e">
        <f t="shared" si="8"/>
        <v>#DIV/0!</v>
      </c>
    </row>
    <row r="34" spans="1:16">
      <c r="A34" s="14">
        <v>1944</v>
      </c>
      <c r="B34" s="9" t="e">
        <f>'Posttax Min, Max, Mean'!P34</f>
        <v>#VALUE!</v>
      </c>
      <c r="C34" s="9" t="e">
        <f>'Posttax Min, Max, Mean'!Q34</f>
        <v>#DIV/0!</v>
      </c>
      <c r="D34" s="9" t="e">
        <f>'Posttax Min, Max, Mean'!R34</f>
        <v>#DIV/0!</v>
      </c>
      <c r="E34" s="10" t="e">
        <f t="shared" si="0"/>
        <v>#DIV/0!</v>
      </c>
      <c r="F34" s="10" t="e">
        <f t="shared" si="1"/>
        <v>#DIV/0!</v>
      </c>
      <c r="G34" s="9" t="e">
        <f t="shared" si="2"/>
        <v>#DIV/0!</v>
      </c>
      <c r="H34" s="9" t="e">
        <f t="shared" si="2"/>
        <v>#DIV/0!</v>
      </c>
      <c r="I34" s="11" t="e">
        <f t="shared" si="3"/>
        <v>#DIV/0!</v>
      </c>
      <c r="J34" s="11" t="e">
        <f t="shared" si="3"/>
        <v>#DIV/0!</v>
      </c>
      <c r="K34" s="12" t="e">
        <f t="shared" si="4"/>
        <v>#DIV/0!</v>
      </c>
      <c r="L34" s="12" t="e">
        <f t="shared" si="4"/>
        <v>#DIV/0!</v>
      </c>
      <c r="M34" s="13" t="e">
        <f t="shared" si="5"/>
        <v>#DIV/0!</v>
      </c>
      <c r="N34" s="13" t="e">
        <f t="shared" si="6"/>
        <v>#DIV/0!</v>
      </c>
      <c r="O34" s="13" t="e">
        <f t="shared" si="7"/>
        <v>#DIV/0!</v>
      </c>
      <c r="P34" s="10" t="e">
        <f t="shared" si="8"/>
        <v>#DIV/0!</v>
      </c>
    </row>
    <row r="35" spans="1:16">
      <c r="A35" s="14">
        <v>1945</v>
      </c>
      <c r="B35" s="9" t="e">
        <f>'Posttax Min, Max, Mean'!P35</f>
        <v>#VALUE!</v>
      </c>
      <c r="C35" s="9" t="e">
        <f>'Posttax Min, Max, Mean'!Q35</f>
        <v>#DIV/0!</v>
      </c>
      <c r="D35" s="9" t="e">
        <f>'Posttax Min, Max, Mean'!R35</f>
        <v>#DIV/0!</v>
      </c>
      <c r="E35" s="10" t="e">
        <f t="shared" si="0"/>
        <v>#DIV/0!</v>
      </c>
      <c r="F35" s="10" t="e">
        <f t="shared" si="1"/>
        <v>#DIV/0!</v>
      </c>
      <c r="G35" s="9" t="e">
        <f t="shared" si="2"/>
        <v>#DIV/0!</v>
      </c>
      <c r="H35" s="9" t="e">
        <f t="shared" si="2"/>
        <v>#DIV/0!</v>
      </c>
      <c r="I35" s="11" t="e">
        <f t="shared" si="3"/>
        <v>#DIV/0!</v>
      </c>
      <c r="J35" s="11" t="e">
        <f t="shared" si="3"/>
        <v>#DIV/0!</v>
      </c>
      <c r="K35" s="12" t="e">
        <f t="shared" si="4"/>
        <v>#DIV/0!</v>
      </c>
      <c r="L35" s="12" t="e">
        <f t="shared" si="4"/>
        <v>#DIV/0!</v>
      </c>
      <c r="M35" s="13" t="e">
        <f t="shared" si="5"/>
        <v>#DIV/0!</v>
      </c>
      <c r="N35" s="13" t="e">
        <f t="shared" si="6"/>
        <v>#DIV/0!</v>
      </c>
      <c r="O35" s="13" t="e">
        <f t="shared" si="7"/>
        <v>#DIV/0!</v>
      </c>
      <c r="P35" s="10" t="e">
        <f t="shared" si="8"/>
        <v>#DIV/0!</v>
      </c>
    </row>
    <row r="36" spans="1:16">
      <c r="A36" s="14">
        <v>1946</v>
      </c>
      <c r="B36" s="9" t="e">
        <f>'Posttax Min, Max, Mean'!P36</f>
        <v>#VALUE!</v>
      </c>
      <c r="C36" s="9" t="e">
        <f>'Posttax Min, Max, Mean'!Q36</f>
        <v>#DIV/0!</v>
      </c>
      <c r="D36" s="9" t="e">
        <f>'Posttax Min, Max, Mean'!R36</f>
        <v>#DIV/0!</v>
      </c>
      <c r="E36" s="10" t="e">
        <f t="shared" si="0"/>
        <v>#DIV/0!</v>
      </c>
      <c r="F36" s="10" t="e">
        <f t="shared" si="1"/>
        <v>#DIV/0!</v>
      </c>
      <c r="G36" s="9" t="e">
        <f t="shared" ref="G36:H67" si="9">_xlfn.LOGNORM.INV(G$2,$E36,$F36)</f>
        <v>#DIV/0!</v>
      </c>
      <c r="H36" s="9" t="e">
        <f t="shared" si="9"/>
        <v>#DIV/0!</v>
      </c>
      <c r="I36" s="11" t="e">
        <f t="shared" si="3"/>
        <v>#DIV/0!</v>
      </c>
      <c r="J36" s="11" t="e">
        <f t="shared" si="3"/>
        <v>#DIV/0!</v>
      </c>
      <c r="K36" s="12" t="e">
        <f t="shared" si="4"/>
        <v>#DIV/0!</v>
      </c>
      <c r="L36" s="12" t="e">
        <f t="shared" si="4"/>
        <v>#DIV/0!</v>
      </c>
      <c r="M36" s="13" t="e">
        <f t="shared" si="5"/>
        <v>#DIV/0!</v>
      </c>
      <c r="N36" s="13" t="e">
        <f t="shared" si="6"/>
        <v>#DIV/0!</v>
      </c>
      <c r="O36" s="13" t="e">
        <f t="shared" si="7"/>
        <v>#DIV/0!</v>
      </c>
      <c r="P36" s="10" t="e">
        <f t="shared" si="8"/>
        <v>#DIV/0!</v>
      </c>
    </row>
    <row r="37" spans="1:16">
      <c r="A37" s="14">
        <v>1947</v>
      </c>
      <c r="B37" s="9" t="e">
        <f>'Posttax Min, Max, Mean'!P37</f>
        <v>#VALUE!</v>
      </c>
      <c r="C37" s="9" t="e">
        <f>'Posttax Min, Max, Mean'!Q37</f>
        <v>#DIV/0!</v>
      </c>
      <c r="D37" s="9" t="e">
        <f>'Posttax Min, Max, Mean'!R37</f>
        <v>#DIV/0!</v>
      </c>
      <c r="E37" s="10" t="e">
        <f t="shared" si="0"/>
        <v>#DIV/0!</v>
      </c>
      <c r="F37" s="10" t="e">
        <f t="shared" si="1"/>
        <v>#DIV/0!</v>
      </c>
      <c r="G37" s="9" t="e">
        <f t="shared" si="9"/>
        <v>#DIV/0!</v>
      </c>
      <c r="H37" s="9" t="e">
        <f t="shared" si="9"/>
        <v>#DIV/0!</v>
      </c>
      <c r="I37" s="11" t="e">
        <f t="shared" si="3"/>
        <v>#DIV/0!</v>
      </c>
      <c r="J37" s="11" t="e">
        <f t="shared" si="3"/>
        <v>#DIV/0!</v>
      </c>
      <c r="K37" s="12" t="e">
        <f t="shared" si="4"/>
        <v>#DIV/0!</v>
      </c>
      <c r="L37" s="12" t="e">
        <f t="shared" si="4"/>
        <v>#DIV/0!</v>
      </c>
      <c r="M37" s="13" t="e">
        <f t="shared" si="5"/>
        <v>#DIV/0!</v>
      </c>
      <c r="N37" s="13" t="e">
        <f t="shared" si="6"/>
        <v>#DIV/0!</v>
      </c>
      <c r="O37" s="13" t="e">
        <f t="shared" si="7"/>
        <v>#DIV/0!</v>
      </c>
      <c r="P37" s="10" t="e">
        <f t="shared" si="8"/>
        <v>#DIV/0!</v>
      </c>
    </row>
    <row r="38" spans="1:16">
      <c r="A38" s="14">
        <v>1948</v>
      </c>
      <c r="B38" s="9" t="e">
        <f>'Posttax Min, Max, Mean'!P38</f>
        <v>#VALUE!</v>
      </c>
      <c r="C38" s="9" t="e">
        <f>'Posttax Min, Max, Mean'!Q38</f>
        <v>#DIV/0!</v>
      </c>
      <c r="D38" s="9" t="e">
        <f>'Posttax Min, Max, Mean'!R38</f>
        <v>#DIV/0!</v>
      </c>
      <c r="E38" s="10" t="e">
        <f t="shared" si="0"/>
        <v>#DIV/0!</v>
      </c>
      <c r="F38" s="10" t="e">
        <f t="shared" si="1"/>
        <v>#DIV/0!</v>
      </c>
      <c r="G38" s="9" t="e">
        <f t="shared" si="9"/>
        <v>#DIV/0!</v>
      </c>
      <c r="H38" s="9" t="e">
        <f t="shared" si="9"/>
        <v>#DIV/0!</v>
      </c>
      <c r="I38" s="11" t="e">
        <f t="shared" si="3"/>
        <v>#DIV/0!</v>
      </c>
      <c r="J38" s="11" t="e">
        <f t="shared" si="3"/>
        <v>#DIV/0!</v>
      </c>
      <c r="K38" s="12" t="e">
        <f t="shared" si="4"/>
        <v>#DIV/0!</v>
      </c>
      <c r="L38" s="12" t="e">
        <f t="shared" si="4"/>
        <v>#DIV/0!</v>
      </c>
      <c r="M38" s="13" t="e">
        <f t="shared" si="5"/>
        <v>#DIV/0!</v>
      </c>
      <c r="N38" s="13" t="e">
        <f t="shared" si="6"/>
        <v>#DIV/0!</v>
      </c>
      <c r="O38" s="13" t="e">
        <f t="shared" si="7"/>
        <v>#DIV/0!</v>
      </c>
      <c r="P38" s="10" t="e">
        <f t="shared" si="8"/>
        <v>#DIV/0!</v>
      </c>
    </row>
    <row r="39" spans="1:16">
      <c r="A39" s="14">
        <v>1949</v>
      </c>
      <c r="B39" s="9" t="e">
        <f>'Posttax Min, Max, Mean'!P39</f>
        <v>#VALUE!</v>
      </c>
      <c r="C39" s="9" t="e">
        <f>'Posttax Min, Max, Mean'!Q39</f>
        <v>#DIV/0!</v>
      </c>
      <c r="D39" s="9" t="e">
        <f>'Posttax Min, Max, Mean'!R39</f>
        <v>#DIV/0!</v>
      </c>
      <c r="E39" s="10" t="e">
        <f t="shared" si="0"/>
        <v>#DIV/0!</v>
      </c>
      <c r="F39" s="10" t="e">
        <f t="shared" si="1"/>
        <v>#DIV/0!</v>
      </c>
      <c r="G39" s="9" t="e">
        <f t="shared" si="9"/>
        <v>#DIV/0!</v>
      </c>
      <c r="H39" s="9" t="e">
        <f t="shared" si="9"/>
        <v>#DIV/0!</v>
      </c>
      <c r="I39" s="11" t="e">
        <f t="shared" si="3"/>
        <v>#DIV/0!</v>
      </c>
      <c r="J39" s="11" t="e">
        <f t="shared" si="3"/>
        <v>#DIV/0!</v>
      </c>
      <c r="K39" s="12" t="e">
        <f t="shared" si="4"/>
        <v>#DIV/0!</v>
      </c>
      <c r="L39" s="12" t="e">
        <f t="shared" si="4"/>
        <v>#DIV/0!</v>
      </c>
      <c r="M39" s="13" t="e">
        <f t="shared" si="5"/>
        <v>#DIV/0!</v>
      </c>
      <c r="N39" s="13" t="e">
        <f t="shared" si="6"/>
        <v>#DIV/0!</v>
      </c>
      <c r="O39" s="13" t="e">
        <f t="shared" si="7"/>
        <v>#DIV/0!</v>
      </c>
      <c r="P39" s="10" t="e">
        <f t="shared" si="8"/>
        <v>#DIV/0!</v>
      </c>
    </row>
    <row r="40" spans="1:16">
      <c r="A40" s="14">
        <v>1950</v>
      </c>
      <c r="B40" s="9" t="e">
        <f>'Posttax Min, Max, Mean'!P40</f>
        <v>#VALUE!</v>
      </c>
      <c r="C40" s="9" t="e">
        <f>'Posttax Min, Max, Mean'!Q40</f>
        <v>#DIV/0!</v>
      </c>
      <c r="D40" s="9" t="e">
        <f>'Posttax Min, Max, Mean'!R40</f>
        <v>#DIV/0!</v>
      </c>
      <c r="E40" s="10" t="e">
        <f t="shared" si="0"/>
        <v>#DIV/0!</v>
      </c>
      <c r="F40" s="10" t="e">
        <f t="shared" si="1"/>
        <v>#DIV/0!</v>
      </c>
      <c r="G40" s="9" t="e">
        <f t="shared" si="9"/>
        <v>#DIV/0!</v>
      </c>
      <c r="H40" s="9" t="e">
        <f t="shared" si="9"/>
        <v>#DIV/0!</v>
      </c>
      <c r="I40" s="11" t="e">
        <f t="shared" si="3"/>
        <v>#DIV/0!</v>
      </c>
      <c r="J40" s="11" t="e">
        <f t="shared" si="3"/>
        <v>#DIV/0!</v>
      </c>
      <c r="K40" s="12" t="e">
        <f t="shared" si="4"/>
        <v>#DIV/0!</v>
      </c>
      <c r="L40" s="12" t="e">
        <f t="shared" si="4"/>
        <v>#DIV/0!</v>
      </c>
      <c r="M40" s="13" t="e">
        <f t="shared" si="5"/>
        <v>#DIV/0!</v>
      </c>
      <c r="N40" s="13" t="e">
        <f t="shared" si="6"/>
        <v>#DIV/0!</v>
      </c>
      <c r="O40" s="13" t="e">
        <f t="shared" si="7"/>
        <v>#DIV/0!</v>
      </c>
      <c r="P40" s="10" t="e">
        <f t="shared" si="8"/>
        <v>#DIV/0!</v>
      </c>
    </row>
    <row r="41" spans="1:16">
      <c r="A41" s="14">
        <v>1951</v>
      </c>
      <c r="B41" s="9" t="e">
        <f>'Posttax Min, Max, Mean'!P41</f>
        <v>#VALUE!</v>
      </c>
      <c r="C41" s="9" t="e">
        <f>'Posttax Min, Max, Mean'!Q41</f>
        <v>#DIV/0!</v>
      </c>
      <c r="D41" s="9" t="e">
        <f>'Posttax Min, Max, Mean'!R41</f>
        <v>#DIV/0!</v>
      </c>
      <c r="E41" s="10" t="e">
        <f t="shared" si="0"/>
        <v>#DIV/0!</v>
      </c>
      <c r="F41" s="10" t="e">
        <f t="shared" si="1"/>
        <v>#DIV/0!</v>
      </c>
      <c r="G41" s="9" t="e">
        <f t="shared" si="9"/>
        <v>#DIV/0!</v>
      </c>
      <c r="H41" s="9" t="e">
        <f t="shared" si="9"/>
        <v>#DIV/0!</v>
      </c>
      <c r="I41" s="11" t="e">
        <f t="shared" si="3"/>
        <v>#DIV/0!</v>
      </c>
      <c r="J41" s="11" t="e">
        <f t="shared" si="3"/>
        <v>#DIV/0!</v>
      </c>
      <c r="K41" s="12" t="e">
        <f t="shared" si="4"/>
        <v>#DIV/0!</v>
      </c>
      <c r="L41" s="12" t="e">
        <f t="shared" si="4"/>
        <v>#DIV/0!</v>
      </c>
      <c r="M41" s="13" t="e">
        <f t="shared" si="5"/>
        <v>#DIV/0!</v>
      </c>
      <c r="N41" s="13" t="e">
        <f t="shared" si="6"/>
        <v>#DIV/0!</v>
      </c>
      <c r="O41" s="13" t="e">
        <f t="shared" si="7"/>
        <v>#DIV/0!</v>
      </c>
      <c r="P41" s="10" t="e">
        <f t="shared" si="8"/>
        <v>#DIV/0!</v>
      </c>
    </row>
    <row r="42" spans="1:16">
      <c r="A42" s="14">
        <v>1952</v>
      </c>
      <c r="B42" s="9" t="e">
        <f>'Posttax Min, Max, Mean'!P42</f>
        <v>#VALUE!</v>
      </c>
      <c r="C42" s="9">
        <f>'Posttax Min, Max, Mean'!Q42</f>
        <v>0</v>
      </c>
      <c r="D42" s="9">
        <f>'Posttax Min, Max, Mean'!R42</f>
        <v>0</v>
      </c>
      <c r="E42" s="10" t="e">
        <f t="shared" si="0"/>
        <v>#NUM!</v>
      </c>
      <c r="F42" s="10" t="e">
        <f t="shared" si="1"/>
        <v>#NUM!</v>
      </c>
      <c r="G42" s="9" t="e">
        <f t="shared" si="9"/>
        <v>#NUM!</v>
      </c>
      <c r="H42" s="9" t="e">
        <f t="shared" si="9"/>
        <v>#NUM!</v>
      </c>
      <c r="I42" s="11" t="e">
        <f t="shared" si="3"/>
        <v>#NUM!</v>
      </c>
      <c r="J42" s="11" t="e">
        <f t="shared" si="3"/>
        <v>#NUM!</v>
      </c>
      <c r="K42" s="12" t="e">
        <f t="shared" si="4"/>
        <v>#NUM!</v>
      </c>
      <c r="L42" s="12" t="e">
        <f t="shared" si="4"/>
        <v>#NUM!</v>
      </c>
      <c r="M42" s="13" t="e">
        <f t="shared" si="5"/>
        <v>#NUM!</v>
      </c>
      <c r="N42" s="13" t="e">
        <f t="shared" si="6"/>
        <v>#NUM!</v>
      </c>
      <c r="O42" s="13" t="e">
        <f t="shared" si="7"/>
        <v>#NUM!</v>
      </c>
      <c r="P42" s="10" t="e">
        <f t="shared" si="8"/>
        <v>#NUM!</v>
      </c>
    </row>
    <row r="43" spans="1:16">
      <c r="A43" s="14">
        <v>1953</v>
      </c>
      <c r="B43" s="9" t="e">
        <f>'Posttax Min, Max, Mean'!P43</f>
        <v>#VALUE!</v>
      </c>
      <c r="C43" s="9">
        <f>'Posttax Min, Max, Mean'!Q43</f>
        <v>0</v>
      </c>
      <c r="D43" s="9">
        <f>'Posttax Min, Max, Mean'!R43</f>
        <v>0</v>
      </c>
      <c r="E43" s="10" t="e">
        <f t="shared" si="0"/>
        <v>#NUM!</v>
      </c>
      <c r="F43" s="10" t="e">
        <f t="shared" si="1"/>
        <v>#NUM!</v>
      </c>
      <c r="G43" s="9" t="e">
        <f t="shared" si="9"/>
        <v>#NUM!</v>
      </c>
      <c r="H43" s="9" t="e">
        <f t="shared" si="9"/>
        <v>#NUM!</v>
      </c>
      <c r="I43" s="11" t="e">
        <f t="shared" si="3"/>
        <v>#NUM!</v>
      </c>
      <c r="J43" s="11" t="e">
        <f t="shared" si="3"/>
        <v>#NUM!</v>
      </c>
      <c r="K43" s="12" t="e">
        <f t="shared" si="4"/>
        <v>#NUM!</v>
      </c>
      <c r="L43" s="12" t="e">
        <f t="shared" si="4"/>
        <v>#NUM!</v>
      </c>
      <c r="M43" s="13" t="e">
        <f t="shared" si="5"/>
        <v>#NUM!</v>
      </c>
      <c r="N43" s="13" t="e">
        <f t="shared" si="6"/>
        <v>#NUM!</v>
      </c>
      <c r="O43" s="13" t="e">
        <f t="shared" si="7"/>
        <v>#NUM!</v>
      </c>
      <c r="P43" s="10" t="e">
        <f t="shared" si="8"/>
        <v>#NUM!</v>
      </c>
    </row>
    <row r="44" spans="1:16">
      <c r="A44" s="14">
        <v>1954</v>
      </c>
      <c r="B44" s="9" t="e">
        <f>'Posttax Min, Max, Mean'!P44</f>
        <v>#VALUE!</v>
      </c>
      <c r="C44" s="9">
        <f>'Posttax Min, Max, Mean'!Q44</f>
        <v>0</v>
      </c>
      <c r="D44" s="9">
        <f>'Posttax Min, Max, Mean'!R44</f>
        <v>0</v>
      </c>
      <c r="E44" s="10" t="e">
        <f t="shared" si="0"/>
        <v>#NUM!</v>
      </c>
      <c r="F44" s="10" t="e">
        <f t="shared" si="1"/>
        <v>#NUM!</v>
      </c>
      <c r="G44" s="9" t="e">
        <f t="shared" si="9"/>
        <v>#NUM!</v>
      </c>
      <c r="H44" s="9" t="e">
        <f t="shared" si="9"/>
        <v>#NUM!</v>
      </c>
      <c r="I44" s="11" t="e">
        <f t="shared" si="3"/>
        <v>#NUM!</v>
      </c>
      <c r="J44" s="11" t="e">
        <f t="shared" si="3"/>
        <v>#NUM!</v>
      </c>
      <c r="K44" s="12" t="e">
        <f t="shared" si="4"/>
        <v>#NUM!</v>
      </c>
      <c r="L44" s="12" t="e">
        <f t="shared" si="4"/>
        <v>#NUM!</v>
      </c>
      <c r="M44" s="13" t="e">
        <f t="shared" si="5"/>
        <v>#NUM!</v>
      </c>
      <c r="N44" s="13" t="e">
        <f t="shared" si="6"/>
        <v>#NUM!</v>
      </c>
      <c r="O44" s="13" t="e">
        <f t="shared" si="7"/>
        <v>#NUM!</v>
      </c>
      <c r="P44" s="10" t="e">
        <f t="shared" si="8"/>
        <v>#NUM!</v>
      </c>
    </row>
    <row r="45" spans="1:16">
      <c r="A45" s="14">
        <v>1955</v>
      </c>
      <c r="B45" s="9" t="e">
        <f>'Posttax Min, Max, Mean'!P45</f>
        <v>#VALUE!</v>
      </c>
      <c r="C45" s="9">
        <f>'Posttax Min, Max, Mean'!Q45</f>
        <v>0</v>
      </c>
      <c r="D45" s="9">
        <f>'Posttax Min, Max, Mean'!R45</f>
        <v>0</v>
      </c>
      <c r="E45" s="10" t="e">
        <f t="shared" si="0"/>
        <v>#NUM!</v>
      </c>
      <c r="F45" s="10" t="e">
        <f t="shared" si="1"/>
        <v>#NUM!</v>
      </c>
      <c r="G45" s="9" t="e">
        <f t="shared" si="9"/>
        <v>#NUM!</v>
      </c>
      <c r="H45" s="9" t="e">
        <f t="shared" si="9"/>
        <v>#NUM!</v>
      </c>
      <c r="I45" s="11" t="e">
        <f t="shared" si="3"/>
        <v>#NUM!</v>
      </c>
      <c r="J45" s="11" t="e">
        <f t="shared" si="3"/>
        <v>#NUM!</v>
      </c>
      <c r="K45" s="12" t="e">
        <f t="shared" si="4"/>
        <v>#NUM!</v>
      </c>
      <c r="L45" s="12" t="e">
        <f t="shared" si="4"/>
        <v>#NUM!</v>
      </c>
      <c r="M45" s="13" t="e">
        <f t="shared" si="5"/>
        <v>#NUM!</v>
      </c>
      <c r="N45" s="13" t="e">
        <f t="shared" si="6"/>
        <v>#NUM!</v>
      </c>
      <c r="O45" s="13" t="e">
        <f t="shared" si="7"/>
        <v>#NUM!</v>
      </c>
      <c r="P45" s="10" t="e">
        <f t="shared" si="8"/>
        <v>#NUM!</v>
      </c>
    </row>
    <row r="46" spans="1:16">
      <c r="A46" s="14">
        <v>1956</v>
      </c>
      <c r="B46" s="9" t="e">
        <f>'Posttax Min, Max, Mean'!P46</f>
        <v>#VALUE!</v>
      </c>
      <c r="C46" s="9">
        <f>'Posttax Min, Max, Mean'!Q46</f>
        <v>0</v>
      </c>
      <c r="D46" s="9">
        <f>'Posttax Min, Max, Mean'!R46</f>
        <v>0</v>
      </c>
      <c r="E46" s="10" t="e">
        <f t="shared" si="0"/>
        <v>#NUM!</v>
      </c>
      <c r="F46" s="10" t="e">
        <f t="shared" si="1"/>
        <v>#NUM!</v>
      </c>
      <c r="G46" s="9" t="e">
        <f t="shared" si="9"/>
        <v>#NUM!</v>
      </c>
      <c r="H46" s="9" t="e">
        <f t="shared" si="9"/>
        <v>#NUM!</v>
      </c>
      <c r="I46" s="11" t="e">
        <f t="shared" si="3"/>
        <v>#NUM!</v>
      </c>
      <c r="J46" s="11" t="e">
        <f t="shared" si="3"/>
        <v>#NUM!</v>
      </c>
      <c r="K46" s="12" t="e">
        <f t="shared" si="4"/>
        <v>#NUM!</v>
      </c>
      <c r="L46" s="12" t="e">
        <f t="shared" si="4"/>
        <v>#NUM!</v>
      </c>
      <c r="M46" s="13" t="e">
        <f t="shared" si="5"/>
        <v>#NUM!</v>
      </c>
      <c r="N46" s="13" t="e">
        <f t="shared" si="6"/>
        <v>#NUM!</v>
      </c>
      <c r="O46" s="13" t="e">
        <f t="shared" si="7"/>
        <v>#NUM!</v>
      </c>
      <c r="P46" s="10" t="e">
        <f t="shared" si="8"/>
        <v>#NUM!</v>
      </c>
    </row>
    <row r="47" spans="1:16">
      <c r="A47" s="14">
        <v>1957</v>
      </c>
      <c r="B47" s="9" t="e">
        <f>'Posttax Min, Max, Mean'!P47</f>
        <v>#VALUE!</v>
      </c>
      <c r="C47" s="9">
        <f>'Posttax Min, Max, Mean'!Q47</f>
        <v>0</v>
      </c>
      <c r="D47" s="9">
        <f>'Posttax Min, Max, Mean'!R47</f>
        <v>0</v>
      </c>
      <c r="E47" s="10" t="e">
        <f t="shared" si="0"/>
        <v>#NUM!</v>
      </c>
      <c r="F47" s="10" t="e">
        <f t="shared" si="1"/>
        <v>#NUM!</v>
      </c>
      <c r="G47" s="9" t="e">
        <f t="shared" si="9"/>
        <v>#NUM!</v>
      </c>
      <c r="H47" s="9" t="e">
        <f t="shared" si="9"/>
        <v>#NUM!</v>
      </c>
      <c r="I47" s="11" t="e">
        <f t="shared" si="3"/>
        <v>#NUM!</v>
      </c>
      <c r="J47" s="11" t="e">
        <f t="shared" si="3"/>
        <v>#NUM!</v>
      </c>
      <c r="K47" s="12" t="e">
        <f t="shared" si="4"/>
        <v>#NUM!</v>
      </c>
      <c r="L47" s="12" t="e">
        <f t="shared" si="4"/>
        <v>#NUM!</v>
      </c>
      <c r="M47" s="13" t="e">
        <f t="shared" si="5"/>
        <v>#NUM!</v>
      </c>
      <c r="N47" s="13" t="e">
        <f t="shared" si="6"/>
        <v>#NUM!</v>
      </c>
      <c r="O47" s="13" t="e">
        <f t="shared" si="7"/>
        <v>#NUM!</v>
      </c>
      <c r="P47" s="10" t="e">
        <f t="shared" si="8"/>
        <v>#NUM!</v>
      </c>
    </row>
    <row r="48" spans="1:16">
      <c r="A48" s="14">
        <v>1958</v>
      </c>
      <c r="B48" s="9" t="e">
        <f>'Posttax Min, Max, Mean'!P48</f>
        <v>#VALUE!</v>
      </c>
      <c r="C48" s="9">
        <f>'Posttax Min, Max, Mean'!Q48</f>
        <v>0</v>
      </c>
      <c r="D48" s="9">
        <f>'Posttax Min, Max, Mean'!R48</f>
        <v>0</v>
      </c>
      <c r="E48" s="10" t="e">
        <f t="shared" si="0"/>
        <v>#NUM!</v>
      </c>
      <c r="F48" s="10" t="e">
        <f t="shared" si="1"/>
        <v>#NUM!</v>
      </c>
      <c r="G48" s="9" t="e">
        <f t="shared" si="9"/>
        <v>#NUM!</v>
      </c>
      <c r="H48" s="9" t="e">
        <f t="shared" si="9"/>
        <v>#NUM!</v>
      </c>
      <c r="I48" s="11" t="e">
        <f t="shared" si="3"/>
        <v>#NUM!</v>
      </c>
      <c r="J48" s="11" t="e">
        <f t="shared" si="3"/>
        <v>#NUM!</v>
      </c>
      <c r="K48" s="12" t="e">
        <f t="shared" si="4"/>
        <v>#NUM!</v>
      </c>
      <c r="L48" s="12" t="e">
        <f t="shared" si="4"/>
        <v>#NUM!</v>
      </c>
      <c r="M48" s="13" t="e">
        <f t="shared" si="5"/>
        <v>#NUM!</v>
      </c>
      <c r="N48" s="13" t="e">
        <f t="shared" si="6"/>
        <v>#NUM!</v>
      </c>
      <c r="O48" s="13" t="e">
        <f t="shared" si="7"/>
        <v>#NUM!</v>
      </c>
      <c r="P48" s="10" t="e">
        <f t="shared" si="8"/>
        <v>#NUM!</v>
      </c>
    </row>
    <row r="49" spans="1:16">
      <c r="A49" s="14">
        <v>1959</v>
      </c>
      <c r="B49" s="9" t="e">
        <f>'Posttax Min, Max, Mean'!P49</f>
        <v>#VALUE!</v>
      </c>
      <c r="C49" s="9">
        <f>'Posttax Min, Max, Mean'!Q49</f>
        <v>0</v>
      </c>
      <c r="D49" s="9">
        <f>'Posttax Min, Max, Mean'!R49</f>
        <v>0</v>
      </c>
      <c r="E49" s="10" t="e">
        <f t="shared" si="0"/>
        <v>#NUM!</v>
      </c>
      <c r="F49" s="10" t="e">
        <f t="shared" si="1"/>
        <v>#NUM!</v>
      </c>
      <c r="G49" s="9" t="e">
        <f t="shared" si="9"/>
        <v>#NUM!</v>
      </c>
      <c r="H49" s="9" t="e">
        <f t="shared" si="9"/>
        <v>#NUM!</v>
      </c>
      <c r="I49" s="11" t="e">
        <f t="shared" si="3"/>
        <v>#NUM!</v>
      </c>
      <c r="J49" s="11" t="e">
        <f t="shared" si="3"/>
        <v>#NUM!</v>
      </c>
      <c r="K49" s="12" t="e">
        <f t="shared" si="4"/>
        <v>#NUM!</v>
      </c>
      <c r="L49" s="12" t="e">
        <f t="shared" si="4"/>
        <v>#NUM!</v>
      </c>
      <c r="M49" s="13" t="e">
        <f t="shared" si="5"/>
        <v>#NUM!</v>
      </c>
      <c r="N49" s="13" t="e">
        <f t="shared" si="6"/>
        <v>#NUM!</v>
      </c>
      <c r="O49" s="13" t="e">
        <f t="shared" si="7"/>
        <v>#NUM!</v>
      </c>
      <c r="P49" s="10" t="e">
        <f t="shared" si="8"/>
        <v>#NUM!</v>
      </c>
    </row>
    <row r="50" spans="1:16">
      <c r="A50" s="14">
        <v>1960</v>
      </c>
      <c r="B50" s="9" t="e">
        <f>'Posttax Min, Max, Mean'!P50</f>
        <v>#N/A</v>
      </c>
      <c r="C50" s="9" t="e">
        <f>'Posttax Min, Max, Mean'!Q50</f>
        <v>#REF!</v>
      </c>
      <c r="D50" s="9" t="e">
        <f>'Posttax Min, Max, Mean'!R50</f>
        <v>#N/A</v>
      </c>
      <c r="E50" s="10" t="e">
        <f t="shared" si="0"/>
        <v>#REF!</v>
      </c>
      <c r="F50" s="10" t="e">
        <f t="shared" si="1"/>
        <v>#N/A</v>
      </c>
      <c r="G50" s="9" t="e">
        <f t="shared" si="9"/>
        <v>#REF!</v>
      </c>
      <c r="H50" s="9" t="e">
        <f t="shared" si="9"/>
        <v>#REF!</v>
      </c>
      <c r="I50" s="11" t="e">
        <f t="shared" si="3"/>
        <v>#REF!</v>
      </c>
      <c r="J50" s="11" t="e">
        <f t="shared" si="3"/>
        <v>#REF!</v>
      </c>
      <c r="K50" s="12" t="e">
        <f t="shared" si="4"/>
        <v>#REF!</v>
      </c>
      <c r="L50" s="12" t="e">
        <f t="shared" si="4"/>
        <v>#REF!</v>
      </c>
      <c r="M50" s="13" t="e">
        <f t="shared" si="5"/>
        <v>#REF!</v>
      </c>
      <c r="N50" s="13" t="e">
        <f t="shared" si="6"/>
        <v>#REF!</v>
      </c>
      <c r="O50" s="13" t="e">
        <f t="shared" si="7"/>
        <v>#REF!</v>
      </c>
      <c r="P50" s="10" t="e">
        <f t="shared" si="8"/>
        <v>#N/A</v>
      </c>
    </row>
    <row r="51" spans="1:16">
      <c r="A51" s="14">
        <v>1961</v>
      </c>
      <c r="B51" s="9" t="e">
        <f>'Posttax Min, Max, Mean'!P51</f>
        <v>#N/A</v>
      </c>
      <c r="C51" s="9">
        <f>'Posttax Min, Max, Mean'!Q51</f>
        <v>0</v>
      </c>
      <c r="D51" s="9" t="e">
        <f>'Posttax Min, Max, Mean'!R51</f>
        <v>#N/A</v>
      </c>
      <c r="E51" s="10" t="e">
        <f t="shared" si="0"/>
        <v>#NUM!</v>
      </c>
      <c r="F51" s="10" t="e">
        <f t="shared" si="1"/>
        <v>#N/A</v>
      </c>
      <c r="G51" s="9" t="e">
        <f t="shared" si="9"/>
        <v>#NUM!</v>
      </c>
      <c r="H51" s="9" t="e">
        <f t="shared" si="9"/>
        <v>#NUM!</v>
      </c>
      <c r="I51" s="11" t="e">
        <f t="shared" si="3"/>
        <v>#NUM!</v>
      </c>
      <c r="J51" s="11" t="e">
        <f t="shared" si="3"/>
        <v>#NUM!</v>
      </c>
      <c r="K51" s="12" t="e">
        <f t="shared" si="4"/>
        <v>#NUM!</v>
      </c>
      <c r="L51" s="12" t="e">
        <f t="shared" si="4"/>
        <v>#NUM!</v>
      </c>
      <c r="M51" s="13" t="e">
        <f t="shared" si="5"/>
        <v>#NUM!</v>
      </c>
      <c r="N51" s="13" t="e">
        <f t="shared" si="6"/>
        <v>#NUM!</v>
      </c>
      <c r="O51" s="13" t="e">
        <f t="shared" si="7"/>
        <v>#NUM!</v>
      </c>
      <c r="P51" s="10" t="e">
        <f t="shared" si="8"/>
        <v>#N/A</v>
      </c>
    </row>
    <row r="52" spans="1:16">
      <c r="A52" s="14">
        <v>1962</v>
      </c>
      <c r="B52" s="9" t="e">
        <f>'Posttax Min, Max, Mean'!P52</f>
        <v>#N/A</v>
      </c>
      <c r="C52" s="9">
        <f>'Posttax Min, Max, Mean'!Q52</f>
        <v>0</v>
      </c>
      <c r="D52" s="9" t="e">
        <f>'Posttax Min, Max, Mean'!R52</f>
        <v>#N/A</v>
      </c>
      <c r="E52" s="10" t="e">
        <f t="shared" si="0"/>
        <v>#NUM!</v>
      </c>
      <c r="F52" s="10" t="e">
        <f t="shared" si="1"/>
        <v>#N/A</v>
      </c>
      <c r="G52" s="9" t="e">
        <f t="shared" si="9"/>
        <v>#NUM!</v>
      </c>
      <c r="H52" s="9" t="e">
        <f t="shared" si="9"/>
        <v>#NUM!</v>
      </c>
      <c r="I52" s="11" t="e">
        <f t="shared" si="3"/>
        <v>#NUM!</v>
      </c>
      <c r="J52" s="11" t="e">
        <f t="shared" si="3"/>
        <v>#NUM!</v>
      </c>
      <c r="K52" s="12" t="e">
        <f t="shared" si="4"/>
        <v>#NUM!</v>
      </c>
      <c r="L52" s="12" t="e">
        <f t="shared" si="4"/>
        <v>#NUM!</v>
      </c>
      <c r="M52" s="13" t="e">
        <f t="shared" si="5"/>
        <v>#NUM!</v>
      </c>
      <c r="N52" s="13" t="e">
        <f t="shared" si="6"/>
        <v>#NUM!</v>
      </c>
      <c r="O52" s="13" t="e">
        <f t="shared" si="7"/>
        <v>#NUM!</v>
      </c>
      <c r="P52" s="10" t="e">
        <f t="shared" si="8"/>
        <v>#N/A</v>
      </c>
    </row>
    <row r="53" spans="1:16">
      <c r="A53" s="14">
        <v>1963</v>
      </c>
      <c r="B53" s="9" t="e">
        <f>'Posttax Min, Max, Mean'!P53</f>
        <v>#N/A</v>
      </c>
      <c r="C53" s="9">
        <f>'Posttax Min, Max, Mean'!Q53</f>
        <v>0</v>
      </c>
      <c r="D53" s="9" t="e">
        <f>'Posttax Min, Max, Mean'!R53</f>
        <v>#N/A</v>
      </c>
      <c r="E53" s="10" t="e">
        <f t="shared" si="0"/>
        <v>#NUM!</v>
      </c>
      <c r="F53" s="10" t="e">
        <f t="shared" si="1"/>
        <v>#N/A</v>
      </c>
      <c r="G53" s="9" t="e">
        <f t="shared" si="9"/>
        <v>#NUM!</v>
      </c>
      <c r="H53" s="9" t="e">
        <f t="shared" si="9"/>
        <v>#NUM!</v>
      </c>
      <c r="I53" s="11" t="e">
        <f t="shared" si="3"/>
        <v>#NUM!</v>
      </c>
      <c r="J53" s="11" t="e">
        <f t="shared" si="3"/>
        <v>#NUM!</v>
      </c>
      <c r="K53" s="12" t="e">
        <f t="shared" si="4"/>
        <v>#NUM!</v>
      </c>
      <c r="L53" s="12" t="e">
        <f t="shared" si="4"/>
        <v>#NUM!</v>
      </c>
      <c r="M53" s="13" t="e">
        <f t="shared" si="5"/>
        <v>#NUM!</v>
      </c>
      <c r="N53" s="13" t="e">
        <f t="shared" si="6"/>
        <v>#NUM!</v>
      </c>
      <c r="O53" s="13" t="e">
        <f t="shared" si="7"/>
        <v>#NUM!</v>
      </c>
      <c r="P53" s="10" t="e">
        <f t="shared" si="8"/>
        <v>#N/A</v>
      </c>
    </row>
    <row r="54" spans="1:16">
      <c r="A54" s="14">
        <v>1964</v>
      </c>
      <c r="B54" s="9" t="e">
        <f>'Posttax Min, Max, Mean'!P54</f>
        <v>#N/A</v>
      </c>
      <c r="C54" s="9">
        <f>'Posttax Min, Max, Mean'!Q54</f>
        <v>0</v>
      </c>
      <c r="D54" s="9" t="e">
        <f>'Posttax Min, Max, Mean'!R54</f>
        <v>#N/A</v>
      </c>
      <c r="E54" s="10" t="e">
        <f t="shared" si="0"/>
        <v>#NUM!</v>
      </c>
      <c r="F54" s="10" t="e">
        <f t="shared" si="1"/>
        <v>#N/A</v>
      </c>
      <c r="G54" s="9" t="e">
        <f t="shared" si="9"/>
        <v>#NUM!</v>
      </c>
      <c r="H54" s="9" t="e">
        <f t="shared" si="9"/>
        <v>#NUM!</v>
      </c>
      <c r="I54" s="11" t="e">
        <f t="shared" si="3"/>
        <v>#NUM!</v>
      </c>
      <c r="J54" s="11" t="e">
        <f t="shared" si="3"/>
        <v>#NUM!</v>
      </c>
      <c r="K54" s="12" t="e">
        <f t="shared" si="4"/>
        <v>#NUM!</v>
      </c>
      <c r="L54" s="12" t="e">
        <f t="shared" si="4"/>
        <v>#NUM!</v>
      </c>
      <c r="M54" s="13" t="e">
        <f t="shared" si="5"/>
        <v>#NUM!</v>
      </c>
      <c r="N54" s="13" t="e">
        <f t="shared" si="6"/>
        <v>#NUM!</v>
      </c>
      <c r="O54" s="13" t="e">
        <f t="shared" si="7"/>
        <v>#NUM!</v>
      </c>
      <c r="P54" s="10" t="e">
        <f t="shared" si="8"/>
        <v>#N/A</v>
      </c>
    </row>
    <row r="55" spans="1:16">
      <c r="A55" s="14">
        <v>1965</v>
      </c>
      <c r="B55" s="9" t="e">
        <f>'Posttax Min, Max, Mean'!P55</f>
        <v>#N/A</v>
      </c>
      <c r="C55" s="9">
        <f>'Posttax Min, Max, Mean'!Q55</f>
        <v>0</v>
      </c>
      <c r="D55" s="9" t="e">
        <f>'Posttax Min, Max, Mean'!R55</f>
        <v>#N/A</v>
      </c>
      <c r="E55" s="10" t="e">
        <f t="shared" si="0"/>
        <v>#NUM!</v>
      </c>
      <c r="F55" s="10" t="e">
        <f t="shared" si="1"/>
        <v>#N/A</v>
      </c>
      <c r="G55" s="9" t="e">
        <f t="shared" si="9"/>
        <v>#NUM!</v>
      </c>
      <c r="H55" s="9" t="e">
        <f t="shared" si="9"/>
        <v>#NUM!</v>
      </c>
      <c r="I55" s="11" t="e">
        <f t="shared" si="3"/>
        <v>#NUM!</v>
      </c>
      <c r="J55" s="11" t="e">
        <f t="shared" si="3"/>
        <v>#NUM!</v>
      </c>
      <c r="K55" s="12" t="e">
        <f t="shared" si="4"/>
        <v>#NUM!</v>
      </c>
      <c r="L55" s="12" t="e">
        <f t="shared" si="4"/>
        <v>#NUM!</v>
      </c>
      <c r="M55" s="13" t="e">
        <f t="shared" si="5"/>
        <v>#NUM!</v>
      </c>
      <c r="N55" s="13" t="e">
        <f t="shared" si="6"/>
        <v>#NUM!</v>
      </c>
      <c r="O55" s="13" t="e">
        <f t="shared" si="7"/>
        <v>#NUM!</v>
      </c>
      <c r="P55" s="10" t="e">
        <f t="shared" si="8"/>
        <v>#N/A</v>
      </c>
    </row>
    <row r="56" spans="1:16">
      <c r="A56" s="14">
        <v>1966</v>
      </c>
      <c r="B56" s="9" t="e">
        <f>'Posttax Min, Max, Mean'!P56</f>
        <v>#N/A</v>
      </c>
      <c r="C56" s="9">
        <f>'Posttax Min, Max, Mean'!Q56</f>
        <v>0</v>
      </c>
      <c r="D56" s="9" t="e">
        <f>'Posttax Min, Max, Mean'!R56</f>
        <v>#N/A</v>
      </c>
      <c r="E56" s="10" t="e">
        <f t="shared" si="0"/>
        <v>#NUM!</v>
      </c>
      <c r="F56" s="10" t="e">
        <f t="shared" si="1"/>
        <v>#N/A</v>
      </c>
      <c r="G56" s="9" t="e">
        <f t="shared" si="9"/>
        <v>#NUM!</v>
      </c>
      <c r="H56" s="9" t="e">
        <f t="shared" si="9"/>
        <v>#NUM!</v>
      </c>
      <c r="I56" s="11" t="e">
        <f t="shared" si="3"/>
        <v>#NUM!</v>
      </c>
      <c r="J56" s="11" t="e">
        <f t="shared" si="3"/>
        <v>#NUM!</v>
      </c>
      <c r="K56" s="12" t="e">
        <f t="shared" si="4"/>
        <v>#NUM!</v>
      </c>
      <c r="L56" s="12" t="e">
        <f t="shared" si="4"/>
        <v>#NUM!</v>
      </c>
      <c r="M56" s="13" t="e">
        <f t="shared" si="5"/>
        <v>#NUM!</v>
      </c>
      <c r="N56" s="13" t="e">
        <f t="shared" si="6"/>
        <v>#NUM!</v>
      </c>
      <c r="O56" s="13" t="e">
        <f t="shared" si="7"/>
        <v>#NUM!</v>
      </c>
      <c r="P56" s="10" t="e">
        <f t="shared" si="8"/>
        <v>#N/A</v>
      </c>
    </row>
    <row r="57" spans="1:16">
      <c r="A57" s="14">
        <v>1967</v>
      </c>
      <c r="B57" s="9" t="e">
        <f>'Posttax Min, Max, Mean'!P57</f>
        <v>#N/A</v>
      </c>
      <c r="C57" s="9">
        <f>'Posttax Min, Max, Mean'!Q57</f>
        <v>0</v>
      </c>
      <c r="D57" s="9" t="e">
        <f>'Posttax Min, Max, Mean'!R57</f>
        <v>#N/A</v>
      </c>
      <c r="E57" s="10" t="e">
        <f t="shared" si="0"/>
        <v>#NUM!</v>
      </c>
      <c r="F57" s="10" t="e">
        <f t="shared" si="1"/>
        <v>#N/A</v>
      </c>
      <c r="G57" s="9" t="e">
        <f t="shared" si="9"/>
        <v>#NUM!</v>
      </c>
      <c r="H57" s="9" t="e">
        <f t="shared" si="9"/>
        <v>#NUM!</v>
      </c>
      <c r="I57" s="11" t="e">
        <f t="shared" si="3"/>
        <v>#NUM!</v>
      </c>
      <c r="J57" s="11" t="e">
        <f t="shared" si="3"/>
        <v>#NUM!</v>
      </c>
      <c r="K57" s="12" t="e">
        <f t="shared" si="4"/>
        <v>#NUM!</v>
      </c>
      <c r="L57" s="12" t="e">
        <f t="shared" si="4"/>
        <v>#NUM!</v>
      </c>
      <c r="M57" s="13" t="e">
        <f t="shared" si="5"/>
        <v>#NUM!</v>
      </c>
      <c r="N57" s="13" t="e">
        <f t="shared" si="6"/>
        <v>#NUM!</v>
      </c>
      <c r="O57" s="13" t="e">
        <f t="shared" si="7"/>
        <v>#NUM!</v>
      </c>
      <c r="P57" s="10" t="e">
        <f t="shared" si="8"/>
        <v>#N/A</v>
      </c>
    </row>
    <row r="58" spans="1:16">
      <c r="A58" s="14">
        <v>1968</v>
      </c>
      <c r="B58" s="9" t="e">
        <f>'Posttax Min, Max, Mean'!P58</f>
        <v>#N/A</v>
      </c>
      <c r="C58" s="9">
        <f>'Posttax Min, Max, Mean'!Q58</f>
        <v>0</v>
      </c>
      <c r="D58" s="9" t="e">
        <f>'Posttax Min, Max, Mean'!R58</f>
        <v>#N/A</v>
      </c>
      <c r="E58" s="10" t="e">
        <f t="shared" si="0"/>
        <v>#NUM!</v>
      </c>
      <c r="F58" s="10" t="e">
        <f t="shared" si="1"/>
        <v>#N/A</v>
      </c>
      <c r="G58" s="9" t="e">
        <f t="shared" si="9"/>
        <v>#NUM!</v>
      </c>
      <c r="H58" s="9" t="e">
        <f t="shared" si="9"/>
        <v>#NUM!</v>
      </c>
      <c r="I58" s="11" t="e">
        <f t="shared" si="3"/>
        <v>#NUM!</v>
      </c>
      <c r="J58" s="11" t="e">
        <f t="shared" si="3"/>
        <v>#NUM!</v>
      </c>
      <c r="K58" s="12" t="e">
        <f t="shared" si="4"/>
        <v>#NUM!</v>
      </c>
      <c r="L58" s="12" t="e">
        <f t="shared" si="4"/>
        <v>#NUM!</v>
      </c>
      <c r="M58" s="13" t="e">
        <f t="shared" si="5"/>
        <v>#NUM!</v>
      </c>
      <c r="N58" s="13" t="e">
        <f t="shared" si="6"/>
        <v>#NUM!</v>
      </c>
      <c r="O58" s="13" t="e">
        <f t="shared" si="7"/>
        <v>#NUM!</v>
      </c>
      <c r="P58" s="10" t="e">
        <f t="shared" si="8"/>
        <v>#N/A</v>
      </c>
    </row>
    <row r="59" spans="1:16">
      <c r="A59" s="14">
        <v>1969</v>
      </c>
      <c r="B59" s="9" t="e">
        <f>'Posttax Min, Max, Mean'!P59</f>
        <v>#N/A</v>
      </c>
      <c r="C59" s="9">
        <f>'Posttax Min, Max, Mean'!Q59</f>
        <v>0</v>
      </c>
      <c r="D59" s="9" t="e">
        <f>'Posttax Min, Max, Mean'!R59</f>
        <v>#N/A</v>
      </c>
      <c r="E59" s="10" t="e">
        <f t="shared" si="0"/>
        <v>#NUM!</v>
      </c>
      <c r="F59" s="10" t="e">
        <f t="shared" si="1"/>
        <v>#N/A</v>
      </c>
      <c r="G59" s="9" t="e">
        <f t="shared" si="9"/>
        <v>#NUM!</v>
      </c>
      <c r="H59" s="9" t="e">
        <f t="shared" si="9"/>
        <v>#NUM!</v>
      </c>
      <c r="I59" s="11" t="e">
        <f t="shared" si="3"/>
        <v>#NUM!</v>
      </c>
      <c r="J59" s="11" t="e">
        <f t="shared" si="3"/>
        <v>#NUM!</v>
      </c>
      <c r="K59" s="12" t="e">
        <f t="shared" si="4"/>
        <v>#NUM!</v>
      </c>
      <c r="L59" s="12" t="e">
        <f t="shared" si="4"/>
        <v>#NUM!</v>
      </c>
      <c r="M59" s="13" t="e">
        <f t="shared" si="5"/>
        <v>#NUM!</v>
      </c>
      <c r="N59" s="13" t="e">
        <f t="shared" si="6"/>
        <v>#NUM!</v>
      </c>
      <c r="O59" s="13" t="e">
        <f t="shared" si="7"/>
        <v>#NUM!</v>
      </c>
      <c r="P59" s="10" t="e">
        <f t="shared" si="8"/>
        <v>#N/A</v>
      </c>
    </row>
    <row r="60" spans="1:16">
      <c r="A60" s="14">
        <v>1970</v>
      </c>
      <c r="B60" s="9" t="e">
        <f>'Posttax Min, Max, Mean'!P60</f>
        <v>#N/A</v>
      </c>
      <c r="C60" s="9">
        <f>'Posttax Min, Max, Mean'!Q60</f>
        <v>0</v>
      </c>
      <c r="D60" s="9" t="e">
        <f>'Posttax Min, Max, Mean'!R60</f>
        <v>#N/A</v>
      </c>
      <c r="E60" s="10" t="e">
        <f t="shared" si="0"/>
        <v>#NUM!</v>
      </c>
      <c r="F60" s="10" t="e">
        <f t="shared" si="1"/>
        <v>#N/A</v>
      </c>
      <c r="G60" s="9" t="e">
        <f t="shared" si="9"/>
        <v>#NUM!</v>
      </c>
      <c r="H60" s="9" t="e">
        <f t="shared" si="9"/>
        <v>#NUM!</v>
      </c>
      <c r="I60" s="11" t="e">
        <f t="shared" si="3"/>
        <v>#NUM!</v>
      </c>
      <c r="J60" s="11" t="e">
        <f t="shared" si="3"/>
        <v>#NUM!</v>
      </c>
      <c r="K60" s="12" t="e">
        <f t="shared" si="4"/>
        <v>#NUM!</v>
      </c>
      <c r="L60" s="12" t="e">
        <f t="shared" si="4"/>
        <v>#NUM!</v>
      </c>
      <c r="M60" s="13" t="e">
        <f t="shared" si="5"/>
        <v>#NUM!</v>
      </c>
      <c r="N60" s="13" t="e">
        <f t="shared" si="6"/>
        <v>#NUM!</v>
      </c>
      <c r="O60" s="13" t="e">
        <f t="shared" si="7"/>
        <v>#NUM!</v>
      </c>
      <c r="P60" s="10" t="e">
        <f t="shared" si="8"/>
        <v>#N/A</v>
      </c>
    </row>
    <row r="61" spans="1:16">
      <c r="A61" s="14">
        <v>1971</v>
      </c>
      <c r="B61" s="9" t="e">
        <f>'Posttax Min, Max, Mean'!P61</f>
        <v>#N/A</v>
      </c>
      <c r="C61" s="9">
        <f>'Posttax Min, Max, Mean'!Q61</f>
        <v>0</v>
      </c>
      <c r="D61" s="9" t="e">
        <f>'Posttax Min, Max, Mean'!R61</f>
        <v>#N/A</v>
      </c>
      <c r="E61" s="10" t="e">
        <f t="shared" si="0"/>
        <v>#NUM!</v>
      </c>
      <c r="F61" s="10" t="e">
        <f t="shared" si="1"/>
        <v>#N/A</v>
      </c>
      <c r="G61" s="9" t="e">
        <f t="shared" si="9"/>
        <v>#NUM!</v>
      </c>
      <c r="H61" s="9" t="e">
        <f t="shared" si="9"/>
        <v>#NUM!</v>
      </c>
      <c r="I61" s="11" t="e">
        <f t="shared" si="3"/>
        <v>#NUM!</v>
      </c>
      <c r="J61" s="11" t="e">
        <f t="shared" si="3"/>
        <v>#NUM!</v>
      </c>
      <c r="K61" s="12" t="e">
        <f t="shared" si="4"/>
        <v>#NUM!</v>
      </c>
      <c r="L61" s="12" t="e">
        <f t="shared" si="4"/>
        <v>#NUM!</v>
      </c>
      <c r="M61" s="13" t="e">
        <f t="shared" si="5"/>
        <v>#NUM!</v>
      </c>
      <c r="N61" s="13" t="e">
        <f t="shared" si="6"/>
        <v>#NUM!</v>
      </c>
      <c r="O61" s="13" t="e">
        <f t="shared" si="7"/>
        <v>#NUM!</v>
      </c>
      <c r="P61" s="10" t="e">
        <f t="shared" si="8"/>
        <v>#N/A</v>
      </c>
    </row>
    <row r="62" spans="1:16">
      <c r="A62" s="14">
        <v>1972</v>
      </c>
      <c r="B62" s="9" t="e">
        <f>'Posttax Min, Max, Mean'!P62</f>
        <v>#N/A</v>
      </c>
      <c r="C62" s="9">
        <f>'Posttax Min, Max, Mean'!Q62</f>
        <v>0</v>
      </c>
      <c r="D62" s="9" t="e">
        <f>'Posttax Min, Max, Mean'!R62</f>
        <v>#N/A</v>
      </c>
      <c r="E62" s="10" t="e">
        <f t="shared" si="0"/>
        <v>#NUM!</v>
      </c>
      <c r="F62" s="10" t="e">
        <f t="shared" si="1"/>
        <v>#N/A</v>
      </c>
      <c r="G62" s="9" t="e">
        <f t="shared" si="9"/>
        <v>#NUM!</v>
      </c>
      <c r="H62" s="9" t="e">
        <f t="shared" si="9"/>
        <v>#NUM!</v>
      </c>
      <c r="I62" s="11" t="e">
        <f t="shared" si="3"/>
        <v>#NUM!</v>
      </c>
      <c r="J62" s="11" t="e">
        <f t="shared" si="3"/>
        <v>#NUM!</v>
      </c>
      <c r="K62" s="12" t="e">
        <f t="shared" si="4"/>
        <v>#NUM!</v>
      </c>
      <c r="L62" s="12" t="e">
        <f t="shared" si="4"/>
        <v>#NUM!</v>
      </c>
      <c r="M62" s="13" t="e">
        <f t="shared" si="5"/>
        <v>#NUM!</v>
      </c>
      <c r="N62" s="13" t="e">
        <f t="shared" si="6"/>
        <v>#NUM!</v>
      </c>
      <c r="O62" s="13" t="e">
        <f t="shared" si="7"/>
        <v>#NUM!</v>
      </c>
      <c r="P62" s="10" t="e">
        <f t="shared" si="8"/>
        <v>#N/A</v>
      </c>
    </row>
    <row r="63" spans="1:16">
      <c r="A63" s="14">
        <v>1973</v>
      </c>
      <c r="B63" s="9" t="e">
        <f>'Posttax Min, Max, Mean'!P63</f>
        <v>#N/A</v>
      </c>
      <c r="C63" s="9">
        <f>'Posttax Min, Max, Mean'!Q63</f>
        <v>0</v>
      </c>
      <c r="D63" s="9" t="e">
        <f>'Posttax Min, Max, Mean'!R63</f>
        <v>#N/A</v>
      </c>
      <c r="E63" s="10" t="e">
        <f t="shared" si="0"/>
        <v>#NUM!</v>
      </c>
      <c r="F63" s="10" t="e">
        <f t="shared" si="1"/>
        <v>#N/A</v>
      </c>
      <c r="G63" s="9" t="e">
        <f t="shared" si="9"/>
        <v>#NUM!</v>
      </c>
      <c r="H63" s="9" t="e">
        <f t="shared" si="9"/>
        <v>#NUM!</v>
      </c>
      <c r="I63" s="11" t="e">
        <f t="shared" si="3"/>
        <v>#NUM!</v>
      </c>
      <c r="J63" s="11" t="e">
        <f t="shared" si="3"/>
        <v>#NUM!</v>
      </c>
      <c r="K63" s="12" t="e">
        <f t="shared" si="4"/>
        <v>#NUM!</v>
      </c>
      <c r="L63" s="12" t="e">
        <f t="shared" si="4"/>
        <v>#NUM!</v>
      </c>
      <c r="M63" s="13" t="e">
        <f t="shared" si="5"/>
        <v>#NUM!</v>
      </c>
      <c r="N63" s="13" t="e">
        <f t="shared" si="6"/>
        <v>#NUM!</v>
      </c>
      <c r="O63" s="13" t="e">
        <f t="shared" si="7"/>
        <v>#NUM!</v>
      </c>
      <c r="P63" s="10" t="e">
        <f t="shared" si="8"/>
        <v>#N/A</v>
      </c>
    </row>
    <row r="64" spans="1:16">
      <c r="A64" s="14">
        <v>1974</v>
      </c>
      <c r="B64" s="9" t="e">
        <f>'Posttax Min, Max, Mean'!P64</f>
        <v>#N/A</v>
      </c>
      <c r="C64" s="9">
        <f>'Posttax Min, Max, Mean'!Q64</f>
        <v>0</v>
      </c>
      <c r="D64" s="9" t="e">
        <f>'Posttax Min, Max, Mean'!R64</f>
        <v>#N/A</v>
      </c>
      <c r="E64" s="10" t="e">
        <f t="shared" si="0"/>
        <v>#NUM!</v>
      </c>
      <c r="F64" s="10" t="e">
        <f t="shared" si="1"/>
        <v>#N/A</v>
      </c>
      <c r="G64" s="9" t="e">
        <f t="shared" si="9"/>
        <v>#NUM!</v>
      </c>
      <c r="H64" s="9" t="e">
        <f t="shared" si="9"/>
        <v>#NUM!</v>
      </c>
      <c r="I64" s="11" t="e">
        <f t="shared" si="3"/>
        <v>#NUM!</v>
      </c>
      <c r="J64" s="11" t="e">
        <f t="shared" si="3"/>
        <v>#NUM!</v>
      </c>
      <c r="K64" s="12" t="e">
        <f t="shared" si="4"/>
        <v>#NUM!</v>
      </c>
      <c r="L64" s="12" t="e">
        <f t="shared" si="4"/>
        <v>#NUM!</v>
      </c>
      <c r="M64" s="13" t="e">
        <f t="shared" si="5"/>
        <v>#NUM!</v>
      </c>
      <c r="N64" s="13" t="e">
        <f t="shared" si="6"/>
        <v>#NUM!</v>
      </c>
      <c r="O64" s="13" t="e">
        <f t="shared" si="7"/>
        <v>#NUM!</v>
      </c>
      <c r="P64" s="10" t="e">
        <f t="shared" si="8"/>
        <v>#N/A</v>
      </c>
    </row>
    <row r="65" spans="1:16">
      <c r="A65" s="14">
        <v>1975</v>
      </c>
      <c r="B65" s="9" t="e">
        <f>'Posttax Min, Max, Mean'!P65</f>
        <v>#N/A</v>
      </c>
      <c r="C65" s="9">
        <f>'Posttax Min, Max, Mean'!Q65</f>
        <v>0</v>
      </c>
      <c r="D65" s="9" t="e">
        <f>'Posttax Min, Max, Mean'!R65</f>
        <v>#N/A</v>
      </c>
      <c r="E65" s="10" t="e">
        <f t="shared" si="0"/>
        <v>#NUM!</v>
      </c>
      <c r="F65" s="10" t="e">
        <f t="shared" si="1"/>
        <v>#N/A</v>
      </c>
      <c r="G65" s="9" t="e">
        <f t="shared" si="9"/>
        <v>#NUM!</v>
      </c>
      <c r="H65" s="9" t="e">
        <f t="shared" si="9"/>
        <v>#NUM!</v>
      </c>
      <c r="I65" s="11" t="e">
        <f t="shared" si="3"/>
        <v>#NUM!</v>
      </c>
      <c r="J65" s="11" t="e">
        <f t="shared" si="3"/>
        <v>#NUM!</v>
      </c>
      <c r="K65" s="12" t="e">
        <f t="shared" si="4"/>
        <v>#NUM!</v>
      </c>
      <c r="L65" s="12" t="e">
        <f t="shared" si="4"/>
        <v>#NUM!</v>
      </c>
      <c r="M65" s="13" t="e">
        <f t="shared" si="5"/>
        <v>#NUM!</v>
      </c>
      <c r="N65" s="13" t="e">
        <f t="shared" si="6"/>
        <v>#NUM!</v>
      </c>
      <c r="O65" s="13" t="e">
        <f t="shared" si="7"/>
        <v>#NUM!</v>
      </c>
      <c r="P65" s="10" t="e">
        <f t="shared" si="8"/>
        <v>#N/A</v>
      </c>
    </row>
    <row r="66" spans="1:16">
      <c r="A66" s="14">
        <v>1976</v>
      </c>
      <c r="B66" s="9" t="e">
        <f>'Posttax Min, Max, Mean'!P66</f>
        <v>#N/A</v>
      </c>
      <c r="C66" s="9">
        <f>'Posttax Min, Max, Mean'!Q66</f>
        <v>0</v>
      </c>
      <c r="D66" s="9" t="e">
        <f>'Posttax Min, Max, Mean'!R66</f>
        <v>#N/A</v>
      </c>
      <c r="E66" s="10" t="e">
        <f t="shared" si="0"/>
        <v>#NUM!</v>
      </c>
      <c r="F66" s="10" t="e">
        <f t="shared" si="1"/>
        <v>#N/A</v>
      </c>
      <c r="G66" s="9" t="e">
        <f t="shared" si="9"/>
        <v>#NUM!</v>
      </c>
      <c r="H66" s="9" t="e">
        <f t="shared" si="9"/>
        <v>#NUM!</v>
      </c>
      <c r="I66" s="11" t="e">
        <f t="shared" si="3"/>
        <v>#NUM!</v>
      </c>
      <c r="J66" s="11" t="e">
        <f t="shared" si="3"/>
        <v>#NUM!</v>
      </c>
      <c r="K66" s="12" t="e">
        <f t="shared" si="4"/>
        <v>#NUM!</v>
      </c>
      <c r="L66" s="12" t="e">
        <f t="shared" si="4"/>
        <v>#NUM!</v>
      </c>
      <c r="M66" s="13" t="e">
        <f t="shared" si="5"/>
        <v>#NUM!</v>
      </c>
      <c r="N66" s="13" t="e">
        <f t="shared" si="6"/>
        <v>#NUM!</v>
      </c>
      <c r="O66" s="13" t="e">
        <f t="shared" si="7"/>
        <v>#NUM!</v>
      </c>
      <c r="P66" s="10" t="e">
        <f t="shared" si="8"/>
        <v>#N/A</v>
      </c>
    </row>
    <row r="67" spans="1:16">
      <c r="A67" s="14">
        <v>1977</v>
      </c>
      <c r="B67" s="9" t="e">
        <f>'Posttax Min, Max, Mean'!P67</f>
        <v>#N/A</v>
      </c>
      <c r="C67" s="9">
        <f>'Posttax Min, Max, Mean'!Q67</f>
        <v>0</v>
      </c>
      <c r="D67" s="9" t="e">
        <f>'Posttax Min, Max, Mean'!R67</f>
        <v>#N/A</v>
      </c>
      <c r="E67" s="10" t="e">
        <f t="shared" si="0"/>
        <v>#NUM!</v>
      </c>
      <c r="F67" s="10" t="e">
        <f t="shared" si="1"/>
        <v>#N/A</v>
      </c>
      <c r="G67" s="9" t="e">
        <f t="shared" si="9"/>
        <v>#NUM!</v>
      </c>
      <c r="H67" s="9" t="e">
        <f t="shared" si="9"/>
        <v>#NUM!</v>
      </c>
      <c r="I67" s="11" t="e">
        <f t="shared" si="3"/>
        <v>#NUM!</v>
      </c>
      <c r="J67" s="11" t="e">
        <f t="shared" si="3"/>
        <v>#NUM!</v>
      </c>
      <c r="K67" s="12" t="e">
        <f t="shared" si="4"/>
        <v>#NUM!</v>
      </c>
      <c r="L67" s="12" t="e">
        <f t="shared" si="4"/>
        <v>#NUM!</v>
      </c>
      <c r="M67" s="13" t="e">
        <f t="shared" si="5"/>
        <v>#NUM!</v>
      </c>
      <c r="N67" s="13" t="e">
        <f t="shared" si="6"/>
        <v>#NUM!</v>
      </c>
      <c r="O67" s="13" t="e">
        <f t="shared" si="7"/>
        <v>#NUM!</v>
      </c>
      <c r="P67" s="10" t="e">
        <f t="shared" si="8"/>
        <v>#N/A</v>
      </c>
    </row>
    <row r="68" spans="1:16">
      <c r="A68" s="14">
        <v>1978</v>
      </c>
      <c r="B68" s="9" t="e">
        <f>'Posttax Min, Max, Mean'!P68</f>
        <v>#N/A</v>
      </c>
      <c r="C68" s="9">
        <f>'Posttax Min, Max, Mean'!Q68</f>
        <v>0</v>
      </c>
      <c r="D68" s="9" t="e">
        <f>'Posttax Min, Max, Mean'!R68</f>
        <v>#N/A</v>
      </c>
      <c r="E68" s="10" t="e">
        <f t="shared" ref="E68:E104" si="10">LN(C68)-F68^2/2</f>
        <v>#NUM!</v>
      </c>
      <c r="F68" s="10" t="e">
        <f t="shared" ref="F68:F104" si="11">(LN(D68)-LN(B68))/6</f>
        <v>#N/A</v>
      </c>
      <c r="G68" s="9" t="e">
        <f t="shared" ref="G68:H104" si="12">_xlfn.LOGNORM.INV(G$2,$E68,$F68)</f>
        <v>#NUM!</v>
      </c>
      <c r="H68" s="9" t="e">
        <f t="shared" si="12"/>
        <v>#NUM!</v>
      </c>
      <c r="I68" s="11" t="e">
        <f t="shared" ref="I68:J104" si="13">(LN(G68)-($E68+$F68^2))/$F68</f>
        <v>#NUM!</v>
      </c>
      <c r="J68" s="11" t="e">
        <f t="shared" si="13"/>
        <v>#NUM!</v>
      </c>
      <c r="K68" s="12" t="e">
        <f t="shared" ref="K68:L104" si="14">_xlfn.NORM.DIST(I68,0,1,TRUE)</f>
        <v>#NUM!</v>
      </c>
      <c r="L68" s="12" t="e">
        <f t="shared" si="14"/>
        <v>#NUM!</v>
      </c>
      <c r="M68" s="13" t="e">
        <f t="shared" ref="M68:M104" si="15">K68</f>
        <v>#NUM!</v>
      </c>
      <c r="N68" s="13" t="e">
        <f t="shared" ref="N68:N104" si="16">L68-K68</f>
        <v>#NUM!</v>
      </c>
      <c r="O68" s="13" t="e">
        <f t="shared" ref="O68:O104" si="17">1-L68</f>
        <v>#NUM!</v>
      </c>
      <c r="P68" s="10" t="e">
        <f t="shared" ref="P68:P104" si="18">2*_xlfn.NORM.DIST(F68/SQRT(2),0,1,TRUE)-1</f>
        <v>#N/A</v>
      </c>
    </row>
    <row r="69" spans="1:16">
      <c r="A69" s="14">
        <v>1979</v>
      </c>
      <c r="B69" s="9" t="e">
        <f>'Posttax Min, Max, Mean'!P69</f>
        <v>#N/A</v>
      </c>
      <c r="C69" s="9">
        <f>'Posttax Min, Max, Mean'!Q69</f>
        <v>0</v>
      </c>
      <c r="D69" s="9" t="e">
        <f>'Posttax Min, Max, Mean'!R69</f>
        <v>#N/A</v>
      </c>
      <c r="E69" s="10" t="e">
        <f t="shared" si="10"/>
        <v>#NUM!</v>
      </c>
      <c r="F69" s="10" t="e">
        <f t="shared" si="11"/>
        <v>#N/A</v>
      </c>
      <c r="G69" s="9" t="e">
        <f t="shared" si="12"/>
        <v>#NUM!</v>
      </c>
      <c r="H69" s="9" t="e">
        <f t="shared" si="12"/>
        <v>#NUM!</v>
      </c>
      <c r="I69" s="11" t="e">
        <f t="shared" si="13"/>
        <v>#NUM!</v>
      </c>
      <c r="J69" s="11" t="e">
        <f t="shared" si="13"/>
        <v>#NUM!</v>
      </c>
      <c r="K69" s="12" t="e">
        <f t="shared" si="14"/>
        <v>#NUM!</v>
      </c>
      <c r="L69" s="12" t="e">
        <f t="shared" si="14"/>
        <v>#NUM!</v>
      </c>
      <c r="M69" s="13" t="e">
        <f t="shared" si="15"/>
        <v>#NUM!</v>
      </c>
      <c r="N69" s="13" t="e">
        <f t="shared" si="16"/>
        <v>#NUM!</v>
      </c>
      <c r="O69" s="13" t="e">
        <f t="shared" si="17"/>
        <v>#NUM!</v>
      </c>
      <c r="P69" s="10" t="e">
        <f t="shared" si="18"/>
        <v>#N/A</v>
      </c>
    </row>
    <row r="70" spans="1:16">
      <c r="A70" s="14">
        <v>1980</v>
      </c>
      <c r="B70" s="9">
        <f>'Posttax Min, Max, Mean'!P70</f>
        <v>724699.67786407762</v>
      </c>
      <c r="C70" s="9">
        <f>'Posttax Min, Max, Mean'!Q70</f>
        <v>1247386.5169016989</v>
      </c>
      <c r="D70" s="9">
        <f>'Posttax Min, Max, Mean'!R70</f>
        <v>10140789.501396844</v>
      </c>
      <c r="E70" s="10">
        <f t="shared" si="10"/>
        <v>13.939866426548537</v>
      </c>
      <c r="F70" s="10">
        <f t="shared" si="11"/>
        <v>0.43976063376779145</v>
      </c>
      <c r="G70" s="9">
        <f t="shared" si="12"/>
        <v>1989596.3863867172</v>
      </c>
      <c r="H70" s="9">
        <f t="shared" si="12"/>
        <v>3149967.3384470507</v>
      </c>
      <c r="I70" s="11">
        <f t="shared" si="13"/>
        <v>0.84179093177680497</v>
      </c>
      <c r="J70" s="11">
        <f t="shared" si="13"/>
        <v>1.8865872402730481</v>
      </c>
      <c r="K70" s="12">
        <f t="shared" si="14"/>
        <v>0.80004750564232607</v>
      </c>
      <c r="L70" s="12">
        <f t="shared" si="14"/>
        <v>0.97039206784822496</v>
      </c>
      <c r="M70" s="13">
        <f t="shared" si="15"/>
        <v>0.80004750564232607</v>
      </c>
      <c r="N70" s="13">
        <f t="shared" si="16"/>
        <v>0.17034456220589889</v>
      </c>
      <c r="O70" s="13">
        <f t="shared" si="17"/>
        <v>2.960793215177504E-2</v>
      </c>
      <c r="P70" s="10">
        <f t="shared" si="18"/>
        <v>0.2441672409394462</v>
      </c>
    </row>
    <row r="71" spans="1:16">
      <c r="A71" s="14">
        <v>1981</v>
      </c>
      <c r="B71" s="9">
        <f>'Posttax Min, Max, Mean'!P71</f>
        <v>656933.48136413633</v>
      </c>
      <c r="C71" s="9">
        <f>'Posttax Min, Max, Mean'!Q71</f>
        <v>1142245.6874279426</v>
      </c>
      <c r="D71" s="9">
        <f>'Posttax Min, Max, Mean'!R71</f>
        <v>9150551.7888998892</v>
      </c>
      <c r="E71" s="10">
        <f t="shared" si="10"/>
        <v>13.852147257471799</v>
      </c>
      <c r="F71" s="10">
        <f t="shared" si="11"/>
        <v>0.43899778231855419</v>
      </c>
      <c r="G71" s="9">
        <f t="shared" si="12"/>
        <v>1820725.4029126021</v>
      </c>
      <c r="H71" s="9">
        <f t="shared" si="12"/>
        <v>2880310.9501246824</v>
      </c>
      <c r="I71" s="11">
        <f t="shared" si="13"/>
        <v>0.84255378322604713</v>
      </c>
      <c r="J71" s="11">
        <f t="shared" si="13"/>
        <v>1.887350091722285</v>
      </c>
      <c r="K71" s="12">
        <f t="shared" si="14"/>
        <v>0.80026097592659007</v>
      </c>
      <c r="L71" s="12">
        <f t="shared" si="14"/>
        <v>0.97044337342600795</v>
      </c>
      <c r="M71" s="13">
        <f t="shared" si="15"/>
        <v>0.80026097592659007</v>
      </c>
      <c r="N71" s="13">
        <f t="shared" si="16"/>
        <v>0.17018239749941788</v>
      </c>
      <c r="O71" s="13">
        <f t="shared" si="17"/>
        <v>2.9556626573992051E-2</v>
      </c>
      <c r="P71" s="10">
        <f t="shared" si="18"/>
        <v>0.24375712707334829</v>
      </c>
    </row>
    <row r="72" spans="1:16">
      <c r="A72" s="14">
        <v>1982</v>
      </c>
      <c r="B72" s="9">
        <f>'Posttax Min, Max, Mean'!P72</f>
        <v>618810.91664248693</v>
      </c>
      <c r="C72" s="9">
        <f>'Posttax Min, Max, Mean'!Q72</f>
        <v>1059588.271357513</v>
      </c>
      <c r="D72" s="9">
        <f>'Posttax Min, Max, Mean'!R72</f>
        <v>8358814.1666124342</v>
      </c>
      <c r="E72" s="10">
        <f t="shared" si="10"/>
        <v>13.779265612201</v>
      </c>
      <c r="F72" s="10">
        <f t="shared" si="11"/>
        <v>0.43387868162372811</v>
      </c>
      <c r="G72" s="9">
        <f t="shared" si="12"/>
        <v>1681679.4352579641</v>
      </c>
      <c r="H72" s="9">
        <f t="shared" si="12"/>
        <v>2646155.4230130361</v>
      </c>
      <c r="I72" s="11">
        <f t="shared" si="13"/>
        <v>0.84767288392087115</v>
      </c>
      <c r="J72" s="11">
        <f t="shared" si="13"/>
        <v>1.8924691924171111</v>
      </c>
      <c r="K72" s="12">
        <f t="shared" si="14"/>
        <v>0.8016899141388163</v>
      </c>
      <c r="L72" s="12">
        <f t="shared" si="14"/>
        <v>0.97078575269775702</v>
      </c>
      <c r="M72" s="13">
        <f t="shared" si="15"/>
        <v>0.8016899141388163</v>
      </c>
      <c r="N72" s="13">
        <f t="shared" si="16"/>
        <v>0.16909583855894073</v>
      </c>
      <c r="O72" s="13">
        <f t="shared" si="17"/>
        <v>2.9214247302242979E-2</v>
      </c>
      <c r="P72" s="10">
        <f t="shared" si="18"/>
        <v>0.24100329407546273</v>
      </c>
    </row>
    <row r="73" spans="1:16">
      <c r="A73" s="14">
        <v>1983</v>
      </c>
      <c r="B73" s="9">
        <f>'Posttax Min, Max, Mean'!P73</f>
        <v>599550.73751004029</v>
      </c>
      <c r="C73" s="9">
        <f>'Posttax Min, Max, Mean'!Q73</f>
        <v>1060684.7920411648</v>
      </c>
      <c r="D73" s="9">
        <f>'Posttax Min, Max, Mean'!R73</f>
        <v>8203811.9169678725</v>
      </c>
      <c r="E73" s="10">
        <f t="shared" si="10"/>
        <v>13.779364673159057</v>
      </c>
      <c r="F73" s="10">
        <f t="shared" si="11"/>
        <v>0.43602893153782851</v>
      </c>
      <c r="G73" s="9">
        <f t="shared" si="12"/>
        <v>1686487.0131740533</v>
      </c>
      <c r="H73" s="9">
        <f t="shared" si="12"/>
        <v>2659688.7192248777</v>
      </c>
      <c r="I73" s="11">
        <f t="shared" si="13"/>
        <v>0.84552263400677297</v>
      </c>
      <c r="J73" s="11">
        <f t="shared" si="13"/>
        <v>1.890318942503014</v>
      </c>
      <c r="K73" s="12">
        <f t="shared" si="14"/>
        <v>0.80109044956312614</v>
      </c>
      <c r="L73" s="12">
        <f t="shared" si="14"/>
        <v>0.97064234156526508</v>
      </c>
      <c r="M73" s="13">
        <f t="shared" si="15"/>
        <v>0.80109044956312614</v>
      </c>
      <c r="N73" s="13">
        <f t="shared" si="16"/>
        <v>0.16955189200213894</v>
      </c>
      <c r="O73" s="13">
        <f t="shared" si="17"/>
        <v>2.9357658434734923E-2</v>
      </c>
      <c r="P73" s="10">
        <f t="shared" si="18"/>
        <v>0.24216040097874014</v>
      </c>
    </row>
    <row r="74" spans="1:16">
      <c r="A74" s="14">
        <v>1984</v>
      </c>
      <c r="B74" s="9">
        <f>'Posttax Min, Max, Mean'!P74</f>
        <v>574737.76184793073</v>
      </c>
      <c r="C74" s="9">
        <f>'Posttax Min, Max, Mean'!Q74</f>
        <v>1078168.1444571703</v>
      </c>
      <c r="D74" s="9">
        <f>'Posttax Min, Max, Mean'!R74</f>
        <v>9226689.3838411923</v>
      </c>
      <c r="E74" s="10">
        <f t="shared" si="10"/>
        <v>13.783748268772365</v>
      </c>
      <c r="F74" s="10">
        <f t="shared" si="11"/>
        <v>0.46265695212765756</v>
      </c>
      <c r="G74" s="9">
        <f t="shared" si="12"/>
        <v>1752698.2403258213</v>
      </c>
      <c r="H74" s="9">
        <f t="shared" si="12"/>
        <v>2842087.2454120065</v>
      </c>
      <c r="I74" s="11">
        <f t="shared" si="13"/>
        <v>0.81889461341694025</v>
      </c>
      <c r="J74" s="11">
        <f t="shared" si="13"/>
        <v>1.8636909219131803</v>
      </c>
      <c r="K74" s="12">
        <f t="shared" si="14"/>
        <v>0.79357672827404913</v>
      </c>
      <c r="L74" s="12">
        <f t="shared" si="14"/>
        <v>0.96881743951387267</v>
      </c>
      <c r="M74" s="13">
        <f t="shared" si="15"/>
        <v>0.79357672827404913</v>
      </c>
      <c r="N74" s="13">
        <f t="shared" si="16"/>
        <v>0.17524071123982354</v>
      </c>
      <c r="O74" s="13">
        <f t="shared" si="17"/>
        <v>3.1182560486127331E-2</v>
      </c>
      <c r="P74" s="10">
        <f t="shared" si="18"/>
        <v>0.25644395166732648</v>
      </c>
    </row>
    <row r="75" spans="1:16">
      <c r="A75" s="14">
        <v>1985</v>
      </c>
      <c r="B75" s="9">
        <f>'Posttax Min, Max, Mean'!P75</f>
        <v>554974.47449814132</v>
      </c>
      <c r="C75" s="9">
        <f>'Posttax Min, Max, Mean'!Q75</f>
        <v>1100882.7260938662</v>
      </c>
      <c r="D75" s="9">
        <f>'Posttax Min, Max, Mean'!R75</f>
        <v>9717083.611696098</v>
      </c>
      <c r="E75" s="10">
        <f t="shared" si="10"/>
        <v>13.797801251058928</v>
      </c>
      <c r="F75" s="10">
        <f t="shared" si="11"/>
        <v>0.47711978194849952</v>
      </c>
      <c r="G75" s="9">
        <f t="shared" si="12"/>
        <v>1810755.7446311486</v>
      </c>
      <c r="H75" s="9">
        <f t="shared" si="12"/>
        <v>2980935.81617615</v>
      </c>
      <c r="I75" s="11">
        <f t="shared" si="13"/>
        <v>0.80443178359609979</v>
      </c>
      <c r="J75" s="11">
        <f t="shared" si="13"/>
        <v>1.8492280920923392</v>
      </c>
      <c r="K75" s="12">
        <f t="shared" si="14"/>
        <v>0.78942617428527695</v>
      </c>
      <c r="L75" s="12">
        <f t="shared" si="14"/>
        <v>0.96778755802581762</v>
      </c>
      <c r="M75" s="13">
        <f t="shared" si="15"/>
        <v>0.78942617428527695</v>
      </c>
      <c r="N75" s="13">
        <f t="shared" si="16"/>
        <v>0.17836138374054067</v>
      </c>
      <c r="O75" s="13">
        <f t="shared" si="17"/>
        <v>3.2212441974182382E-2</v>
      </c>
      <c r="P75" s="10">
        <f t="shared" si="18"/>
        <v>0.26416549539309009</v>
      </c>
    </row>
    <row r="76" spans="1:16">
      <c r="A76" s="14">
        <v>1986</v>
      </c>
      <c r="B76" s="9">
        <f>'Posttax Min, Max, Mean'!P76</f>
        <v>544847.20306569338</v>
      </c>
      <c r="C76" s="9">
        <f>'Posttax Min, Max, Mean'!Q76</f>
        <v>1098696.6837262774</v>
      </c>
      <c r="D76" s="9">
        <f>'Posttax Min, Max, Mean'!R76</f>
        <v>7808870.4990656925</v>
      </c>
      <c r="E76" s="10">
        <f t="shared" si="10"/>
        <v>13.811177415515491</v>
      </c>
      <c r="F76" s="10">
        <f t="shared" si="11"/>
        <v>0.44375170266147368</v>
      </c>
      <c r="G76" s="9">
        <f t="shared" si="12"/>
        <v>1758317.7829062219</v>
      </c>
      <c r="H76" s="9">
        <f t="shared" si="12"/>
        <v>2795434.8828152143</v>
      </c>
      <c r="I76" s="11">
        <f t="shared" si="13"/>
        <v>0.83779986288312658</v>
      </c>
      <c r="J76" s="11">
        <f t="shared" si="13"/>
        <v>1.8825961713793671</v>
      </c>
      <c r="K76" s="12">
        <f t="shared" si="14"/>
        <v>0.79892844210892255</v>
      </c>
      <c r="L76" s="12">
        <f t="shared" si="14"/>
        <v>0.9701224421811866</v>
      </c>
      <c r="M76" s="13">
        <f t="shared" si="15"/>
        <v>0.79892844210892255</v>
      </c>
      <c r="N76" s="13">
        <f t="shared" si="16"/>
        <v>0.17119400007226404</v>
      </c>
      <c r="O76" s="13">
        <f t="shared" si="17"/>
        <v>2.9877557818813405E-2</v>
      </c>
      <c r="P76" s="10">
        <f t="shared" si="18"/>
        <v>0.24631174156729818</v>
      </c>
    </row>
    <row r="77" spans="1:16">
      <c r="A77" s="14">
        <v>1987</v>
      </c>
      <c r="B77" s="9">
        <f>'Posttax Min, Max, Mean'!P77</f>
        <v>525662.44239436626</v>
      </c>
      <c r="C77" s="9">
        <f>'Posttax Min, Max, Mean'!Q77</f>
        <v>1060390.5990413732</v>
      </c>
      <c r="D77" s="9">
        <f>'Posttax Min, Max, Mean'!R77</f>
        <v>6867905.7612632047</v>
      </c>
      <c r="E77" s="10">
        <f t="shared" si="10"/>
        <v>13.78241636111472</v>
      </c>
      <c r="F77" s="10">
        <f t="shared" si="11"/>
        <v>0.42832587304425535</v>
      </c>
      <c r="G77" s="9">
        <f t="shared" si="12"/>
        <v>1675024.0046582089</v>
      </c>
      <c r="H77" s="9">
        <f t="shared" si="12"/>
        <v>2620436.1864751228</v>
      </c>
      <c r="I77" s="11">
        <f t="shared" si="13"/>
        <v>0.85322569250034652</v>
      </c>
      <c r="J77" s="11">
        <f t="shared" si="13"/>
        <v>1.8980220009965851</v>
      </c>
      <c r="K77" s="12">
        <f t="shared" si="14"/>
        <v>0.80323292091581977</v>
      </c>
      <c r="L77" s="12">
        <f t="shared" si="14"/>
        <v>0.97115340806228878</v>
      </c>
      <c r="M77" s="13">
        <f t="shared" si="15"/>
        <v>0.80323292091581977</v>
      </c>
      <c r="N77" s="13">
        <f t="shared" si="16"/>
        <v>0.16792048714646901</v>
      </c>
      <c r="O77" s="13">
        <f t="shared" si="17"/>
        <v>2.8846591937711219E-2</v>
      </c>
      <c r="P77" s="10">
        <f t="shared" si="18"/>
        <v>0.23801268810931719</v>
      </c>
    </row>
    <row r="78" spans="1:16">
      <c r="A78" s="14">
        <v>1988</v>
      </c>
      <c r="B78" s="9">
        <f>'Posttax Min, Max, Mean'!P78</f>
        <v>504778.13572273881</v>
      </c>
      <c r="C78" s="9">
        <f>'Posttax Min, Max, Mean'!Q78</f>
        <v>981300.25992730353</v>
      </c>
      <c r="D78" s="9">
        <f>'Posttax Min, Max, Mean'!R78</f>
        <v>5548116.4061166523</v>
      </c>
      <c r="E78" s="10">
        <f t="shared" si="10"/>
        <v>13.716827332159918</v>
      </c>
      <c r="F78" s="10">
        <f t="shared" si="11"/>
        <v>0.39951579421895939</v>
      </c>
      <c r="G78" s="9">
        <f t="shared" si="12"/>
        <v>1511823.9952695917</v>
      </c>
      <c r="H78" s="9">
        <f t="shared" si="12"/>
        <v>2294992.309950178</v>
      </c>
      <c r="I78" s="11">
        <f t="shared" si="13"/>
        <v>0.88203577132564182</v>
      </c>
      <c r="J78" s="11">
        <f t="shared" si="13"/>
        <v>1.926832079821883</v>
      </c>
      <c r="K78" s="12">
        <f t="shared" si="14"/>
        <v>0.81112126831865838</v>
      </c>
      <c r="L78" s="12">
        <f t="shared" si="14"/>
        <v>0.97299971991573864</v>
      </c>
      <c r="M78" s="13">
        <f t="shared" si="15"/>
        <v>0.81112126831865838</v>
      </c>
      <c r="N78" s="13">
        <f t="shared" si="16"/>
        <v>0.16187845159708025</v>
      </c>
      <c r="O78" s="13">
        <f t="shared" si="17"/>
        <v>2.7000280084261363E-2</v>
      </c>
      <c r="P78" s="10">
        <f t="shared" si="18"/>
        <v>0.22244010434047112</v>
      </c>
    </row>
    <row r="79" spans="1:16">
      <c r="A79" s="14">
        <v>1989</v>
      </c>
      <c r="B79" s="9">
        <f>'Posttax Min, Max, Mean'!P79</f>
        <v>481574.62464516127</v>
      </c>
      <c r="C79" s="9">
        <f>'Posttax Min, Max, Mean'!Q79</f>
        <v>936313.80871048383</v>
      </c>
      <c r="D79" s="9">
        <f>'Posttax Min, Max, Mean'!R79</f>
        <v>5731332.5898516122</v>
      </c>
      <c r="E79" s="10">
        <f t="shared" si="10"/>
        <v>13.664514905173142</v>
      </c>
      <c r="F79" s="10">
        <f t="shared" si="11"/>
        <v>0.41277369057129903</v>
      </c>
      <c r="G79" s="9">
        <f t="shared" si="12"/>
        <v>1459355.8162053805</v>
      </c>
      <c r="H79" s="9">
        <f t="shared" si="12"/>
        <v>2246244.1274426067</v>
      </c>
      <c r="I79" s="11">
        <f t="shared" si="13"/>
        <v>0.8687778749733005</v>
      </c>
      <c r="J79" s="11">
        <f t="shared" si="13"/>
        <v>1.9135741834695412</v>
      </c>
      <c r="K79" s="12">
        <f t="shared" si="14"/>
        <v>0.80751568152914643</v>
      </c>
      <c r="L79" s="12">
        <f t="shared" si="14"/>
        <v>0.97216270681817918</v>
      </c>
      <c r="M79" s="13">
        <f t="shared" si="15"/>
        <v>0.80751568152914643</v>
      </c>
      <c r="N79" s="13">
        <f t="shared" si="16"/>
        <v>0.16464702528903274</v>
      </c>
      <c r="O79" s="13">
        <f t="shared" si="17"/>
        <v>2.7837293181820821E-2</v>
      </c>
      <c r="P79" s="10">
        <f t="shared" si="18"/>
        <v>0.22961785916258526</v>
      </c>
    </row>
    <row r="80" spans="1:16">
      <c r="A80" s="14">
        <v>1990</v>
      </c>
      <c r="B80" s="9">
        <f>'Posttax Min, Max, Mean'!P80</f>
        <v>456887.937689365</v>
      </c>
      <c r="C80" s="9">
        <f>'Posttax Min, Max, Mean'!Q80</f>
        <v>902354.82968477439</v>
      </c>
      <c r="D80" s="9">
        <f>'Posttax Min, Max, Mean'!R80</f>
        <v>5599366.788726856</v>
      </c>
      <c r="E80" s="10">
        <f t="shared" si="10"/>
        <v>13.625542423637704</v>
      </c>
      <c r="F80" s="10">
        <f t="shared" si="11"/>
        <v>0.41766177483288064</v>
      </c>
      <c r="G80" s="9">
        <f t="shared" si="12"/>
        <v>1412395.1724343011</v>
      </c>
      <c r="H80" s="9">
        <f t="shared" si="12"/>
        <v>2185093.1246665232</v>
      </c>
      <c r="I80" s="11">
        <f t="shared" si="13"/>
        <v>0.86388979071172023</v>
      </c>
      <c r="J80" s="11">
        <f t="shared" si="13"/>
        <v>1.9086860992079626</v>
      </c>
      <c r="K80" s="12">
        <f t="shared" si="14"/>
        <v>0.80617578214638508</v>
      </c>
      <c r="L80" s="12">
        <f t="shared" si="14"/>
        <v>0.97184870127536804</v>
      </c>
      <c r="M80" s="13">
        <f t="shared" si="15"/>
        <v>0.80617578214638508</v>
      </c>
      <c r="N80" s="13">
        <f t="shared" si="16"/>
        <v>0.16567291912898297</v>
      </c>
      <c r="O80" s="13">
        <f t="shared" si="17"/>
        <v>2.8151298724631957E-2</v>
      </c>
      <c r="P80" s="10">
        <f t="shared" si="18"/>
        <v>0.23225932398695592</v>
      </c>
    </row>
    <row r="81" spans="1:16">
      <c r="A81" s="14">
        <v>1991</v>
      </c>
      <c r="B81" s="9">
        <f>'Posttax Min, Max, Mean'!P81</f>
        <v>438437.98425844347</v>
      </c>
      <c r="C81" s="9">
        <f>'Posttax Min, Max, Mean'!Q81</f>
        <v>886866.78226872254</v>
      </c>
      <c r="D81" s="9">
        <f>'Posttax Min, Max, Mean'!R81</f>
        <v>5543081.0143355364</v>
      </c>
      <c r="E81" s="10">
        <f t="shared" si="10"/>
        <v>13.606049888341845</v>
      </c>
      <c r="F81" s="10">
        <f t="shared" si="11"/>
        <v>0.42284789835314501</v>
      </c>
      <c r="G81" s="9">
        <f t="shared" si="12"/>
        <v>1394367.2337636999</v>
      </c>
      <c r="H81" s="9">
        <f t="shared" si="12"/>
        <v>2168922.8021291192</v>
      </c>
      <c r="I81" s="11">
        <f t="shared" si="13"/>
        <v>0.85870366719145352</v>
      </c>
      <c r="J81" s="11">
        <f t="shared" si="13"/>
        <v>1.9034999756876947</v>
      </c>
      <c r="K81" s="12">
        <f t="shared" si="14"/>
        <v>0.80474798663453273</v>
      </c>
      <c r="L81" s="12">
        <f t="shared" si="14"/>
        <v>0.97151233157027528</v>
      </c>
      <c r="M81" s="13">
        <f t="shared" si="15"/>
        <v>0.80474798663453273</v>
      </c>
      <c r="N81" s="13">
        <f t="shared" si="16"/>
        <v>0.16676434493574255</v>
      </c>
      <c r="O81" s="13">
        <f t="shared" si="17"/>
        <v>2.8487668429724722E-2</v>
      </c>
      <c r="P81" s="10">
        <f t="shared" si="18"/>
        <v>0.23505889870480035</v>
      </c>
    </row>
    <row r="82" spans="1:16">
      <c r="A82" s="14">
        <v>1992</v>
      </c>
      <c r="B82" s="9">
        <f>'Posttax Min, Max, Mean'!P82</f>
        <v>425625.47010691371</v>
      </c>
      <c r="C82" s="9">
        <f>'Posttax Min, Max, Mean'!Q82</f>
        <v>895440.58183392731</v>
      </c>
      <c r="D82" s="9">
        <f>'Posttax Min, Max, Mean'!R82</f>
        <v>6623520.7514682813</v>
      </c>
      <c r="E82" s="10">
        <f t="shared" si="10"/>
        <v>13.600431550569366</v>
      </c>
      <c r="F82" s="10">
        <f t="shared" si="11"/>
        <v>0.45747042695217743</v>
      </c>
      <c r="G82" s="9">
        <f t="shared" si="12"/>
        <v>1449462.6977082852</v>
      </c>
      <c r="H82" s="9">
        <f t="shared" si="12"/>
        <v>2337673.836056299</v>
      </c>
      <c r="I82" s="11">
        <f t="shared" si="13"/>
        <v>0.82408113859242005</v>
      </c>
      <c r="J82" s="11">
        <f t="shared" si="13"/>
        <v>1.8688774470886622</v>
      </c>
      <c r="K82" s="12">
        <f t="shared" si="14"/>
        <v>0.79505327177954388</v>
      </c>
      <c r="L82" s="12">
        <f t="shared" si="14"/>
        <v>0.96918006665613754</v>
      </c>
      <c r="M82" s="13">
        <f t="shared" si="15"/>
        <v>0.79505327177954388</v>
      </c>
      <c r="N82" s="13">
        <f t="shared" si="16"/>
        <v>0.17412679487659366</v>
      </c>
      <c r="O82" s="13">
        <f t="shared" si="17"/>
        <v>3.081993334386246E-2</v>
      </c>
      <c r="P82" s="10">
        <f t="shared" si="18"/>
        <v>0.25366858226504996</v>
      </c>
    </row>
    <row r="83" spans="1:16">
      <c r="A83" s="14">
        <v>1993</v>
      </c>
      <c r="B83" s="9">
        <f>'Posttax Min, Max, Mean'!P83</f>
        <v>413254.34917647054</v>
      </c>
      <c r="C83" s="9">
        <f>'Posttax Min, Max, Mean'!Q83</f>
        <v>885176.32992941188</v>
      </c>
      <c r="D83" s="9">
        <f>'Posttax Min, Max, Mean'!R83</f>
        <v>8282131.848647058</v>
      </c>
      <c r="E83" s="10">
        <f t="shared" si="10"/>
        <v>13.568726044073014</v>
      </c>
      <c r="F83" s="10">
        <f t="shared" si="11"/>
        <v>0.49963207048571984</v>
      </c>
      <c r="G83" s="9">
        <f t="shared" si="12"/>
        <v>1482188.5540524423</v>
      </c>
      <c r="H83" s="9">
        <f t="shared" si="12"/>
        <v>2498107.6146152811</v>
      </c>
      <c r="I83" s="11">
        <f t="shared" si="13"/>
        <v>0.7819194950588787</v>
      </c>
      <c r="J83" s="11">
        <f t="shared" si="13"/>
        <v>1.8267158035551183</v>
      </c>
      <c r="K83" s="12">
        <f t="shared" si="14"/>
        <v>0.78286905643057225</v>
      </c>
      <c r="L83" s="12">
        <f t="shared" si="14"/>
        <v>0.9661287445713741</v>
      </c>
      <c r="M83" s="13">
        <f t="shared" si="15"/>
        <v>0.78286905643057225</v>
      </c>
      <c r="N83" s="13">
        <f t="shared" si="16"/>
        <v>0.18325968814080185</v>
      </c>
      <c r="O83" s="13">
        <f t="shared" si="17"/>
        <v>3.3871255428625902E-2</v>
      </c>
      <c r="P83" s="10">
        <f t="shared" si="18"/>
        <v>0.27613137595976323</v>
      </c>
    </row>
    <row r="84" spans="1:16">
      <c r="A84" s="14">
        <v>1994</v>
      </c>
      <c r="B84" s="9">
        <f>'Posttax Min, Max, Mean'!P84</f>
        <v>402936.93290148454</v>
      </c>
      <c r="C84" s="9">
        <f>'Posttax Min, Max, Mean'!Q84</f>
        <v>910824.9005863698</v>
      </c>
      <c r="D84" s="9">
        <f>'Posttax Min, Max, Mean'!R84</f>
        <v>9455639.1048852913</v>
      </c>
      <c r="E84" s="10">
        <f t="shared" si="10"/>
        <v>13.583804198300436</v>
      </c>
      <c r="F84" s="10">
        <f t="shared" si="11"/>
        <v>0.52593108625521623</v>
      </c>
      <c r="G84" s="9">
        <f t="shared" si="12"/>
        <v>1556284.8075767059</v>
      </c>
      <c r="H84" s="9">
        <f t="shared" si="12"/>
        <v>2696062.3098306572</v>
      </c>
      <c r="I84" s="11">
        <f t="shared" si="13"/>
        <v>0.75562047928938636</v>
      </c>
      <c r="J84" s="11">
        <f t="shared" si="13"/>
        <v>1.8004167877856261</v>
      </c>
      <c r="K84" s="12">
        <f t="shared" si="14"/>
        <v>0.77506161312277777</v>
      </c>
      <c r="L84" s="12">
        <f t="shared" si="14"/>
        <v>0.96410257400772614</v>
      </c>
      <c r="M84" s="13">
        <f t="shared" si="15"/>
        <v>0.77506161312277777</v>
      </c>
      <c r="N84" s="13">
        <f t="shared" si="16"/>
        <v>0.18904096088494837</v>
      </c>
      <c r="O84" s="13">
        <f t="shared" si="17"/>
        <v>3.5897425992273857E-2</v>
      </c>
      <c r="P84" s="10">
        <f t="shared" si="18"/>
        <v>0.29002483033407067</v>
      </c>
    </row>
    <row r="85" spans="1:16">
      <c r="A85" s="14">
        <v>1995</v>
      </c>
      <c r="B85" s="9">
        <f>'Posttax Min, Max, Mean'!P85</f>
        <v>391832.37175853015</v>
      </c>
      <c r="C85" s="9">
        <f>'Posttax Min, Max, Mean'!Q85</f>
        <v>925541.68143241468</v>
      </c>
      <c r="D85" s="9">
        <f>'Posttax Min, Max, Mean'!R85</f>
        <v>9707056.8100065608</v>
      </c>
      <c r="E85" s="10">
        <f t="shared" si="10"/>
        <v>13.595042072557147</v>
      </c>
      <c r="F85" s="10">
        <f t="shared" si="11"/>
        <v>0.53496238015078301</v>
      </c>
      <c r="G85" s="9">
        <f t="shared" si="12"/>
        <v>1592194.7182199946</v>
      </c>
      <c r="H85" s="9">
        <f t="shared" si="12"/>
        <v>2784421.4400630658</v>
      </c>
      <c r="I85" s="11">
        <f t="shared" si="13"/>
        <v>0.74658918539381569</v>
      </c>
      <c r="J85" s="11">
        <f t="shared" si="13"/>
        <v>1.7913854938900582</v>
      </c>
      <c r="K85" s="12">
        <f t="shared" si="14"/>
        <v>0.77234421079695348</v>
      </c>
      <c r="L85" s="12">
        <f t="shared" si="14"/>
        <v>0.96338427243385727</v>
      </c>
      <c r="M85" s="13">
        <f t="shared" si="15"/>
        <v>0.77234421079695348</v>
      </c>
      <c r="N85" s="13">
        <f t="shared" si="16"/>
        <v>0.19104006163690379</v>
      </c>
      <c r="O85" s="13">
        <f t="shared" si="17"/>
        <v>3.6615727566142731E-2</v>
      </c>
      <c r="P85" s="10">
        <f t="shared" si="18"/>
        <v>0.29477407604815298</v>
      </c>
    </row>
    <row r="86" spans="1:16">
      <c r="A86" s="14">
        <v>1996</v>
      </c>
      <c r="B86" s="9">
        <f>'Posttax Min, Max, Mean'!P86</f>
        <v>380594.34962396428</v>
      </c>
      <c r="C86" s="9">
        <f>'Posttax Min, Max, Mean'!Q86</f>
        <v>947977.73802421917</v>
      </c>
      <c r="D86" s="9">
        <f>'Posttax Min, Max, Mean'!R86</f>
        <v>11173761.36655513</v>
      </c>
      <c r="E86" s="10">
        <f t="shared" si="10"/>
        <v>13.603452617988351</v>
      </c>
      <c r="F86" s="10">
        <f t="shared" si="11"/>
        <v>0.56326491081241647</v>
      </c>
      <c r="G86" s="9">
        <f t="shared" si="12"/>
        <v>1664949.9922423353</v>
      </c>
      <c r="H86" s="9">
        <f t="shared" si="12"/>
        <v>2999039.8511191444</v>
      </c>
      <c r="I86" s="11">
        <f t="shared" si="13"/>
        <v>0.718286654732185</v>
      </c>
      <c r="J86" s="11">
        <f t="shared" si="13"/>
        <v>1.7630829632284255</v>
      </c>
      <c r="K86" s="12">
        <f t="shared" si="14"/>
        <v>0.76370972150809346</v>
      </c>
      <c r="L86" s="12">
        <f t="shared" si="14"/>
        <v>0.96105675090727594</v>
      </c>
      <c r="M86" s="13">
        <f t="shared" si="15"/>
        <v>0.76370972150809346</v>
      </c>
      <c r="N86" s="13">
        <f t="shared" si="16"/>
        <v>0.19734702939918247</v>
      </c>
      <c r="O86" s="13">
        <f t="shared" si="17"/>
        <v>3.8943249092724064E-2</v>
      </c>
      <c r="P86" s="10">
        <f t="shared" si="18"/>
        <v>0.30958241788083884</v>
      </c>
    </row>
    <row r="87" spans="1:16">
      <c r="A87" s="14">
        <v>1997</v>
      </c>
      <c r="B87" s="9">
        <f>'Posttax Min, Max, Mean'!P87</f>
        <v>372057.65393146419</v>
      </c>
      <c r="C87" s="9">
        <f>'Posttax Min, Max, Mean'!Q87</f>
        <v>977271.83400747657</v>
      </c>
      <c r="D87" s="9">
        <f>'Posttax Min, Max, Mean'!R87</f>
        <v>12706767.521</v>
      </c>
      <c r="E87" s="10">
        <f t="shared" si="10"/>
        <v>13.61936957792172</v>
      </c>
      <c r="F87" s="10">
        <f t="shared" si="11"/>
        <v>0.58847353003950076</v>
      </c>
      <c r="G87" s="9">
        <f t="shared" si="12"/>
        <v>1747206.4421002024</v>
      </c>
      <c r="H87" s="9">
        <f t="shared" si="12"/>
        <v>3231198.6436300306</v>
      </c>
      <c r="I87" s="11">
        <f t="shared" si="13"/>
        <v>0.69307803550509961</v>
      </c>
      <c r="J87" s="11">
        <f t="shared" si="13"/>
        <v>1.7378743440013391</v>
      </c>
      <c r="K87" s="12">
        <f t="shared" si="14"/>
        <v>0.75586970956921773</v>
      </c>
      <c r="L87" s="12">
        <f t="shared" si="14"/>
        <v>0.95888352136399424</v>
      </c>
      <c r="M87" s="13">
        <f t="shared" si="15"/>
        <v>0.75586970956921773</v>
      </c>
      <c r="N87" s="13">
        <f t="shared" si="16"/>
        <v>0.20301381179477651</v>
      </c>
      <c r="O87" s="13">
        <f t="shared" si="17"/>
        <v>4.111647863600576E-2</v>
      </c>
      <c r="P87" s="10">
        <f t="shared" si="18"/>
        <v>0.32267313866815428</v>
      </c>
    </row>
    <row r="88" spans="1:16">
      <c r="A88" s="14">
        <v>1998</v>
      </c>
      <c r="B88" s="9">
        <f>'Posttax Min, Max, Mean'!P88</f>
        <v>366351.24819631904</v>
      </c>
      <c r="C88" s="9">
        <f>'Posttax Min, Max, Mean'!Q88</f>
        <v>973506.40672392631</v>
      </c>
      <c r="D88" s="9">
        <f>'Posttax Min, Max, Mean'!R88</f>
        <v>11003729.806592025</v>
      </c>
      <c r="E88" s="10">
        <f t="shared" si="10"/>
        <v>13.627877666214966</v>
      </c>
      <c r="F88" s="10">
        <f t="shared" si="11"/>
        <v>0.56706616665337162</v>
      </c>
      <c r="G88" s="9">
        <f t="shared" si="12"/>
        <v>1714448.8211761243</v>
      </c>
      <c r="H88" s="9">
        <f t="shared" si="12"/>
        <v>3100490.3595604431</v>
      </c>
      <c r="I88" s="11">
        <f t="shared" si="13"/>
        <v>0.71448539889123119</v>
      </c>
      <c r="J88" s="11">
        <f t="shared" si="13"/>
        <v>1.759281707387472</v>
      </c>
      <c r="K88" s="12">
        <f t="shared" si="14"/>
        <v>0.7625364591596735</v>
      </c>
      <c r="L88" s="12">
        <f t="shared" si="14"/>
        <v>0.9607351639763958</v>
      </c>
      <c r="M88" s="13">
        <f t="shared" si="15"/>
        <v>0.7625364591596735</v>
      </c>
      <c r="N88" s="13">
        <f t="shared" si="16"/>
        <v>0.1981987048167223</v>
      </c>
      <c r="O88" s="13">
        <f t="shared" si="17"/>
        <v>3.9264836023604199E-2</v>
      </c>
      <c r="P88" s="10">
        <f t="shared" si="18"/>
        <v>0.31156245042135033</v>
      </c>
    </row>
    <row r="89" spans="1:16">
      <c r="A89" s="14">
        <v>1999</v>
      </c>
      <c r="B89" s="9">
        <f>'Posttax Min, Max, Mean'!P89</f>
        <v>358434.89469387755</v>
      </c>
      <c r="C89" s="9">
        <f>'Posttax Min, Max, Mean'!Q89</f>
        <v>972682.55868367339</v>
      </c>
      <c r="D89" s="9">
        <f>'Posttax Min, Max, Mean'!R89</f>
        <v>11769670.712908164</v>
      </c>
      <c r="E89" s="10">
        <f t="shared" si="10"/>
        <v>13.618496238981832</v>
      </c>
      <c r="F89" s="10">
        <f t="shared" si="11"/>
        <v>0.58192236404354125</v>
      </c>
      <c r="G89" s="9">
        <f t="shared" si="12"/>
        <v>1731086.4162542827</v>
      </c>
      <c r="H89" s="9">
        <f t="shared" si="12"/>
        <v>3179549.5488929576</v>
      </c>
      <c r="I89" s="11">
        <f t="shared" si="13"/>
        <v>0.69962920150105856</v>
      </c>
      <c r="J89" s="11">
        <f t="shared" si="13"/>
        <v>1.7444255099973012</v>
      </c>
      <c r="K89" s="12">
        <f t="shared" si="14"/>
        <v>0.75792054946220511</v>
      </c>
      <c r="L89" s="12">
        <f t="shared" si="14"/>
        <v>0.95945754001743233</v>
      </c>
      <c r="M89" s="13">
        <f t="shared" si="15"/>
        <v>0.75792054946220511</v>
      </c>
      <c r="N89" s="13">
        <f t="shared" si="16"/>
        <v>0.20153699055522722</v>
      </c>
      <c r="O89" s="13">
        <f t="shared" si="17"/>
        <v>4.0542459982567669E-2</v>
      </c>
      <c r="P89" s="10">
        <f t="shared" si="18"/>
        <v>0.31928031265876511</v>
      </c>
    </row>
    <row r="90" spans="1:16">
      <c r="A90" s="14">
        <v>2000</v>
      </c>
      <c r="B90" s="9">
        <f>'Posttax Min, Max, Mean'!P90</f>
        <v>346778.47535423929</v>
      </c>
      <c r="C90" s="9">
        <f>'Posttax Min, Max, Mean'!Q90</f>
        <v>979285.36478919862</v>
      </c>
      <c r="D90" s="9">
        <f>'Posttax Min, Max, Mean'!R90</f>
        <v>14576307.840842046</v>
      </c>
      <c r="E90" s="10">
        <f t="shared" si="10"/>
        <v>13.600465417275636</v>
      </c>
      <c r="F90" s="10">
        <f t="shared" si="11"/>
        <v>0.62307776040927332</v>
      </c>
      <c r="G90" s="9">
        <f t="shared" si="12"/>
        <v>1792230.8675986673</v>
      </c>
      <c r="H90" s="9">
        <f t="shared" si="12"/>
        <v>3436489.5909331441</v>
      </c>
      <c r="I90" s="11">
        <f t="shared" si="13"/>
        <v>0.65847380513532838</v>
      </c>
      <c r="J90" s="11">
        <f t="shared" si="13"/>
        <v>1.7032701136315682</v>
      </c>
      <c r="K90" s="12">
        <f t="shared" si="14"/>
        <v>0.74488313811154516</v>
      </c>
      <c r="L90" s="12">
        <f t="shared" si="14"/>
        <v>0.9557412345793086</v>
      </c>
      <c r="M90" s="13">
        <f t="shared" si="15"/>
        <v>0.74488313811154516</v>
      </c>
      <c r="N90" s="13">
        <f t="shared" si="16"/>
        <v>0.21085809646776343</v>
      </c>
      <c r="O90" s="13">
        <f t="shared" si="17"/>
        <v>4.4258765420691404E-2</v>
      </c>
      <c r="P90" s="10">
        <f t="shared" si="18"/>
        <v>0.34048473267811152</v>
      </c>
    </row>
    <row r="91" spans="1:16">
      <c r="A91" s="14">
        <v>2001</v>
      </c>
      <c r="B91" s="9">
        <f>'Posttax Min, Max, Mean'!P91</f>
        <v>337183.81398080185</v>
      </c>
      <c r="C91" s="9">
        <f>'Posttax Min, Max, Mean'!Q91</f>
        <v>980746.24203613785</v>
      </c>
      <c r="D91" s="9">
        <f>'Posttax Min, Max, Mean'!R91</f>
        <v>11504951.411891587</v>
      </c>
      <c r="E91" s="10">
        <f t="shared" si="10"/>
        <v>13.623010335520174</v>
      </c>
      <c r="F91" s="10">
        <f t="shared" si="11"/>
        <v>0.58831742591856562</v>
      </c>
      <c r="G91" s="9">
        <f t="shared" si="12"/>
        <v>1753228.4129689843</v>
      </c>
      <c r="H91" s="9">
        <f t="shared" si="12"/>
        <v>3241806.6116798781</v>
      </c>
      <c r="I91" s="11">
        <f t="shared" si="13"/>
        <v>0.69323413962603442</v>
      </c>
      <c r="J91" s="11">
        <f t="shared" si="13"/>
        <v>1.7380304481222746</v>
      </c>
      <c r="K91" s="12">
        <f t="shared" si="14"/>
        <v>0.75591868662856532</v>
      </c>
      <c r="L91" s="12">
        <f t="shared" si="14"/>
        <v>0.95889727558046967</v>
      </c>
      <c r="M91" s="13">
        <f t="shared" si="15"/>
        <v>0.75591868662856532</v>
      </c>
      <c r="N91" s="13">
        <f t="shared" si="16"/>
        <v>0.20297858895190435</v>
      </c>
      <c r="O91" s="13">
        <f t="shared" si="17"/>
        <v>4.1102724419530334E-2</v>
      </c>
      <c r="P91" s="10">
        <f t="shared" si="18"/>
        <v>0.32259236863874796</v>
      </c>
    </row>
    <row r="92" spans="1:16">
      <c r="A92" s="14">
        <v>2002</v>
      </c>
      <c r="B92" s="9">
        <f>'Posttax Min, Max, Mean'!P92</f>
        <v>331972.72323771403</v>
      </c>
      <c r="C92" s="9">
        <f>'Posttax Min, Max, Mean'!Q92</f>
        <v>973220.68224872125</v>
      </c>
      <c r="D92" s="9">
        <f>'Posttax Min, Max, Mean'!R92</f>
        <v>13441029.851484323</v>
      </c>
      <c r="E92" s="10">
        <f t="shared" si="10"/>
        <v>13.598122977381163</v>
      </c>
      <c r="F92" s="10">
        <f t="shared" si="11"/>
        <v>0.61683573839621764</v>
      </c>
      <c r="G92" s="9">
        <f t="shared" si="12"/>
        <v>1773791.2865521002</v>
      </c>
      <c r="H92" s="9">
        <f t="shared" si="12"/>
        <v>3379024.0596982618</v>
      </c>
      <c r="I92" s="11">
        <f t="shared" si="13"/>
        <v>0.66471582714838495</v>
      </c>
      <c r="J92" s="11">
        <f t="shared" si="13"/>
        <v>1.7095121356446248</v>
      </c>
      <c r="K92" s="12">
        <f t="shared" si="14"/>
        <v>0.74688386563074149</v>
      </c>
      <c r="L92" s="12">
        <f t="shared" si="14"/>
        <v>0.95632193714158376</v>
      </c>
      <c r="M92" s="13">
        <f t="shared" si="15"/>
        <v>0.74688386563074149</v>
      </c>
      <c r="N92" s="13">
        <f t="shared" si="16"/>
        <v>0.20943807151084226</v>
      </c>
      <c r="O92" s="13">
        <f t="shared" si="17"/>
        <v>4.3678062858416244E-2</v>
      </c>
      <c r="P92" s="10">
        <f t="shared" si="18"/>
        <v>0.33728568879380982</v>
      </c>
    </row>
    <row r="93" spans="1:16">
      <c r="A93" s="14">
        <v>2003</v>
      </c>
      <c r="B93" s="9">
        <f>'Posttax Min, Max, Mean'!P93</f>
        <v>324609.98834529246</v>
      </c>
      <c r="C93" s="9">
        <f>'Posttax Min, Max, Mean'!Q93</f>
        <v>962039.15640737116</v>
      </c>
      <c r="D93" s="9">
        <f>'Posttax Min, Max, Mean'!R93</f>
        <v>14520144.884252012</v>
      </c>
      <c r="E93" s="10">
        <f t="shared" si="10"/>
        <v>13.576184375895826</v>
      </c>
      <c r="F93" s="10">
        <f t="shared" si="11"/>
        <v>0.63344464012229673</v>
      </c>
      <c r="G93" s="9">
        <f t="shared" si="12"/>
        <v>1772632.6034550332</v>
      </c>
      <c r="H93" s="9">
        <f t="shared" si="12"/>
        <v>3435925.8027197109</v>
      </c>
      <c r="I93" s="11">
        <f t="shared" si="13"/>
        <v>0.64810692542230475</v>
      </c>
      <c r="J93" s="11">
        <f t="shared" si="13"/>
        <v>1.6929032339185444</v>
      </c>
      <c r="K93" s="12">
        <f t="shared" si="14"/>
        <v>0.74154210247192953</v>
      </c>
      <c r="L93" s="12">
        <f t="shared" si="14"/>
        <v>0.95476305616061119</v>
      </c>
      <c r="M93" s="13">
        <f t="shared" si="15"/>
        <v>0.74154210247192953</v>
      </c>
      <c r="N93" s="13">
        <f t="shared" si="16"/>
        <v>0.21322095368868166</v>
      </c>
      <c r="O93" s="13">
        <f t="shared" si="17"/>
        <v>4.523694383938881E-2</v>
      </c>
      <c r="P93" s="10">
        <f t="shared" si="18"/>
        <v>0.34578401450711493</v>
      </c>
    </row>
    <row r="94" spans="1:16">
      <c r="A94" s="14">
        <v>2004</v>
      </c>
      <c r="B94" s="9">
        <f>'Posttax Min, Max, Mean'!P94</f>
        <v>316120.98176813126</v>
      </c>
      <c r="C94" s="9">
        <f>'Posttax Min, Max, Mean'!Q94</f>
        <v>972548.97601270513</v>
      </c>
      <c r="D94" s="9">
        <f>'Posttax Min, Max, Mean'!R94</f>
        <v>15986798.273181578</v>
      </c>
      <c r="E94" s="10">
        <f t="shared" si="10"/>
        <v>13.573883811139703</v>
      </c>
      <c r="F94" s="10">
        <f t="shared" si="11"/>
        <v>0.65389892644885084</v>
      </c>
      <c r="G94" s="9">
        <f t="shared" si="12"/>
        <v>1815531.8336221555</v>
      </c>
      <c r="H94" s="9">
        <f t="shared" si="12"/>
        <v>3595092.1747681713</v>
      </c>
      <c r="I94" s="11">
        <f t="shared" si="13"/>
        <v>0.62765263909575053</v>
      </c>
      <c r="J94" s="11">
        <f t="shared" si="13"/>
        <v>1.6724489475919886</v>
      </c>
      <c r="K94" s="12">
        <f t="shared" si="14"/>
        <v>0.7348842413505805</v>
      </c>
      <c r="L94" s="12">
        <f t="shared" si="14"/>
        <v>0.95278208652640262</v>
      </c>
      <c r="M94" s="13">
        <f t="shared" si="15"/>
        <v>0.7348842413505805</v>
      </c>
      <c r="N94" s="13">
        <f t="shared" si="16"/>
        <v>0.21789784517582211</v>
      </c>
      <c r="O94" s="13">
        <f t="shared" si="17"/>
        <v>4.7217913473597384E-2</v>
      </c>
      <c r="P94" s="10">
        <f t="shared" si="18"/>
        <v>0.35618855468243971</v>
      </c>
    </row>
    <row r="95" spans="1:16">
      <c r="A95" s="14">
        <v>2005</v>
      </c>
      <c r="B95" s="9">
        <f>'Posttax Min, Max, Mean'!P95</f>
        <v>305761.66644137225</v>
      </c>
      <c r="C95" s="9">
        <f>'Posttax Min, Max, Mean'!Q95</f>
        <v>978287.79987250385</v>
      </c>
      <c r="D95" s="9">
        <f>'Posttax Min, Max, Mean'!R95</f>
        <v>18703827.684137225</v>
      </c>
      <c r="E95" s="10">
        <f t="shared" si="10"/>
        <v>13.558526639275804</v>
      </c>
      <c r="F95" s="10">
        <f t="shared" si="11"/>
        <v>0.68561292337490942</v>
      </c>
      <c r="G95" s="9">
        <f t="shared" si="12"/>
        <v>1862024.6116417926</v>
      </c>
      <c r="H95" s="9">
        <f t="shared" si="12"/>
        <v>3811375.8827092545</v>
      </c>
      <c r="I95" s="11">
        <f t="shared" si="13"/>
        <v>0.59593864216969172</v>
      </c>
      <c r="J95" s="11">
        <f t="shared" si="13"/>
        <v>1.6407349506659328</v>
      </c>
      <c r="K95" s="12">
        <f t="shared" si="14"/>
        <v>0.72439189136210946</v>
      </c>
      <c r="L95" s="12">
        <f t="shared" si="14"/>
        <v>0.94957377676679011</v>
      </c>
      <c r="M95" s="13">
        <f t="shared" si="15"/>
        <v>0.72439189136210946</v>
      </c>
      <c r="N95" s="13">
        <f t="shared" si="16"/>
        <v>0.22518188540468065</v>
      </c>
      <c r="O95" s="13">
        <f t="shared" si="17"/>
        <v>5.0426223233209888E-2</v>
      </c>
      <c r="P95" s="10">
        <f t="shared" si="18"/>
        <v>0.37218287501814684</v>
      </c>
    </row>
    <row r="96" spans="1:16">
      <c r="A96" s="14">
        <v>2006</v>
      </c>
      <c r="B96" s="9">
        <f>'Posttax Min, Max, Mean'!P96</f>
        <v>296206.61436507938</v>
      </c>
      <c r="C96" s="9">
        <f>'Posttax Min, Max, Mean'!Q96</f>
        <v>955953.88620833342</v>
      </c>
      <c r="D96" s="9">
        <f>'Posttax Min, Max, Mean'!R96</f>
        <v>11035610.826860119</v>
      </c>
      <c r="E96" s="10">
        <f t="shared" si="10"/>
        <v>13.588677997701515</v>
      </c>
      <c r="F96" s="10">
        <f t="shared" si="11"/>
        <v>0.60297090640406292</v>
      </c>
      <c r="G96" s="9">
        <f t="shared" si="12"/>
        <v>1726171.1520104671</v>
      </c>
      <c r="H96" s="9">
        <f t="shared" si="12"/>
        <v>3241018.1554827108</v>
      </c>
      <c r="I96" s="11">
        <f t="shared" si="13"/>
        <v>0.67858065914053789</v>
      </c>
      <c r="J96" s="11">
        <f t="shared" si="13"/>
        <v>1.7233769676367772</v>
      </c>
      <c r="K96" s="12">
        <f t="shared" si="14"/>
        <v>0.75129819953085564</v>
      </c>
      <c r="L96" s="12">
        <f t="shared" si="14"/>
        <v>0.95758981137629273</v>
      </c>
      <c r="M96" s="13">
        <f t="shared" si="15"/>
        <v>0.75129819953085564</v>
      </c>
      <c r="N96" s="13">
        <f t="shared" si="16"/>
        <v>0.2062916118454371</v>
      </c>
      <c r="O96" s="13">
        <f t="shared" si="17"/>
        <v>4.2410188623707268E-2</v>
      </c>
      <c r="P96" s="10">
        <f t="shared" si="18"/>
        <v>0.33015796569103983</v>
      </c>
    </row>
    <row r="97" spans="1:16">
      <c r="A97" s="14">
        <v>2007</v>
      </c>
      <c r="B97" s="9">
        <f>'Posttax Min, Max, Mean'!P97</f>
        <v>288003.65317205386</v>
      </c>
      <c r="C97" s="9">
        <f>'Posttax Min, Max, Mean'!Q97</f>
        <v>936512.28957181843</v>
      </c>
      <c r="D97" s="9">
        <f>'Posttax Min, Max, Mean'!R97</f>
        <v>11837644.334355798</v>
      </c>
      <c r="E97" s="10">
        <f t="shared" si="10"/>
        <v>13.55812414299819</v>
      </c>
      <c r="F97" s="10">
        <f t="shared" si="11"/>
        <v>0.61934446095258655</v>
      </c>
      <c r="G97" s="9">
        <f t="shared" si="12"/>
        <v>1709729.9748123265</v>
      </c>
      <c r="H97" s="9">
        <f t="shared" si="12"/>
        <v>3265537.1116693029</v>
      </c>
      <c r="I97" s="11">
        <f t="shared" si="13"/>
        <v>0.66220710459201382</v>
      </c>
      <c r="J97" s="11">
        <f t="shared" si="13"/>
        <v>1.7070034130882543</v>
      </c>
      <c r="K97" s="12">
        <f t="shared" si="14"/>
        <v>0.7460807491804069</v>
      </c>
      <c r="L97" s="12">
        <f t="shared" si="14"/>
        <v>0.95608929099410622</v>
      </c>
      <c r="M97" s="13">
        <f t="shared" si="15"/>
        <v>0.7460807491804069</v>
      </c>
      <c r="N97" s="13">
        <f t="shared" si="16"/>
        <v>0.21000854181369932</v>
      </c>
      <c r="O97" s="13">
        <f t="shared" si="17"/>
        <v>4.3910709005893778E-2</v>
      </c>
      <c r="P97" s="10">
        <f t="shared" si="18"/>
        <v>0.33857215590786494</v>
      </c>
    </row>
    <row r="98" spans="1:16">
      <c r="A98" s="14">
        <v>2008</v>
      </c>
      <c r="B98" s="9">
        <f>'Posttax Min, Max, Mean'!P98</f>
        <v>277354.48858585343</v>
      </c>
      <c r="C98" s="9">
        <f>'Posttax Min, Max, Mean'!Q98</f>
        <v>891961.97249132616</v>
      </c>
      <c r="D98" s="9">
        <f>'Posttax Min, Max, Mean'!R98</f>
        <v>10509916.628881158</v>
      </c>
      <c r="E98" s="10">
        <f t="shared" si="10"/>
        <v>13.517684169970964</v>
      </c>
      <c r="F98" s="10">
        <f t="shared" si="11"/>
        <v>0.60579635018088795</v>
      </c>
      <c r="G98" s="9">
        <f t="shared" si="12"/>
        <v>1613705.1541935324</v>
      </c>
      <c r="H98" s="9">
        <f t="shared" si="12"/>
        <v>3038812.0418911166</v>
      </c>
      <c r="I98" s="11">
        <f t="shared" si="13"/>
        <v>0.67575521536371208</v>
      </c>
      <c r="J98" s="11">
        <f t="shared" si="13"/>
        <v>1.7205515238599542</v>
      </c>
      <c r="K98" s="12">
        <f t="shared" si="14"/>
        <v>0.75040196350548438</v>
      </c>
      <c r="L98" s="12">
        <f t="shared" si="14"/>
        <v>0.95733388177568535</v>
      </c>
      <c r="M98" s="13">
        <f t="shared" si="15"/>
        <v>0.75040196350548438</v>
      </c>
      <c r="N98" s="13">
        <f t="shared" si="16"/>
        <v>0.20693191827020097</v>
      </c>
      <c r="O98" s="13">
        <f t="shared" si="17"/>
        <v>4.2666118224314653E-2</v>
      </c>
      <c r="P98" s="10">
        <f t="shared" si="18"/>
        <v>0.3316129286899554</v>
      </c>
    </row>
    <row r="99" spans="1:16">
      <c r="A99" s="14">
        <v>2009</v>
      </c>
      <c r="B99" s="9">
        <f>'Posttax Min, Max, Mean'!P99</f>
        <v>278344.77715265896</v>
      </c>
      <c r="C99" s="9">
        <f>'Posttax Min, Max, Mean'!Q99</f>
        <v>855079.98239045008</v>
      </c>
      <c r="D99" s="9">
        <f>'Posttax Min, Max, Mean'!R99</f>
        <v>9816874.8171690665</v>
      </c>
      <c r="E99" s="10">
        <f t="shared" si="10"/>
        <v>13.482631518483647</v>
      </c>
      <c r="F99" s="10">
        <f t="shared" si="11"/>
        <v>0.59383292551951483</v>
      </c>
      <c r="G99" s="9">
        <f t="shared" si="12"/>
        <v>1534413.8875241342</v>
      </c>
      <c r="H99" s="9">
        <f t="shared" si="12"/>
        <v>2853604.4780855225</v>
      </c>
      <c r="I99" s="11">
        <f t="shared" si="13"/>
        <v>0.68771864002508754</v>
      </c>
      <c r="J99" s="11">
        <f t="shared" si="13"/>
        <v>1.7325149485213258</v>
      </c>
      <c r="K99" s="12">
        <f t="shared" si="14"/>
        <v>0.75418501026535334</v>
      </c>
      <c r="L99" s="12">
        <f t="shared" si="14"/>
        <v>0.95840904106041425</v>
      </c>
      <c r="M99" s="13">
        <f t="shared" si="15"/>
        <v>0.75418501026535334</v>
      </c>
      <c r="N99" s="13">
        <f t="shared" si="16"/>
        <v>0.20422403079506091</v>
      </c>
      <c r="O99" s="13">
        <f t="shared" si="17"/>
        <v>4.1590958939585754E-2</v>
      </c>
      <c r="P99" s="10">
        <f t="shared" si="18"/>
        <v>0.32544389468630297</v>
      </c>
    </row>
    <row r="100" spans="1:16">
      <c r="A100" s="14">
        <v>2010</v>
      </c>
      <c r="B100" s="9">
        <f>'Posttax Min, Max, Mean'!P100</f>
        <v>273852.83347396995</v>
      </c>
      <c r="C100" s="9">
        <f>'Posttax Min, Max, Mean'!Q100</f>
        <v>843082.51689932868</v>
      </c>
      <c r="D100" s="9">
        <f>'Posttax Min, Max, Mean'!R100</f>
        <v>10063040.245702937</v>
      </c>
      <c r="E100" s="10">
        <f t="shared" si="10"/>
        <v>13.464416515889415</v>
      </c>
      <c r="F100" s="10">
        <f t="shared" si="11"/>
        <v>0.60067229188553029</v>
      </c>
      <c r="G100" s="9">
        <f t="shared" si="12"/>
        <v>1519981.9715573397</v>
      </c>
      <c r="H100" s="9">
        <f t="shared" si="12"/>
        <v>2847036.6093881121</v>
      </c>
      <c r="I100" s="11">
        <f t="shared" si="13"/>
        <v>0.68087927365906964</v>
      </c>
      <c r="J100" s="11">
        <f t="shared" si="13"/>
        <v>1.7256755821553105</v>
      </c>
      <c r="K100" s="12">
        <f t="shared" si="14"/>
        <v>0.75202605811145995</v>
      </c>
      <c r="L100" s="12">
        <f t="shared" si="14"/>
        <v>0.95779710335035018</v>
      </c>
      <c r="M100" s="13">
        <f t="shared" si="15"/>
        <v>0.75202605811145995</v>
      </c>
      <c r="N100" s="13">
        <f t="shared" si="16"/>
        <v>0.20577104523889023</v>
      </c>
      <c r="O100" s="13">
        <f t="shared" si="17"/>
        <v>4.2202896649649824E-2</v>
      </c>
      <c r="P100" s="10">
        <f t="shared" si="18"/>
        <v>0.32897337866120568</v>
      </c>
    </row>
    <row r="101" spans="1:16">
      <c r="A101" s="14">
        <v>2011</v>
      </c>
      <c r="B101" s="9">
        <f>'Posttax Min, Max, Mean'!P101</f>
        <v>265473.09917799942</v>
      </c>
      <c r="C101" s="9">
        <f>'Posttax Min, Max, Mean'!Q101</f>
        <v>814458.91622128664</v>
      </c>
      <c r="D101" s="9">
        <f>'Posttax Min, Max, Mean'!R101</f>
        <v>10031865.252237273</v>
      </c>
      <c r="E101" s="10">
        <f t="shared" si="10"/>
        <v>13.427064203966378</v>
      </c>
      <c r="F101" s="10">
        <f t="shared" si="11"/>
        <v>0.60533471946713246</v>
      </c>
      <c r="G101" s="9">
        <f t="shared" si="12"/>
        <v>1473029.7047191386</v>
      </c>
      <c r="H101" s="9">
        <f t="shared" si="12"/>
        <v>2772564.7205403633</v>
      </c>
      <c r="I101" s="11">
        <f t="shared" si="13"/>
        <v>0.67621684607747012</v>
      </c>
      <c r="J101" s="11">
        <f t="shared" si="13"/>
        <v>1.721013154573708</v>
      </c>
      <c r="K101" s="12">
        <f t="shared" si="14"/>
        <v>0.75054851079265461</v>
      </c>
      <c r="L101" s="12">
        <f t="shared" si="14"/>
        <v>0.9573757815652798</v>
      </c>
      <c r="M101" s="13">
        <f t="shared" si="15"/>
        <v>0.75054851079265461</v>
      </c>
      <c r="N101" s="13">
        <f t="shared" si="16"/>
        <v>0.20682727077262519</v>
      </c>
      <c r="O101" s="13">
        <f t="shared" si="17"/>
        <v>4.2624218434720196E-2</v>
      </c>
      <c r="P101" s="10">
        <f t="shared" si="18"/>
        <v>0.33137529677521016</v>
      </c>
    </row>
    <row r="102" spans="1:16">
      <c r="A102" s="14">
        <v>2012</v>
      </c>
      <c r="B102" s="9">
        <f>'Posttax Min, Max, Mean'!P102</f>
        <v>260090.65330975546</v>
      </c>
      <c r="C102" s="9">
        <f>'Posttax Min, Max, Mean'!Q102</f>
        <v>806278.07226974564</v>
      </c>
      <c r="D102" s="9">
        <f>'Posttax Min, Max, Mean'!R102</f>
        <v>9696023.9874735419</v>
      </c>
      <c r="E102" s="10">
        <f t="shared" si="10"/>
        <v>13.418335147087845</v>
      </c>
      <c r="F102" s="10">
        <f t="shared" si="11"/>
        <v>0.60307349090669915</v>
      </c>
      <c r="G102" s="9">
        <f t="shared" si="12"/>
        <v>1456002.0613465705</v>
      </c>
      <c r="H102" s="9">
        <f t="shared" si="12"/>
        <v>2734048.0758524146</v>
      </c>
      <c r="I102" s="11">
        <f t="shared" si="13"/>
        <v>0.67847807463790133</v>
      </c>
      <c r="J102" s="11">
        <f t="shared" si="13"/>
        <v>1.7232743831341417</v>
      </c>
      <c r="K102" s="12">
        <f t="shared" si="14"/>
        <v>0.75126568954528095</v>
      </c>
      <c r="L102" s="12">
        <f t="shared" si="14"/>
        <v>0.9575805410122411</v>
      </c>
      <c r="M102" s="13">
        <f t="shared" si="15"/>
        <v>0.75126568954528095</v>
      </c>
      <c r="N102" s="13">
        <f t="shared" si="16"/>
        <v>0.20631485146696016</v>
      </c>
      <c r="O102" s="13">
        <f t="shared" si="17"/>
        <v>4.2419458987758896E-2</v>
      </c>
      <c r="P102" s="10">
        <f t="shared" si="18"/>
        <v>0.3302108133274535</v>
      </c>
    </row>
    <row r="103" spans="1:16">
      <c r="A103" s="14">
        <v>2013</v>
      </c>
      <c r="B103" s="9">
        <f>'Posttax Min, Max, Mean'!P103</f>
        <v>256335.94807625443</v>
      </c>
      <c r="C103" s="9">
        <f>'Posttax Min, Max, Mean'!Q103</f>
        <v>789954.78817249543</v>
      </c>
      <c r="D103" s="9">
        <f>'Posttax Min, Max, Mean'!R103</f>
        <v>9133844.7939190511</v>
      </c>
      <c r="E103" s="10">
        <f t="shared" si="10"/>
        <v>13.402395744581209</v>
      </c>
      <c r="F103" s="10">
        <f t="shared" si="11"/>
        <v>0.59554218668854697</v>
      </c>
      <c r="G103" s="9">
        <f t="shared" si="12"/>
        <v>1419214.0157227064</v>
      </c>
      <c r="H103" s="9">
        <f t="shared" si="12"/>
        <v>2644080.8138577025</v>
      </c>
      <c r="I103" s="11">
        <f t="shared" si="13"/>
        <v>0.68600937885605306</v>
      </c>
      <c r="J103" s="11">
        <f t="shared" si="13"/>
        <v>1.7308056873522961</v>
      </c>
      <c r="K103" s="12">
        <f t="shared" si="14"/>
        <v>0.75364640292438889</v>
      </c>
      <c r="L103" s="12">
        <f t="shared" si="14"/>
        <v>0.95825678640661149</v>
      </c>
      <c r="M103" s="13">
        <f t="shared" si="15"/>
        <v>0.75364640292438889</v>
      </c>
      <c r="N103" s="13">
        <f t="shared" si="16"/>
        <v>0.2046103834822226</v>
      </c>
      <c r="O103" s="13">
        <f t="shared" si="17"/>
        <v>4.1743213593388506E-2</v>
      </c>
      <c r="P103" s="10">
        <f t="shared" si="18"/>
        <v>0.32632664127982447</v>
      </c>
    </row>
    <row r="104" spans="1:16">
      <c r="A104" s="14">
        <v>2014</v>
      </c>
      <c r="B104" s="9">
        <f>'Posttax Min, Max, Mean'!P104</f>
        <v>252244.07549337659</v>
      </c>
      <c r="C104" s="9">
        <f>'Posttax Min, Max, Mean'!Q104</f>
        <v>797281.16592364502</v>
      </c>
      <c r="D104" s="9">
        <f>'Posttax Min, Max, Mean'!R104</f>
        <v>9094382.831263518</v>
      </c>
      <c r="E104" s="10">
        <f t="shared" si="10"/>
        <v>13.410458051330584</v>
      </c>
      <c r="F104" s="10">
        <f t="shared" si="11"/>
        <v>0.59750250971893892</v>
      </c>
      <c r="G104" s="9">
        <f t="shared" si="12"/>
        <v>1434301.211690573</v>
      </c>
      <c r="H104" s="9">
        <f t="shared" si="12"/>
        <v>2677667.7860961491</v>
      </c>
      <c r="I104" s="11">
        <f t="shared" si="13"/>
        <v>0.68404905582566033</v>
      </c>
      <c r="J104" s="11">
        <f t="shared" si="13"/>
        <v>1.7288453643219015</v>
      </c>
      <c r="K104" s="12">
        <f t="shared" si="14"/>
        <v>0.75302790525876051</v>
      </c>
      <c r="L104" s="12">
        <f t="shared" si="14"/>
        <v>0.95808161268771486</v>
      </c>
      <c r="M104" s="13">
        <f t="shared" si="15"/>
        <v>0.75302790525876051</v>
      </c>
      <c r="N104" s="13">
        <f t="shared" si="16"/>
        <v>0.20505370742895435</v>
      </c>
      <c r="O104" s="13">
        <f t="shared" si="17"/>
        <v>4.1918387312285144E-2</v>
      </c>
      <c r="P104" s="10">
        <f t="shared" si="18"/>
        <v>0.32733849552538863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Summary for Norway</vt:lpstr>
      <vt:lpstr>Pretax Summary</vt:lpstr>
      <vt:lpstr>Pretax Calculation</vt:lpstr>
      <vt:lpstr>Pretax Min, Max, Mean</vt:lpstr>
      <vt:lpstr>PretaxMinimumWage</vt:lpstr>
      <vt:lpstr>PretaxMaximumWage</vt:lpstr>
      <vt:lpstr>PretaxMeanWage</vt:lpstr>
      <vt:lpstr>Posttax Summary</vt:lpstr>
      <vt:lpstr>Posttax Calculation</vt:lpstr>
      <vt:lpstr>Posttax Min, Max, Mean</vt:lpstr>
      <vt:lpstr>PosttaxMinimumWage</vt:lpstr>
      <vt:lpstr>PosttaxMaximumWage</vt:lpstr>
      <vt:lpstr>PosttaxMeanWage</vt:lpstr>
      <vt:lpstr>Exchange rate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2019-11-09T03:40:18Z</dcterms:created>
  <dcterms:modified xsi:type="dcterms:W3CDTF">2019-12-14T01:15:22Z</dcterms:modified>
</cp:coreProperties>
</file>