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danana/Library/Mobile Documents/com~apple~CloudDocs/Columbia 2019-2020/Income Inequality/Sweden/"/>
    </mc:Choice>
  </mc:AlternateContent>
  <xr:revisionPtr revIDLastSave="0" documentId="13_ncr:1_{E036A6EE-5ED4-AF4D-8ADF-C08C83BF64DE}" xr6:coauthVersionLast="45" xr6:coauthVersionMax="45" xr10:uidLastSave="{00000000-0000-0000-0000-000000000000}"/>
  <bookViews>
    <workbookView xWindow="0" yWindow="460" windowWidth="28800" windowHeight="16500" firstSheet="5" activeTab="12" xr2:uid="{46CD416A-48D4-BB42-92D7-B9F19E3879E8}"/>
  </bookViews>
  <sheets>
    <sheet name="Summary for Sweden" sheetId="12" r:id="rId1"/>
    <sheet name="Data" sheetId="17" r:id="rId2"/>
    <sheet name="Pretax Summary" sheetId="1" r:id="rId3"/>
    <sheet name="Pretax Calculation" sheetId="2" r:id="rId4"/>
    <sheet name="Pretax Min, Max, Mean" sheetId="3" r:id="rId5"/>
    <sheet name="PretaxMinimumWage" sheetId="5" r:id="rId6"/>
    <sheet name="PretaxMaximumWage" sheetId="11" r:id="rId7"/>
    <sheet name="PretaxMeanWage" sheetId="10" r:id="rId8"/>
    <sheet name="Posttax Summary" sheetId="6" r:id="rId9"/>
    <sheet name="Posttax Calculation" sheetId="16" r:id="rId10"/>
    <sheet name="Posttax Min, Max, Mean" sheetId="9" r:id="rId11"/>
    <sheet name="PosttaxMinimumWage" sheetId="8" r:id="rId12"/>
    <sheet name="PosttaxMaximumWage" sheetId="14" r:id="rId13"/>
    <sheet name="PosttaxMeanWage" sheetId="15" r:id="rId14"/>
    <sheet name="Exchange rate" sheetId="13" r:id="rId15"/>
    <sheet name="CPI" sheetId="4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1" i="1"/>
  <c r="K100" i="9" l="1"/>
  <c r="K101" i="9"/>
  <c r="K102" i="9"/>
  <c r="K103" i="9"/>
  <c r="K104" i="9"/>
  <c r="F100" i="9"/>
  <c r="F101" i="9"/>
  <c r="F102" i="9"/>
  <c r="F103" i="9"/>
  <c r="F104" i="9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" i="14" l="1"/>
  <c r="F71" i="3" l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70" i="3"/>
  <c r="D27" i="10" l="1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J106" i="6" l="1"/>
  <c r="I106" i="6"/>
  <c r="H106" i="6"/>
  <c r="A105" i="6"/>
  <c r="A104" i="6"/>
  <c r="H104" i="9"/>
  <c r="Q104" i="9" s="1"/>
  <c r="C104" i="16" s="1"/>
  <c r="I104" i="9"/>
  <c r="J104" i="9"/>
  <c r="M104" i="9"/>
  <c r="R104" i="9" s="1"/>
  <c r="D104" i="16" s="1"/>
  <c r="N104" i="9"/>
  <c r="O104" i="9"/>
  <c r="A104" i="9"/>
  <c r="C104" i="9"/>
  <c r="D104" i="9"/>
  <c r="E104" i="9"/>
  <c r="A103" i="6"/>
  <c r="H103" i="9"/>
  <c r="I103" i="9"/>
  <c r="J103" i="9"/>
  <c r="M103" i="9"/>
  <c r="N103" i="9"/>
  <c r="O103" i="9"/>
  <c r="A103" i="9"/>
  <c r="C103" i="9"/>
  <c r="P103" i="9" s="1"/>
  <c r="B103" i="16" s="1"/>
  <c r="D103" i="9"/>
  <c r="E103" i="9"/>
  <c r="A102" i="6"/>
  <c r="H102" i="9"/>
  <c r="Q102" i="9" s="1"/>
  <c r="C102" i="16" s="1"/>
  <c r="I102" i="9"/>
  <c r="J102" i="9"/>
  <c r="M102" i="9"/>
  <c r="N102" i="9"/>
  <c r="O102" i="9"/>
  <c r="A102" i="9"/>
  <c r="C102" i="9"/>
  <c r="D102" i="9"/>
  <c r="E102" i="9"/>
  <c r="A101" i="6"/>
  <c r="H101" i="9"/>
  <c r="I101" i="9"/>
  <c r="J101" i="9"/>
  <c r="M101" i="9"/>
  <c r="R101" i="9" s="1"/>
  <c r="D101" i="16" s="1"/>
  <c r="N101" i="9"/>
  <c r="O101" i="9"/>
  <c r="A101" i="9"/>
  <c r="P101" i="9" s="1"/>
  <c r="B101" i="16" s="1"/>
  <c r="C101" i="9"/>
  <c r="D101" i="9"/>
  <c r="E101" i="9"/>
  <c r="A100" i="6"/>
  <c r="H100" i="9"/>
  <c r="I100" i="9"/>
  <c r="J100" i="9"/>
  <c r="M100" i="9"/>
  <c r="R100" i="9" s="1"/>
  <c r="D100" i="16" s="1"/>
  <c r="N100" i="9"/>
  <c r="O100" i="9"/>
  <c r="A100" i="9"/>
  <c r="C100" i="9"/>
  <c r="D100" i="9"/>
  <c r="E100" i="9"/>
  <c r="A99" i="6"/>
  <c r="F99" i="9"/>
  <c r="H99" i="9"/>
  <c r="I99" i="9"/>
  <c r="J99" i="9"/>
  <c r="K99" i="9"/>
  <c r="M99" i="9"/>
  <c r="N99" i="9"/>
  <c r="O99" i="9"/>
  <c r="A99" i="9"/>
  <c r="C99" i="9"/>
  <c r="D99" i="9"/>
  <c r="E99" i="9"/>
  <c r="A98" i="6"/>
  <c r="F98" i="9"/>
  <c r="H98" i="9"/>
  <c r="I98" i="9"/>
  <c r="J98" i="9"/>
  <c r="K98" i="9"/>
  <c r="M98" i="9"/>
  <c r="N98" i="9"/>
  <c r="O98" i="9"/>
  <c r="A98" i="9"/>
  <c r="C98" i="9"/>
  <c r="D98" i="9"/>
  <c r="E98" i="9"/>
  <c r="A97" i="6"/>
  <c r="F97" i="9"/>
  <c r="H97" i="9"/>
  <c r="I97" i="9"/>
  <c r="J97" i="9"/>
  <c r="K97" i="9"/>
  <c r="M97" i="9"/>
  <c r="N97" i="9"/>
  <c r="O97" i="9"/>
  <c r="A97" i="9"/>
  <c r="C97" i="9"/>
  <c r="P97" i="9" s="1"/>
  <c r="B97" i="16" s="1"/>
  <c r="D97" i="9"/>
  <c r="E97" i="9"/>
  <c r="A96" i="6"/>
  <c r="F96" i="9"/>
  <c r="H96" i="9"/>
  <c r="I96" i="9"/>
  <c r="J96" i="9"/>
  <c r="K96" i="9"/>
  <c r="M96" i="9"/>
  <c r="N96" i="9"/>
  <c r="O96" i="9"/>
  <c r="A96" i="9"/>
  <c r="C96" i="9"/>
  <c r="P96" i="9" s="1"/>
  <c r="B96" i="16" s="1"/>
  <c r="D96" i="9"/>
  <c r="E96" i="9"/>
  <c r="A95" i="6"/>
  <c r="F95" i="9"/>
  <c r="H95" i="9"/>
  <c r="Q95" i="9" s="1"/>
  <c r="C95" i="16" s="1"/>
  <c r="I95" i="9"/>
  <c r="J95" i="9"/>
  <c r="K95" i="9"/>
  <c r="M95" i="9"/>
  <c r="N95" i="9"/>
  <c r="O95" i="9"/>
  <c r="A95" i="9"/>
  <c r="C95" i="9"/>
  <c r="P95" i="9" s="1"/>
  <c r="B95" i="16" s="1"/>
  <c r="D95" i="9"/>
  <c r="E95" i="9"/>
  <c r="A94" i="6"/>
  <c r="F94" i="9"/>
  <c r="H94" i="9"/>
  <c r="I94" i="9"/>
  <c r="J94" i="9"/>
  <c r="K94" i="9"/>
  <c r="M94" i="9"/>
  <c r="N94" i="9"/>
  <c r="O94" i="9"/>
  <c r="A94" i="9"/>
  <c r="C94" i="9"/>
  <c r="D94" i="9"/>
  <c r="E94" i="9"/>
  <c r="A93" i="6"/>
  <c r="F93" i="9"/>
  <c r="H93" i="9"/>
  <c r="I93" i="9"/>
  <c r="J93" i="9"/>
  <c r="K93" i="9"/>
  <c r="M93" i="9"/>
  <c r="N93" i="9"/>
  <c r="O93" i="9"/>
  <c r="A93" i="9"/>
  <c r="C93" i="9"/>
  <c r="D93" i="9"/>
  <c r="E93" i="9"/>
  <c r="A92" i="6"/>
  <c r="F92" i="9"/>
  <c r="H92" i="9"/>
  <c r="I92" i="9"/>
  <c r="J92" i="9"/>
  <c r="K92" i="9"/>
  <c r="M92" i="9"/>
  <c r="N92" i="9"/>
  <c r="O92" i="9"/>
  <c r="A92" i="9"/>
  <c r="C92" i="9"/>
  <c r="D92" i="9"/>
  <c r="E92" i="9"/>
  <c r="A91" i="6"/>
  <c r="F91" i="9"/>
  <c r="H91" i="9"/>
  <c r="I91" i="9"/>
  <c r="J91" i="9"/>
  <c r="K91" i="9"/>
  <c r="M91" i="9"/>
  <c r="N91" i="9"/>
  <c r="O91" i="9"/>
  <c r="A91" i="9"/>
  <c r="C91" i="9"/>
  <c r="D91" i="9"/>
  <c r="E91" i="9"/>
  <c r="A90" i="6"/>
  <c r="F90" i="9"/>
  <c r="H90" i="9"/>
  <c r="I90" i="9"/>
  <c r="J90" i="9"/>
  <c r="K90" i="9"/>
  <c r="M90" i="9"/>
  <c r="N90" i="9"/>
  <c r="O90" i="9"/>
  <c r="A90" i="9"/>
  <c r="C90" i="9"/>
  <c r="D90" i="9"/>
  <c r="E90" i="9"/>
  <c r="A89" i="6"/>
  <c r="F89" i="9"/>
  <c r="H89" i="9"/>
  <c r="I89" i="9"/>
  <c r="J89" i="9"/>
  <c r="K89" i="9"/>
  <c r="M89" i="9"/>
  <c r="N89" i="9"/>
  <c r="O89" i="9"/>
  <c r="A89" i="9"/>
  <c r="C89" i="9"/>
  <c r="P89" i="9" s="1"/>
  <c r="B89" i="16" s="1"/>
  <c r="D89" i="9"/>
  <c r="E89" i="9"/>
  <c r="A88" i="6"/>
  <c r="F88" i="9"/>
  <c r="Q88" i="9" s="1"/>
  <c r="C88" i="16" s="1"/>
  <c r="H88" i="9"/>
  <c r="I88" i="9"/>
  <c r="J88" i="9"/>
  <c r="K88" i="9"/>
  <c r="M88" i="9"/>
  <c r="N88" i="9"/>
  <c r="O88" i="9"/>
  <c r="A88" i="9"/>
  <c r="C88" i="9"/>
  <c r="P88" i="9" s="1"/>
  <c r="B88" i="16" s="1"/>
  <c r="D88" i="9"/>
  <c r="E88" i="9"/>
  <c r="A87" i="6"/>
  <c r="F87" i="9"/>
  <c r="H87" i="9"/>
  <c r="Q87" i="9" s="1"/>
  <c r="C87" i="16" s="1"/>
  <c r="I87" i="9"/>
  <c r="J87" i="9"/>
  <c r="K87" i="9"/>
  <c r="M87" i="9"/>
  <c r="N87" i="9"/>
  <c r="O87" i="9"/>
  <c r="A87" i="9"/>
  <c r="C87" i="9"/>
  <c r="D87" i="9"/>
  <c r="E87" i="9"/>
  <c r="A86" i="6"/>
  <c r="F86" i="9"/>
  <c r="H86" i="9"/>
  <c r="Q86" i="9" s="1"/>
  <c r="C86" i="16" s="1"/>
  <c r="I86" i="9"/>
  <c r="J86" i="9"/>
  <c r="K86" i="9"/>
  <c r="M86" i="9"/>
  <c r="N86" i="9"/>
  <c r="O86" i="9"/>
  <c r="A86" i="9"/>
  <c r="C86" i="9"/>
  <c r="D86" i="9"/>
  <c r="E86" i="9"/>
  <c r="A85" i="6"/>
  <c r="F85" i="9"/>
  <c r="H85" i="9"/>
  <c r="I85" i="9"/>
  <c r="J85" i="9"/>
  <c r="K85" i="9"/>
  <c r="M85" i="9"/>
  <c r="N85" i="9"/>
  <c r="O85" i="9"/>
  <c r="A85" i="9"/>
  <c r="C85" i="9"/>
  <c r="D85" i="9"/>
  <c r="E85" i="9"/>
  <c r="A84" i="6"/>
  <c r="F84" i="9"/>
  <c r="H84" i="9"/>
  <c r="I84" i="9"/>
  <c r="J84" i="9"/>
  <c r="K84" i="9"/>
  <c r="M84" i="9"/>
  <c r="N84" i="9"/>
  <c r="O84" i="9"/>
  <c r="A84" i="9"/>
  <c r="C84" i="9"/>
  <c r="D84" i="9"/>
  <c r="E84" i="9"/>
  <c r="A83" i="6"/>
  <c r="F83" i="9"/>
  <c r="H83" i="9"/>
  <c r="I83" i="9"/>
  <c r="J83" i="9"/>
  <c r="K83" i="9"/>
  <c r="M83" i="9"/>
  <c r="N83" i="9"/>
  <c r="O83" i="9"/>
  <c r="A83" i="9"/>
  <c r="C83" i="9"/>
  <c r="D83" i="9"/>
  <c r="E83" i="9"/>
  <c r="A82" i="6"/>
  <c r="F82" i="9"/>
  <c r="H82" i="9"/>
  <c r="I82" i="9"/>
  <c r="J82" i="9"/>
  <c r="K82" i="9"/>
  <c r="M82" i="9"/>
  <c r="N82" i="9"/>
  <c r="O82" i="9"/>
  <c r="A82" i="9"/>
  <c r="C82" i="9"/>
  <c r="D82" i="9"/>
  <c r="E82" i="9"/>
  <c r="A81" i="6"/>
  <c r="F81" i="9"/>
  <c r="H81" i="9"/>
  <c r="I81" i="9"/>
  <c r="J81" i="9"/>
  <c r="K81" i="9"/>
  <c r="M81" i="9"/>
  <c r="N81" i="9"/>
  <c r="O81" i="9"/>
  <c r="A81" i="9"/>
  <c r="C81" i="9"/>
  <c r="P81" i="9" s="1"/>
  <c r="B81" i="16" s="1"/>
  <c r="D81" i="9"/>
  <c r="E81" i="9"/>
  <c r="A80" i="6"/>
  <c r="F80" i="9"/>
  <c r="H80" i="9"/>
  <c r="I80" i="9"/>
  <c r="J80" i="9"/>
  <c r="K80" i="9"/>
  <c r="M80" i="9"/>
  <c r="N80" i="9"/>
  <c r="O80" i="9"/>
  <c r="A80" i="9"/>
  <c r="C80" i="9"/>
  <c r="D80" i="9"/>
  <c r="E80" i="9"/>
  <c r="A79" i="6"/>
  <c r="F79" i="9"/>
  <c r="H79" i="9"/>
  <c r="Q79" i="9" s="1"/>
  <c r="C79" i="16" s="1"/>
  <c r="I79" i="9"/>
  <c r="J79" i="9"/>
  <c r="K79" i="9"/>
  <c r="M79" i="9"/>
  <c r="N79" i="9"/>
  <c r="O79" i="9"/>
  <c r="A79" i="9"/>
  <c r="C79" i="9"/>
  <c r="D79" i="9"/>
  <c r="E79" i="9"/>
  <c r="A78" i="6"/>
  <c r="F78" i="9"/>
  <c r="H78" i="9"/>
  <c r="I78" i="9"/>
  <c r="J78" i="9"/>
  <c r="K78" i="9"/>
  <c r="M78" i="9"/>
  <c r="N78" i="9"/>
  <c r="O78" i="9"/>
  <c r="A78" i="9"/>
  <c r="C78" i="9"/>
  <c r="D78" i="9"/>
  <c r="E78" i="9"/>
  <c r="A77" i="6"/>
  <c r="F77" i="9"/>
  <c r="H77" i="9"/>
  <c r="I77" i="9"/>
  <c r="J77" i="9"/>
  <c r="K77" i="9"/>
  <c r="M77" i="9"/>
  <c r="N77" i="9"/>
  <c r="O77" i="9"/>
  <c r="A77" i="9"/>
  <c r="C77" i="9"/>
  <c r="D77" i="9"/>
  <c r="E77" i="9"/>
  <c r="A76" i="6"/>
  <c r="F76" i="9"/>
  <c r="H76" i="9"/>
  <c r="I76" i="9"/>
  <c r="J76" i="9"/>
  <c r="K76" i="9"/>
  <c r="M76" i="9"/>
  <c r="N76" i="9"/>
  <c r="O76" i="9"/>
  <c r="A76" i="9"/>
  <c r="C76" i="9"/>
  <c r="D76" i="9"/>
  <c r="E76" i="9"/>
  <c r="A75" i="6"/>
  <c r="F75" i="9"/>
  <c r="H75" i="9"/>
  <c r="I75" i="9"/>
  <c r="J75" i="9"/>
  <c r="K75" i="9"/>
  <c r="M75" i="9"/>
  <c r="N75" i="9"/>
  <c r="O75" i="9"/>
  <c r="A75" i="9"/>
  <c r="C75" i="9"/>
  <c r="D75" i="9"/>
  <c r="E75" i="9"/>
  <c r="A74" i="6"/>
  <c r="F74" i="9"/>
  <c r="H74" i="9"/>
  <c r="I74" i="9"/>
  <c r="J74" i="9"/>
  <c r="K74" i="9"/>
  <c r="M74" i="9"/>
  <c r="N74" i="9"/>
  <c r="O74" i="9"/>
  <c r="A74" i="9"/>
  <c r="C74" i="9"/>
  <c r="D74" i="9"/>
  <c r="E74" i="9"/>
  <c r="A73" i="6"/>
  <c r="F73" i="9"/>
  <c r="H73" i="9"/>
  <c r="I73" i="9"/>
  <c r="J73" i="9"/>
  <c r="K73" i="9"/>
  <c r="M73" i="9"/>
  <c r="N73" i="9"/>
  <c r="O73" i="9"/>
  <c r="A73" i="9"/>
  <c r="C73" i="9"/>
  <c r="P73" i="9" s="1"/>
  <c r="B73" i="16" s="1"/>
  <c r="D73" i="9"/>
  <c r="E73" i="9"/>
  <c r="A72" i="6"/>
  <c r="F72" i="9"/>
  <c r="H72" i="9"/>
  <c r="I72" i="9"/>
  <c r="J72" i="9"/>
  <c r="K72" i="9"/>
  <c r="R72" i="9" s="1"/>
  <c r="D72" i="16" s="1"/>
  <c r="M72" i="9"/>
  <c r="N72" i="9"/>
  <c r="O72" i="9"/>
  <c r="A72" i="9"/>
  <c r="C72" i="9"/>
  <c r="P72" i="9" s="1"/>
  <c r="B72" i="16" s="1"/>
  <c r="D72" i="9"/>
  <c r="E72" i="9"/>
  <c r="A71" i="6"/>
  <c r="F71" i="9"/>
  <c r="H71" i="9"/>
  <c r="Q71" i="9" s="1"/>
  <c r="C71" i="16" s="1"/>
  <c r="I71" i="9"/>
  <c r="J71" i="9"/>
  <c r="K71" i="9"/>
  <c r="M71" i="9"/>
  <c r="N71" i="9"/>
  <c r="O71" i="9"/>
  <c r="A71" i="9"/>
  <c r="C71" i="9"/>
  <c r="D71" i="9"/>
  <c r="E71" i="9"/>
  <c r="A70" i="6"/>
  <c r="F70" i="9"/>
  <c r="H70" i="9"/>
  <c r="I70" i="9"/>
  <c r="J70" i="9"/>
  <c r="K70" i="9"/>
  <c r="M70" i="9"/>
  <c r="N70" i="9"/>
  <c r="O70" i="9"/>
  <c r="A70" i="9"/>
  <c r="C70" i="9"/>
  <c r="D70" i="9"/>
  <c r="E70" i="9"/>
  <c r="A69" i="6"/>
  <c r="F69" i="9"/>
  <c r="H69" i="9"/>
  <c r="I69" i="9"/>
  <c r="J69" i="9"/>
  <c r="K69" i="9"/>
  <c r="M69" i="9"/>
  <c r="N69" i="9"/>
  <c r="O69" i="9"/>
  <c r="A69" i="9"/>
  <c r="C69" i="9"/>
  <c r="D69" i="9"/>
  <c r="E69" i="9"/>
  <c r="A68" i="6"/>
  <c r="F68" i="9"/>
  <c r="H68" i="9"/>
  <c r="I68" i="9"/>
  <c r="J68" i="9"/>
  <c r="K68" i="9"/>
  <c r="M68" i="9"/>
  <c r="N68" i="9"/>
  <c r="O68" i="9"/>
  <c r="A68" i="9"/>
  <c r="C68" i="9"/>
  <c r="D68" i="9"/>
  <c r="E68" i="9"/>
  <c r="A67" i="6"/>
  <c r="F67" i="9"/>
  <c r="H67" i="9"/>
  <c r="I67" i="9"/>
  <c r="J67" i="9"/>
  <c r="K67" i="9"/>
  <c r="M67" i="9"/>
  <c r="N67" i="9"/>
  <c r="O67" i="9"/>
  <c r="A67" i="9"/>
  <c r="C67" i="9"/>
  <c r="D67" i="9"/>
  <c r="E67" i="9"/>
  <c r="A66" i="6"/>
  <c r="F66" i="9"/>
  <c r="H66" i="9"/>
  <c r="I66" i="9"/>
  <c r="J66" i="9"/>
  <c r="K66" i="9"/>
  <c r="M66" i="9"/>
  <c r="N66" i="9"/>
  <c r="O66" i="9"/>
  <c r="A66" i="9"/>
  <c r="C66" i="9"/>
  <c r="D66" i="9"/>
  <c r="E66" i="9"/>
  <c r="A65" i="6"/>
  <c r="F65" i="9"/>
  <c r="H65" i="9"/>
  <c r="I65" i="9"/>
  <c r="J65" i="9"/>
  <c r="K65" i="9"/>
  <c r="M65" i="9"/>
  <c r="N65" i="9"/>
  <c r="O65" i="9"/>
  <c r="A65" i="9"/>
  <c r="C65" i="9"/>
  <c r="D65" i="9"/>
  <c r="E65" i="9"/>
  <c r="A64" i="6"/>
  <c r="F64" i="9"/>
  <c r="H64" i="9"/>
  <c r="I64" i="9"/>
  <c r="J64" i="9"/>
  <c r="K64" i="9"/>
  <c r="M64" i="9"/>
  <c r="N64" i="9"/>
  <c r="O64" i="9"/>
  <c r="A64" i="9"/>
  <c r="C64" i="9"/>
  <c r="D64" i="9"/>
  <c r="E64" i="9"/>
  <c r="A63" i="6"/>
  <c r="F63" i="9"/>
  <c r="H63" i="9"/>
  <c r="I63" i="9"/>
  <c r="J63" i="9"/>
  <c r="K63" i="9"/>
  <c r="M63" i="9"/>
  <c r="N63" i="9"/>
  <c r="O63" i="9"/>
  <c r="A63" i="9"/>
  <c r="C63" i="9"/>
  <c r="D63" i="9"/>
  <c r="E63" i="9"/>
  <c r="A62" i="6"/>
  <c r="F62" i="9"/>
  <c r="H62" i="9"/>
  <c r="I62" i="9"/>
  <c r="J62" i="9"/>
  <c r="K62" i="9"/>
  <c r="M62" i="9"/>
  <c r="N62" i="9"/>
  <c r="O62" i="9"/>
  <c r="A62" i="9"/>
  <c r="C62" i="9"/>
  <c r="D62" i="9"/>
  <c r="E62" i="9"/>
  <c r="A61" i="6"/>
  <c r="F61" i="9"/>
  <c r="H61" i="9"/>
  <c r="I61" i="9"/>
  <c r="J61" i="9"/>
  <c r="K61" i="9"/>
  <c r="M61" i="9"/>
  <c r="N61" i="9"/>
  <c r="O61" i="9"/>
  <c r="A61" i="9"/>
  <c r="C61" i="9"/>
  <c r="P61" i="9" s="1"/>
  <c r="B61" i="16" s="1"/>
  <c r="D61" i="9"/>
  <c r="E61" i="9"/>
  <c r="A60" i="6"/>
  <c r="F60" i="9"/>
  <c r="H60" i="9"/>
  <c r="I60" i="9"/>
  <c r="J60" i="9"/>
  <c r="K60" i="9"/>
  <c r="M60" i="9"/>
  <c r="N60" i="9"/>
  <c r="O60" i="9"/>
  <c r="A60" i="9"/>
  <c r="C60" i="9"/>
  <c r="D60" i="9"/>
  <c r="E60" i="9"/>
  <c r="A59" i="6"/>
  <c r="F59" i="9"/>
  <c r="H59" i="9"/>
  <c r="I59" i="9"/>
  <c r="J59" i="9"/>
  <c r="K59" i="9"/>
  <c r="M59" i="9"/>
  <c r="N59" i="9"/>
  <c r="O59" i="9"/>
  <c r="A59" i="9"/>
  <c r="C59" i="9"/>
  <c r="D59" i="9"/>
  <c r="E59" i="9"/>
  <c r="A58" i="6"/>
  <c r="F58" i="9"/>
  <c r="H58" i="9"/>
  <c r="I58" i="9"/>
  <c r="J58" i="9"/>
  <c r="K58" i="9"/>
  <c r="M58" i="9"/>
  <c r="N58" i="9"/>
  <c r="O58" i="9"/>
  <c r="A58" i="9"/>
  <c r="C58" i="9"/>
  <c r="D58" i="9"/>
  <c r="E58" i="9"/>
  <c r="A57" i="6"/>
  <c r="F57" i="9"/>
  <c r="H57" i="9"/>
  <c r="I57" i="9"/>
  <c r="J57" i="9"/>
  <c r="K57" i="9"/>
  <c r="M57" i="9"/>
  <c r="N57" i="9"/>
  <c r="O57" i="9"/>
  <c r="A57" i="9"/>
  <c r="C57" i="9"/>
  <c r="D57" i="9"/>
  <c r="E57" i="9"/>
  <c r="A56" i="6"/>
  <c r="F56" i="9"/>
  <c r="H56" i="9"/>
  <c r="I56" i="9"/>
  <c r="J56" i="9"/>
  <c r="K56" i="9"/>
  <c r="M56" i="9"/>
  <c r="N56" i="9"/>
  <c r="O56" i="9"/>
  <c r="A56" i="9"/>
  <c r="C56" i="9"/>
  <c r="P56" i="9" s="1"/>
  <c r="B56" i="16" s="1"/>
  <c r="D56" i="9"/>
  <c r="E56" i="9"/>
  <c r="A55" i="6"/>
  <c r="F55" i="9"/>
  <c r="H55" i="9"/>
  <c r="Q55" i="9" s="1"/>
  <c r="C55" i="16" s="1"/>
  <c r="I55" i="9"/>
  <c r="J55" i="9"/>
  <c r="K55" i="9"/>
  <c r="M55" i="9"/>
  <c r="N55" i="9"/>
  <c r="O55" i="9"/>
  <c r="A55" i="9"/>
  <c r="C55" i="9"/>
  <c r="D55" i="9"/>
  <c r="E55" i="9"/>
  <c r="A54" i="6"/>
  <c r="F54" i="9"/>
  <c r="H54" i="9"/>
  <c r="Q54" i="9" s="1"/>
  <c r="C54" i="16" s="1"/>
  <c r="I54" i="9"/>
  <c r="J54" i="9"/>
  <c r="K54" i="9"/>
  <c r="M54" i="9"/>
  <c r="N54" i="9"/>
  <c r="O54" i="9"/>
  <c r="A54" i="9"/>
  <c r="C54" i="9"/>
  <c r="P54" i="9" s="1"/>
  <c r="B54" i="16" s="1"/>
  <c r="D54" i="9"/>
  <c r="E54" i="9"/>
  <c r="A53" i="6"/>
  <c r="F53" i="9"/>
  <c r="H53" i="9"/>
  <c r="I53" i="9"/>
  <c r="J53" i="9"/>
  <c r="K53" i="9"/>
  <c r="M53" i="9"/>
  <c r="N53" i="9"/>
  <c r="O53" i="9"/>
  <c r="A53" i="9"/>
  <c r="C53" i="9"/>
  <c r="D53" i="9"/>
  <c r="E53" i="9"/>
  <c r="A52" i="6"/>
  <c r="F52" i="9"/>
  <c r="Q52" i="9" s="1"/>
  <c r="C52" i="16" s="1"/>
  <c r="H52" i="9"/>
  <c r="I52" i="9"/>
  <c r="J52" i="9"/>
  <c r="K52" i="9"/>
  <c r="M52" i="9"/>
  <c r="N52" i="9"/>
  <c r="O52" i="9"/>
  <c r="A52" i="9"/>
  <c r="C52" i="9"/>
  <c r="D52" i="9"/>
  <c r="E52" i="9"/>
  <c r="A51" i="6"/>
  <c r="F50" i="9"/>
  <c r="H51" i="9"/>
  <c r="I51" i="9"/>
  <c r="J51" i="9"/>
  <c r="K51" i="9"/>
  <c r="M51" i="9"/>
  <c r="N51" i="9"/>
  <c r="O51" i="9"/>
  <c r="A51" i="9"/>
  <c r="C51" i="9"/>
  <c r="D51" i="9"/>
  <c r="E51" i="9"/>
  <c r="A50" i="6"/>
  <c r="H50" i="9"/>
  <c r="I50" i="9"/>
  <c r="J50" i="9"/>
  <c r="K50" i="9"/>
  <c r="M50" i="9"/>
  <c r="N50" i="9"/>
  <c r="O50" i="9"/>
  <c r="A50" i="9"/>
  <c r="C50" i="9"/>
  <c r="D50" i="9"/>
  <c r="E50" i="9"/>
  <c r="A49" i="6"/>
  <c r="H49" i="9"/>
  <c r="I49" i="9"/>
  <c r="J49" i="9"/>
  <c r="M49" i="9"/>
  <c r="R49" i="9" s="1"/>
  <c r="D49" i="16" s="1"/>
  <c r="N49" i="9"/>
  <c r="O49" i="9"/>
  <c r="C49" i="9"/>
  <c r="P49" i="9" s="1"/>
  <c r="B49" i="16" s="1"/>
  <c r="D49" i="9"/>
  <c r="E49" i="9"/>
  <c r="A48" i="6"/>
  <c r="H48" i="9"/>
  <c r="Q48" i="9" s="1"/>
  <c r="C48" i="16" s="1"/>
  <c r="I48" i="9"/>
  <c r="J48" i="9"/>
  <c r="M48" i="9"/>
  <c r="N48" i="9"/>
  <c r="O48" i="9"/>
  <c r="C48" i="9"/>
  <c r="P48" i="9" s="1"/>
  <c r="B48" i="16" s="1"/>
  <c r="D48" i="9"/>
  <c r="E48" i="9"/>
  <c r="A47" i="6"/>
  <c r="H47" i="9"/>
  <c r="Q47" i="9" s="1"/>
  <c r="C47" i="16" s="1"/>
  <c r="I47" i="9"/>
  <c r="J47" i="9"/>
  <c r="M47" i="9"/>
  <c r="R47" i="9" s="1"/>
  <c r="D47" i="16" s="1"/>
  <c r="N47" i="9"/>
  <c r="O47" i="9"/>
  <c r="C47" i="9"/>
  <c r="D47" i="9"/>
  <c r="E47" i="9"/>
  <c r="A46" i="6"/>
  <c r="H46" i="9"/>
  <c r="Q46" i="9" s="1"/>
  <c r="C46" i="16" s="1"/>
  <c r="I46" i="9"/>
  <c r="J46" i="9"/>
  <c r="M46" i="9"/>
  <c r="N46" i="9"/>
  <c r="O46" i="9"/>
  <c r="C46" i="9"/>
  <c r="P46" i="9" s="1"/>
  <c r="B46" i="16" s="1"/>
  <c r="D46" i="9"/>
  <c r="E46" i="9"/>
  <c r="A45" i="6"/>
  <c r="H45" i="9"/>
  <c r="I45" i="9"/>
  <c r="J45" i="9"/>
  <c r="M45" i="9"/>
  <c r="R45" i="9" s="1"/>
  <c r="D45" i="16" s="1"/>
  <c r="N45" i="9"/>
  <c r="O45" i="9"/>
  <c r="C45" i="9"/>
  <c r="P45" i="9" s="1"/>
  <c r="B45" i="16" s="1"/>
  <c r="D45" i="9"/>
  <c r="E45" i="9"/>
  <c r="A44" i="6"/>
  <c r="H44" i="9"/>
  <c r="I44" i="9"/>
  <c r="J44" i="9"/>
  <c r="M44" i="9"/>
  <c r="N44" i="9"/>
  <c r="O44" i="9"/>
  <c r="C44" i="9"/>
  <c r="D44" i="9"/>
  <c r="E44" i="9"/>
  <c r="A43" i="6"/>
  <c r="I43" i="9"/>
  <c r="J43" i="9"/>
  <c r="N43" i="9"/>
  <c r="O43" i="9"/>
  <c r="R43" i="9"/>
  <c r="D43" i="16" s="1"/>
  <c r="D43" i="9"/>
  <c r="E43" i="9"/>
  <c r="A42" i="6"/>
  <c r="I42" i="9"/>
  <c r="J42" i="9"/>
  <c r="Q42" i="9" s="1"/>
  <c r="C42" i="16" s="1"/>
  <c r="N42" i="9"/>
  <c r="O42" i="9"/>
  <c r="R42" i="9"/>
  <c r="D42" i="16" s="1"/>
  <c r="D42" i="9"/>
  <c r="E42" i="9"/>
  <c r="P42" i="9"/>
  <c r="B42" i="16" s="1"/>
  <c r="A41" i="6"/>
  <c r="I41" i="9"/>
  <c r="Q41" i="9" s="1"/>
  <c r="J41" i="9"/>
  <c r="C41" i="16"/>
  <c r="N41" i="9"/>
  <c r="O41" i="9"/>
  <c r="R41" i="9"/>
  <c r="D41" i="16"/>
  <c r="D41" i="9"/>
  <c r="P41" i="9" s="1"/>
  <c r="B41" i="16" s="1"/>
  <c r="E41" i="9"/>
  <c r="A40" i="6"/>
  <c r="I40" i="9"/>
  <c r="Q40" i="9" s="1"/>
  <c r="J40" i="9"/>
  <c r="C40" i="16"/>
  <c r="N40" i="9"/>
  <c r="O40" i="9"/>
  <c r="D40" i="9"/>
  <c r="P40" i="9" s="1"/>
  <c r="B40" i="16" s="1"/>
  <c r="E40" i="9"/>
  <c r="A39" i="6"/>
  <c r="I39" i="9"/>
  <c r="J39" i="9"/>
  <c r="Q39" i="9"/>
  <c r="C39" i="16" s="1"/>
  <c r="N39" i="9"/>
  <c r="O39" i="9"/>
  <c r="R39" i="9" s="1"/>
  <c r="D39" i="16" s="1"/>
  <c r="D39" i="9"/>
  <c r="P39" i="9" s="1"/>
  <c r="B39" i="16" s="1"/>
  <c r="E39" i="9"/>
  <c r="A38" i="6"/>
  <c r="I38" i="9"/>
  <c r="J38" i="9"/>
  <c r="Q38" i="9"/>
  <c r="C38" i="16" s="1"/>
  <c r="E38" i="16" s="1"/>
  <c r="N38" i="9"/>
  <c r="O38" i="9"/>
  <c r="R38" i="9"/>
  <c r="D38" i="16" s="1"/>
  <c r="F38" i="16" s="1"/>
  <c r="D38" i="9"/>
  <c r="E38" i="9"/>
  <c r="P38" i="9"/>
  <c r="B38" i="16" s="1"/>
  <c r="A37" i="6"/>
  <c r="I37" i="9"/>
  <c r="J37" i="9"/>
  <c r="Q37" i="9"/>
  <c r="C37" i="16" s="1"/>
  <c r="N37" i="9"/>
  <c r="R37" i="9" s="1"/>
  <c r="O37" i="9"/>
  <c r="D37" i="16"/>
  <c r="D37" i="9"/>
  <c r="E37" i="9"/>
  <c r="P37" i="9"/>
  <c r="B37" i="16"/>
  <c r="F37" i="16" s="1"/>
  <c r="A36" i="6"/>
  <c r="I36" i="9"/>
  <c r="Q36" i="9" s="1"/>
  <c r="C36" i="16" s="1"/>
  <c r="J36" i="9"/>
  <c r="N36" i="9"/>
  <c r="O36" i="9"/>
  <c r="D36" i="9"/>
  <c r="P36" i="9" s="1"/>
  <c r="B36" i="16" s="1"/>
  <c r="E36" i="9"/>
  <c r="A35" i="6"/>
  <c r="I35" i="9"/>
  <c r="J35" i="9"/>
  <c r="Q35" i="9"/>
  <c r="C35" i="16" s="1"/>
  <c r="N35" i="9"/>
  <c r="R35" i="9" s="1"/>
  <c r="D35" i="16" s="1"/>
  <c r="F35" i="16" s="1"/>
  <c r="E35" i="16" s="1"/>
  <c r="O35" i="9"/>
  <c r="D35" i="9"/>
  <c r="E35" i="9"/>
  <c r="P35" i="9" s="1"/>
  <c r="B35" i="16" s="1"/>
  <c r="A34" i="6"/>
  <c r="I34" i="9"/>
  <c r="J34" i="9"/>
  <c r="Q34" i="9"/>
  <c r="C34" i="16"/>
  <c r="N34" i="9"/>
  <c r="O34" i="9"/>
  <c r="R34" i="9"/>
  <c r="D34" i="16"/>
  <c r="D34" i="9"/>
  <c r="E34" i="9"/>
  <c r="P34" i="9"/>
  <c r="B34" i="16" s="1"/>
  <c r="A33" i="6"/>
  <c r="I33" i="9"/>
  <c r="Q33" i="9" s="1"/>
  <c r="J33" i="9"/>
  <c r="C33" i="16"/>
  <c r="N33" i="9"/>
  <c r="R33" i="9" s="1"/>
  <c r="D33" i="16" s="1"/>
  <c r="F33" i="16" s="1"/>
  <c r="P33" i="16" s="1"/>
  <c r="O33" i="9"/>
  <c r="D33" i="9"/>
  <c r="P33" i="9" s="1"/>
  <c r="B33" i="16" s="1"/>
  <c r="E33" i="9"/>
  <c r="A32" i="6"/>
  <c r="I32" i="9"/>
  <c r="J32" i="9"/>
  <c r="Q32" i="9"/>
  <c r="C32" i="16" s="1"/>
  <c r="N32" i="9"/>
  <c r="O32" i="9"/>
  <c r="R32" i="9"/>
  <c r="D32" i="16"/>
  <c r="D32" i="9"/>
  <c r="E32" i="9"/>
  <c r="P32" i="9" s="1"/>
  <c r="B32" i="16" s="1"/>
  <c r="A31" i="6"/>
  <c r="I31" i="9"/>
  <c r="J31" i="9"/>
  <c r="Q31" i="9"/>
  <c r="C31" i="16"/>
  <c r="N31" i="9"/>
  <c r="O31" i="9"/>
  <c r="R31" i="9"/>
  <c r="D31" i="16" s="1"/>
  <c r="F31" i="16" s="1"/>
  <c r="D31" i="9"/>
  <c r="E31" i="9"/>
  <c r="P31" i="9"/>
  <c r="B31" i="16"/>
  <c r="A30" i="6"/>
  <c r="I30" i="9"/>
  <c r="J30" i="9"/>
  <c r="N30" i="9"/>
  <c r="R30" i="9" s="1"/>
  <c r="O30" i="9"/>
  <c r="D30" i="16"/>
  <c r="D30" i="9"/>
  <c r="E30" i="9"/>
  <c r="A29" i="6"/>
  <c r="I29" i="9"/>
  <c r="J29" i="9"/>
  <c r="N29" i="9"/>
  <c r="O29" i="9"/>
  <c r="R29" i="9"/>
  <c r="D29" i="16" s="1"/>
  <c r="D29" i="9"/>
  <c r="P29" i="9" s="1"/>
  <c r="B29" i="16" s="1"/>
  <c r="E29" i="9"/>
  <c r="A28" i="6"/>
  <c r="I28" i="9"/>
  <c r="J28" i="9"/>
  <c r="Q28" i="9" s="1"/>
  <c r="C28" i="16" s="1"/>
  <c r="N28" i="9"/>
  <c r="R28" i="9" s="1"/>
  <c r="D28" i="16" s="1"/>
  <c r="O28" i="9"/>
  <c r="D28" i="9"/>
  <c r="E28" i="9"/>
  <c r="P28" i="9"/>
  <c r="B28" i="16" s="1"/>
  <c r="A27" i="6"/>
  <c r="I27" i="9"/>
  <c r="J27" i="9"/>
  <c r="Q27" i="9" s="1"/>
  <c r="C27" i="16"/>
  <c r="N27" i="9"/>
  <c r="O27" i="9"/>
  <c r="R27" i="9"/>
  <c r="D27" i="16" s="1"/>
  <c r="D27" i="9"/>
  <c r="E27" i="9"/>
  <c r="P27" i="9" s="1"/>
  <c r="B27" i="16" s="1"/>
  <c r="A26" i="6"/>
  <c r="I26" i="9"/>
  <c r="Q26" i="9" s="1"/>
  <c r="J26" i="9"/>
  <c r="C26" i="16"/>
  <c r="E26" i="16" s="1"/>
  <c r="G26" i="16" s="1"/>
  <c r="I26" i="16" s="1"/>
  <c r="K26" i="16" s="1"/>
  <c r="M26" i="16" s="1"/>
  <c r="N26" i="9"/>
  <c r="O26" i="9"/>
  <c r="R26" i="9" s="1"/>
  <c r="D26" i="16" s="1"/>
  <c r="F26" i="16" s="1"/>
  <c r="D26" i="9"/>
  <c r="P26" i="9" s="1"/>
  <c r="B26" i="16" s="1"/>
  <c r="E26" i="9"/>
  <c r="A25" i="6"/>
  <c r="I25" i="9"/>
  <c r="J25" i="9"/>
  <c r="Q25" i="9" s="1"/>
  <c r="C25" i="16" s="1"/>
  <c r="N25" i="9"/>
  <c r="R25" i="9" s="1"/>
  <c r="D25" i="16" s="1"/>
  <c r="F25" i="16" s="1"/>
  <c r="P25" i="16" s="1"/>
  <c r="O25" i="9"/>
  <c r="D25" i="9"/>
  <c r="P25" i="9" s="1"/>
  <c r="B25" i="16" s="1"/>
  <c r="E25" i="9"/>
  <c r="A24" i="6"/>
  <c r="I24" i="9"/>
  <c r="J24" i="9"/>
  <c r="Q24" i="9" s="1"/>
  <c r="C24" i="16" s="1"/>
  <c r="N24" i="9"/>
  <c r="O24" i="9"/>
  <c r="R24" i="9" s="1"/>
  <c r="D24" i="16" s="1"/>
  <c r="D24" i="9"/>
  <c r="E24" i="9"/>
  <c r="P24" i="9"/>
  <c r="B24" i="16" s="1"/>
  <c r="A23" i="6"/>
  <c r="I23" i="9"/>
  <c r="J23" i="9"/>
  <c r="Q23" i="9"/>
  <c r="C23" i="16"/>
  <c r="N23" i="9"/>
  <c r="R23" i="9" s="1"/>
  <c r="D23" i="16" s="1"/>
  <c r="F23" i="16" s="1"/>
  <c r="P23" i="16" s="1"/>
  <c r="O23" i="9"/>
  <c r="D23" i="9"/>
  <c r="E23" i="9"/>
  <c r="P23" i="9"/>
  <c r="B23" i="16"/>
  <c r="A22" i="6"/>
  <c r="I22" i="9"/>
  <c r="J22" i="9"/>
  <c r="Q22" i="9"/>
  <c r="C22" i="16"/>
  <c r="N22" i="9"/>
  <c r="R22" i="9" s="1"/>
  <c r="D22" i="16" s="1"/>
  <c r="F22" i="16" s="1"/>
  <c r="P22" i="16" s="1"/>
  <c r="O22" i="9"/>
  <c r="D22" i="9"/>
  <c r="P22" i="9" s="1"/>
  <c r="B22" i="16" s="1"/>
  <c r="E22" i="9"/>
  <c r="A21" i="6"/>
  <c r="I21" i="9"/>
  <c r="J21" i="9"/>
  <c r="N21" i="9"/>
  <c r="O21" i="9"/>
  <c r="R21" i="9"/>
  <c r="D21" i="16"/>
  <c r="D21" i="9"/>
  <c r="P21" i="9" s="1"/>
  <c r="B21" i="16" s="1"/>
  <c r="E21" i="9"/>
  <c r="A20" i="6"/>
  <c r="I20" i="9"/>
  <c r="J20" i="9"/>
  <c r="Q20" i="9"/>
  <c r="C20" i="16" s="1"/>
  <c r="N20" i="9"/>
  <c r="R20" i="9" s="1"/>
  <c r="D20" i="16" s="1"/>
  <c r="O20" i="9"/>
  <c r="D20" i="9"/>
  <c r="E20" i="9"/>
  <c r="P20" i="9" s="1"/>
  <c r="B20" i="16" s="1"/>
  <c r="A19" i="6"/>
  <c r="I19" i="9"/>
  <c r="J19" i="9"/>
  <c r="Q19" i="9"/>
  <c r="C19" i="16"/>
  <c r="N19" i="9"/>
  <c r="O19" i="9"/>
  <c r="R19" i="9"/>
  <c r="D19" i="16" s="1"/>
  <c r="D19" i="9"/>
  <c r="E19" i="9"/>
  <c r="P19" i="9"/>
  <c r="B19" i="16" s="1"/>
  <c r="A18" i="6"/>
  <c r="I18" i="9"/>
  <c r="Q18" i="9" s="1"/>
  <c r="J18" i="9"/>
  <c r="C18" i="16"/>
  <c r="N18" i="9"/>
  <c r="O18" i="9"/>
  <c r="R18" i="9"/>
  <c r="D18" i="16" s="1"/>
  <c r="F18" i="16" s="1"/>
  <c r="D18" i="9"/>
  <c r="P18" i="9" s="1"/>
  <c r="B18" i="16" s="1"/>
  <c r="E18" i="9"/>
  <c r="A17" i="6"/>
  <c r="I17" i="9"/>
  <c r="J17" i="9"/>
  <c r="Q17" i="9"/>
  <c r="C17" i="16"/>
  <c r="N17" i="9"/>
  <c r="R17" i="9" s="1"/>
  <c r="D17" i="16" s="1"/>
  <c r="O17" i="9"/>
  <c r="D17" i="9"/>
  <c r="E17" i="9"/>
  <c r="P17" i="9"/>
  <c r="B17" i="16"/>
  <c r="F17" i="16" s="1"/>
  <c r="A16" i="6"/>
  <c r="I16" i="9"/>
  <c r="Q16" i="9" s="1"/>
  <c r="C16" i="16" s="1"/>
  <c r="J16" i="9"/>
  <c r="N16" i="9"/>
  <c r="R16" i="9" s="1"/>
  <c r="O16" i="9"/>
  <c r="D16" i="16"/>
  <c r="D16" i="9"/>
  <c r="E16" i="9"/>
  <c r="P16" i="9" s="1"/>
  <c r="B16" i="16" s="1"/>
  <c r="A15" i="6"/>
  <c r="I15" i="9"/>
  <c r="J15" i="9"/>
  <c r="Q15" i="9" s="1"/>
  <c r="C15" i="16" s="1"/>
  <c r="N15" i="9"/>
  <c r="O15" i="9"/>
  <c r="R15" i="9"/>
  <c r="D15" i="16" s="1"/>
  <c r="F15" i="16" s="1"/>
  <c r="D15" i="9"/>
  <c r="E15" i="9"/>
  <c r="P15" i="9" s="1"/>
  <c r="B15" i="16" s="1"/>
  <c r="A14" i="6"/>
  <c r="I14" i="9"/>
  <c r="J14" i="9"/>
  <c r="Q14" i="9" s="1"/>
  <c r="C14" i="16" s="1"/>
  <c r="E14" i="16" s="1"/>
  <c r="N14" i="9"/>
  <c r="R14" i="9" s="1"/>
  <c r="D14" i="16" s="1"/>
  <c r="F14" i="16" s="1"/>
  <c r="P14" i="16" s="1"/>
  <c r="O14" i="9"/>
  <c r="D14" i="9"/>
  <c r="E14" i="9"/>
  <c r="P14" i="9" s="1"/>
  <c r="B14" i="16" s="1"/>
  <c r="A13" i="6"/>
  <c r="I13" i="9"/>
  <c r="J13" i="9"/>
  <c r="N13" i="9"/>
  <c r="O13" i="9"/>
  <c r="R13" i="9"/>
  <c r="D13" i="16" s="1"/>
  <c r="F13" i="16" s="1"/>
  <c r="P13" i="16" s="1"/>
  <c r="D13" i="9"/>
  <c r="P13" i="9" s="1"/>
  <c r="E13" i="9"/>
  <c r="B13" i="16"/>
  <c r="A12" i="6"/>
  <c r="I12" i="9"/>
  <c r="Q12" i="9" s="1"/>
  <c r="C12" i="16" s="1"/>
  <c r="E12" i="16" s="1"/>
  <c r="H12" i="16" s="1"/>
  <c r="J12" i="16" s="1"/>
  <c r="L12" i="16" s="1"/>
  <c r="J12" i="9"/>
  <c r="N12" i="9"/>
  <c r="O12" i="9"/>
  <c r="R12" i="9"/>
  <c r="D12" i="16" s="1"/>
  <c r="F12" i="16" s="1"/>
  <c r="P12" i="16" s="1"/>
  <c r="D12" i="9"/>
  <c r="P12" i="9" s="1"/>
  <c r="E12" i="9"/>
  <c r="B12" i="16"/>
  <c r="G12" i="16"/>
  <c r="I12" i="16" s="1"/>
  <c r="K12" i="16" s="1"/>
  <c r="M12" i="16" s="1"/>
  <c r="B12" i="6" s="1"/>
  <c r="H12" i="6" s="1"/>
  <c r="E11" i="12" s="1"/>
  <c r="A11" i="6"/>
  <c r="I11" i="9"/>
  <c r="J11" i="9"/>
  <c r="Q11" i="9"/>
  <c r="C11" i="16" s="1"/>
  <c r="N11" i="9"/>
  <c r="O11" i="9"/>
  <c r="R11" i="9" s="1"/>
  <c r="D11" i="16" s="1"/>
  <c r="D11" i="9"/>
  <c r="E11" i="9"/>
  <c r="P11" i="9"/>
  <c r="B11" i="16" s="1"/>
  <c r="A10" i="6"/>
  <c r="I10" i="9"/>
  <c r="J10" i="9"/>
  <c r="Q10" i="9"/>
  <c r="C10" i="16" s="1"/>
  <c r="N10" i="9"/>
  <c r="O10" i="9"/>
  <c r="R10" i="9"/>
  <c r="D10" i="16" s="1"/>
  <c r="D10" i="9"/>
  <c r="P10" i="9" s="1"/>
  <c r="B10" i="16" s="1"/>
  <c r="E10" i="9"/>
  <c r="A9" i="6"/>
  <c r="I9" i="9"/>
  <c r="J9" i="9"/>
  <c r="Q9" i="9"/>
  <c r="C9" i="16"/>
  <c r="N9" i="9"/>
  <c r="O9" i="9"/>
  <c r="D9" i="9"/>
  <c r="E9" i="9"/>
  <c r="P9" i="9"/>
  <c r="B9" i="16" s="1"/>
  <c r="A8" i="6"/>
  <c r="I8" i="9"/>
  <c r="J8" i="9"/>
  <c r="Q8" i="9"/>
  <c r="C8" i="16" s="1"/>
  <c r="N8" i="9"/>
  <c r="R8" i="9" s="1"/>
  <c r="O8" i="9"/>
  <c r="D8" i="16"/>
  <c r="D8" i="9"/>
  <c r="E8" i="9"/>
  <c r="P8" i="9" s="1"/>
  <c r="B8" i="16" s="1"/>
  <c r="A7" i="6"/>
  <c r="I7" i="9"/>
  <c r="J7" i="9"/>
  <c r="Q7" i="9" s="1"/>
  <c r="C7" i="16" s="1"/>
  <c r="N7" i="9"/>
  <c r="O7" i="9"/>
  <c r="R7" i="9"/>
  <c r="D7" i="16" s="1"/>
  <c r="F7" i="16" s="1"/>
  <c r="D7" i="9"/>
  <c r="E7" i="9"/>
  <c r="P7" i="9" s="1"/>
  <c r="B7" i="16" s="1"/>
  <c r="A6" i="6"/>
  <c r="I6" i="9"/>
  <c r="J6" i="9"/>
  <c r="Q6" i="9" s="1"/>
  <c r="C6" i="16" s="1"/>
  <c r="N6" i="9"/>
  <c r="R6" i="9" s="1"/>
  <c r="D6" i="16" s="1"/>
  <c r="O6" i="9"/>
  <c r="D6" i="9"/>
  <c r="E6" i="9"/>
  <c r="P6" i="9"/>
  <c r="B6" i="16" s="1"/>
  <c r="A5" i="6"/>
  <c r="I5" i="9"/>
  <c r="Q5" i="9" s="1"/>
  <c r="C5" i="16" s="1"/>
  <c r="J5" i="9"/>
  <c r="N5" i="9"/>
  <c r="O5" i="9"/>
  <c r="R5" i="9"/>
  <c r="D5" i="16" s="1"/>
  <c r="D5" i="9"/>
  <c r="E5" i="9"/>
  <c r="A4" i="6"/>
  <c r="I4" i="9"/>
  <c r="J4" i="9"/>
  <c r="N4" i="9"/>
  <c r="O4" i="9"/>
  <c r="R4" i="9"/>
  <c r="D4" i="16" s="1"/>
  <c r="D4" i="9"/>
  <c r="E4" i="9"/>
  <c r="I3" i="9"/>
  <c r="J3" i="9"/>
  <c r="Q3" i="9" s="1"/>
  <c r="C3" i="16" s="1"/>
  <c r="K3" i="9"/>
  <c r="N3" i="9"/>
  <c r="O3" i="9"/>
  <c r="D3" i="9"/>
  <c r="E3" i="9"/>
  <c r="P3" i="9"/>
  <c r="B3" i="16" s="1"/>
  <c r="D105" i="16"/>
  <c r="C105" i="16"/>
  <c r="B105" i="16"/>
  <c r="P38" i="16"/>
  <c r="P37" i="16"/>
  <c r="P35" i="16"/>
  <c r="P31" i="16"/>
  <c r="P26" i="16"/>
  <c r="A3" i="12"/>
  <c r="C105" i="9"/>
  <c r="F51" i="9"/>
  <c r="A105" i="9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R54" i="3" s="1"/>
  <c r="D54" i="2" s="1"/>
  <c r="M53" i="3"/>
  <c r="M52" i="3"/>
  <c r="M51" i="3"/>
  <c r="H105" i="3"/>
  <c r="H104" i="3"/>
  <c r="H103" i="3"/>
  <c r="Q103" i="3" s="1"/>
  <c r="C103" i="2" s="1"/>
  <c r="H102" i="3"/>
  <c r="H101" i="3"/>
  <c r="H100" i="3"/>
  <c r="H99" i="3"/>
  <c r="H98" i="3"/>
  <c r="H97" i="3"/>
  <c r="H96" i="3"/>
  <c r="H95" i="3"/>
  <c r="Q95" i="3" s="1"/>
  <c r="C95" i="2" s="1"/>
  <c r="H94" i="3"/>
  <c r="H93" i="3"/>
  <c r="H92" i="3"/>
  <c r="H91" i="3"/>
  <c r="Q91" i="3" s="1"/>
  <c r="C91" i="2" s="1"/>
  <c r="H90" i="3"/>
  <c r="H89" i="3"/>
  <c r="H88" i="3"/>
  <c r="H87" i="3"/>
  <c r="Q87" i="3" s="1"/>
  <c r="C87" i="2" s="1"/>
  <c r="H86" i="3"/>
  <c r="H85" i="3"/>
  <c r="H84" i="3"/>
  <c r="H83" i="3"/>
  <c r="Q83" i="3" s="1"/>
  <c r="C83" i="2" s="1"/>
  <c r="H82" i="3"/>
  <c r="H81" i="3"/>
  <c r="H80" i="3"/>
  <c r="H79" i="3"/>
  <c r="Q79" i="3" s="1"/>
  <c r="C79" i="2" s="1"/>
  <c r="H78" i="3"/>
  <c r="H77" i="3"/>
  <c r="H76" i="3"/>
  <c r="H75" i="3"/>
  <c r="Q75" i="3" s="1"/>
  <c r="C75" i="2" s="1"/>
  <c r="H74" i="3"/>
  <c r="H73" i="3"/>
  <c r="H72" i="3"/>
  <c r="H71" i="3"/>
  <c r="H70" i="3"/>
  <c r="H69" i="3"/>
  <c r="Q69" i="3" s="1"/>
  <c r="C69" i="2" s="1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Q53" i="3" s="1"/>
  <c r="C53" i="2" s="1"/>
  <c r="H52" i="3"/>
  <c r="H51" i="3"/>
  <c r="M50" i="3"/>
  <c r="H50" i="3"/>
  <c r="C50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K105" i="3"/>
  <c r="K104" i="3"/>
  <c r="R104" i="3" s="1"/>
  <c r="D104" i="2" s="1"/>
  <c r="K103" i="3"/>
  <c r="K102" i="3"/>
  <c r="K101" i="3"/>
  <c r="R101" i="3" s="1"/>
  <c r="D101" i="2" s="1"/>
  <c r="K100" i="3"/>
  <c r="K99" i="3"/>
  <c r="R99" i="3" s="1"/>
  <c r="D99" i="2" s="1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R84" i="3" s="1"/>
  <c r="D84" i="2" s="1"/>
  <c r="K83" i="3"/>
  <c r="K82" i="3"/>
  <c r="R82" i="3" s="1"/>
  <c r="D82" i="2" s="1"/>
  <c r="K81" i="3"/>
  <c r="K80" i="3"/>
  <c r="R80" i="3" s="1"/>
  <c r="D80" i="2" s="1"/>
  <c r="K79" i="3"/>
  <c r="K78" i="3"/>
  <c r="K77" i="3"/>
  <c r="K76" i="3"/>
  <c r="K75" i="3"/>
  <c r="K74" i="3"/>
  <c r="K73" i="3"/>
  <c r="K72" i="3"/>
  <c r="R72" i="3" s="1"/>
  <c r="D72" i="2" s="1"/>
  <c r="K71" i="3"/>
  <c r="K70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P84" i="3" s="1"/>
  <c r="B84" i="2" s="1"/>
  <c r="A83" i="3"/>
  <c r="A82" i="3"/>
  <c r="A81" i="3"/>
  <c r="A80" i="3"/>
  <c r="P80" i="3" s="1"/>
  <c r="B80" i="2" s="1"/>
  <c r="A79" i="3"/>
  <c r="A78" i="3"/>
  <c r="A77" i="3"/>
  <c r="A76" i="3"/>
  <c r="A75" i="3"/>
  <c r="A74" i="3"/>
  <c r="A73" i="3"/>
  <c r="A72" i="3"/>
  <c r="P72" i="3" s="1"/>
  <c r="B72" i="2" s="1"/>
  <c r="A71" i="3"/>
  <c r="A70" i="3"/>
  <c r="N100" i="3"/>
  <c r="N101" i="3"/>
  <c r="N102" i="3"/>
  <c r="N103" i="3"/>
  <c r="N104" i="3"/>
  <c r="G109" i="12"/>
  <c r="J109" i="12" s="1"/>
  <c r="D109" i="12"/>
  <c r="F109" i="12"/>
  <c r="I109" i="12" s="1"/>
  <c r="C109" i="12"/>
  <c r="E109" i="12"/>
  <c r="B109" i="12"/>
  <c r="H109" i="12" s="1"/>
  <c r="G108" i="12"/>
  <c r="J108" i="12" s="1"/>
  <c r="D108" i="12"/>
  <c r="F108" i="12"/>
  <c r="I108" i="12" s="1"/>
  <c r="C108" i="12"/>
  <c r="E108" i="12"/>
  <c r="B108" i="12"/>
  <c r="H108" i="12"/>
  <c r="G107" i="12"/>
  <c r="D107" i="12"/>
  <c r="J107" i="12"/>
  <c r="F107" i="12"/>
  <c r="C107" i="12"/>
  <c r="I107" i="12"/>
  <c r="E107" i="12"/>
  <c r="B107" i="12"/>
  <c r="G106" i="12"/>
  <c r="J106" i="12" s="1"/>
  <c r="D106" i="12"/>
  <c r="F106" i="12"/>
  <c r="C106" i="12"/>
  <c r="I106" i="12" s="1"/>
  <c r="E106" i="12"/>
  <c r="H106" i="12" s="1"/>
  <c r="B106" i="12"/>
  <c r="G105" i="12"/>
  <c r="J105" i="12" s="1"/>
  <c r="D105" i="12"/>
  <c r="F105" i="12"/>
  <c r="I105" i="12" s="1"/>
  <c r="C105" i="12"/>
  <c r="E105" i="12"/>
  <c r="B105" i="12"/>
  <c r="H105" i="12"/>
  <c r="D104" i="3"/>
  <c r="I104" i="3"/>
  <c r="Q104" i="3" s="1"/>
  <c r="C104" i="2" s="1"/>
  <c r="D103" i="3"/>
  <c r="I103" i="3"/>
  <c r="D102" i="3"/>
  <c r="I102" i="3"/>
  <c r="Q102" i="3"/>
  <c r="C102" i="2" s="1"/>
  <c r="D101" i="3"/>
  <c r="I101" i="3"/>
  <c r="D100" i="3"/>
  <c r="P100" i="3"/>
  <c r="B100" i="2" s="1"/>
  <c r="I100" i="3"/>
  <c r="Q100" i="3"/>
  <c r="C100" i="2" s="1"/>
  <c r="N99" i="3"/>
  <c r="D99" i="3"/>
  <c r="I99" i="3"/>
  <c r="N98" i="3"/>
  <c r="D98" i="3"/>
  <c r="P98" i="3"/>
  <c r="B98" i="2" s="1"/>
  <c r="I98" i="3"/>
  <c r="Q98" i="3" s="1"/>
  <c r="C98" i="2" s="1"/>
  <c r="I97" i="3"/>
  <c r="N97" i="3"/>
  <c r="R97" i="3" s="1"/>
  <c r="D97" i="2" s="1"/>
  <c r="D97" i="3"/>
  <c r="I96" i="3"/>
  <c r="Q96" i="3" s="1"/>
  <c r="C96" i="2" s="1"/>
  <c r="N96" i="3"/>
  <c r="D96" i="3"/>
  <c r="I95" i="3"/>
  <c r="N95" i="3"/>
  <c r="D95" i="3"/>
  <c r="I94" i="3"/>
  <c r="N94" i="3"/>
  <c r="D94" i="3"/>
  <c r="I93" i="3"/>
  <c r="N93" i="3"/>
  <c r="D93" i="3"/>
  <c r="Q92" i="3"/>
  <c r="C92" i="2" s="1"/>
  <c r="I92" i="3"/>
  <c r="N92" i="3"/>
  <c r="D92" i="3"/>
  <c r="I91" i="3"/>
  <c r="N91" i="3"/>
  <c r="D91" i="3"/>
  <c r="Q90" i="3"/>
  <c r="C90" i="2" s="1"/>
  <c r="I90" i="3"/>
  <c r="N90" i="3"/>
  <c r="D90" i="3"/>
  <c r="I89" i="3"/>
  <c r="Q89" i="3"/>
  <c r="C89" i="2" s="1"/>
  <c r="N89" i="3"/>
  <c r="D89" i="3"/>
  <c r="I88" i="3"/>
  <c r="Q88" i="3" s="1"/>
  <c r="C88" i="2" s="1"/>
  <c r="N88" i="3"/>
  <c r="D88" i="3"/>
  <c r="I87" i="3"/>
  <c r="N87" i="3"/>
  <c r="D87" i="3"/>
  <c r="I86" i="3"/>
  <c r="Q86" i="3"/>
  <c r="C86" i="2" s="1"/>
  <c r="N86" i="3"/>
  <c r="D86" i="3"/>
  <c r="I85" i="3"/>
  <c r="Q85" i="3"/>
  <c r="C85" i="2" s="1"/>
  <c r="N85" i="3"/>
  <c r="D85" i="3"/>
  <c r="Q84" i="3"/>
  <c r="C84" i="2" s="1"/>
  <c r="I84" i="3"/>
  <c r="N84" i="3"/>
  <c r="D84" i="3"/>
  <c r="I83" i="3"/>
  <c r="N83" i="3"/>
  <c r="D83" i="3"/>
  <c r="I82" i="3"/>
  <c r="Q82" i="3"/>
  <c r="C82" i="2" s="1"/>
  <c r="N82" i="3"/>
  <c r="D82" i="3"/>
  <c r="P82" i="3" s="1"/>
  <c r="B82" i="2" s="1"/>
  <c r="I81" i="3"/>
  <c r="Q81" i="3"/>
  <c r="C81" i="2" s="1"/>
  <c r="N81" i="3"/>
  <c r="D81" i="3"/>
  <c r="I80" i="3"/>
  <c r="Q80" i="3"/>
  <c r="C80" i="2" s="1"/>
  <c r="N80" i="3"/>
  <c r="D80" i="3"/>
  <c r="I79" i="3"/>
  <c r="N79" i="3"/>
  <c r="D79" i="3"/>
  <c r="I78" i="3"/>
  <c r="Q78" i="3"/>
  <c r="C78" i="2" s="1"/>
  <c r="N78" i="3"/>
  <c r="D78" i="3"/>
  <c r="I77" i="3"/>
  <c r="N77" i="3"/>
  <c r="D77" i="3"/>
  <c r="I76" i="3"/>
  <c r="Q76" i="3" s="1"/>
  <c r="C76" i="2" s="1"/>
  <c r="N76" i="3"/>
  <c r="D76" i="3"/>
  <c r="I75" i="3"/>
  <c r="N75" i="3"/>
  <c r="D75" i="3"/>
  <c r="P75" i="3" s="1"/>
  <c r="B75" i="2" s="1"/>
  <c r="I74" i="3"/>
  <c r="Q74" i="3" s="1"/>
  <c r="C74" i="2" s="1"/>
  <c r="N74" i="3"/>
  <c r="D74" i="3"/>
  <c r="I73" i="3"/>
  <c r="Q73" i="3"/>
  <c r="C73" i="2" s="1"/>
  <c r="N73" i="3"/>
  <c r="D73" i="3"/>
  <c r="I72" i="3"/>
  <c r="Q72" i="3"/>
  <c r="C72" i="2" s="1"/>
  <c r="N72" i="3"/>
  <c r="D72" i="3"/>
  <c r="I71" i="3"/>
  <c r="Q71" i="3"/>
  <c r="C71" i="2" s="1"/>
  <c r="N71" i="3"/>
  <c r="D71" i="3"/>
  <c r="I70" i="3"/>
  <c r="Q70" i="3"/>
  <c r="C70" i="2"/>
  <c r="N70" i="3"/>
  <c r="D70" i="3"/>
  <c r="P70" i="3"/>
  <c r="B70" i="2" s="1"/>
  <c r="I69" i="3"/>
  <c r="K69" i="3"/>
  <c r="N69" i="3"/>
  <c r="R69" i="3"/>
  <c r="D69" i="2" s="1"/>
  <c r="A69" i="3"/>
  <c r="D69" i="3"/>
  <c r="I68" i="3"/>
  <c r="Q68" i="3" s="1"/>
  <c r="C68" i="2" s="1"/>
  <c r="N68" i="3"/>
  <c r="A68" i="3"/>
  <c r="P68" i="3" s="1"/>
  <c r="B68" i="2" s="1"/>
  <c r="D68" i="3"/>
  <c r="I67" i="3"/>
  <c r="Q67" i="3"/>
  <c r="C67" i="2" s="1"/>
  <c r="N67" i="3"/>
  <c r="R67" i="3" s="1"/>
  <c r="D67" i="2" s="1"/>
  <c r="A67" i="3"/>
  <c r="D67" i="3"/>
  <c r="I66" i="3"/>
  <c r="Q66" i="3" s="1"/>
  <c r="C66" i="2" s="1"/>
  <c r="N66" i="3"/>
  <c r="A66" i="3"/>
  <c r="D66" i="3"/>
  <c r="P66" i="3" s="1"/>
  <c r="B66" i="2" s="1"/>
  <c r="I65" i="3"/>
  <c r="Q65" i="3" s="1"/>
  <c r="C65" i="2" s="1"/>
  <c r="N65" i="3"/>
  <c r="R65" i="3" s="1"/>
  <c r="D65" i="2" s="1"/>
  <c r="A65" i="3"/>
  <c r="D65" i="3"/>
  <c r="I64" i="3"/>
  <c r="Q64" i="3" s="1"/>
  <c r="C64" i="2" s="1"/>
  <c r="N64" i="3"/>
  <c r="A64" i="3"/>
  <c r="D64" i="3"/>
  <c r="P64" i="3"/>
  <c r="B64" i="2" s="1"/>
  <c r="I63" i="3"/>
  <c r="Q63" i="3"/>
  <c r="C63" i="2" s="1"/>
  <c r="N63" i="3"/>
  <c r="R63" i="3" s="1"/>
  <c r="D63" i="2" s="1"/>
  <c r="A63" i="3"/>
  <c r="D63" i="3"/>
  <c r="I62" i="3"/>
  <c r="N62" i="3"/>
  <c r="A62" i="3"/>
  <c r="D62" i="3"/>
  <c r="P62" i="3" s="1"/>
  <c r="B62" i="2" s="1"/>
  <c r="I61" i="3"/>
  <c r="N61" i="3"/>
  <c r="R61" i="3"/>
  <c r="D61" i="2" s="1"/>
  <c r="A61" i="3"/>
  <c r="D61" i="3"/>
  <c r="I60" i="3"/>
  <c r="Q60" i="3"/>
  <c r="C60" i="2" s="1"/>
  <c r="N60" i="3"/>
  <c r="A60" i="3"/>
  <c r="D60" i="3"/>
  <c r="P60" i="3" s="1"/>
  <c r="B60" i="2" s="1"/>
  <c r="I59" i="3"/>
  <c r="N59" i="3"/>
  <c r="R59" i="3"/>
  <c r="D59" i="2" s="1"/>
  <c r="A59" i="3"/>
  <c r="D59" i="3"/>
  <c r="P59" i="3" s="1"/>
  <c r="B59" i="2" s="1"/>
  <c r="I58" i="3"/>
  <c r="Q58" i="3"/>
  <c r="C58" i="2" s="1"/>
  <c r="N58" i="3"/>
  <c r="R58" i="3" s="1"/>
  <c r="D58" i="2" s="1"/>
  <c r="A58" i="3"/>
  <c r="D58" i="3"/>
  <c r="P58" i="3"/>
  <c r="B58" i="2" s="1"/>
  <c r="I57" i="3"/>
  <c r="Q57" i="3" s="1"/>
  <c r="C57" i="2" s="1"/>
  <c r="N57" i="3"/>
  <c r="R57" i="3"/>
  <c r="D57" i="2" s="1"/>
  <c r="A57" i="3"/>
  <c r="D57" i="3"/>
  <c r="I56" i="3"/>
  <c r="Q56" i="3" s="1"/>
  <c r="C56" i="2" s="1"/>
  <c r="N56" i="3"/>
  <c r="A56" i="3"/>
  <c r="D56" i="3"/>
  <c r="P56" i="3" s="1"/>
  <c r="B56" i="2" s="1"/>
  <c r="I55" i="3"/>
  <c r="N55" i="3"/>
  <c r="R55" i="3"/>
  <c r="D55" i="2" s="1"/>
  <c r="A55" i="3"/>
  <c r="D55" i="3"/>
  <c r="I54" i="3"/>
  <c r="Q54" i="3" s="1"/>
  <c r="C54" i="2" s="1"/>
  <c r="N54" i="3"/>
  <c r="A54" i="3"/>
  <c r="D54" i="3"/>
  <c r="P54" i="3"/>
  <c r="B54" i="2" s="1"/>
  <c r="I53" i="3"/>
  <c r="N53" i="3"/>
  <c r="R53" i="3" s="1"/>
  <c r="D53" i="2" s="1"/>
  <c r="A53" i="3"/>
  <c r="D53" i="3"/>
  <c r="I52" i="3"/>
  <c r="N52" i="3"/>
  <c r="R52" i="3" s="1"/>
  <c r="D52" i="2" s="1"/>
  <c r="A52" i="3"/>
  <c r="D52" i="3"/>
  <c r="P52" i="3" s="1"/>
  <c r="B52" i="2" s="1"/>
  <c r="I51" i="3"/>
  <c r="Q51" i="3" s="1"/>
  <c r="C51" i="2" s="1"/>
  <c r="N51" i="3"/>
  <c r="R51" i="3"/>
  <c r="D51" i="2" s="1"/>
  <c r="A51" i="3"/>
  <c r="P51" i="3" s="1"/>
  <c r="B51" i="2" s="1"/>
  <c r="D51" i="3"/>
  <c r="I50" i="3"/>
  <c r="Q50" i="3"/>
  <c r="C50" i="2" s="1"/>
  <c r="N50" i="3"/>
  <c r="A50" i="3"/>
  <c r="D50" i="3"/>
  <c r="P50" i="3"/>
  <c r="B50" i="2" s="1"/>
  <c r="I49" i="3"/>
  <c r="Q49" i="3" s="1"/>
  <c r="C49" i="2" s="1"/>
  <c r="N49" i="3"/>
  <c r="R49" i="3"/>
  <c r="D49" i="2" s="1"/>
  <c r="A49" i="3"/>
  <c r="P49" i="3" s="1"/>
  <c r="B49" i="2" s="1"/>
  <c r="D49" i="3"/>
  <c r="I48" i="3"/>
  <c r="Q48" i="3" s="1"/>
  <c r="C48" i="2" s="1"/>
  <c r="N48" i="3"/>
  <c r="R48" i="3"/>
  <c r="D48" i="2" s="1"/>
  <c r="A48" i="3"/>
  <c r="D48" i="3"/>
  <c r="P48" i="3"/>
  <c r="B48" i="2" s="1"/>
  <c r="F48" i="2"/>
  <c r="P48" i="2" s="1"/>
  <c r="I47" i="3"/>
  <c r="Q47" i="3"/>
  <c r="C47" i="2" s="1"/>
  <c r="N47" i="3"/>
  <c r="R47" i="3" s="1"/>
  <c r="D47" i="2" s="1"/>
  <c r="A47" i="3"/>
  <c r="D47" i="3"/>
  <c r="I46" i="3"/>
  <c r="N46" i="3"/>
  <c r="R46" i="3"/>
  <c r="D46" i="2" s="1"/>
  <c r="A46" i="3"/>
  <c r="D46" i="3"/>
  <c r="P46" i="3"/>
  <c r="B46" i="2" s="1"/>
  <c r="I45" i="3"/>
  <c r="Q45" i="3" s="1"/>
  <c r="C45" i="2" s="1"/>
  <c r="N45" i="3"/>
  <c r="R45" i="3"/>
  <c r="D45" i="2" s="1"/>
  <c r="A45" i="3"/>
  <c r="D45" i="3"/>
  <c r="I44" i="3"/>
  <c r="Q44" i="3" s="1"/>
  <c r="C44" i="2" s="1"/>
  <c r="N44" i="3"/>
  <c r="A44" i="3"/>
  <c r="D44" i="3"/>
  <c r="P44" i="3" s="1"/>
  <c r="B44" i="2" s="1"/>
  <c r="I43" i="3"/>
  <c r="Q43" i="3" s="1"/>
  <c r="C43" i="2" s="1"/>
  <c r="N43" i="3"/>
  <c r="R43" i="3"/>
  <c r="D43" i="2" s="1"/>
  <c r="A43" i="3"/>
  <c r="P43" i="3" s="1"/>
  <c r="B43" i="2" s="1"/>
  <c r="D43" i="3"/>
  <c r="I42" i="3"/>
  <c r="Q42" i="3"/>
  <c r="C42" i="2" s="1"/>
  <c r="N42" i="3"/>
  <c r="A42" i="3"/>
  <c r="D42" i="3"/>
  <c r="I41" i="3"/>
  <c r="Q41" i="3"/>
  <c r="C41" i="2" s="1"/>
  <c r="N41" i="3"/>
  <c r="R41" i="3"/>
  <c r="D41" i="2" s="1"/>
  <c r="A41" i="3"/>
  <c r="D41" i="3"/>
  <c r="I40" i="3"/>
  <c r="Q40" i="3" s="1"/>
  <c r="C40" i="2" s="1"/>
  <c r="N40" i="3"/>
  <c r="R40" i="3"/>
  <c r="D40" i="2" s="1"/>
  <c r="A40" i="3"/>
  <c r="D40" i="3"/>
  <c r="P40" i="3"/>
  <c r="B40" i="2" s="1"/>
  <c r="I39" i="3"/>
  <c r="Q39" i="3"/>
  <c r="C39" i="2" s="1"/>
  <c r="N39" i="3"/>
  <c r="R39" i="3"/>
  <c r="D39" i="2" s="1"/>
  <c r="A39" i="3"/>
  <c r="D39" i="3"/>
  <c r="I38" i="3"/>
  <c r="N38" i="3"/>
  <c r="R38" i="3"/>
  <c r="D38" i="2" s="1"/>
  <c r="A38" i="3"/>
  <c r="P38" i="3" s="1"/>
  <c r="B38" i="2" s="1"/>
  <c r="D38" i="3"/>
  <c r="I37" i="3"/>
  <c r="Q37" i="3" s="1"/>
  <c r="C37" i="2" s="1"/>
  <c r="N37" i="3"/>
  <c r="A37" i="3"/>
  <c r="P37" i="3" s="1"/>
  <c r="B37" i="2" s="1"/>
  <c r="D37" i="3"/>
  <c r="I36" i="3"/>
  <c r="Q36" i="3"/>
  <c r="C36" i="2"/>
  <c r="N36" i="3"/>
  <c r="R36" i="3" s="1"/>
  <c r="D36" i="2" s="1"/>
  <c r="A36" i="3"/>
  <c r="D36" i="3"/>
  <c r="P36" i="3"/>
  <c r="B36" i="2" s="1"/>
  <c r="I35" i="3"/>
  <c r="Q35" i="3"/>
  <c r="C35" i="2"/>
  <c r="N35" i="3"/>
  <c r="R35" i="3"/>
  <c r="D35" i="2" s="1"/>
  <c r="A35" i="3"/>
  <c r="D35" i="3"/>
  <c r="P35" i="3"/>
  <c r="B35" i="2" s="1"/>
  <c r="I34" i="3"/>
  <c r="Q34" i="3"/>
  <c r="C34" i="2" s="1"/>
  <c r="N34" i="3"/>
  <c r="R34" i="3" s="1"/>
  <c r="D34" i="2" s="1"/>
  <c r="A34" i="3"/>
  <c r="D34" i="3"/>
  <c r="I33" i="3"/>
  <c r="N33" i="3"/>
  <c r="R33" i="3" s="1"/>
  <c r="D33" i="2" s="1"/>
  <c r="A33" i="3"/>
  <c r="D33" i="3"/>
  <c r="I32" i="3"/>
  <c r="Q32" i="3" s="1"/>
  <c r="C32" i="2" s="1"/>
  <c r="N32" i="3"/>
  <c r="R32" i="3"/>
  <c r="D32" i="2"/>
  <c r="F32" i="2" s="1"/>
  <c r="P32" i="2" s="1"/>
  <c r="A32" i="3"/>
  <c r="D32" i="3"/>
  <c r="P32" i="3"/>
  <c r="B32" i="2" s="1"/>
  <c r="I31" i="3"/>
  <c r="Q31" i="3"/>
  <c r="C31" i="2" s="1"/>
  <c r="N31" i="3"/>
  <c r="R31" i="3"/>
  <c r="D31" i="2"/>
  <c r="A31" i="3"/>
  <c r="D31" i="3"/>
  <c r="I30" i="3"/>
  <c r="N30" i="3"/>
  <c r="R30" i="3"/>
  <c r="D30" i="2" s="1"/>
  <c r="A30" i="3"/>
  <c r="D30" i="3"/>
  <c r="I29" i="3"/>
  <c r="Q29" i="3" s="1"/>
  <c r="C29" i="2" s="1"/>
  <c r="N29" i="3"/>
  <c r="R29" i="3" s="1"/>
  <c r="D29" i="2" s="1"/>
  <c r="A29" i="3"/>
  <c r="P29" i="3" s="1"/>
  <c r="B29" i="2" s="1"/>
  <c r="D29" i="3"/>
  <c r="I28" i="3"/>
  <c r="Q28" i="3"/>
  <c r="C28" i="2"/>
  <c r="N28" i="3"/>
  <c r="R28" i="3" s="1"/>
  <c r="D28" i="2" s="1"/>
  <c r="A28" i="3"/>
  <c r="D28" i="3"/>
  <c r="P28" i="3"/>
  <c r="B28" i="2" s="1"/>
  <c r="I27" i="3"/>
  <c r="Q27" i="3"/>
  <c r="C27" i="2" s="1"/>
  <c r="N27" i="3"/>
  <c r="R27" i="3"/>
  <c r="D27" i="2" s="1"/>
  <c r="F27" i="2" s="1"/>
  <c r="A27" i="3"/>
  <c r="D27" i="3"/>
  <c r="P27" i="3"/>
  <c r="B27" i="2" s="1"/>
  <c r="I26" i="3"/>
  <c r="Q26" i="3"/>
  <c r="C26" i="2" s="1"/>
  <c r="N26" i="3"/>
  <c r="R26" i="3" s="1"/>
  <c r="D26" i="2" s="1"/>
  <c r="A26" i="3"/>
  <c r="D26" i="3"/>
  <c r="I25" i="3"/>
  <c r="Q25" i="3" s="1"/>
  <c r="C25" i="2" s="1"/>
  <c r="N25" i="3"/>
  <c r="R25" i="3" s="1"/>
  <c r="D25" i="2" s="1"/>
  <c r="A25" i="3"/>
  <c r="P25" i="3" s="1"/>
  <c r="B25" i="2" s="1"/>
  <c r="D25" i="3"/>
  <c r="I24" i="3"/>
  <c r="Q24" i="3" s="1"/>
  <c r="C24" i="2" s="1"/>
  <c r="N24" i="3"/>
  <c r="R24" i="3"/>
  <c r="D24" i="2"/>
  <c r="F24" i="2" s="1"/>
  <c r="P24" i="2" s="1"/>
  <c r="A24" i="3"/>
  <c r="D24" i="3"/>
  <c r="P24" i="3"/>
  <c r="B24" i="2" s="1"/>
  <c r="I23" i="3"/>
  <c r="Q23" i="3"/>
  <c r="C23" i="2" s="1"/>
  <c r="N23" i="3"/>
  <c r="R23" i="3"/>
  <c r="D23" i="2"/>
  <c r="A23" i="3"/>
  <c r="D23" i="3"/>
  <c r="I22" i="3"/>
  <c r="Q22" i="3" s="1"/>
  <c r="C22" i="2" s="1"/>
  <c r="N22" i="3"/>
  <c r="R22" i="3"/>
  <c r="D22" i="2" s="1"/>
  <c r="A22" i="3"/>
  <c r="D22" i="3"/>
  <c r="I21" i="3"/>
  <c r="Q21" i="3" s="1"/>
  <c r="C21" i="2"/>
  <c r="N21" i="3"/>
  <c r="R21" i="3"/>
  <c r="D21" i="2" s="1"/>
  <c r="A21" i="3"/>
  <c r="D21" i="3"/>
  <c r="P21" i="3"/>
  <c r="B21" i="2" s="1"/>
  <c r="I20" i="3"/>
  <c r="Q20" i="3"/>
  <c r="C20" i="2" s="1"/>
  <c r="N20" i="3"/>
  <c r="R20" i="3"/>
  <c r="D20" i="2" s="1"/>
  <c r="A20" i="3"/>
  <c r="D20" i="3"/>
  <c r="P20" i="3"/>
  <c r="B20" i="2" s="1"/>
  <c r="I19" i="3"/>
  <c r="Q19" i="3"/>
  <c r="C19" i="2" s="1"/>
  <c r="N19" i="3"/>
  <c r="A19" i="3"/>
  <c r="P19" i="3" s="1"/>
  <c r="B19" i="2" s="1"/>
  <c r="D19" i="3"/>
  <c r="I18" i="3"/>
  <c r="Q18" i="3" s="1"/>
  <c r="C18" i="2"/>
  <c r="N18" i="3"/>
  <c r="R18" i="3" s="1"/>
  <c r="D18" i="2" s="1"/>
  <c r="A18" i="3"/>
  <c r="D18" i="3"/>
  <c r="P18" i="3"/>
  <c r="B18" i="2" s="1"/>
  <c r="I17" i="3"/>
  <c r="Q17" i="3"/>
  <c r="C17" i="2"/>
  <c r="N17" i="3"/>
  <c r="R17" i="3"/>
  <c r="D17" i="2"/>
  <c r="A17" i="3"/>
  <c r="D17" i="3"/>
  <c r="P17" i="3"/>
  <c r="B17" i="2" s="1"/>
  <c r="I16" i="3"/>
  <c r="Q16" i="3"/>
  <c r="C16" i="2" s="1"/>
  <c r="N16" i="3"/>
  <c r="R16" i="3"/>
  <c r="D16" i="2" s="1"/>
  <c r="A16" i="3"/>
  <c r="D16" i="3"/>
  <c r="I15" i="3"/>
  <c r="N15" i="3"/>
  <c r="R15" i="3"/>
  <c r="D15" i="2" s="1"/>
  <c r="A15" i="3"/>
  <c r="D15" i="3"/>
  <c r="I14" i="3"/>
  <c r="Q14" i="3" s="1"/>
  <c r="C14" i="2" s="1"/>
  <c r="N14" i="3"/>
  <c r="R14" i="3" s="1"/>
  <c r="D14" i="2" s="1"/>
  <c r="F14" i="2" s="1"/>
  <c r="P14" i="2" s="1"/>
  <c r="A14" i="3"/>
  <c r="P14" i="3" s="1"/>
  <c r="B14" i="2" s="1"/>
  <c r="D14" i="3"/>
  <c r="I13" i="3"/>
  <c r="Q13" i="3" s="1"/>
  <c r="C13" i="2" s="1"/>
  <c r="N13" i="3"/>
  <c r="R13" i="3"/>
  <c r="D13" i="2" s="1"/>
  <c r="F13" i="2" s="1"/>
  <c r="P13" i="2" s="1"/>
  <c r="A13" i="3"/>
  <c r="D13" i="3"/>
  <c r="P13" i="3"/>
  <c r="B13" i="2" s="1"/>
  <c r="I12" i="3"/>
  <c r="Q12" i="3"/>
  <c r="C12" i="2" s="1"/>
  <c r="N12" i="3"/>
  <c r="R12" i="3"/>
  <c r="D12" i="2" s="1"/>
  <c r="F12" i="2" s="1"/>
  <c r="A12" i="3"/>
  <c r="D12" i="3"/>
  <c r="P12" i="3"/>
  <c r="B12" i="2" s="1"/>
  <c r="I11" i="3"/>
  <c r="Q11" i="3"/>
  <c r="C11" i="2" s="1"/>
  <c r="N11" i="3"/>
  <c r="A11" i="3"/>
  <c r="P11" i="3" s="1"/>
  <c r="B11" i="2" s="1"/>
  <c r="D11" i="3"/>
  <c r="I10" i="3"/>
  <c r="Q10" i="3" s="1"/>
  <c r="C10" i="2" s="1"/>
  <c r="N10" i="3"/>
  <c r="R10" i="3" s="1"/>
  <c r="D10" i="2" s="1"/>
  <c r="A10" i="3"/>
  <c r="D10" i="3"/>
  <c r="P10" i="3"/>
  <c r="B10" i="2" s="1"/>
  <c r="I9" i="3"/>
  <c r="Q9" i="3"/>
  <c r="C9" i="2" s="1"/>
  <c r="N9" i="3"/>
  <c r="R9" i="3"/>
  <c r="D9" i="2" s="1"/>
  <c r="A9" i="3"/>
  <c r="D9" i="3"/>
  <c r="P9" i="3"/>
  <c r="B9" i="2" s="1"/>
  <c r="I8" i="3"/>
  <c r="Q8" i="3"/>
  <c r="C8" i="2" s="1"/>
  <c r="N8" i="3"/>
  <c r="R8" i="3"/>
  <c r="D8" i="2" s="1"/>
  <c r="A8" i="3"/>
  <c r="P8" i="3" s="1"/>
  <c r="B8" i="2" s="1"/>
  <c r="D8" i="3"/>
  <c r="I7" i="3"/>
  <c r="N7" i="3"/>
  <c r="R7" i="3"/>
  <c r="D7" i="2" s="1"/>
  <c r="A7" i="3"/>
  <c r="D7" i="3"/>
  <c r="I6" i="3"/>
  <c r="Q6" i="3" s="1"/>
  <c r="C6" i="2" s="1"/>
  <c r="N6" i="3"/>
  <c r="R6" i="3" s="1"/>
  <c r="D6" i="2" s="1"/>
  <c r="A6" i="3"/>
  <c r="P6" i="3" s="1"/>
  <c r="D6" i="3"/>
  <c r="B6" i="2"/>
  <c r="I5" i="3"/>
  <c r="Q5" i="3"/>
  <c r="C5" i="2"/>
  <c r="N5" i="3"/>
  <c r="R5" i="3"/>
  <c r="D5" i="2"/>
  <c r="A5" i="3"/>
  <c r="D5" i="3"/>
  <c r="P5" i="3"/>
  <c r="B5" i="2" s="1"/>
  <c r="I4" i="3"/>
  <c r="Q4" i="3"/>
  <c r="C4" i="2" s="1"/>
  <c r="N4" i="3"/>
  <c r="R4" i="3"/>
  <c r="D4" i="2" s="1"/>
  <c r="A4" i="3"/>
  <c r="D4" i="3"/>
  <c r="P4" i="3"/>
  <c r="B4" i="2" s="1"/>
  <c r="I3" i="3"/>
  <c r="N3" i="3"/>
  <c r="R3" i="3" s="1"/>
  <c r="D3" i="2" s="1"/>
  <c r="A3" i="3"/>
  <c r="P3" i="3" s="1"/>
  <c r="B3" i="2" s="1"/>
  <c r="D3" i="3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B105" i="2"/>
  <c r="C105" i="2"/>
  <c r="D105" i="2"/>
  <c r="R83" i="3" l="1"/>
  <c r="D83" i="2" s="1"/>
  <c r="R83" i="9"/>
  <c r="D83" i="16" s="1"/>
  <c r="R91" i="3"/>
  <c r="D91" i="2" s="1"/>
  <c r="R93" i="3"/>
  <c r="D93" i="2" s="1"/>
  <c r="F93" i="2" s="1"/>
  <c r="P93" i="2" s="1"/>
  <c r="R85" i="3"/>
  <c r="D85" i="2" s="1"/>
  <c r="F85" i="2" s="1"/>
  <c r="P85" i="2" s="1"/>
  <c r="R76" i="3"/>
  <c r="D76" i="2" s="1"/>
  <c r="F76" i="2" s="1"/>
  <c r="P76" i="2" s="1"/>
  <c r="R100" i="3"/>
  <c r="D100" i="2" s="1"/>
  <c r="F100" i="2" s="1"/>
  <c r="P100" i="2" s="1"/>
  <c r="Q72" i="9"/>
  <c r="C72" i="16" s="1"/>
  <c r="Q80" i="9"/>
  <c r="C80" i="16" s="1"/>
  <c r="Q61" i="9"/>
  <c r="C61" i="16" s="1"/>
  <c r="Q66" i="9"/>
  <c r="C66" i="16" s="1"/>
  <c r="Q81" i="9"/>
  <c r="C81" i="16" s="1"/>
  <c r="Q59" i="9"/>
  <c r="C59" i="16" s="1"/>
  <c r="R59" i="9"/>
  <c r="D59" i="16" s="1"/>
  <c r="P74" i="9"/>
  <c r="B74" i="16" s="1"/>
  <c r="P82" i="9"/>
  <c r="B82" i="16" s="1"/>
  <c r="P102" i="9"/>
  <c r="B102" i="16" s="1"/>
  <c r="F101" i="16"/>
  <c r="P101" i="16" s="1"/>
  <c r="P68" i="9"/>
  <c r="B68" i="16" s="1"/>
  <c r="P67" i="9"/>
  <c r="B67" i="16" s="1"/>
  <c r="P83" i="9"/>
  <c r="B83" i="16" s="1"/>
  <c r="P73" i="3"/>
  <c r="B73" i="2" s="1"/>
  <c r="P81" i="3"/>
  <c r="B81" i="2" s="1"/>
  <c r="P89" i="3"/>
  <c r="B89" i="2" s="1"/>
  <c r="P76" i="3"/>
  <c r="B76" i="2" s="1"/>
  <c r="P74" i="3"/>
  <c r="B74" i="2" s="1"/>
  <c r="P77" i="3"/>
  <c r="B77" i="2" s="1"/>
  <c r="P85" i="3"/>
  <c r="B85" i="2" s="1"/>
  <c r="P93" i="3"/>
  <c r="B93" i="2" s="1"/>
  <c r="P101" i="3"/>
  <c r="B101" i="2" s="1"/>
  <c r="F101" i="2" s="1"/>
  <c r="P101" i="2" s="1"/>
  <c r="E27" i="2"/>
  <c r="F6" i="2"/>
  <c r="P6" i="2" s="1"/>
  <c r="F49" i="2"/>
  <c r="P49" i="2" s="1"/>
  <c r="E13" i="2"/>
  <c r="F17" i="2"/>
  <c r="P17" i="2" s="1"/>
  <c r="F28" i="2"/>
  <c r="P28" i="2" s="1"/>
  <c r="F29" i="2"/>
  <c r="P29" i="2" s="1"/>
  <c r="F36" i="2"/>
  <c r="P36" i="2" s="1"/>
  <c r="F46" i="2"/>
  <c r="P46" i="2" s="1"/>
  <c r="E24" i="2"/>
  <c r="P27" i="2"/>
  <c r="F4" i="2"/>
  <c r="P4" i="2" s="1"/>
  <c r="E32" i="2"/>
  <c r="G32" i="2" s="1"/>
  <c r="I32" i="2" s="1"/>
  <c r="K32" i="2" s="1"/>
  <c r="M32" i="2" s="1"/>
  <c r="B33" i="1" s="1"/>
  <c r="H33" i="1" s="1"/>
  <c r="B32" i="12" s="1"/>
  <c r="P87" i="3"/>
  <c r="B87" i="2" s="1"/>
  <c r="R94" i="3"/>
  <c r="D94" i="2" s="1"/>
  <c r="P53" i="3"/>
  <c r="B53" i="2" s="1"/>
  <c r="F53" i="2" s="1"/>
  <c r="Q61" i="3"/>
  <c r="C61" i="2" s="1"/>
  <c r="F45" i="16"/>
  <c r="P45" i="16" s="1"/>
  <c r="R89" i="9"/>
  <c r="D89" i="16" s="1"/>
  <c r="F89" i="16" s="1"/>
  <c r="R78" i="3"/>
  <c r="D78" i="2" s="1"/>
  <c r="P86" i="3"/>
  <c r="B86" i="2" s="1"/>
  <c r="Q93" i="3"/>
  <c r="C93" i="2" s="1"/>
  <c r="Q101" i="3"/>
  <c r="C101" i="2" s="1"/>
  <c r="R86" i="3"/>
  <c r="D86" i="2" s="1"/>
  <c r="F86" i="2" s="1"/>
  <c r="P86" i="2" s="1"/>
  <c r="P95" i="3"/>
  <c r="B95" i="2" s="1"/>
  <c r="R60" i="3"/>
  <c r="D60" i="2" s="1"/>
  <c r="F60" i="2" s="1"/>
  <c r="P60" i="2" s="1"/>
  <c r="R64" i="3"/>
  <c r="D64" i="2" s="1"/>
  <c r="R68" i="3"/>
  <c r="D68" i="2" s="1"/>
  <c r="P71" i="3"/>
  <c r="B71" i="2" s="1"/>
  <c r="Q77" i="3"/>
  <c r="C77" i="2" s="1"/>
  <c r="P70" i="9"/>
  <c r="B70" i="16" s="1"/>
  <c r="R102" i="9"/>
  <c r="D102" i="16" s="1"/>
  <c r="F102" i="16" s="1"/>
  <c r="P102" i="16" s="1"/>
  <c r="Q55" i="3"/>
  <c r="C55" i="2" s="1"/>
  <c r="Q59" i="3"/>
  <c r="C59" i="2" s="1"/>
  <c r="R70" i="3"/>
  <c r="D70" i="2" s="1"/>
  <c r="F70" i="2" s="1"/>
  <c r="P70" i="2" s="1"/>
  <c r="P79" i="3"/>
  <c r="B79" i="2" s="1"/>
  <c r="P103" i="3"/>
  <c r="B103" i="2" s="1"/>
  <c r="P55" i="9"/>
  <c r="B55" i="16" s="1"/>
  <c r="F72" i="2"/>
  <c r="P72" i="2" s="1"/>
  <c r="P63" i="9"/>
  <c r="B63" i="16" s="1"/>
  <c r="P69" i="9"/>
  <c r="B69" i="16" s="1"/>
  <c r="R82" i="9"/>
  <c r="D82" i="16" s="1"/>
  <c r="F82" i="16" s="1"/>
  <c r="R88" i="9"/>
  <c r="D88" i="16" s="1"/>
  <c r="F88" i="16" s="1"/>
  <c r="E88" i="16" s="1"/>
  <c r="R66" i="9"/>
  <c r="D66" i="16" s="1"/>
  <c r="Q53" i="9"/>
  <c r="C53" i="16" s="1"/>
  <c r="P47" i="9"/>
  <c r="B47" i="16" s="1"/>
  <c r="Q96" i="9"/>
  <c r="C96" i="16" s="1"/>
  <c r="F49" i="16"/>
  <c r="P49" i="16" s="1"/>
  <c r="R61" i="9"/>
  <c r="D61" i="16" s="1"/>
  <c r="F61" i="16" s="1"/>
  <c r="P61" i="16" s="1"/>
  <c r="Q63" i="9"/>
  <c r="C63" i="16" s="1"/>
  <c r="R81" i="9"/>
  <c r="D81" i="16" s="1"/>
  <c r="F81" i="16" s="1"/>
  <c r="R87" i="9"/>
  <c r="D87" i="16" s="1"/>
  <c r="F87" i="16" s="1"/>
  <c r="P98" i="9"/>
  <c r="B98" i="16" s="1"/>
  <c r="F51" i="2"/>
  <c r="R67" i="9"/>
  <c r="D67" i="16" s="1"/>
  <c r="R80" i="9"/>
  <c r="D80" i="16" s="1"/>
  <c r="P87" i="9"/>
  <c r="B87" i="16" s="1"/>
  <c r="R98" i="9"/>
  <c r="D98" i="16" s="1"/>
  <c r="F98" i="16" s="1"/>
  <c r="P98" i="16" s="1"/>
  <c r="Q68" i="9"/>
  <c r="C68" i="16" s="1"/>
  <c r="R95" i="9"/>
  <c r="D95" i="16" s="1"/>
  <c r="F95" i="16" s="1"/>
  <c r="R44" i="9"/>
  <c r="D44" i="16" s="1"/>
  <c r="Q60" i="9"/>
  <c r="C60" i="16" s="1"/>
  <c r="Q67" i="9"/>
  <c r="C67" i="16" s="1"/>
  <c r="Q73" i="9"/>
  <c r="C73" i="16" s="1"/>
  <c r="P58" i="9"/>
  <c r="B58" i="16" s="1"/>
  <c r="Q62" i="9"/>
  <c r="C62" i="16" s="1"/>
  <c r="R68" i="9"/>
  <c r="D68" i="16" s="1"/>
  <c r="F68" i="16" s="1"/>
  <c r="Q85" i="9"/>
  <c r="C85" i="16" s="1"/>
  <c r="P91" i="9"/>
  <c r="B91" i="16" s="1"/>
  <c r="Q93" i="9"/>
  <c r="C93" i="16" s="1"/>
  <c r="R46" i="9"/>
  <c r="D46" i="16" s="1"/>
  <c r="F46" i="16" s="1"/>
  <c r="P46" i="16" s="1"/>
  <c r="P57" i="9"/>
  <c r="B57" i="16" s="1"/>
  <c r="P80" i="9"/>
  <c r="B80" i="16" s="1"/>
  <c r="Q103" i="9"/>
  <c r="C103" i="16" s="1"/>
  <c r="R56" i="3"/>
  <c r="D56" i="2" s="1"/>
  <c r="F56" i="2" s="1"/>
  <c r="P56" i="2" s="1"/>
  <c r="P77" i="9"/>
  <c r="B77" i="16" s="1"/>
  <c r="Q77" i="9"/>
  <c r="C77" i="16" s="1"/>
  <c r="Q82" i="9"/>
  <c r="C82" i="16" s="1"/>
  <c r="P52" i="9"/>
  <c r="B52" i="16" s="1"/>
  <c r="R54" i="9"/>
  <c r="D54" i="16" s="1"/>
  <c r="F54" i="16" s="1"/>
  <c r="Q57" i="9"/>
  <c r="C57" i="16" s="1"/>
  <c r="P64" i="9"/>
  <c r="B64" i="16" s="1"/>
  <c r="Q74" i="9"/>
  <c r="C74" i="16" s="1"/>
  <c r="P90" i="9"/>
  <c r="B90" i="16" s="1"/>
  <c r="Q94" i="9"/>
  <c r="C94" i="16" s="1"/>
  <c r="P100" i="9"/>
  <c r="B100" i="16" s="1"/>
  <c r="F100" i="16" s="1"/>
  <c r="P100" i="16" s="1"/>
  <c r="P104" i="9"/>
  <c r="B104" i="16" s="1"/>
  <c r="F104" i="16" s="1"/>
  <c r="P104" i="16" s="1"/>
  <c r="Q44" i="9"/>
  <c r="C44" i="16" s="1"/>
  <c r="R48" i="9"/>
  <c r="D48" i="16" s="1"/>
  <c r="Q56" i="9"/>
  <c r="C56" i="16" s="1"/>
  <c r="P62" i="9"/>
  <c r="B62" i="16" s="1"/>
  <c r="P76" i="9"/>
  <c r="B76" i="16" s="1"/>
  <c r="Q78" i="9"/>
  <c r="C78" i="16" s="1"/>
  <c r="P84" i="9"/>
  <c r="B84" i="16" s="1"/>
  <c r="Q84" i="9"/>
  <c r="C84" i="16" s="1"/>
  <c r="Q89" i="9"/>
  <c r="C89" i="16" s="1"/>
  <c r="Q97" i="9"/>
  <c r="C97" i="16" s="1"/>
  <c r="P75" i="9"/>
  <c r="B75" i="16" s="1"/>
  <c r="R74" i="3"/>
  <c r="D74" i="2" s="1"/>
  <c r="F74" i="2" s="1"/>
  <c r="P74" i="2" s="1"/>
  <c r="H13" i="2"/>
  <c r="J13" i="2" s="1"/>
  <c r="L13" i="2" s="1"/>
  <c r="G13" i="2"/>
  <c r="I13" i="2" s="1"/>
  <c r="K13" i="2" s="1"/>
  <c r="M13" i="2" s="1"/>
  <c r="B14" i="1" s="1"/>
  <c r="H14" i="1" s="1"/>
  <c r="B13" i="12" s="1"/>
  <c r="P12" i="2"/>
  <c r="E12" i="2"/>
  <c r="E4" i="2"/>
  <c r="Q7" i="3"/>
  <c r="C7" i="2" s="1"/>
  <c r="F8" i="2"/>
  <c r="P8" i="2" s="1"/>
  <c r="F10" i="2"/>
  <c r="P10" i="2" s="1"/>
  <c r="P16" i="3"/>
  <c r="B16" i="2" s="1"/>
  <c r="F16" i="2" s="1"/>
  <c r="H27" i="2"/>
  <c r="J27" i="2" s="1"/>
  <c r="L27" i="2" s="1"/>
  <c r="G27" i="2"/>
  <c r="I27" i="2" s="1"/>
  <c r="K27" i="2" s="1"/>
  <c r="M27" i="2" s="1"/>
  <c r="B28" i="1" s="1"/>
  <c r="H28" i="1" s="1"/>
  <c r="B27" i="12" s="1"/>
  <c r="F3" i="2"/>
  <c r="P3" i="2" s="1"/>
  <c r="Q15" i="3"/>
  <c r="C15" i="2" s="1"/>
  <c r="F18" i="2"/>
  <c r="P18" i="2" s="1"/>
  <c r="G24" i="2"/>
  <c r="I24" i="2" s="1"/>
  <c r="K24" i="2" s="1"/>
  <c r="M24" i="2" s="1"/>
  <c r="B25" i="1" s="1"/>
  <c r="H25" i="1" s="1"/>
  <c r="B24" i="12" s="1"/>
  <c r="H24" i="2"/>
  <c r="J24" i="2" s="1"/>
  <c r="L24" i="2" s="1"/>
  <c r="E6" i="2"/>
  <c r="E17" i="2"/>
  <c r="F21" i="2"/>
  <c r="F5" i="2"/>
  <c r="P5" i="2" s="1"/>
  <c r="Q3" i="3"/>
  <c r="C3" i="2" s="1"/>
  <c r="P7" i="3"/>
  <c r="B7" i="2" s="1"/>
  <c r="F7" i="2"/>
  <c r="P7" i="2" s="1"/>
  <c r="E14" i="2"/>
  <c r="P15" i="3"/>
  <c r="B15" i="2" s="1"/>
  <c r="F15" i="2" s="1"/>
  <c r="P15" i="2" s="1"/>
  <c r="R19" i="3"/>
  <c r="D19" i="2" s="1"/>
  <c r="F19" i="2" s="1"/>
  <c r="P19" i="2" s="1"/>
  <c r="H14" i="16"/>
  <c r="J14" i="16" s="1"/>
  <c r="L14" i="16" s="1"/>
  <c r="G14" i="16"/>
  <c r="I14" i="16" s="1"/>
  <c r="K14" i="16" s="1"/>
  <c r="M14" i="16" s="1"/>
  <c r="B14" i="6" s="1"/>
  <c r="H14" i="6" s="1"/>
  <c r="E13" i="12" s="1"/>
  <c r="H13" i="12" s="1"/>
  <c r="F9" i="2"/>
  <c r="P9" i="2" s="1"/>
  <c r="R11" i="3"/>
  <c r="D11" i="2" s="1"/>
  <c r="F11" i="2" s="1"/>
  <c r="P11" i="2" s="1"/>
  <c r="F20" i="2"/>
  <c r="P33" i="3"/>
  <c r="B33" i="2" s="1"/>
  <c r="F33" i="2" s="1"/>
  <c r="P33" i="2" s="1"/>
  <c r="F38" i="2"/>
  <c r="P38" i="2" s="1"/>
  <c r="P22" i="3"/>
  <c r="B22" i="2" s="1"/>
  <c r="F22" i="2" s="1"/>
  <c r="P26" i="3"/>
  <c r="B26" i="2" s="1"/>
  <c r="F26" i="2" s="1"/>
  <c r="P26" i="2" s="1"/>
  <c r="Q30" i="3"/>
  <c r="C30" i="2" s="1"/>
  <c r="P31" i="3"/>
  <c r="B31" i="2" s="1"/>
  <c r="F31" i="2" s="1"/>
  <c r="F43" i="2"/>
  <c r="P43" i="2" s="1"/>
  <c r="E48" i="2"/>
  <c r="F35" i="2"/>
  <c r="E49" i="2"/>
  <c r="E28" i="2"/>
  <c r="E29" i="2"/>
  <c r="P30" i="3"/>
  <c r="B30" i="2" s="1"/>
  <c r="Q33" i="3"/>
  <c r="C33" i="2" s="1"/>
  <c r="P34" i="3"/>
  <c r="B34" i="2" s="1"/>
  <c r="F34" i="2" s="1"/>
  <c r="Q38" i="3"/>
  <c r="C38" i="2" s="1"/>
  <c r="P39" i="3"/>
  <c r="B39" i="2" s="1"/>
  <c r="F39" i="2" s="1"/>
  <c r="P42" i="3"/>
  <c r="B42" i="2" s="1"/>
  <c r="F25" i="2"/>
  <c r="P25" i="2" s="1"/>
  <c r="F30" i="2"/>
  <c r="P30" i="2" s="1"/>
  <c r="R37" i="3"/>
  <c r="D37" i="2" s="1"/>
  <c r="F37" i="2" s="1"/>
  <c r="P37" i="2" s="1"/>
  <c r="F40" i="2"/>
  <c r="P40" i="2" s="1"/>
  <c r="E43" i="2"/>
  <c r="P23" i="3"/>
  <c r="B23" i="2" s="1"/>
  <c r="F23" i="2" s="1"/>
  <c r="Q52" i="3"/>
  <c r="C52" i="2" s="1"/>
  <c r="F58" i="2"/>
  <c r="P58" i="2" s="1"/>
  <c r="P41" i="3"/>
  <c r="B41" i="2" s="1"/>
  <c r="F41" i="2" s="1"/>
  <c r="R50" i="3"/>
  <c r="D50" i="2" s="1"/>
  <c r="F50" i="2" s="1"/>
  <c r="P50" i="2" s="1"/>
  <c r="R42" i="3"/>
  <c r="D42" i="2" s="1"/>
  <c r="R44" i="3"/>
  <c r="D44" i="2" s="1"/>
  <c r="F44" i="2" s="1"/>
  <c r="P44" i="2" s="1"/>
  <c r="Q46" i="3"/>
  <c r="C46" i="2" s="1"/>
  <c r="F52" i="2"/>
  <c r="P52" i="2" s="1"/>
  <c r="F59" i="2"/>
  <c r="F64" i="2"/>
  <c r="P45" i="3"/>
  <c r="B45" i="2" s="1"/>
  <c r="F45" i="2" s="1"/>
  <c r="P47" i="3"/>
  <c r="B47" i="2" s="1"/>
  <c r="F47" i="2" s="1"/>
  <c r="P61" i="3"/>
  <c r="B61" i="2" s="1"/>
  <c r="R62" i="3"/>
  <c r="D62" i="2" s="1"/>
  <c r="F62" i="2" s="1"/>
  <c r="P62" i="2" s="1"/>
  <c r="F54" i="2"/>
  <c r="P54" i="2" s="1"/>
  <c r="F61" i="2"/>
  <c r="P61" i="2" s="1"/>
  <c r="P63" i="3"/>
  <c r="B63" i="2" s="1"/>
  <c r="F63" i="2" s="1"/>
  <c r="P67" i="3"/>
  <c r="B67" i="2" s="1"/>
  <c r="F67" i="2" s="1"/>
  <c r="P67" i="2" s="1"/>
  <c r="P57" i="3"/>
  <c r="B57" i="2" s="1"/>
  <c r="F57" i="2" s="1"/>
  <c r="P92" i="3"/>
  <c r="B92" i="2" s="1"/>
  <c r="R88" i="3"/>
  <c r="D88" i="2" s="1"/>
  <c r="R96" i="3"/>
  <c r="D96" i="2" s="1"/>
  <c r="F96" i="2" s="1"/>
  <c r="P96" i="2" s="1"/>
  <c r="P97" i="3"/>
  <c r="B97" i="2" s="1"/>
  <c r="E60" i="2"/>
  <c r="P55" i="3"/>
  <c r="B55" i="2" s="1"/>
  <c r="F55" i="2" s="1"/>
  <c r="P55" i="2" s="1"/>
  <c r="Q62" i="3"/>
  <c r="C62" i="2" s="1"/>
  <c r="E62" i="2" s="1"/>
  <c r="F68" i="2"/>
  <c r="P68" i="2" s="1"/>
  <c r="F97" i="2"/>
  <c r="P97" i="2" s="1"/>
  <c r="R66" i="3"/>
  <c r="D66" i="2" s="1"/>
  <c r="F66" i="2" s="1"/>
  <c r="P66" i="2" s="1"/>
  <c r="P65" i="3"/>
  <c r="B65" i="2" s="1"/>
  <c r="F65" i="2" s="1"/>
  <c r="F80" i="2"/>
  <c r="P80" i="2" s="1"/>
  <c r="F82" i="2"/>
  <c r="P82" i="2" s="1"/>
  <c r="P88" i="3"/>
  <c r="B88" i="2" s="1"/>
  <c r="P96" i="3"/>
  <c r="B96" i="2" s="1"/>
  <c r="P104" i="3"/>
  <c r="B104" i="2" s="1"/>
  <c r="F104" i="2" s="1"/>
  <c r="P104" i="2" s="1"/>
  <c r="F84" i="2"/>
  <c r="P84" i="2" s="1"/>
  <c r="R92" i="3"/>
  <c r="D92" i="2" s="1"/>
  <c r="Q99" i="3"/>
  <c r="C99" i="2" s="1"/>
  <c r="E7" i="16"/>
  <c r="P7" i="16"/>
  <c r="F6" i="16"/>
  <c r="P6" i="16" s="1"/>
  <c r="R75" i="3"/>
  <c r="D75" i="2" s="1"/>
  <c r="F75" i="2" s="1"/>
  <c r="P75" i="2" s="1"/>
  <c r="R89" i="3"/>
  <c r="D89" i="2" s="1"/>
  <c r="F89" i="2" s="1"/>
  <c r="P89" i="2" s="1"/>
  <c r="P83" i="3"/>
  <c r="B83" i="2" s="1"/>
  <c r="F83" i="2" s="1"/>
  <c r="P91" i="3"/>
  <c r="B91" i="2" s="1"/>
  <c r="F91" i="2" s="1"/>
  <c r="P99" i="3"/>
  <c r="B99" i="2" s="1"/>
  <c r="F99" i="2" s="1"/>
  <c r="P99" i="2" s="1"/>
  <c r="R71" i="3"/>
  <c r="D71" i="2" s="1"/>
  <c r="R79" i="3"/>
  <c r="D79" i="2" s="1"/>
  <c r="R87" i="3"/>
  <c r="D87" i="2" s="1"/>
  <c r="R95" i="3"/>
  <c r="D95" i="2" s="1"/>
  <c r="F95" i="2" s="1"/>
  <c r="P95" i="2" s="1"/>
  <c r="R103" i="3"/>
  <c r="D103" i="2" s="1"/>
  <c r="F103" i="2" s="1"/>
  <c r="P103" i="2" s="1"/>
  <c r="Q94" i="3"/>
  <c r="C94" i="2" s="1"/>
  <c r="F10" i="16"/>
  <c r="P10" i="16" s="1"/>
  <c r="P18" i="16"/>
  <c r="E18" i="16"/>
  <c r="R73" i="3"/>
  <c r="D73" i="2" s="1"/>
  <c r="F73" i="2" s="1"/>
  <c r="P73" i="2" s="1"/>
  <c r="R81" i="3"/>
  <c r="D81" i="2" s="1"/>
  <c r="F81" i="2" s="1"/>
  <c r="P81" i="2" s="1"/>
  <c r="H107" i="12"/>
  <c r="E8" i="16"/>
  <c r="O12" i="16"/>
  <c r="D12" i="6" s="1"/>
  <c r="J12" i="6" s="1"/>
  <c r="G11" i="12" s="1"/>
  <c r="N12" i="16"/>
  <c r="C12" i="6" s="1"/>
  <c r="I12" i="6" s="1"/>
  <c r="F11" i="12" s="1"/>
  <c r="P15" i="16"/>
  <c r="E15" i="16"/>
  <c r="P17" i="16"/>
  <c r="E17" i="16"/>
  <c r="P78" i="3"/>
  <c r="B78" i="2" s="1"/>
  <c r="P94" i="3"/>
  <c r="B94" i="2" s="1"/>
  <c r="P102" i="3"/>
  <c r="B102" i="2" s="1"/>
  <c r="R90" i="3"/>
  <c r="D90" i="2" s="1"/>
  <c r="R98" i="3"/>
  <c r="D98" i="2" s="1"/>
  <c r="F98" i="2" s="1"/>
  <c r="P98" i="2" s="1"/>
  <c r="Q97" i="3"/>
  <c r="C97" i="2" s="1"/>
  <c r="F16" i="16"/>
  <c r="P16" i="16" s="1"/>
  <c r="R102" i="3"/>
  <c r="D102" i="2" s="1"/>
  <c r="F11" i="16"/>
  <c r="P69" i="3"/>
  <c r="B69" i="2" s="1"/>
  <c r="F69" i="2" s="1"/>
  <c r="R77" i="3"/>
  <c r="D77" i="2" s="1"/>
  <c r="P90" i="3"/>
  <c r="B90" i="2" s="1"/>
  <c r="F8" i="16"/>
  <c r="P8" i="16" s="1"/>
  <c r="E16" i="16"/>
  <c r="P5" i="9"/>
  <c r="B5" i="16" s="1"/>
  <c r="F5" i="16" s="1"/>
  <c r="G38" i="16"/>
  <c r="I38" i="16" s="1"/>
  <c r="K38" i="16" s="1"/>
  <c r="M38" i="16" s="1"/>
  <c r="H38" i="16"/>
  <c r="J38" i="16" s="1"/>
  <c r="L38" i="16" s="1"/>
  <c r="R3" i="9"/>
  <c r="D3" i="16" s="1"/>
  <c r="F3" i="16" s="1"/>
  <c r="E3" i="16" s="1"/>
  <c r="G3" i="16" s="1"/>
  <c r="I3" i="16" s="1"/>
  <c r="K3" i="16" s="1"/>
  <c r="M3" i="16" s="1"/>
  <c r="Q4" i="9"/>
  <c r="C4" i="16" s="1"/>
  <c r="R9" i="9"/>
  <c r="D9" i="16" s="1"/>
  <c r="F9" i="16" s="1"/>
  <c r="P9" i="16" s="1"/>
  <c r="F19" i="16"/>
  <c r="P19" i="16" s="1"/>
  <c r="F20" i="16"/>
  <c r="P20" i="16" s="1"/>
  <c r="E25" i="16"/>
  <c r="E20" i="16"/>
  <c r="E23" i="16"/>
  <c r="F27" i="16"/>
  <c r="P27" i="16" s="1"/>
  <c r="P4" i="9"/>
  <c r="B4" i="16" s="1"/>
  <c r="F4" i="16" s="1"/>
  <c r="P4" i="16" s="1"/>
  <c r="Q13" i="9"/>
  <c r="C13" i="16" s="1"/>
  <c r="E13" i="16" s="1"/>
  <c r="F21" i="16"/>
  <c r="P21" i="16" s="1"/>
  <c r="E22" i="16"/>
  <c r="G35" i="16"/>
  <c r="I35" i="16" s="1"/>
  <c r="K35" i="16" s="1"/>
  <c r="M35" i="16" s="1"/>
  <c r="B35" i="6" s="1"/>
  <c r="H35" i="6" s="1"/>
  <c r="E34" i="12" s="1"/>
  <c r="H35" i="16"/>
  <c r="J35" i="16" s="1"/>
  <c r="L35" i="16" s="1"/>
  <c r="E19" i="16"/>
  <c r="F24" i="16"/>
  <c r="P24" i="16" s="1"/>
  <c r="H26" i="16"/>
  <c r="J26" i="16" s="1"/>
  <c r="L26" i="16" s="1"/>
  <c r="F29" i="16"/>
  <c r="P29" i="16" s="1"/>
  <c r="F28" i="16"/>
  <c r="P28" i="16" s="1"/>
  <c r="E37" i="16"/>
  <c r="Q30" i="9"/>
  <c r="C30" i="16" s="1"/>
  <c r="E30" i="16" s="1"/>
  <c r="F32" i="16"/>
  <c r="P32" i="16" s="1"/>
  <c r="F41" i="16"/>
  <c r="P41" i="16" s="1"/>
  <c r="E33" i="16"/>
  <c r="P30" i="9"/>
  <c r="B30" i="16" s="1"/>
  <c r="F30" i="16" s="1"/>
  <c r="P30" i="16" s="1"/>
  <c r="E31" i="16"/>
  <c r="B26" i="6"/>
  <c r="H26" i="6" s="1"/>
  <c r="E25" i="12" s="1"/>
  <c r="E32" i="16"/>
  <c r="F39" i="16"/>
  <c r="P39" i="16" s="1"/>
  <c r="Q21" i="9"/>
  <c r="C21" i="16" s="1"/>
  <c r="Q29" i="9"/>
  <c r="C29" i="16" s="1"/>
  <c r="E29" i="16" s="1"/>
  <c r="Q43" i="9"/>
  <c r="C43" i="16" s="1"/>
  <c r="Q50" i="9"/>
  <c r="C50" i="16" s="1"/>
  <c r="P53" i="9"/>
  <c r="B53" i="16" s="1"/>
  <c r="P60" i="9"/>
  <c r="B60" i="16" s="1"/>
  <c r="P93" i="9"/>
  <c r="B93" i="16" s="1"/>
  <c r="R40" i="9"/>
  <c r="D40" i="16" s="1"/>
  <c r="F40" i="16" s="1"/>
  <c r="P40" i="16" s="1"/>
  <c r="P50" i="9"/>
  <c r="B50" i="16" s="1"/>
  <c r="P59" i="9"/>
  <c r="B59" i="16" s="1"/>
  <c r="P65" i="9"/>
  <c r="B65" i="16" s="1"/>
  <c r="Q65" i="9"/>
  <c r="C65" i="16" s="1"/>
  <c r="Q70" i="9"/>
  <c r="C70" i="16" s="1"/>
  <c r="Q90" i="9"/>
  <c r="C90" i="16" s="1"/>
  <c r="Q101" i="9"/>
  <c r="C101" i="16" s="1"/>
  <c r="R103" i="9"/>
  <c r="D103" i="16" s="1"/>
  <c r="F103" i="16" s="1"/>
  <c r="P103" i="16" s="1"/>
  <c r="F42" i="16"/>
  <c r="P42" i="16" s="1"/>
  <c r="F72" i="16"/>
  <c r="E72" i="16" s="1"/>
  <c r="H72" i="16" s="1"/>
  <c r="J72" i="16" s="1"/>
  <c r="L72" i="16" s="1"/>
  <c r="O72" i="16" s="1"/>
  <c r="Q76" i="9"/>
  <c r="C76" i="16" s="1"/>
  <c r="P79" i="9"/>
  <c r="B79" i="16" s="1"/>
  <c r="F83" i="16"/>
  <c r="P83" i="16" s="1"/>
  <c r="Q83" i="9"/>
  <c r="C83" i="16" s="1"/>
  <c r="P86" i="9"/>
  <c r="B86" i="16" s="1"/>
  <c r="F34" i="16"/>
  <c r="P34" i="16" s="1"/>
  <c r="P43" i="9"/>
  <c r="B43" i="16" s="1"/>
  <c r="F43" i="16" s="1"/>
  <c r="P43" i="16" s="1"/>
  <c r="R73" i="9"/>
  <c r="D73" i="16" s="1"/>
  <c r="F73" i="16" s="1"/>
  <c r="R74" i="9"/>
  <c r="D74" i="16" s="1"/>
  <c r="F74" i="16" s="1"/>
  <c r="P74" i="16" s="1"/>
  <c r="P92" i="9"/>
  <c r="B92" i="16" s="1"/>
  <c r="Q92" i="9"/>
  <c r="C92" i="16" s="1"/>
  <c r="R96" i="9"/>
  <c r="D96" i="16" s="1"/>
  <c r="F96" i="16" s="1"/>
  <c r="R97" i="9"/>
  <c r="D97" i="16" s="1"/>
  <c r="F97" i="16" s="1"/>
  <c r="E97" i="16" s="1"/>
  <c r="P99" i="9"/>
  <c r="B99" i="16" s="1"/>
  <c r="Q99" i="9"/>
  <c r="C99" i="16" s="1"/>
  <c r="E41" i="16"/>
  <c r="P44" i="9"/>
  <c r="B44" i="16" s="1"/>
  <c r="F44" i="16" s="1"/>
  <c r="F47" i="16"/>
  <c r="P47" i="16" s="1"/>
  <c r="F48" i="16"/>
  <c r="P48" i="16" s="1"/>
  <c r="Q49" i="9"/>
  <c r="C49" i="16" s="1"/>
  <c r="Q58" i="9"/>
  <c r="C58" i="16" s="1"/>
  <c r="Q64" i="9"/>
  <c r="C64" i="16" s="1"/>
  <c r="Q69" i="9"/>
  <c r="C69" i="16" s="1"/>
  <c r="P78" i="9"/>
  <c r="B78" i="16" s="1"/>
  <c r="P85" i="9"/>
  <c r="B85" i="16" s="1"/>
  <c r="R36" i="9"/>
  <c r="D36" i="16" s="1"/>
  <c r="F36" i="16" s="1"/>
  <c r="P36" i="16" s="1"/>
  <c r="B38" i="6"/>
  <c r="H38" i="6" s="1"/>
  <c r="E37" i="12" s="1"/>
  <c r="P51" i="9"/>
  <c r="B51" i="16" s="1"/>
  <c r="Q51" i="9"/>
  <c r="C51" i="16" s="1"/>
  <c r="R55" i="9"/>
  <c r="D55" i="16" s="1"/>
  <c r="R56" i="9"/>
  <c r="D56" i="16" s="1"/>
  <c r="F56" i="16" s="1"/>
  <c r="P56" i="16" s="1"/>
  <c r="R62" i="9"/>
  <c r="D62" i="16" s="1"/>
  <c r="F62" i="16" s="1"/>
  <c r="Q75" i="9"/>
  <c r="C75" i="16" s="1"/>
  <c r="P94" i="9"/>
  <c r="B94" i="16" s="1"/>
  <c r="Q45" i="9"/>
  <c r="C45" i="16" s="1"/>
  <c r="E45" i="16" s="1"/>
  <c r="P66" i="9"/>
  <c r="B66" i="16" s="1"/>
  <c r="P71" i="9"/>
  <c r="B71" i="16" s="1"/>
  <c r="Q91" i="9"/>
  <c r="C91" i="16" s="1"/>
  <c r="Q98" i="9"/>
  <c r="C98" i="16" s="1"/>
  <c r="Q100" i="9"/>
  <c r="C100" i="16" s="1"/>
  <c r="R53" i="9"/>
  <c r="D53" i="16" s="1"/>
  <c r="R60" i="9"/>
  <c r="D60" i="16" s="1"/>
  <c r="R71" i="9"/>
  <c r="D71" i="16" s="1"/>
  <c r="R79" i="9"/>
  <c r="D79" i="16" s="1"/>
  <c r="R86" i="9"/>
  <c r="D86" i="16" s="1"/>
  <c r="R94" i="9"/>
  <c r="D94" i="16" s="1"/>
  <c r="R57" i="9"/>
  <c r="D57" i="16" s="1"/>
  <c r="R63" i="9"/>
  <c r="D63" i="16" s="1"/>
  <c r="F63" i="16" s="1"/>
  <c r="E63" i="16" s="1"/>
  <c r="G63" i="16" s="1"/>
  <c r="I63" i="16" s="1"/>
  <c r="K63" i="16" s="1"/>
  <c r="M63" i="16" s="1"/>
  <c r="B63" i="6" s="1"/>
  <c r="H63" i="6" s="1"/>
  <c r="E62" i="12" s="1"/>
  <c r="R69" i="9"/>
  <c r="D69" i="16" s="1"/>
  <c r="F69" i="16" s="1"/>
  <c r="P69" i="16" s="1"/>
  <c r="R75" i="9"/>
  <c r="D75" i="16" s="1"/>
  <c r="R90" i="9"/>
  <c r="D90" i="16" s="1"/>
  <c r="F90" i="16" s="1"/>
  <c r="P90" i="16" s="1"/>
  <c r="R58" i="9"/>
  <c r="D58" i="16" s="1"/>
  <c r="F58" i="16" s="1"/>
  <c r="P58" i="16" s="1"/>
  <c r="R64" i="9"/>
  <c r="D64" i="16" s="1"/>
  <c r="R70" i="9"/>
  <c r="D70" i="16" s="1"/>
  <c r="F70" i="16" s="1"/>
  <c r="E70" i="16" s="1"/>
  <c r="R76" i="9"/>
  <c r="D76" i="16" s="1"/>
  <c r="F76" i="16" s="1"/>
  <c r="R91" i="9"/>
  <c r="D91" i="16" s="1"/>
  <c r="F91" i="16" s="1"/>
  <c r="P91" i="16" s="1"/>
  <c r="R50" i="9"/>
  <c r="D50" i="16" s="1"/>
  <c r="R51" i="9"/>
  <c r="D51" i="16" s="1"/>
  <c r="R65" i="9"/>
  <c r="D65" i="16" s="1"/>
  <c r="R77" i="9"/>
  <c r="D77" i="16" s="1"/>
  <c r="F77" i="16" s="1"/>
  <c r="P77" i="16" s="1"/>
  <c r="R84" i="9"/>
  <c r="D84" i="16" s="1"/>
  <c r="R92" i="9"/>
  <c r="D92" i="16" s="1"/>
  <c r="R99" i="9"/>
  <c r="D99" i="16" s="1"/>
  <c r="R52" i="9"/>
  <c r="D52" i="16" s="1"/>
  <c r="R78" i="9"/>
  <c r="D78" i="16" s="1"/>
  <c r="R85" i="9"/>
  <c r="D85" i="16" s="1"/>
  <c r="R93" i="9"/>
  <c r="D93" i="16" s="1"/>
  <c r="F59" i="16" l="1"/>
  <c r="D73" i="6"/>
  <c r="P72" i="16"/>
  <c r="E101" i="16"/>
  <c r="G101" i="16" s="1"/>
  <c r="I101" i="16" s="1"/>
  <c r="K101" i="16" s="1"/>
  <c r="M101" i="16" s="1"/>
  <c r="E89" i="16"/>
  <c r="H89" i="16" s="1"/>
  <c r="J89" i="16" s="1"/>
  <c r="L89" i="16" s="1"/>
  <c r="P82" i="16"/>
  <c r="E82" i="16"/>
  <c r="H82" i="16" s="1"/>
  <c r="J82" i="16" s="1"/>
  <c r="L82" i="16" s="1"/>
  <c r="F66" i="16"/>
  <c r="P66" i="16" s="1"/>
  <c r="F84" i="16"/>
  <c r="E84" i="16" s="1"/>
  <c r="G84" i="16" s="1"/>
  <c r="I84" i="16" s="1"/>
  <c r="K84" i="16" s="1"/>
  <c r="M84" i="16" s="1"/>
  <c r="F55" i="16"/>
  <c r="F67" i="16"/>
  <c r="E67" i="16" s="1"/>
  <c r="F77" i="2"/>
  <c r="P77" i="2" s="1"/>
  <c r="E101" i="2"/>
  <c r="E85" i="2"/>
  <c r="G85" i="2" s="1"/>
  <c r="I85" i="2" s="1"/>
  <c r="K85" i="2" s="1"/>
  <c r="M85" i="2" s="1"/>
  <c r="B86" i="1" s="1"/>
  <c r="H86" i="1" s="1"/>
  <c r="B85" i="12" s="1"/>
  <c r="F79" i="2"/>
  <c r="P79" i="2" s="1"/>
  <c r="E97" i="2"/>
  <c r="F94" i="2"/>
  <c r="P94" i="2" s="1"/>
  <c r="E3" i="2"/>
  <c r="P16" i="2"/>
  <c r="E16" i="2"/>
  <c r="E36" i="2"/>
  <c r="G36" i="2" s="1"/>
  <c r="I36" i="2" s="1"/>
  <c r="K36" i="2" s="1"/>
  <c r="M36" i="2" s="1"/>
  <c r="B37" i="1" s="1"/>
  <c r="H37" i="1" s="1"/>
  <c r="B36" i="12" s="1"/>
  <c r="F87" i="2"/>
  <c r="P87" i="2" s="1"/>
  <c r="E80" i="2"/>
  <c r="F92" i="2"/>
  <c r="P92" i="2" s="1"/>
  <c r="E38" i="2"/>
  <c r="G38" i="2" s="1"/>
  <c r="I38" i="2" s="1"/>
  <c r="K38" i="2" s="1"/>
  <c r="M38" i="2" s="1"/>
  <c r="B39" i="1" s="1"/>
  <c r="H39" i="1" s="1"/>
  <c r="B38" i="12" s="1"/>
  <c r="H32" i="2"/>
  <c r="J32" i="2" s="1"/>
  <c r="L32" i="2" s="1"/>
  <c r="O32" i="2" s="1"/>
  <c r="D33" i="1" s="1"/>
  <c r="J33" i="1" s="1"/>
  <c r="D32" i="12" s="1"/>
  <c r="E100" i="2"/>
  <c r="E67" i="2"/>
  <c r="E46" i="2"/>
  <c r="G46" i="2" s="1"/>
  <c r="I46" i="2" s="1"/>
  <c r="K46" i="2" s="1"/>
  <c r="M46" i="2" s="1"/>
  <c r="B47" i="1" s="1"/>
  <c r="H47" i="1" s="1"/>
  <c r="B46" i="12" s="1"/>
  <c r="E72" i="2"/>
  <c r="G72" i="2" s="1"/>
  <c r="I72" i="2" s="1"/>
  <c r="K72" i="2" s="1"/>
  <c r="M72" i="2" s="1"/>
  <c r="B73" i="1" s="1"/>
  <c r="H73" i="1" s="1"/>
  <c r="B72" i="12" s="1"/>
  <c r="H85" i="2"/>
  <c r="J85" i="2" s="1"/>
  <c r="L85" i="2" s="1"/>
  <c r="N85" i="2" s="1"/>
  <c r="C86" i="1" s="1"/>
  <c r="I86" i="1" s="1"/>
  <c r="C85" i="12" s="1"/>
  <c r="F71" i="2"/>
  <c r="P71" i="2" s="1"/>
  <c r="E86" i="2"/>
  <c r="G86" i="2" s="1"/>
  <c r="I86" i="2" s="1"/>
  <c r="K86" i="2" s="1"/>
  <c r="M86" i="2" s="1"/>
  <c r="B87" i="1" s="1"/>
  <c r="H87" i="1" s="1"/>
  <c r="B86" i="12" s="1"/>
  <c r="F42" i="2"/>
  <c r="P42" i="2" s="1"/>
  <c r="E19" i="2"/>
  <c r="E8" i="2"/>
  <c r="H8" i="2" s="1"/>
  <c r="J8" i="2" s="1"/>
  <c r="L8" i="2" s="1"/>
  <c r="P59" i="16"/>
  <c r="E59" i="16"/>
  <c r="P53" i="2"/>
  <c r="E53" i="2"/>
  <c r="E61" i="16"/>
  <c r="G61" i="16" s="1"/>
  <c r="I61" i="16" s="1"/>
  <c r="K61" i="16" s="1"/>
  <c r="M61" i="16" s="1"/>
  <c r="B61" i="6" s="1"/>
  <c r="H61" i="6" s="1"/>
  <c r="E60" i="12" s="1"/>
  <c r="E52" i="2"/>
  <c r="H52" i="2" s="1"/>
  <c r="J52" i="2" s="1"/>
  <c r="L52" i="2" s="1"/>
  <c r="F90" i="2"/>
  <c r="P90" i="2" s="1"/>
  <c r="E84" i="2"/>
  <c r="G84" i="2" s="1"/>
  <c r="I84" i="2" s="1"/>
  <c r="K84" i="2" s="1"/>
  <c r="M84" i="2" s="1"/>
  <c r="B85" i="1" s="1"/>
  <c r="H85" i="1" s="1"/>
  <c r="B84" i="12" s="1"/>
  <c r="E68" i="2"/>
  <c r="G68" i="2" s="1"/>
  <c r="I68" i="2" s="1"/>
  <c r="K68" i="2" s="1"/>
  <c r="M68" i="2" s="1"/>
  <c r="B69" i="1" s="1"/>
  <c r="H69" i="1" s="1"/>
  <c r="B68" i="12" s="1"/>
  <c r="E58" i="2"/>
  <c r="H58" i="2" s="1"/>
  <c r="J58" i="2" s="1"/>
  <c r="L58" i="2" s="1"/>
  <c r="F80" i="16"/>
  <c r="E80" i="16" s="1"/>
  <c r="E58" i="16"/>
  <c r="H58" i="16" s="1"/>
  <c r="J58" i="16" s="1"/>
  <c r="L58" i="16" s="1"/>
  <c r="E90" i="16"/>
  <c r="H90" i="16" s="1"/>
  <c r="J90" i="16" s="1"/>
  <c r="L90" i="16" s="1"/>
  <c r="F71" i="16"/>
  <c r="E71" i="16" s="1"/>
  <c r="P97" i="16"/>
  <c r="F99" i="16"/>
  <c r="E99" i="16" s="1"/>
  <c r="H99" i="16" s="1"/>
  <c r="J99" i="16" s="1"/>
  <c r="L99" i="16" s="1"/>
  <c r="O99" i="16" s="1"/>
  <c r="E70" i="2"/>
  <c r="E98" i="16"/>
  <c r="H98" i="16" s="1"/>
  <c r="J98" i="16" s="1"/>
  <c r="L98" i="16" s="1"/>
  <c r="P89" i="16"/>
  <c r="E69" i="16"/>
  <c r="H69" i="16" s="1"/>
  <c r="J69" i="16" s="1"/>
  <c r="L69" i="16" s="1"/>
  <c r="F102" i="2"/>
  <c r="P102" i="2" s="1"/>
  <c r="F78" i="2"/>
  <c r="E78" i="2" s="1"/>
  <c r="E56" i="2"/>
  <c r="G56" i="2" s="1"/>
  <c r="I56" i="2" s="1"/>
  <c r="K56" i="2" s="1"/>
  <c r="M56" i="2" s="1"/>
  <c r="B57" i="1" s="1"/>
  <c r="H57" i="1" s="1"/>
  <c r="B56" i="12" s="1"/>
  <c r="E77" i="16"/>
  <c r="H77" i="16" s="1"/>
  <c r="J77" i="16" s="1"/>
  <c r="L77" i="16" s="1"/>
  <c r="F64" i="16"/>
  <c r="P64" i="16" s="1"/>
  <c r="F86" i="16"/>
  <c r="P86" i="16" s="1"/>
  <c r="E92" i="2"/>
  <c r="E73" i="16"/>
  <c r="H73" i="16" s="1"/>
  <c r="J73" i="16" s="1"/>
  <c r="L73" i="16" s="1"/>
  <c r="F60" i="16"/>
  <c r="E60" i="16" s="1"/>
  <c r="F53" i="16"/>
  <c r="E53" i="16" s="1"/>
  <c r="G53" i="16" s="1"/>
  <c r="I53" i="16" s="1"/>
  <c r="K53" i="16" s="1"/>
  <c r="M53" i="16" s="1"/>
  <c r="B53" i="6" s="1"/>
  <c r="H53" i="6" s="1"/>
  <c r="E52" i="12" s="1"/>
  <c r="E49" i="16"/>
  <c r="F52" i="16"/>
  <c r="G72" i="16"/>
  <c r="I72" i="16" s="1"/>
  <c r="K72" i="16" s="1"/>
  <c r="M72" i="16" s="1"/>
  <c r="F57" i="16"/>
  <c r="E57" i="16" s="1"/>
  <c r="G57" i="16" s="1"/>
  <c r="I57" i="16" s="1"/>
  <c r="K57" i="16" s="1"/>
  <c r="M57" i="16" s="1"/>
  <c r="B57" i="6" s="1"/>
  <c r="H57" i="6" s="1"/>
  <c r="E56" i="12" s="1"/>
  <c r="E83" i="16"/>
  <c r="G83" i="16" s="1"/>
  <c r="I83" i="16" s="1"/>
  <c r="K83" i="16" s="1"/>
  <c r="M83" i="16" s="1"/>
  <c r="E81" i="16"/>
  <c r="G81" i="16" s="1"/>
  <c r="I81" i="16" s="1"/>
  <c r="K81" i="16" s="1"/>
  <c r="M81" i="16" s="1"/>
  <c r="P81" i="16"/>
  <c r="E51" i="2"/>
  <c r="P51" i="2"/>
  <c r="F79" i="16"/>
  <c r="P79" i="16" s="1"/>
  <c r="E64" i="16"/>
  <c r="H64" i="16" s="1"/>
  <c r="J64" i="16" s="1"/>
  <c r="L64" i="16" s="1"/>
  <c r="P73" i="16"/>
  <c r="F93" i="16"/>
  <c r="P93" i="16" s="1"/>
  <c r="F75" i="16"/>
  <c r="P75" i="16" s="1"/>
  <c r="E54" i="16"/>
  <c r="H54" i="16" s="1"/>
  <c r="J54" i="16" s="1"/>
  <c r="L54" i="16" s="1"/>
  <c r="P54" i="16"/>
  <c r="E102" i="16"/>
  <c r="H102" i="16" s="1"/>
  <c r="J102" i="16" s="1"/>
  <c r="L102" i="16" s="1"/>
  <c r="E46" i="16"/>
  <c r="E74" i="16"/>
  <c r="H74" i="16" s="1"/>
  <c r="J74" i="16" s="1"/>
  <c r="L74" i="16" s="1"/>
  <c r="E56" i="16"/>
  <c r="E48" i="16"/>
  <c r="H48" i="16" s="1"/>
  <c r="J48" i="16" s="1"/>
  <c r="L48" i="16" s="1"/>
  <c r="P67" i="16"/>
  <c r="P88" i="16"/>
  <c r="E100" i="16"/>
  <c r="G100" i="16" s="1"/>
  <c r="I100" i="16" s="1"/>
  <c r="K100" i="16" s="1"/>
  <c r="M100" i="16" s="1"/>
  <c r="F92" i="16"/>
  <c r="E91" i="16"/>
  <c r="G91" i="16" s="1"/>
  <c r="I91" i="16" s="1"/>
  <c r="K91" i="16" s="1"/>
  <c r="M91" i="16" s="1"/>
  <c r="E104" i="2"/>
  <c r="E96" i="2"/>
  <c r="G96" i="2" s="1"/>
  <c r="I96" i="2" s="1"/>
  <c r="K96" i="2" s="1"/>
  <c r="M96" i="2" s="1"/>
  <c r="B97" i="1" s="1"/>
  <c r="H97" i="1" s="1"/>
  <c r="B96" i="12" s="1"/>
  <c r="E74" i="2"/>
  <c r="P3" i="16"/>
  <c r="H3" i="16"/>
  <c r="J3" i="16" s="1"/>
  <c r="L3" i="16" s="1"/>
  <c r="O3" i="16" s="1"/>
  <c r="E41" i="2"/>
  <c r="P41" i="2"/>
  <c r="P31" i="2"/>
  <c r="E31" i="2"/>
  <c r="E69" i="2"/>
  <c r="P69" i="2"/>
  <c r="P44" i="16"/>
  <c r="E44" i="16"/>
  <c r="P5" i="16"/>
  <c r="E5" i="16"/>
  <c r="P91" i="2"/>
  <c r="E91" i="2"/>
  <c r="P39" i="2"/>
  <c r="E39" i="2"/>
  <c r="P22" i="2"/>
  <c r="E22" i="2"/>
  <c r="H97" i="16"/>
  <c r="J97" i="16" s="1"/>
  <c r="L97" i="16" s="1"/>
  <c r="O97" i="16" s="1"/>
  <c r="G97" i="16"/>
  <c r="I97" i="16" s="1"/>
  <c r="K97" i="16" s="1"/>
  <c r="M97" i="16" s="1"/>
  <c r="P83" i="2"/>
  <c r="E83" i="2"/>
  <c r="E23" i="2"/>
  <c r="P23" i="2"/>
  <c r="E63" i="2"/>
  <c r="P63" i="2"/>
  <c r="P34" i="2"/>
  <c r="E34" i="2"/>
  <c r="P57" i="2"/>
  <c r="E57" i="2"/>
  <c r="P47" i="2"/>
  <c r="E47" i="2"/>
  <c r="P65" i="2"/>
  <c r="E65" i="2"/>
  <c r="E45" i="2"/>
  <c r="P45" i="2"/>
  <c r="H25" i="16"/>
  <c r="J25" i="16" s="1"/>
  <c r="L25" i="16" s="1"/>
  <c r="G25" i="16"/>
  <c r="I25" i="16" s="1"/>
  <c r="K25" i="16" s="1"/>
  <c r="M25" i="16" s="1"/>
  <c r="B25" i="6" s="1"/>
  <c r="H25" i="6" s="1"/>
  <c r="E24" i="12" s="1"/>
  <c r="H24" i="12" s="1"/>
  <c r="E21" i="2"/>
  <c r="P21" i="2"/>
  <c r="P63" i="16"/>
  <c r="E87" i="16"/>
  <c r="P87" i="16"/>
  <c r="E62" i="16"/>
  <c r="P62" i="16"/>
  <c r="H41" i="16"/>
  <c r="J41" i="16" s="1"/>
  <c r="L41" i="16" s="1"/>
  <c r="G41" i="16"/>
  <c r="I41" i="16" s="1"/>
  <c r="K41" i="16" s="1"/>
  <c r="M41" i="16" s="1"/>
  <c r="B41" i="6" s="1"/>
  <c r="H41" i="6" s="1"/>
  <c r="E40" i="12" s="1"/>
  <c r="H101" i="16"/>
  <c r="J101" i="16" s="1"/>
  <c r="L101" i="16" s="1"/>
  <c r="E43" i="16"/>
  <c r="H33" i="16"/>
  <c r="J33" i="16" s="1"/>
  <c r="L33" i="16" s="1"/>
  <c r="G33" i="16"/>
  <c r="I33" i="16" s="1"/>
  <c r="K33" i="16" s="1"/>
  <c r="M33" i="16" s="1"/>
  <c r="B33" i="6" s="1"/>
  <c r="H33" i="6" s="1"/>
  <c r="E32" i="12" s="1"/>
  <c r="H32" i="12" s="1"/>
  <c r="G13" i="16"/>
  <c r="I13" i="16" s="1"/>
  <c r="K13" i="16" s="1"/>
  <c r="M13" i="16" s="1"/>
  <c r="B13" i="6" s="1"/>
  <c r="H13" i="6" s="1"/>
  <c r="E12" i="12" s="1"/>
  <c r="H13" i="16"/>
  <c r="J13" i="16" s="1"/>
  <c r="L13" i="16" s="1"/>
  <c r="E4" i="16"/>
  <c r="E28" i="16"/>
  <c r="E103" i="2"/>
  <c r="E99" i="2"/>
  <c r="H67" i="2"/>
  <c r="J67" i="2" s="1"/>
  <c r="L67" i="2" s="1"/>
  <c r="G67" i="2"/>
  <c r="I67" i="2" s="1"/>
  <c r="K67" i="2" s="1"/>
  <c r="M67" i="2" s="1"/>
  <c r="B68" i="1" s="1"/>
  <c r="H68" i="1" s="1"/>
  <c r="B67" i="12" s="1"/>
  <c r="E35" i="2"/>
  <c r="P35" i="2"/>
  <c r="E30" i="2"/>
  <c r="P20" i="2"/>
  <c r="E20" i="2"/>
  <c r="G17" i="2"/>
  <c r="I17" i="2" s="1"/>
  <c r="K17" i="2" s="1"/>
  <c r="M17" i="2" s="1"/>
  <c r="B18" i="1" s="1"/>
  <c r="H18" i="1" s="1"/>
  <c r="B17" i="12" s="1"/>
  <c r="H17" i="2"/>
  <c r="J17" i="2" s="1"/>
  <c r="L17" i="2" s="1"/>
  <c r="N24" i="2"/>
  <c r="C25" i="1" s="1"/>
  <c r="I25" i="1" s="1"/>
  <c r="C24" i="12" s="1"/>
  <c r="O24" i="2"/>
  <c r="D25" i="1" s="1"/>
  <c r="J25" i="1" s="1"/>
  <c r="D24" i="12" s="1"/>
  <c r="N27" i="2"/>
  <c r="C28" i="1" s="1"/>
  <c r="I28" i="1" s="1"/>
  <c r="C27" i="12" s="1"/>
  <c r="O27" i="2"/>
  <c r="D28" i="1" s="1"/>
  <c r="J28" i="1" s="1"/>
  <c r="D27" i="12" s="1"/>
  <c r="H12" i="2"/>
  <c r="J12" i="2" s="1"/>
  <c r="L12" i="2" s="1"/>
  <c r="G12" i="2"/>
  <c r="I12" i="2" s="1"/>
  <c r="K12" i="2" s="1"/>
  <c r="M12" i="2" s="1"/>
  <c r="B13" i="1" s="1"/>
  <c r="H13" i="1" s="1"/>
  <c r="B12" i="12" s="1"/>
  <c r="E76" i="16"/>
  <c r="P76" i="16"/>
  <c r="G7" i="16"/>
  <c r="I7" i="16" s="1"/>
  <c r="K7" i="16" s="1"/>
  <c r="M7" i="16" s="1"/>
  <c r="B7" i="6" s="1"/>
  <c r="H7" i="6" s="1"/>
  <c r="E6" i="12" s="1"/>
  <c r="H7" i="16"/>
  <c r="J7" i="16" s="1"/>
  <c r="L7" i="16" s="1"/>
  <c r="H63" i="16"/>
  <c r="J63" i="16" s="1"/>
  <c r="L63" i="16" s="1"/>
  <c r="N63" i="16" s="1"/>
  <c r="C63" i="6" s="1"/>
  <c r="I63" i="6" s="1"/>
  <c r="F62" i="12" s="1"/>
  <c r="E104" i="16"/>
  <c r="E21" i="16"/>
  <c r="H46" i="16"/>
  <c r="J46" i="16" s="1"/>
  <c r="L46" i="16" s="1"/>
  <c r="G46" i="16"/>
  <c r="I46" i="16" s="1"/>
  <c r="K46" i="16" s="1"/>
  <c r="M46" i="16" s="1"/>
  <c r="B46" i="6" s="1"/>
  <c r="H46" i="6" s="1"/>
  <c r="E45" i="12" s="1"/>
  <c r="G19" i="16"/>
  <c r="I19" i="16" s="1"/>
  <c r="K19" i="16" s="1"/>
  <c r="M19" i="16" s="1"/>
  <c r="B19" i="6" s="1"/>
  <c r="H19" i="6" s="1"/>
  <c r="E18" i="12" s="1"/>
  <c r="H19" i="16"/>
  <c r="J19" i="16" s="1"/>
  <c r="L19" i="16" s="1"/>
  <c r="E9" i="16"/>
  <c r="E81" i="2"/>
  <c r="G60" i="2"/>
  <c r="I60" i="2" s="1"/>
  <c r="K60" i="2" s="1"/>
  <c r="M60" i="2" s="1"/>
  <c r="B61" i="1" s="1"/>
  <c r="H61" i="1" s="1"/>
  <c r="B60" i="12" s="1"/>
  <c r="H60" i="2"/>
  <c r="J60" i="2" s="1"/>
  <c r="L60" i="2" s="1"/>
  <c r="G29" i="2"/>
  <c r="I29" i="2" s="1"/>
  <c r="K29" i="2" s="1"/>
  <c r="M29" i="2" s="1"/>
  <c r="B30" i="1" s="1"/>
  <c r="H30" i="1" s="1"/>
  <c r="B29" i="12" s="1"/>
  <c r="H29" i="2"/>
  <c r="J29" i="2" s="1"/>
  <c r="L29" i="2" s="1"/>
  <c r="G48" i="2"/>
  <c r="I48" i="2" s="1"/>
  <c r="K48" i="2" s="1"/>
  <c r="M48" i="2" s="1"/>
  <c r="B49" i="1" s="1"/>
  <c r="H49" i="1" s="1"/>
  <c r="B48" i="12" s="1"/>
  <c r="H48" i="2"/>
  <c r="J48" i="2" s="1"/>
  <c r="L48" i="2" s="1"/>
  <c r="G19" i="2"/>
  <c r="I19" i="2" s="1"/>
  <c r="K19" i="2" s="1"/>
  <c r="M19" i="2" s="1"/>
  <c r="B20" i="1" s="1"/>
  <c r="H20" i="1" s="1"/>
  <c r="B19" i="12" s="1"/>
  <c r="H19" i="2"/>
  <c r="J19" i="2" s="1"/>
  <c r="L19" i="2" s="1"/>
  <c r="G3" i="2"/>
  <c r="I3" i="2" s="1"/>
  <c r="K3" i="2" s="1"/>
  <c r="M3" i="2" s="1"/>
  <c r="B4" i="1" s="1"/>
  <c r="H4" i="1" s="1"/>
  <c r="B3" i="12" s="1"/>
  <c r="H3" i="2"/>
  <c r="J3" i="2" s="1"/>
  <c r="L3" i="2" s="1"/>
  <c r="G8" i="2"/>
  <c r="I8" i="2" s="1"/>
  <c r="K8" i="2" s="1"/>
  <c r="M8" i="2" s="1"/>
  <c r="B9" i="1" s="1"/>
  <c r="H9" i="1" s="1"/>
  <c r="B8" i="12" s="1"/>
  <c r="H30" i="16"/>
  <c r="J30" i="16" s="1"/>
  <c r="L30" i="16" s="1"/>
  <c r="G30" i="16"/>
  <c r="I30" i="16" s="1"/>
  <c r="K30" i="16" s="1"/>
  <c r="M30" i="16" s="1"/>
  <c r="B30" i="6" s="1"/>
  <c r="H30" i="6" s="1"/>
  <c r="E29" i="12" s="1"/>
  <c r="H49" i="2"/>
  <c r="J49" i="2" s="1"/>
  <c r="L49" i="2" s="1"/>
  <c r="G49" i="2"/>
  <c r="I49" i="2" s="1"/>
  <c r="K49" i="2" s="1"/>
  <c r="M49" i="2" s="1"/>
  <c r="B50" i="1" s="1"/>
  <c r="H50" i="1" s="1"/>
  <c r="B49" i="12" s="1"/>
  <c r="F65" i="16"/>
  <c r="E103" i="16"/>
  <c r="G31" i="16"/>
  <c r="I31" i="16" s="1"/>
  <c r="K31" i="16" s="1"/>
  <c r="M31" i="16" s="1"/>
  <c r="B31" i="6" s="1"/>
  <c r="H31" i="6" s="1"/>
  <c r="E30" i="12" s="1"/>
  <c r="H31" i="16"/>
  <c r="J31" i="16" s="1"/>
  <c r="L31" i="16" s="1"/>
  <c r="O38" i="16"/>
  <c r="D38" i="6" s="1"/>
  <c r="J38" i="6" s="1"/>
  <c r="G37" i="12" s="1"/>
  <c r="N38" i="16"/>
  <c r="C38" i="6" s="1"/>
  <c r="I38" i="6" s="1"/>
  <c r="F37" i="12" s="1"/>
  <c r="E6" i="16"/>
  <c r="E73" i="2"/>
  <c r="E93" i="2"/>
  <c r="E89" i="2"/>
  <c r="E66" i="2"/>
  <c r="E55" i="2"/>
  <c r="G28" i="2"/>
  <c r="I28" i="2" s="1"/>
  <c r="K28" i="2" s="1"/>
  <c r="M28" i="2" s="1"/>
  <c r="B29" i="1" s="1"/>
  <c r="H29" i="1" s="1"/>
  <c r="B28" i="12" s="1"/>
  <c r="H28" i="2"/>
  <c r="J28" i="2" s="1"/>
  <c r="L28" i="2" s="1"/>
  <c r="G14" i="2"/>
  <c r="I14" i="2" s="1"/>
  <c r="K14" i="2" s="1"/>
  <c r="M14" i="2" s="1"/>
  <c r="B15" i="1" s="1"/>
  <c r="H15" i="1" s="1"/>
  <c r="B14" i="12" s="1"/>
  <c r="H14" i="2"/>
  <c r="J14" i="2" s="1"/>
  <c r="L14" i="2" s="1"/>
  <c r="G6" i="2"/>
  <c r="I6" i="2" s="1"/>
  <c r="K6" i="2" s="1"/>
  <c r="M6" i="2" s="1"/>
  <c r="B7" i="1" s="1"/>
  <c r="H7" i="1" s="1"/>
  <c r="B6" i="12" s="1"/>
  <c r="H6" i="2"/>
  <c r="J6" i="2" s="1"/>
  <c r="L6" i="2" s="1"/>
  <c r="E10" i="2"/>
  <c r="E92" i="16"/>
  <c r="P92" i="16"/>
  <c r="H37" i="16"/>
  <c r="J37" i="16" s="1"/>
  <c r="L37" i="16" s="1"/>
  <c r="G37" i="16"/>
  <c r="I37" i="16" s="1"/>
  <c r="K37" i="16" s="1"/>
  <c r="M37" i="16" s="1"/>
  <c r="B37" i="6" s="1"/>
  <c r="H37" i="6" s="1"/>
  <c r="E36" i="12" s="1"/>
  <c r="E33" i="2"/>
  <c r="G16" i="2"/>
  <c r="I16" i="2" s="1"/>
  <c r="K16" i="2" s="1"/>
  <c r="M16" i="2" s="1"/>
  <c r="B17" i="1" s="1"/>
  <c r="H17" i="1" s="1"/>
  <c r="B16" i="12" s="1"/>
  <c r="H16" i="2"/>
  <c r="J16" i="2" s="1"/>
  <c r="L16" i="2" s="1"/>
  <c r="F85" i="16"/>
  <c r="F51" i="16"/>
  <c r="E68" i="16"/>
  <c r="P68" i="16"/>
  <c r="E47" i="16"/>
  <c r="G32" i="16"/>
  <c r="I32" i="16" s="1"/>
  <c r="K32" i="16" s="1"/>
  <c r="M32" i="16" s="1"/>
  <c r="B32" i="6" s="1"/>
  <c r="H32" i="6" s="1"/>
  <c r="E31" i="12" s="1"/>
  <c r="H32" i="16"/>
  <c r="J32" i="16" s="1"/>
  <c r="L32" i="16" s="1"/>
  <c r="E40" i="16"/>
  <c r="E42" i="16"/>
  <c r="E36" i="16"/>
  <c r="N35" i="16"/>
  <c r="C35" i="6" s="1"/>
  <c r="I35" i="6" s="1"/>
  <c r="F34" i="12" s="1"/>
  <c r="O35" i="16"/>
  <c r="D35" i="6" s="1"/>
  <c r="J35" i="6" s="1"/>
  <c r="G34" i="12" s="1"/>
  <c r="G16" i="16"/>
  <c r="I16" i="16" s="1"/>
  <c r="K16" i="16" s="1"/>
  <c r="M16" i="16" s="1"/>
  <c r="B16" i="6" s="1"/>
  <c r="H16" i="6" s="1"/>
  <c r="E15" i="12" s="1"/>
  <c r="H16" i="16"/>
  <c r="J16" i="16" s="1"/>
  <c r="L16" i="16" s="1"/>
  <c r="E24" i="16"/>
  <c r="H17" i="16"/>
  <c r="J17" i="16" s="1"/>
  <c r="L17" i="16" s="1"/>
  <c r="G17" i="16"/>
  <c r="I17" i="16" s="1"/>
  <c r="K17" i="16" s="1"/>
  <c r="M17" i="16" s="1"/>
  <c r="B17" i="6" s="1"/>
  <c r="H17" i="6" s="1"/>
  <c r="E16" i="12" s="1"/>
  <c r="H16" i="12" s="1"/>
  <c r="G8" i="16"/>
  <c r="I8" i="16" s="1"/>
  <c r="K8" i="16" s="1"/>
  <c r="M8" i="16" s="1"/>
  <c r="B8" i="6" s="1"/>
  <c r="H8" i="6" s="1"/>
  <c r="E7" i="12" s="1"/>
  <c r="H8" i="16"/>
  <c r="J8" i="16" s="1"/>
  <c r="L8" i="16" s="1"/>
  <c r="G62" i="2"/>
  <c r="I62" i="2" s="1"/>
  <c r="K62" i="2" s="1"/>
  <c r="M62" i="2" s="1"/>
  <c r="B63" i="1" s="1"/>
  <c r="H63" i="1" s="1"/>
  <c r="B62" i="12" s="1"/>
  <c r="H62" i="12" s="1"/>
  <c r="H62" i="2"/>
  <c r="J62" i="2" s="1"/>
  <c r="L62" i="2" s="1"/>
  <c r="E75" i="2"/>
  <c r="E82" i="2"/>
  <c r="E64" i="2"/>
  <c r="P64" i="2"/>
  <c r="E98" i="2"/>
  <c r="E26" i="2"/>
  <c r="E44" i="2"/>
  <c r="E40" i="2"/>
  <c r="E5" i="2"/>
  <c r="F94" i="16"/>
  <c r="E96" i="16"/>
  <c r="P96" i="16"/>
  <c r="G29" i="16"/>
  <c r="I29" i="16" s="1"/>
  <c r="K29" i="16" s="1"/>
  <c r="M29" i="16" s="1"/>
  <c r="B29" i="6" s="1"/>
  <c r="H29" i="6" s="1"/>
  <c r="E28" i="12" s="1"/>
  <c r="H28" i="12" s="1"/>
  <c r="H29" i="16"/>
  <c r="J29" i="16" s="1"/>
  <c r="L29" i="16" s="1"/>
  <c r="P70" i="16"/>
  <c r="F78" i="16"/>
  <c r="F50" i="16"/>
  <c r="G45" i="16"/>
  <c r="I45" i="16" s="1"/>
  <c r="K45" i="16" s="1"/>
  <c r="M45" i="16" s="1"/>
  <c r="B45" i="6" s="1"/>
  <c r="H45" i="6" s="1"/>
  <c r="E44" i="12" s="1"/>
  <c r="H45" i="16"/>
  <c r="J45" i="16" s="1"/>
  <c r="L45" i="16" s="1"/>
  <c r="G49" i="16"/>
  <c r="I49" i="16" s="1"/>
  <c r="K49" i="16" s="1"/>
  <c r="M49" i="16" s="1"/>
  <c r="B49" i="6" s="1"/>
  <c r="H49" i="6" s="1"/>
  <c r="E48" i="12" s="1"/>
  <c r="H48" i="12" s="1"/>
  <c r="H49" i="16"/>
  <c r="J49" i="16" s="1"/>
  <c r="L49" i="16" s="1"/>
  <c r="E95" i="16"/>
  <c r="P95" i="16"/>
  <c r="E34" i="16"/>
  <c r="E39" i="16"/>
  <c r="P11" i="16"/>
  <c r="E11" i="16"/>
  <c r="E79" i="2"/>
  <c r="F88" i="2"/>
  <c r="E59" i="2"/>
  <c r="P59" i="2"/>
  <c r="E95" i="2"/>
  <c r="H43" i="2"/>
  <c r="J43" i="2" s="1"/>
  <c r="L43" i="2" s="1"/>
  <c r="G43" i="2"/>
  <c r="I43" i="2" s="1"/>
  <c r="K43" i="2" s="1"/>
  <c r="M43" i="2" s="1"/>
  <c r="B44" i="1" s="1"/>
  <c r="H44" i="1" s="1"/>
  <c r="B43" i="12" s="1"/>
  <c r="E54" i="2"/>
  <c r="E11" i="2"/>
  <c r="E25" i="2"/>
  <c r="E15" i="2"/>
  <c r="E27" i="16"/>
  <c r="H23" i="16"/>
  <c r="J23" i="16" s="1"/>
  <c r="L23" i="16" s="1"/>
  <c r="G23" i="16"/>
  <c r="I23" i="16" s="1"/>
  <c r="K23" i="16" s="1"/>
  <c r="M23" i="16" s="1"/>
  <c r="B23" i="6" s="1"/>
  <c r="H23" i="6" s="1"/>
  <c r="E22" i="12" s="1"/>
  <c r="G15" i="16"/>
  <c r="I15" i="16" s="1"/>
  <c r="K15" i="16" s="1"/>
  <c r="M15" i="16" s="1"/>
  <c r="B15" i="6" s="1"/>
  <c r="H15" i="6" s="1"/>
  <c r="E14" i="12" s="1"/>
  <c r="H15" i="16"/>
  <c r="J15" i="16" s="1"/>
  <c r="L15" i="16" s="1"/>
  <c r="H38" i="2"/>
  <c r="J38" i="2" s="1"/>
  <c r="L38" i="2" s="1"/>
  <c r="E37" i="2"/>
  <c r="E18" i="2"/>
  <c r="E7" i="2"/>
  <c r="N13" i="2"/>
  <c r="C14" i="1" s="1"/>
  <c r="I14" i="1" s="1"/>
  <c r="C13" i="12" s="1"/>
  <c r="O13" i="2"/>
  <c r="D14" i="1" s="1"/>
  <c r="J14" i="1" s="1"/>
  <c r="D13" i="12" s="1"/>
  <c r="G48" i="16"/>
  <c r="I48" i="16" s="1"/>
  <c r="K48" i="16" s="1"/>
  <c r="M48" i="16" s="1"/>
  <c r="B48" i="6" s="1"/>
  <c r="H48" i="6" s="1"/>
  <c r="E47" i="12" s="1"/>
  <c r="O26" i="16"/>
  <c r="D26" i="6" s="1"/>
  <c r="J26" i="6" s="1"/>
  <c r="G25" i="12" s="1"/>
  <c r="N26" i="16"/>
  <c r="C26" i="6" s="1"/>
  <c r="I26" i="6" s="1"/>
  <c r="F25" i="12" s="1"/>
  <c r="H22" i="16"/>
  <c r="J22" i="16" s="1"/>
  <c r="L22" i="16" s="1"/>
  <c r="G22" i="16"/>
  <c r="I22" i="16" s="1"/>
  <c r="K22" i="16" s="1"/>
  <c r="M22" i="16" s="1"/>
  <c r="B22" i="6" s="1"/>
  <c r="H22" i="6" s="1"/>
  <c r="E21" i="12" s="1"/>
  <c r="H20" i="16"/>
  <c r="J20" i="16" s="1"/>
  <c r="L20" i="16" s="1"/>
  <c r="G20" i="16"/>
  <c r="I20" i="16" s="1"/>
  <c r="K20" i="16" s="1"/>
  <c r="M20" i="16" s="1"/>
  <c r="B20" i="6" s="1"/>
  <c r="H20" i="6" s="1"/>
  <c r="E19" i="12" s="1"/>
  <c r="G18" i="16"/>
  <c r="I18" i="16" s="1"/>
  <c r="K18" i="16" s="1"/>
  <c r="M18" i="16" s="1"/>
  <c r="B18" i="6" s="1"/>
  <c r="H18" i="6" s="1"/>
  <c r="E17" i="12" s="1"/>
  <c r="H18" i="16"/>
  <c r="J18" i="16" s="1"/>
  <c r="L18" i="16" s="1"/>
  <c r="E10" i="16"/>
  <c r="E76" i="2"/>
  <c r="E50" i="2"/>
  <c r="E61" i="2"/>
  <c r="N14" i="16"/>
  <c r="C14" i="6" s="1"/>
  <c r="I14" i="6" s="1"/>
  <c r="F13" i="12" s="1"/>
  <c r="I13" i="12" s="1"/>
  <c r="O14" i="16"/>
  <c r="D14" i="6" s="1"/>
  <c r="J14" i="6" s="1"/>
  <c r="G13" i="12" s="1"/>
  <c r="H4" i="2"/>
  <c r="J4" i="2" s="1"/>
  <c r="L4" i="2" s="1"/>
  <c r="G4" i="2"/>
  <c r="I4" i="2" s="1"/>
  <c r="K4" i="2" s="1"/>
  <c r="M4" i="2" s="1"/>
  <c r="B5" i="1" s="1"/>
  <c r="H5" i="1" s="1"/>
  <c r="B4" i="12" s="1"/>
  <c r="H4" i="12" s="1"/>
  <c r="E9" i="2"/>
  <c r="H88" i="16"/>
  <c r="J88" i="16" s="1"/>
  <c r="L88" i="16" s="1"/>
  <c r="G88" i="16"/>
  <c r="I88" i="16" s="1"/>
  <c r="K88" i="16" s="1"/>
  <c r="M88" i="16" s="1"/>
  <c r="N72" i="16"/>
  <c r="G70" i="16"/>
  <c r="I70" i="16" s="1"/>
  <c r="K70" i="16" s="1"/>
  <c r="M70" i="16" s="1"/>
  <c r="H70" i="16"/>
  <c r="J70" i="16" s="1"/>
  <c r="L70" i="16" s="1"/>
  <c r="G89" i="16"/>
  <c r="I89" i="16" s="1"/>
  <c r="K89" i="16" s="1"/>
  <c r="M89" i="16" s="1"/>
  <c r="G56" i="16"/>
  <c r="I56" i="16" s="1"/>
  <c r="K56" i="16" s="1"/>
  <c r="M56" i="16" s="1"/>
  <c r="B56" i="6" s="1"/>
  <c r="H56" i="6" s="1"/>
  <c r="E55" i="12" s="1"/>
  <c r="H56" i="16"/>
  <c r="J56" i="16" s="1"/>
  <c r="L56" i="16" s="1"/>
  <c r="H57" i="16" l="1"/>
  <c r="J57" i="16" s="1"/>
  <c r="L57" i="16" s="1"/>
  <c r="P57" i="16"/>
  <c r="B102" i="6"/>
  <c r="B84" i="6"/>
  <c r="H84" i="6" s="1"/>
  <c r="E83" i="12" s="1"/>
  <c r="B71" i="6"/>
  <c r="G69" i="16"/>
  <c r="I69" i="16" s="1"/>
  <c r="K69" i="16" s="1"/>
  <c r="M69" i="16" s="1"/>
  <c r="C73" i="6"/>
  <c r="B98" i="6"/>
  <c r="B73" i="6"/>
  <c r="G82" i="16"/>
  <c r="I82" i="16" s="1"/>
  <c r="K82" i="16" s="1"/>
  <c r="M82" i="16" s="1"/>
  <c r="D98" i="6"/>
  <c r="B92" i="6"/>
  <c r="D100" i="6"/>
  <c r="G73" i="16"/>
  <c r="I73" i="16" s="1"/>
  <c r="K73" i="16" s="1"/>
  <c r="M73" i="16" s="1"/>
  <c r="B90" i="6"/>
  <c r="B89" i="6"/>
  <c r="H89" i="6" s="1"/>
  <c r="E88" i="12" s="1"/>
  <c r="H83" i="16"/>
  <c r="J83" i="16" s="1"/>
  <c r="L83" i="16" s="1"/>
  <c r="O83" i="16" s="1"/>
  <c r="B82" i="6"/>
  <c r="B101" i="6"/>
  <c r="H101" i="6" s="1"/>
  <c r="E100" i="12" s="1"/>
  <c r="H81" i="16"/>
  <c r="J81" i="16" s="1"/>
  <c r="L81" i="16" s="1"/>
  <c r="B85" i="6"/>
  <c r="N3" i="16"/>
  <c r="H53" i="16"/>
  <c r="J53" i="16" s="1"/>
  <c r="L53" i="16" s="1"/>
  <c r="P71" i="16"/>
  <c r="E86" i="16"/>
  <c r="H86" i="16" s="1"/>
  <c r="J86" i="16" s="1"/>
  <c r="L86" i="16" s="1"/>
  <c r="P84" i="16"/>
  <c r="H61" i="16"/>
  <c r="J61" i="16" s="1"/>
  <c r="L61" i="16" s="1"/>
  <c r="P53" i="16"/>
  <c r="G90" i="16"/>
  <c r="I90" i="16" s="1"/>
  <c r="K90" i="16" s="1"/>
  <c r="M90" i="16" s="1"/>
  <c r="E66" i="16"/>
  <c r="H66" i="16" s="1"/>
  <c r="J66" i="16" s="1"/>
  <c r="L66" i="16" s="1"/>
  <c r="O66" i="16" s="1"/>
  <c r="D66" i="6" s="1"/>
  <c r="J66" i="6" s="1"/>
  <c r="G65" i="12" s="1"/>
  <c r="P60" i="16"/>
  <c r="E77" i="2"/>
  <c r="G77" i="2" s="1"/>
  <c r="I77" i="2" s="1"/>
  <c r="K77" i="2" s="1"/>
  <c r="M77" i="2" s="1"/>
  <c r="B78" i="1" s="1"/>
  <c r="H78" i="1" s="1"/>
  <c r="B77" i="12" s="1"/>
  <c r="H100" i="16"/>
  <c r="J100" i="16" s="1"/>
  <c r="L100" i="16" s="1"/>
  <c r="N100" i="16" s="1"/>
  <c r="G102" i="16"/>
  <c r="I102" i="16" s="1"/>
  <c r="K102" i="16" s="1"/>
  <c r="M102" i="16" s="1"/>
  <c r="G67" i="16"/>
  <c r="I67" i="16" s="1"/>
  <c r="K67" i="16" s="1"/>
  <c r="M67" i="16" s="1"/>
  <c r="H67" i="16"/>
  <c r="J67" i="16" s="1"/>
  <c r="L67" i="16" s="1"/>
  <c r="O67" i="16" s="1"/>
  <c r="G77" i="16"/>
  <c r="I77" i="16" s="1"/>
  <c r="K77" i="16" s="1"/>
  <c r="M77" i="16" s="1"/>
  <c r="G99" i="16"/>
  <c r="I99" i="16" s="1"/>
  <c r="K99" i="16" s="1"/>
  <c r="M99" i="16" s="1"/>
  <c r="N97" i="16"/>
  <c r="P99" i="16"/>
  <c r="E93" i="16"/>
  <c r="G93" i="16" s="1"/>
  <c r="I93" i="16" s="1"/>
  <c r="K93" i="16" s="1"/>
  <c r="M93" i="16" s="1"/>
  <c r="H80" i="16"/>
  <c r="J80" i="16" s="1"/>
  <c r="L80" i="16" s="1"/>
  <c r="G80" i="16"/>
  <c r="I80" i="16" s="1"/>
  <c r="K80" i="16" s="1"/>
  <c r="M80" i="16" s="1"/>
  <c r="G98" i="16"/>
  <c r="I98" i="16" s="1"/>
  <c r="K98" i="16" s="1"/>
  <c r="M98" i="16" s="1"/>
  <c r="E79" i="16"/>
  <c r="G79" i="16" s="1"/>
  <c r="I79" i="16" s="1"/>
  <c r="K79" i="16" s="1"/>
  <c r="M79" i="16" s="1"/>
  <c r="G58" i="16"/>
  <c r="I58" i="16" s="1"/>
  <c r="K58" i="16" s="1"/>
  <c r="M58" i="16" s="1"/>
  <c r="B58" i="6" s="1"/>
  <c r="H58" i="6" s="1"/>
  <c r="E57" i="12" s="1"/>
  <c r="P80" i="16"/>
  <c r="E55" i="16"/>
  <c r="P55" i="16"/>
  <c r="P78" i="2"/>
  <c r="E90" i="2"/>
  <c r="H90" i="2" s="1"/>
  <c r="J90" i="2" s="1"/>
  <c r="L90" i="2" s="1"/>
  <c r="O90" i="2" s="1"/>
  <c r="D91" i="1" s="1"/>
  <c r="J91" i="1" s="1"/>
  <c r="D90" i="12" s="1"/>
  <c r="E94" i="2"/>
  <c r="G94" i="2" s="1"/>
  <c r="I94" i="2" s="1"/>
  <c r="K94" i="2" s="1"/>
  <c r="M94" i="2" s="1"/>
  <c r="B95" i="1" s="1"/>
  <c r="H95" i="1" s="1"/>
  <c r="B94" i="12" s="1"/>
  <c r="G101" i="2"/>
  <c r="I101" i="2" s="1"/>
  <c r="K101" i="2" s="1"/>
  <c r="M101" i="2" s="1"/>
  <c r="B102" i="1" s="1"/>
  <c r="H102" i="1" s="1"/>
  <c r="B101" i="12" s="1"/>
  <c r="H101" i="2"/>
  <c r="J101" i="2" s="1"/>
  <c r="L101" i="2" s="1"/>
  <c r="H60" i="12"/>
  <c r="O85" i="2"/>
  <c r="D86" i="1" s="1"/>
  <c r="J86" i="1" s="1"/>
  <c r="D85" i="12" s="1"/>
  <c r="H96" i="2"/>
  <c r="J96" i="2" s="1"/>
  <c r="L96" i="2" s="1"/>
  <c r="H68" i="2"/>
  <c r="J68" i="2" s="1"/>
  <c r="L68" i="2" s="1"/>
  <c r="G58" i="2"/>
  <c r="I58" i="2" s="1"/>
  <c r="K58" i="2" s="1"/>
  <c r="M58" i="2" s="1"/>
  <c r="B59" i="1" s="1"/>
  <c r="H59" i="1" s="1"/>
  <c r="B58" i="12" s="1"/>
  <c r="E87" i="2"/>
  <c r="H87" i="2" s="1"/>
  <c r="J87" i="2" s="1"/>
  <c r="L87" i="2" s="1"/>
  <c r="H72" i="2"/>
  <c r="J72" i="2" s="1"/>
  <c r="L72" i="2" s="1"/>
  <c r="H46" i="2"/>
  <c r="J46" i="2" s="1"/>
  <c r="L46" i="2" s="1"/>
  <c r="H17" i="12"/>
  <c r="H36" i="2"/>
  <c r="J36" i="2" s="1"/>
  <c r="L36" i="2" s="1"/>
  <c r="H19" i="12"/>
  <c r="H12" i="12"/>
  <c r="H97" i="2"/>
  <c r="J97" i="2" s="1"/>
  <c r="L97" i="2" s="1"/>
  <c r="G97" i="2"/>
  <c r="I97" i="2" s="1"/>
  <c r="K97" i="2" s="1"/>
  <c r="M97" i="2" s="1"/>
  <c r="B98" i="1" s="1"/>
  <c r="H98" i="1" s="1"/>
  <c r="B97" i="12" s="1"/>
  <c r="G52" i="2"/>
  <c r="I52" i="2" s="1"/>
  <c r="K52" i="2" s="1"/>
  <c r="M52" i="2" s="1"/>
  <c r="B53" i="1" s="1"/>
  <c r="H53" i="1" s="1"/>
  <c r="B52" i="12" s="1"/>
  <c r="H52" i="12" s="1"/>
  <c r="H14" i="12"/>
  <c r="H86" i="2"/>
  <c r="J86" i="2" s="1"/>
  <c r="L86" i="2" s="1"/>
  <c r="G80" i="2"/>
  <c r="I80" i="2" s="1"/>
  <c r="K80" i="2" s="1"/>
  <c r="M80" i="2" s="1"/>
  <c r="B81" i="1" s="1"/>
  <c r="H81" i="1" s="1"/>
  <c r="B80" i="12" s="1"/>
  <c r="H80" i="2"/>
  <c r="J80" i="2" s="1"/>
  <c r="L80" i="2" s="1"/>
  <c r="E102" i="2"/>
  <c r="G102" i="2" s="1"/>
  <c r="I102" i="2" s="1"/>
  <c r="K102" i="2" s="1"/>
  <c r="M102" i="2" s="1"/>
  <c r="B103" i="1" s="1"/>
  <c r="H103" i="1" s="1"/>
  <c r="B102" i="12" s="1"/>
  <c r="N32" i="2"/>
  <c r="C33" i="1" s="1"/>
  <c r="I33" i="1" s="1"/>
  <c r="C32" i="12" s="1"/>
  <c r="E71" i="2"/>
  <c r="H71" i="2" s="1"/>
  <c r="J71" i="2" s="1"/>
  <c r="L71" i="2" s="1"/>
  <c r="E42" i="2"/>
  <c r="G100" i="2"/>
  <c r="I100" i="2" s="1"/>
  <c r="K100" i="2" s="1"/>
  <c r="M100" i="2" s="1"/>
  <c r="B101" i="1" s="1"/>
  <c r="H101" i="1" s="1"/>
  <c r="B100" i="12" s="1"/>
  <c r="H100" i="2"/>
  <c r="J100" i="2" s="1"/>
  <c r="L100" i="2" s="1"/>
  <c r="G92" i="2"/>
  <c r="I92" i="2" s="1"/>
  <c r="K92" i="2" s="1"/>
  <c r="M92" i="2" s="1"/>
  <c r="B93" i="1" s="1"/>
  <c r="H93" i="1" s="1"/>
  <c r="B92" i="12" s="1"/>
  <c r="H92" i="2"/>
  <c r="J92" i="2" s="1"/>
  <c r="L92" i="2" s="1"/>
  <c r="H53" i="2"/>
  <c r="J53" i="2" s="1"/>
  <c r="L53" i="2" s="1"/>
  <c r="G53" i="2"/>
  <c r="I53" i="2" s="1"/>
  <c r="K53" i="2" s="1"/>
  <c r="M53" i="2" s="1"/>
  <c r="B54" i="1" s="1"/>
  <c r="H54" i="1" s="1"/>
  <c r="B53" i="12" s="1"/>
  <c r="H56" i="2"/>
  <c r="J56" i="2" s="1"/>
  <c r="L56" i="2" s="1"/>
  <c r="H84" i="2"/>
  <c r="J84" i="2" s="1"/>
  <c r="L84" i="2" s="1"/>
  <c r="G70" i="2"/>
  <c r="I70" i="2" s="1"/>
  <c r="K70" i="2" s="1"/>
  <c r="M70" i="2" s="1"/>
  <c r="B71" i="1" s="1"/>
  <c r="H71" i="1" s="1"/>
  <c r="B70" i="12" s="1"/>
  <c r="H70" i="2"/>
  <c r="J70" i="2" s="1"/>
  <c r="L70" i="2" s="1"/>
  <c r="H59" i="16"/>
  <c r="J59" i="16" s="1"/>
  <c r="L59" i="16" s="1"/>
  <c r="G59" i="16"/>
  <c r="I59" i="16" s="1"/>
  <c r="K59" i="16" s="1"/>
  <c r="M59" i="16" s="1"/>
  <c r="B59" i="6" s="1"/>
  <c r="H59" i="6" s="1"/>
  <c r="E58" i="12" s="1"/>
  <c r="H58" i="12" s="1"/>
  <c r="G54" i="16"/>
  <c r="I54" i="16" s="1"/>
  <c r="K54" i="16" s="1"/>
  <c r="M54" i="16" s="1"/>
  <c r="B54" i="6" s="1"/>
  <c r="H54" i="6" s="1"/>
  <c r="E53" i="12" s="1"/>
  <c r="P52" i="16"/>
  <c r="E52" i="16"/>
  <c r="H84" i="16"/>
  <c r="J84" i="16" s="1"/>
  <c r="L84" i="16" s="1"/>
  <c r="E75" i="16"/>
  <c r="G64" i="16"/>
  <c r="I64" i="16" s="1"/>
  <c r="K64" i="16" s="1"/>
  <c r="M64" i="16" s="1"/>
  <c r="B64" i="6" s="1"/>
  <c r="H64" i="6" s="1"/>
  <c r="E63" i="12" s="1"/>
  <c r="O63" i="16"/>
  <c r="D63" i="6" s="1"/>
  <c r="J63" i="6" s="1"/>
  <c r="G62" i="12" s="1"/>
  <c r="G51" i="2"/>
  <c r="I51" i="2" s="1"/>
  <c r="K51" i="2" s="1"/>
  <c r="M51" i="2" s="1"/>
  <c r="B52" i="1" s="1"/>
  <c r="H52" i="1" s="1"/>
  <c r="B51" i="12" s="1"/>
  <c r="H51" i="2"/>
  <c r="J51" i="2" s="1"/>
  <c r="L51" i="2" s="1"/>
  <c r="H91" i="16"/>
  <c r="J91" i="16" s="1"/>
  <c r="L91" i="16" s="1"/>
  <c r="G74" i="16"/>
  <c r="I74" i="16" s="1"/>
  <c r="K74" i="16" s="1"/>
  <c r="M74" i="16" s="1"/>
  <c r="G74" i="2"/>
  <c r="I74" i="2" s="1"/>
  <c r="K74" i="2" s="1"/>
  <c r="M74" i="2" s="1"/>
  <c r="B75" i="1" s="1"/>
  <c r="H75" i="1" s="1"/>
  <c r="B74" i="12" s="1"/>
  <c r="H74" i="2"/>
  <c r="J74" i="2" s="1"/>
  <c r="L74" i="2" s="1"/>
  <c r="G104" i="2"/>
  <c r="I104" i="2" s="1"/>
  <c r="K104" i="2" s="1"/>
  <c r="M104" i="2" s="1"/>
  <c r="B105" i="1" s="1"/>
  <c r="H105" i="1" s="1"/>
  <c r="B104" i="12" s="1"/>
  <c r="H104" i="2"/>
  <c r="J104" i="2" s="1"/>
  <c r="L104" i="2" s="1"/>
  <c r="O15" i="16"/>
  <c r="D15" i="6" s="1"/>
  <c r="J15" i="6" s="1"/>
  <c r="G14" i="12" s="1"/>
  <c r="N15" i="16"/>
  <c r="C15" i="6" s="1"/>
  <c r="I15" i="6" s="1"/>
  <c r="F14" i="12" s="1"/>
  <c r="G40" i="2"/>
  <c r="I40" i="2" s="1"/>
  <c r="K40" i="2" s="1"/>
  <c r="M40" i="2" s="1"/>
  <c r="B41" i="1" s="1"/>
  <c r="H41" i="1" s="1"/>
  <c r="B40" i="12" s="1"/>
  <c r="H40" i="12" s="1"/>
  <c r="H40" i="2"/>
  <c r="J40" i="2" s="1"/>
  <c r="L40" i="2" s="1"/>
  <c r="O62" i="2"/>
  <c r="D63" i="1" s="1"/>
  <c r="J63" i="1" s="1"/>
  <c r="D62" i="12" s="1"/>
  <c r="N62" i="2"/>
  <c r="C63" i="1" s="1"/>
  <c r="I63" i="1" s="1"/>
  <c r="C62" i="12" s="1"/>
  <c r="H47" i="16"/>
  <c r="J47" i="16" s="1"/>
  <c r="L47" i="16" s="1"/>
  <c r="G47" i="16"/>
  <c r="I47" i="16" s="1"/>
  <c r="K47" i="16" s="1"/>
  <c r="M47" i="16" s="1"/>
  <c r="B47" i="6" s="1"/>
  <c r="H47" i="6" s="1"/>
  <c r="E46" i="12" s="1"/>
  <c r="H46" i="12" s="1"/>
  <c r="E85" i="16"/>
  <c r="P85" i="16"/>
  <c r="O58" i="2"/>
  <c r="D59" i="1" s="1"/>
  <c r="J59" i="1" s="1"/>
  <c r="D58" i="12" s="1"/>
  <c r="N6" i="2"/>
  <c r="C7" i="1" s="1"/>
  <c r="I7" i="1" s="1"/>
  <c r="C6" i="12" s="1"/>
  <c r="O6" i="2"/>
  <c r="D7" i="1" s="1"/>
  <c r="J7" i="1" s="1"/>
  <c r="D6" i="12" s="1"/>
  <c r="O31" i="16"/>
  <c r="D31" i="6" s="1"/>
  <c r="J31" i="6" s="1"/>
  <c r="G30" i="12" s="1"/>
  <c r="N31" i="16"/>
  <c r="C31" i="6" s="1"/>
  <c r="I31" i="6" s="1"/>
  <c r="F30" i="12" s="1"/>
  <c r="O3" i="2"/>
  <c r="D4" i="1" s="1"/>
  <c r="J4" i="1" s="1"/>
  <c r="D3" i="12" s="1"/>
  <c r="N3" i="2"/>
  <c r="C4" i="1" s="1"/>
  <c r="I4" i="1" s="1"/>
  <c r="C3" i="12" s="1"/>
  <c r="O60" i="2"/>
  <c r="D61" i="1" s="1"/>
  <c r="J61" i="1" s="1"/>
  <c r="D60" i="12" s="1"/>
  <c r="N60" i="2"/>
  <c r="C61" i="1" s="1"/>
  <c r="I61" i="1" s="1"/>
  <c r="C60" i="12" s="1"/>
  <c r="O46" i="16"/>
  <c r="D46" i="6" s="1"/>
  <c r="J46" i="6" s="1"/>
  <c r="G45" i="12" s="1"/>
  <c r="N46" i="16"/>
  <c r="C46" i="6" s="1"/>
  <c r="I46" i="6" s="1"/>
  <c r="F45" i="12" s="1"/>
  <c r="H4" i="16"/>
  <c r="J4" i="16" s="1"/>
  <c r="L4" i="16" s="1"/>
  <c r="G4" i="16"/>
  <c r="I4" i="16" s="1"/>
  <c r="K4" i="16" s="1"/>
  <c r="M4" i="16" s="1"/>
  <c r="B4" i="6" s="1"/>
  <c r="H4" i="6" s="1"/>
  <c r="E3" i="12" s="1"/>
  <c r="H3" i="12" s="1"/>
  <c r="H45" i="2"/>
  <c r="J45" i="2" s="1"/>
  <c r="L45" i="2" s="1"/>
  <c r="G45" i="2"/>
  <c r="I45" i="2" s="1"/>
  <c r="K45" i="2" s="1"/>
  <c r="M45" i="2" s="1"/>
  <c r="B46" i="1" s="1"/>
  <c r="H46" i="1" s="1"/>
  <c r="B45" i="12" s="1"/>
  <c r="H45" i="12" s="1"/>
  <c r="G39" i="2"/>
  <c r="I39" i="2" s="1"/>
  <c r="K39" i="2" s="1"/>
  <c r="M39" i="2" s="1"/>
  <c r="B40" i="1" s="1"/>
  <c r="H40" i="1" s="1"/>
  <c r="B39" i="12" s="1"/>
  <c r="H39" i="2"/>
  <c r="J39" i="2" s="1"/>
  <c r="L39" i="2" s="1"/>
  <c r="G44" i="16"/>
  <c r="I44" i="16" s="1"/>
  <c r="K44" i="16" s="1"/>
  <c r="M44" i="16" s="1"/>
  <c r="B44" i="6" s="1"/>
  <c r="H44" i="6" s="1"/>
  <c r="E43" i="12" s="1"/>
  <c r="H43" i="12" s="1"/>
  <c r="H44" i="16"/>
  <c r="J44" i="16" s="1"/>
  <c r="L44" i="16" s="1"/>
  <c r="O38" i="2"/>
  <c r="D39" i="1" s="1"/>
  <c r="J39" i="1" s="1"/>
  <c r="D38" i="12" s="1"/>
  <c r="N38" i="2"/>
  <c r="C39" i="1" s="1"/>
  <c r="I39" i="1" s="1"/>
  <c r="C38" i="12" s="1"/>
  <c r="N16" i="16"/>
  <c r="C16" i="6" s="1"/>
  <c r="I16" i="6" s="1"/>
  <c r="F15" i="12" s="1"/>
  <c r="O16" i="16"/>
  <c r="D16" i="6" s="1"/>
  <c r="J16" i="6" s="1"/>
  <c r="G15" i="12" s="1"/>
  <c r="O101" i="16"/>
  <c r="N101" i="16"/>
  <c r="G57" i="2"/>
  <c r="I57" i="2" s="1"/>
  <c r="K57" i="2" s="1"/>
  <c r="M57" i="2" s="1"/>
  <c r="B58" i="1" s="1"/>
  <c r="H58" i="1" s="1"/>
  <c r="B57" i="12" s="1"/>
  <c r="H57" i="2"/>
  <c r="J57" i="2" s="1"/>
  <c r="L57" i="2" s="1"/>
  <c r="J13" i="12"/>
  <c r="N20" i="16"/>
  <c r="C20" i="6" s="1"/>
  <c r="I20" i="6" s="1"/>
  <c r="F19" i="12" s="1"/>
  <c r="O20" i="16"/>
  <c r="D20" i="6" s="1"/>
  <c r="J20" i="6" s="1"/>
  <c r="G19" i="12" s="1"/>
  <c r="N43" i="2"/>
  <c r="C44" i="1" s="1"/>
  <c r="I44" i="1" s="1"/>
  <c r="C43" i="12" s="1"/>
  <c r="O43" i="2"/>
  <c r="D44" i="1" s="1"/>
  <c r="J44" i="1" s="1"/>
  <c r="D43" i="12" s="1"/>
  <c r="P88" i="2"/>
  <c r="E88" i="2"/>
  <c r="G95" i="16"/>
  <c r="I95" i="16" s="1"/>
  <c r="K95" i="16" s="1"/>
  <c r="M95" i="16" s="1"/>
  <c r="H95" i="16"/>
  <c r="J95" i="16" s="1"/>
  <c r="L95" i="16" s="1"/>
  <c r="G44" i="2"/>
  <c r="I44" i="2" s="1"/>
  <c r="K44" i="2" s="1"/>
  <c r="M44" i="2" s="1"/>
  <c r="B45" i="1" s="1"/>
  <c r="H45" i="1" s="1"/>
  <c r="B44" i="12" s="1"/>
  <c r="H44" i="2"/>
  <c r="J44" i="2" s="1"/>
  <c r="L44" i="2" s="1"/>
  <c r="G89" i="2"/>
  <c r="I89" i="2" s="1"/>
  <c r="K89" i="2" s="1"/>
  <c r="M89" i="2" s="1"/>
  <c r="B90" i="1" s="1"/>
  <c r="H90" i="1" s="1"/>
  <c r="B89" i="12" s="1"/>
  <c r="H89" i="2"/>
  <c r="J89" i="2" s="1"/>
  <c r="L89" i="2" s="1"/>
  <c r="G21" i="16"/>
  <c r="I21" i="16" s="1"/>
  <c r="K21" i="16" s="1"/>
  <c r="M21" i="16" s="1"/>
  <c r="B21" i="6" s="1"/>
  <c r="H21" i="6" s="1"/>
  <c r="E20" i="12" s="1"/>
  <c r="H21" i="16"/>
  <c r="J21" i="16" s="1"/>
  <c r="L21" i="16" s="1"/>
  <c r="O7" i="16"/>
  <c r="D7" i="6" s="1"/>
  <c r="J7" i="6" s="1"/>
  <c r="G6" i="12" s="1"/>
  <c r="N7" i="16"/>
  <c r="C7" i="6" s="1"/>
  <c r="I7" i="6" s="1"/>
  <c r="F6" i="12" s="1"/>
  <c r="I6" i="12" s="1"/>
  <c r="H35" i="2"/>
  <c r="J35" i="2" s="1"/>
  <c r="L35" i="2" s="1"/>
  <c r="G35" i="2"/>
  <c r="I35" i="2" s="1"/>
  <c r="K35" i="2" s="1"/>
  <c r="M35" i="2" s="1"/>
  <c r="B36" i="1" s="1"/>
  <c r="H36" i="1" s="1"/>
  <c r="B35" i="12" s="1"/>
  <c r="O13" i="16"/>
  <c r="D13" i="6" s="1"/>
  <c r="J13" i="6" s="1"/>
  <c r="G12" i="12" s="1"/>
  <c r="N13" i="16"/>
  <c r="C13" i="6" s="1"/>
  <c r="I13" i="6" s="1"/>
  <c r="F12" i="12" s="1"/>
  <c r="O41" i="16"/>
  <c r="D41" i="6" s="1"/>
  <c r="J41" i="6" s="1"/>
  <c r="G40" i="12" s="1"/>
  <c r="N41" i="16"/>
  <c r="C41" i="6" s="1"/>
  <c r="I41" i="6" s="1"/>
  <c r="F40" i="12" s="1"/>
  <c r="G65" i="2"/>
  <c r="I65" i="2" s="1"/>
  <c r="K65" i="2" s="1"/>
  <c r="M65" i="2" s="1"/>
  <c r="B66" i="1" s="1"/>
  <c r="H66" i="1" s="1"/>
  <c r="B65" i="12" s="1"/>
  <c r="H65" i="2"/>
  <c r="J65" i="2" s="1"/>
  <c r="L65" i="2" s="1"/>
  <c r="G34" i="2"/>
  <c r="I34" i="2" s="1"/>
  <c r="K34" i="2" s="1"/>
  <c r="M34" i="2" s="1"/>
  <c r="B35" i="1" s="1"/>
  <c r="H35" i="1" s="1"/>
  <c r="B34" i="12" s="1"/>
  <c r="H34" i="12" s="1"/>
  <c r="H34" i="2"/>
  <c r="J34" i="2" s="1"/>
  <c r="L34" i="2" s="1"/>
  <c r="H23" i="2"/>
  <c r="J23" i="2" s="1"/>
  <c r="L23" i="2" s="1"/>
  <c r="G23" i="2"/>
  <c r="I23" i="2" s="1"/>
  <c r="K23" i="2" s="1"/>
  <c r="M23" i="2" s="1"/>
  <c r="B24" i="1" s="1"/>
  <c r="H24" i="1" s="1"/>
  <c r="B23" i="12" s="1"/>
  <c r="H61" i="2"/>
  <c r="J61" i="2" s="1"/>
  <c r="L61" i="2" s="1"/>
  <c r="G61" i="2"/>
  <c r="I61" i="2" s="1"/>
  <c r="K61" i="2" s="1"/>
  <c r="M61" i="2" s="1"/>
  <c r="B62" i="1" s="1"/>
  <c r="H62" i="1" s="1"/>
  <c r="B61" i="12" s="1"/>
  <c r="O68" i="2"/>
  <c r="D69" i="1" s="1"/>
  <c r="J69" i="1" s="1"/>
  <c r="D68" i="12" s="1"/>
  <c r="N68" i="2"/>
  <c r="C69" i="1" s="1"/>
  <c r="I69" i="1" s="1"/>
  <c r="C68" i="12" s="1"/>
  <c r="G75" i="2"/>
  <c r="I75" i="2" s="1"/>
  <c r="K75" i="2" s="1"/>
  <c r="M75" i="2" s="1"/>
  <c r="B76" i="1" s="1"/>
  <c r="H76" i="1" s="1"/>
  <c r="B75" i="12" s="1"/>
  <c r="H75" i="2"/>
  <c r="J75" i="2" s="1"/>
  <c r="L75" i="2" s="1"/>
  <c r="H28" i="16"/>
  <c r="J28" i="16" s="1"/>
  <c r="L28" i="16" s="1"/>
  <c r="G28" i="16"/>
  <c r="I28" i="16" s="1"/>
  <c r="K28" i="16" s="1"/>
  <c r="M28" i="16" s="1"/>
  <c r="B28" i="6" s="1"/>
  <c r="H28" i="6" s="1"/>
  <c r="E27" i="12" s="1"/>
  <c r="H27" i="12" s="1"/>
  <c r="G50" i="2"/>
  <c r="I50" i="2" s="1"/>
  <c r="K50" i="2" s="1"/>
  <c r="M50" i="2" s="1"/>
  <c r="B51" i="1" s="1"/>
  <c r="H51" i="1" s="1"/>
  <c r="B50" i="12" s="1"/>
  <c r="H50" i="2"/>
  <c r="J50" i="2" s="1"/>
  <c r="L50" i="2" s="1"/>
  <c r="G7" i="2"/>
  <c r="I7" i="2" s="1"/>
  <c r="K7" i="2" s="1"/>
  <c r="M7" i="2" s="1"/>
  <c r="B8" i="1" s="1"/>
  <c r="H8" i="1" s="1"/>
  <c r="B7" i="12" s="1"/>
  <c r="H7" i="12" s="1"/>
  <c r="H7" i="2"/>
  <c r="J7" i="2" s="1"/>
  <c r="L7" i="2" s="1"/>
  <c r="G15" i="2"/>
  <c r="I15" i="2" s="1"/>
  <c r="K15" i="2" s="1"/>
  <c r="M15" i="2" s="1"/>
  <c r="B16" i="1" s="1"/>
  <c r="H16" i="1" s="1"/>
  <c r="B15" i="12" s="1"/>
  <c r="H15" i="12" s="1"/>
  <c r="H15" i="2"/>
  <c r="J15" i="2" s="1"/>
  <c r="L15" i="2" s="1"/>
  <c r="O52" i="2"/>
  <c r="D53" i="1" s="1"/>
  <c r="J53" i="1" s="1"/>
  <c r="D52" i="12" s="1"/>
  <c r="N52" i="2"/>
  <c r="C53" i="1" s="1"/>
  <c r="I53" i="1" s="1"/>
  <c r="C52" i="12" s="1"/>
  <c r="G79" i="2"/>
  <c r="I79" i="2" s="1"/>
  <c r="K79" i="2" s="1"/>
  <c r="M79" i="2" s="1"/>
  <c r="B80" i="1" s="1"/>
  <c r="H80" i="1" s="1"/>
  <c r="B79" i="12" s="1"/>
  <c r="H79" i="2"/>
  <c r="J79" i="2" s="1"/>
  <c r="L79" i="2" s="1"/>
  <c r="O49" i="16"/>
  <c r="D49" i="6" s="1"/>
  <c r="J49" i="6" s="1"/>
  <c r="G48" i="12" s="1"/>
  <c r="N49" i="16"/>
  <c r="C49" i="6" s="1"/>
  <c r="I49" i="6" s="1"/>
  <c r="F48" i="12" s="1"/>
  <c r="N29" i="16"/>
  <c r="C29" i="6" s="1"/>
  <c r="I29" i="6" s="1"/>
  <c r="F28" i="12" s="1"/>
  <c r="O29" i="16"/>
  <c r="D29" i="6" s="1"/>
  <c r="J29" i="6" s="1"/>
  <c r="G28" i="12" s="1"/>
  <c r="G26" i="2"/>
  <c r="I26" i="2" s="1"/>
  <c r="K26" i="2" s="1"/>
  <c r="M26" i="2" s="1"/>
  <c r="B27" i="1" s="1"/>
  <c r="H27" i="1" s="1"/>
  <c r="B26" i="12" s="1"/>
  <c r="H26" i="2"/>
  <c r="J26" i="2" s="1"/>
  <c r="L26" i="2" s="1"/>
  <c r="N8" i="16"/>
  <c r="C8" i="6" s="1"/>
  <c r="I8" i="6" s="1"/>
  <c r="F7" i="12" s="1"/>
  <c r="O8" i="16"/>
  <c r="D8" i="6" s="1"/>
  <c r="J8" i="6" s="1"/>
  <c r="G7" i="12" s="1"/>
  <c r="H68" i="16"/>
  <c r="J68" i="16" s="1"/>
  <c r="L68" i="16" s="1"/>
  <c r="G68" i="16"/>
  <c r="I68" i="16" s="1"/>
  <c r="K68" i="16" s="1"/>
  <c r="M68" i="16" s="1"/>
  <c r="N14" i="2"/>
  <c r="C15" i="1" s="1"/>
  <c r="I15" i="1" s="1"/>
  <c r="C14" i="12" s="1"/>
  <c r="O14" i="2"/>
  <c r="D15" i="1" s="1"/>
  <c r="J15" i="1" s="1"/>
  <c r="D14" i="12" s="1"/>
  <c r="H103" i="16"/>
  <c r="J103" i="16" s="1"/>
  <c r="L103" i="16" s="1"/>
  <c r="G103" i="16"/>
  <c r="I103" i="16" s="1"/>
  <c r="K103" i="16" s="1"/>
  <c r="M103" i="16" s="1"/>
  <c r="N49" i="2"/>
  <c r="C50" i="1" s="1"/>
  <c r="I50" i="1" s="1"/>
  <c r="C49" i="12" s="1"/>
  <c r="O49" i="2"/>
  <c r="D50" i="1" s="1"/>
  <c r="J50" i="1" s="1"/>
  <c r="D49" i="12" s="1"/>
  <c r="N19" i="2"/>
  <c r="C20" i="1" s="1"/>
  <c r="I20" i="1" s="1"/>
  <c r="C19" i="12" s="1"/>
  <c r="O19" i="2"/>
  <c r="D20" i="1" s="1"/>
  <c r="J20" i="1" s="1"/>
  <c r="D19" i="12" s="1"/>
  <c r="H104" i="16"/>
  <c r="J104" i="16" s="1"/>
  <c r="L104" i="16" s="1"/>
  <c r="G104" i="16"/>
  <c r="I104" i="16" s="1"/>
  <c r="K104" i="16" s="1"/>
  <c r="M104" i="16" s="1"/>
  <c r="H6" i="12"/>
  <c r="G83" i="2"/>
  <c r="I83" i="2" s="1"/>
  <c r="K83" i="2" s="1"/>
  <c r="M83" i="2" s="1"/>
  <c r="B84" i="1" s="1"/>
  <c r="H84" i="1" s="1"/>
  <c r="B83" i="12" s="1"/>
  <c r="H83" i="2"/>
  <c r="J83" i="2" s="1"/>
  <c r="L83" i="2" s="1"/>
  <c r="G91" i="2"/>
  <c r="I91" i="2" s="1"/>
  <c r="K91" i="2" s="1"/>
  <c r="M91" i="2" s="1"/>
  <c r="B92" i="1" s="1"/>
  <c r="H92" i="1" s="1"/>
  <c r="B91" i="12" s="1"/>
  <c r="H91" i="2"/>
  <c r="J91" i="2" s="1"/>
  <c r="L91" i="2" s="1"/>
  <c r="P78" i="16"/>
  <c r="E78" i="16"/>
  <c r="E51" i="16"/>
  <c r="P51" i="16"/>
  <c r="G10" i="2"/>
  <c r="I10" i="2" s="1"/>
  <c r="K10" i="2" s="1"/>
  <c r="M10" i="2" s="1"/>
  <c r="B11" i="1" s="1"/>
  <c r="H11" i="1" s="1"/>
  <c r="B10" i="12" s="1"/>
  <c r="H10" i="2"/>
  <c r="J10" i="2" s="1"/>
  <c r="L10" i="2" s="1"/>
  <c r="O46" i="2"/>
  <c r="D47" i="1" s="1"/>
  <c r="J47" i="1" s="1"/>
  <c r="D46" i="12" s="1"/>
  <c r="N46" i="2"/>
  <c r="C47" i="1" s="1"/>
  <c r="I47" i="1" s="1"/>
  <c r="C46" i="12" s="1"/>
  <c r="I62" i="12"/>
  <c r="G87" i="2"/>
  <c r="I87" i="2" s="1"/>
  <c r="K87" i="2" s="1"/>
  <c r="M87" i="2" s="1"/>
  <c r="B88" i="1" s="1"/>
  <c r="H88" i="1" s="1"/>
  <c r="B87" i="12" s="1"/>
  <c r="N22" i="16"/>
  <c r="C22" i="6" s="1"/>
  <c r="I22" i="6" s="1"/>
  <c r="F21" i="12" s="1"/>
  <c r="O22" i="16"/>
  <c r="D22" i="6" s="1"/>
  <c r="J22" i="6" s="1"/>
  <c r="G21" i="12" s="1"/>
  <c r="G18" i="2"/>
  <c r="I18" i="2" s="1"/>
  <c r="K18" i="2" s="1"/>
  <c r="M18" i="2" s="1"/>
  <c r="B19" i="1" s="1"/>
  <c r="H19" i="1" s="1"/>
  <c r="B18" i="12" s="1"/>
  <c r="H18" i="2"/>
  <c r="J18" i="2" s="1"/>
  <c r="L18" i="2" s="1"/>
  <c r="O23" i="16"/>
  <c r="D23" i="6" s="1"/>
  <c r="J23" i="6" s="1"/>
  <c r="G22" i="12" s="1"/>
  <c r="N23" i="16"/>
  <c r="C23" i="6" s="1"/>
  <c r="I23" i="6" s="1"/>
  <c r="F22" i="12" s="1"/>
  <c r="G25" i="2"/>
  <c r="I25" i="2" s="1"/>
  <c r="K25" i="2" s="1"/>
  <c r="M25" i="2" s="1"/>
  <c r="B26" i="1" s="1"/>
  <c r="H26" i="1" s="1"/>
  <c r="B25" i="12" s="1"/>
  <c r="H25" i="12" s="1"/>
  <c r="H25" i="2"/>
  <c r="J25" i="2" s="1"/>
  <c r="L25" i="2" s="1"/>
  <c r="H11" i="16"/>
  <c r="J11" i="16" s="1"/>
  <c r="L11" i="16" s="1"/>
  <c r="G11" i="16"/>
  <c r="I11" i="16" s="1"/>
  <c r="K11" i="16" s="1"/>
  <c r="M11" i="16" s="1"/>
  <c r="B11" i="6" s="1"/>
  <c r="H11" i="6" s="1"/>
  <c r="E10" i="12" s="1"/>
  <c r="H98" i="2"/>
  <c r="J98" i="2" s="1"/>
  <c r="L98" i="2" s="1"/>
  <c r="G98" i="2"/>
  <c r="I98" i="2" s="1"/>
  <c r="K98" i="2" s="1"/>
  <c r="M98" i="2" s="1"/>
  <c r="B99" i="1" s="1"/>
  <c r="H99" i="1" s="1"/>
  <c r="B98" i="12" s="1"/>
  <c r="G36" i="16"/>
  <c r="I36" i="16" s="1"/>
  <c r="K36" i="16" s="1"/>
  <c r="M36" i="16" s="1"/>
  <c r="B36" i="6" s="1"/>
  <c r="H36" i="6" s="1"/>
  <c r="E35" i="12" s="1"/>
  <c r="H35" i="12" s="1"/>
  <c r="H36" i="16"/>
  <c r="J36" i="16" s="1"/>
  <c r="L36" i="16" s="1"/>
  <c r="N36" i="2"/>
  <c r="C37" i="1" s="1"/>
  <c r="I37" i="1" s="1"/>
  <c r="C36" i="12" s="1"/>
  <c r="O36" i="2"/>
  <c r="D37" i="1" s="1"/>
  <c r="J37" i="1" s="1"/>
  <c r="D36" i="12" s="1"/>
  <c r="H36" i="12"/>
  <c r="G93" i="2"/>
  <c r="I93" i="2" s="1"/>
  <c r="K93" i="2" s="1"/>
  <c r="M93" i="2" s="1"/>
  <c r="B94" i="1" s="1"/>
  <c r="H94" i="1" s="1"/>
  <c r="B93" i="12" s="1"/>
  <c r="H93" i="2"/>
  <c r="J93" i="2" s="1"/>
  <c r="L93" i="2" s="1"/>
  <c r="G71" i="2"/>
  <c r="I71" i="2" s="1"/>
  <c r="K71" i="2" s="1"/>
  <c r="M71" i="2" s="1"/>
  <c r="B72" i="1" s="1"/>
  <c r="H72" i="1" s="1"/>
  <c r="B71" i="12" s="1"/>
  <c r="G81" i="2"/>
  <c r="I81" i="2" s="1"/>
  <c r="K81" i="2" s="1"/>
  <c r="M81" i="2" s="1"/>
  <c r="B82" i="1" s="1"/>
  <c r="H82" i="1" s="1"/>
  <c r="B81" i="12" s="1"/>
  <c r="H81" i="2"/>
  <c r="J81" i="2" s="1"/>
  <c r="L81" i="2" s="1"/>
  <c r="N17" i="2"/>
  <c r="C18" i="1" s="1"/>
  <c r="I18" i="1" s="1"/>
  <c r="C17" i="12" s="1"/>
  <c r="O17" i="2"/>
  <c r="D18" i="1" s="1"/>
  <c r="J18" i="1" s="1"/>
  <c r="D17" i="12" s="1"/>
  <c r="N67" i="2"/>
  <c r="C68" i="1" s="1"/>
  <c r="I68" i="1" s="1"/>
  <c r="C67" i="12" s="1"/>
  <c r="O67" i="2"/>
  <c r="D68" i="1" s="1"/>
  <c r="J68" i="1" s="1"/>
  <c r="D67" i="12" s="1"/>
  <c r="G62" i="16"/>
  <c r="I62" i="16" s="1"/>
  <c r="K62" i="16" s="1"/>
  <c r="M62" i="16" s="1"/>
  <c r="B62" i="6" s="1"/>
  <c r="H62" i="6" s="1"/>
  <c r="E61" i="12" s="1"/>
  <c r="H62" i="16"/>
  <c r="J62" i="16" s="1"/>
  <c r="L62" i="16" s="1"/>
  <c r="G21" i="2"/>
  <c r="I21" i="2" s="1"/>
  <c r="K21" i="2" s="1"/>
  <c r="M21" i="2" s="1"/>
  <c r="B22" i="1" s="1"/>
  <c r="H22" i="1" s="1"/>
  <c r="B21" i="12" s="1"/>
  <c r="H21" i="12" s="1"/>
  <c r="H21" i="2"/>
  <c r="J21" i="2" s="1"/>
  <c r="L21" i="2" s="1"/>
  <c r="H78" i="2"/>
  <c r="J78" i="2" s="1"/>
  <c r="L78" i="2" s="1"/>
  <c r="G78" i="2"/>
  <c r="I78" i="2" s="1"/>
  <c r="K78" i="2" s="1"/>
  <c r="M78" i="2" s="1"/>
  <c r="B79" i="1" s="1"/>
  <c r="H79" i="1" s="1"/>
  <c r="B78" i="12" s="1"/>
  <c r="G69" i="2"/>
  <c r="I69" i="2" s="1"/>
  <c r="K69" i="2" s="1"/>
  <c r="M69" i="2" s="1"/>
  <c r="B70" i="1" s="1"/>
  <c r="H70" i="1" s="1"/>
  <c r="B69" i="12" s="1"/>
  <c r="H69" i="2"/>
  <c r="J69" i="2" s="1"/>
  <c r="L69" i="2" s="1"/>
  <c r="H34" i="16"/>
  <c r="J34" i="16" s="1"/>
  <c r="L34" i="16" s="1"/>
  <c r="G34" i="16"/>
  <c r="I34" i="16" s="1"/>
  <c r="K34" i="16" s="1"/>
  <c r="M34" i="16" s="1"/>
  <c r="B34" i="6" s="1"/>
  <c r="H34" i="6" s="1"/>
  <c r="E33" i="12" s="1"/>
  <c r="G63" i="2"/>
  <c r="I63" i="2" s="1"/>
  <c r="K63" i="2" s="1"/>
  <c r="M63" i="2" s="1"/>
  <c r="B64" i="1" s="1"/>
  <c r="H64" i="1" s="1"/>
  <c r="B63" i="12" s="1"/>
  <c r="H63" i="2"/>
  <c r="J63" i="2" s="1"/>
  <c r="L63" i="2" s="1"/>
  <c r="N4" i="2"/>
  <c r="C5" i="1" s="1"/>
  <c r="I5" i="1" s="1"/>
  <c r="C4" i="12" s="1"/>
  <c r="O4" i="2"/>
  <c r="D5" i="1" s="1"/>
  <c r="J5" i="1" s="1"/>
  <c r="D4" i="12" s="1"/>
  <c r="H76" i="2"/>
  <c r="J76" i="2" s="1"/>
  <c r="L76" i="2" s="1"/>
  <c r="G76" i="2"/>
  <c r="I76" i="2" s="1"/>
  <c r="K76" i="2" s="1"/>
  <c r="M76" i="2" s="1"/>
  <c r="B77" i="1" s="1"/>
  <c r="H77" i="1" s="1"/>
  <c r="B76" i="12" s="1"/>
  <c r="G37" i="2"/>
  <c r="I37" i="2" s="1"/>
  <c r="K37" i="2" s="1"/>
  <c r="M37" i="2" s="1"/>
  <c r="B38" i="1" s="1"/>
  <c r="H38" i="1" s="1"/>
  <c r="B37" i="12" s="1"/>
  <c r="H37" i="12" s="1"/>
  <c r="H37" i="2"/>
  <c r="J37" i="2" s="1"/>
  <c r="L37" i="2" s="1"/>
  <c r="G27" i="16"/>
  <c r="I27" i="16" s="1"/>
  <c r="K27" i="16" s="1"/>
  <c r="M27" i="16" s="1"/>
  <c r="B27" i="6" s="1"/>
  <c r="H27" i="6" s="1"/>
  <c r="E26" i="12" s="1"/>
  <c r="H26" i="12" s="1"/>
  <c r="H27" i="16"/>
  <c r="J27" i="16" s="1"/>
  <c r="L27" i="16" s="1"/>
  <c r="G95" i="2"/>
  <c r="I95" i="2" s="1"/>
  <c r="K95" i="2" s="1"/>
  <c r="M95" i="2" s="1"/>
  <c r="B96" i="1" s="1"/>
  <c r="H96" i="1" s="1"/>
  <c r="B95" i="12" s="1"/>
  <c r="H95" i="2"/>
  <c r="J95" i="2" s="1"/>
  <c r="L95" i="2" s="1"/>
  <c r="O45" i="16"/>
  <c r="D45" i="6" s="1"/>
  <c r="J45" i="6" s="1"/>
  <c r="G44" i="12" s="1"/>
  <c r="N45" i="16"/>
  <c r="C45" i="6" s="1"/>
  <c r="I45" i="6" s="1"/>
  <c r="F44" i="12" s="1"/>
  <c r="H42" i="16"/>
  <c r="J42" i="16" s="1"/>
  <c r="L42" i="16" s="1"/>
  <c r="G42" i="16"/>
  <c r="I42" i="16" s="1"/>
  <c r="K42" i="16" s="1"/>
  <c r="M42" i="16" s="1"/>
  <c r="B42" i="6" s="1"/>
  <c r="H42" i="6" s="1"/>
  <c r="E41" i="12" s="1"/>
  <c r="N102" i="16"/>
  <c r="O102" i="16"/>
  <c r="N37" i="16"/>
  <c r="C37" i="6" s="1"/>
  <c r="I37" i="6" s="1"/>
  <c r="F36" i="12" s="1"/>
  <c r="O37" i="16"/>
  <c r="D37" i="6" s="1"/>
  <c r="J37" i="6" s="1"/>
  <c r="G36" i="12" s="1"/>
  <c r="N28" i="2"/>
  <c r="C29" i="1" s="1"/>
  <c r="I29" i="1" s="1"/>
  <c r="C28" i="12" s="1"/>
  <c r="O28" i="2"/>
  <c r="D29" i="1" s="1"/>
  <c r="J29" i="1" s="1"/>
  <c r="D28" i="12" s="1"/>
  <c r="H73" i="2"/>
  <c r="J73" i="2" s="1"/>
  <c r="L73" i="2" s="1"/>
  <c r="G73" i="2"/>
  <c r="I73" i="2" s="1"/>
  <c r="K73" i="2" s="1"/>
  <c r="M73" i="2" s="1"/>
  <c r="B74" i="1" s="1"/>
  <c r="H74" i="1" s="1"/>
  <c r="B73" i="12" s="1"/>
  <c r="G71" i="16"/>
  <c r="I71" i="16" s="1"/>
  <c r="K71" i="16" s="1"/>
  <c r="M71" i="16" s="1"/>
  <c r="H71" i="16"/>
  <c r="J71" i="16" s="1"/>
  <c r="L71" i="16" s="1"/>
  <c r="H29" i="12"/>
  <c r="N48" i="2"/>
  <c r="C49" i="1" s="1"/>
  <c r="I49" i="1" s="1"/>
  <c r="C48" i="12" s="1"/>
  <c r="O48" i="2"/>
  <c r="D49" i="1" s="1"/>
  <c r="J49" i="1" s="1"/>
  <c r="D48" i="12" s="1"/>
  <c r="H9" i="16"/>
  <c r="J9" i="16" s="1"/>
  <c r="L9" i="16" s="1"/>
  <c r="G9" i="16"/>
  <c r="I9" i="16" s="1"/>
  <c r="K9" i="16" s="1"/>
  <c r="M9" i="16" s="1"/>
  <c r="B9" i="6" s="1"/>
  <c r="H9" i="6" s="1"/>
  <c r="E8" i="12" s="1"/>
  <c r="H8" i="12" s="1"/>
  <c r="H76" i="16"/>
  <c r="J76" i="16" s="1"/>
  <c r="L76" i="16" s="1"/>
  <c r="G76" i="16"/>
  <c r="I76" i="16" s="1"/>
  <c r="K76" i="16" s="1"/>
  <c r="M76" i="16" s="1"/>
  <c r="H99" i="2"/>
  <c r="J99" i="2" s="1"/>
  <c r="L99" i="2" s="1"/>
  <c r="G99" i="2"/>
  <c r="I99" i="2" s="1"/>
  <c r="K99" i="2" s="1"/>
  <c r="M99" i="2" s="1"/>
  <c r="B100" i="1" s="1"/>
  <c r="H100" i="1" s="1"/>
  <c r="B99" i="12" s="1"/>
  <c r="O33" i="16"/>
  <c r="D33" i="6" s="1"/>
  <c r="J33" i="6" s="1"/>
  <c r="G32" i="12" s="1"/>
  <c r="J32" i="12" s="1"/>
  <c r="N33" i="16"/>
  <c r="C33" i="6" s="1"/>
  <c r="I33" i="6" s="1"/>
  <c r="F32" i="12" s="1"/>
  <c r="H5" i="16"/>
  <c r="J5" i="16" s="1"/>
  <c r="L5" i="16" s="1"/>
  <c r="G5" i="16"/>
  <c r="I5" i="16" s="1"/>
  <c r="K5" i="16" s="1"/>
  <c r="M5" i="16" s="1"/>
  <c r="B5" i="6" s="1"/>
  <c r="H5" i="6" s="1"/>
  <c r="G66" i="2"/>
  <c r="I66" i="2" s="1"/>
  <c r="K66" i="2" s="1"/>
  <c r="M66" i="2" s="1"/>
  <c r="B67" i="1" s="1"/>
  <c r="H67" i="1" s="1"/>
  <c r="B66" i="12" s="1"/>
  <c r="H66" i="2"/>
  <c r="J66" i="2" s="1"/>
  <c r="L66" i="2" s="1"/>
  <c r="H56" i="12"/>
  <c r="G10" i="16"/>
  <c r="I10" i="16" s="1"/>
  <c r="K10" i="16" s="1"/>
  <c r="M10" i="16" s="1"/>
  <c r="B10" i="6" s="1"/>
  <c r="H10" i="6" s="1"/>
  <c r="E9" i="12" s="1"/>
  <c r="H10" i="16"/>
  <c r="J10" i="16" s="1"/>
  <c r="L10" i="16" s="1"/>
  <c r="G42" i="2"/>
  <c r="I42" i="2" s="1"/>
  <c r="K42" i="2" s="1"/>
  <c r="M42" i="2" s="1"/>
  <c r="B43" i="1" s="1"/>
  <c r="H43" i="1" s="1"/>
  <c r="B42" i="12" s="1"/>
  <c r="H42" i="2"/>
  <c r="J42" i="2" s="1"/>
  <c r="L42" i="2" s="1"/>
  <c r="H44" i="12"/>
  <c r="H96" i="16"/>
  <c r="J96" i="16" s="1"/>
  <c r="L96" i="16" s="1"/>
  <c r="G96" i="16"/>
  <c r="I96" i="16" s="1"/>
  <c r="K96" i="16" s="1"/>
  <c r="M96" i="16" s="1"/>
  <c r="H64" i="2"/>
  <c r="J64" i="2" s="1"/>
  <c r="L64" i="2" s="1"/>
  <c r="G64" i="2"/>
  <c r="I64" i="2" s="1"/>
  <c r="K64" i="2" s="1"/>
  <c r="M64" i="2" s="1"/>
  <c r="B65" i="1" s="1"/>
  <c r="H65" i="1" s="1"/>
  <c r="B64" i="12" s="1"/>
  <c r="N17" i="16"/>
  <c r="C17" i="6" s="1"/>
  <c r="I17" i="6" s="1"/>
  <c r="F16" i="12" s="1"/>
  <c r="O17" i="16"/>
  <c r="D17" i="6" s="1"/>
  <c r="J17" i="6" s="1"/>
  <c r="G16" i="12" s="1"/>
  <c r="J16" i="12" s="1"/>
  <c r="H40" i="16"/>
  <c r="J40" i="16" s="1"/>
  <c r="L40" i="16" s="1"/>
  <c r="G40" i="16"/>
  <c r="I40" i="16" s="1"/>
  <c r="K40" i="16" s="1"/>
  <c r="M40" i="16" s="1"/>
  <c r="B40" i="6" s="1"/>
  <c r="H40" i="6" s="1"/>
  <c r="E39" i="12" s="1"/>
  <c r="O16" i="2"/>
  <c r="D17" i="1" s="1"/>
  <c r="J17" i="1" s="1"/>
  <c r="D16" i="12" s="1"/>
  <c r="N16" i="2"/>
  <c r="C17" i="1" s="1"/>
  <c r="I17" i="1" s="1"/>
  <c r="C16" i="12" s="1"/>
  <c r="G6" i="16"/>
  <c r="I6" i="16" s="1"/>
  <c r="K6" i="16" s="1"/>
  <c r="M6" i="16" s="1"/>
  <c r="B6" i="6" s="1"/>
  <c r="H6" i="6" s="1"/>
  <c r="E5" i="12" s="1"/>
  <c r="H6" i="16"/>
  <c r="J6" i="16" s="1"/>
  <c r="L6" i="16" s="1"/>
  <c r="E65" i="16"/>
  <c r="P65" i="16"/>
  <c r="N30" i="16"/>
  <c r="C30" i="6" s="1"/>
  <c r="I30" i="6" s="1"/>
  <c r="F29" i="12" s="1"/>
  <c r="O30" i="16"/>
  <c r="D30" i="6" s="1"/>
  <c r="J30" i="6" s="1"/>
  <c r="G29" i="12" s="1"/>
  <c r="O19" i="16"/>
  <c r="D19" i="6" s="1"/>
  <c r="J19" i="6" s="1"/>
  <c r="G18" i="12" s="1"/>
  <c r="N19" i="16"/>
  <c r="C19" i="6" s="1"/>
  <c r="I19" i="6" s="1"/>
  <c r="F18" i="12" s="1"/>
  <c r="H20" i="2"/>
  <c r="J20" i="2" s="1"/>
  <c r="L20" i="2" s="1"/>
  <c r="G20" i="2"/>
  <c r="I20" i="2" s="1"/>
  <c r="K20" i="2" s="1"/>
  <c r="M20" i="2" s="1"/>
  <c r="B21" i="1" s="1"/>
  <c r="H21" i="1" s="1"/>
  <c r="B20" i="12" s="1"/>
  <c r="G103" i="2"/>
  <c r="I103" i="2" s="1"/>
  <c r="K103" i="2" s="1"/>
  <c r="M103" i="2" s="1"/>
  <c r="B104" i="1" s="1"/>
  <c r="H104" i="1" s="1"/>
  <c r="B103" i="12" s="1"/>
  <c r="H103" i="2"/>
  <c r="J103" i="2" s="1"/>
  <c r="L103" i="2" s="1"/>
  <c r="G43" i="16"/>
  <c r="I43" i="16" s="1"/>
  <c r="K43" i="16" s="1"/>
  <c r="M43" i="16" s="1"/>
  <c r="B43" i="6" s="1"/>
  <c r="H43" i="6" s="1"/>
  <c r="E42" i="12" s="1"/>
  <c r="H43" i="16"/>
  <c r="J43" i="16" s="1"/>
  <c r="L43" i="16" s="1"/>
  <c r="G87" i="16"/>
  <c r="I87" i="16" s="1"/>
  <c r="K87" i="16" s="1"/>
  <c r="M87" i="16" s="1"/>
  <c r="H87" i="16"/>
  <c r="J87" i="16" s="1"/>
  <c r="L87" i="16" s="1"/>
  <c r="N25" i="16"/>
  <c r="C25" i="6" s="1"/>
  <c r="I25" i="6" s="1"/>
  <c r="F24" i="12" s="1"/>
  <c r="I24" i="12" s="1"/>
  <c r="O25" i="16"/>
  <c r="D25" i="6" s="1"/>
  <c r="J25" i="6" s="1"/>
  <c r="G24" i="12" s="1"/>
  <c r="J24" i="12" s="1"/>
  <c r="G47" i="2"/>
  <c r="I47" i="2" s="1"/>
  <c r="K47" i="2" s="1"/>
  <c r="M47" i="2" s="1"/>
  <c r="B48" i="1" s="1"/>
  <c r="H48" i="1" s="1"/>
  <c r="B47" i="12" s="1"/>
  <c r="H47" i="12" s="1"/>
  <c r="H47" i="2"/>
  <c r="J47" i="2" s="1"/>
  <c r="L47" i="2" s="1"/>
  <c r="H41" i="2"/>
  <c r="J41" i="2" s="1"/>
  <c r="L41" i="2" s="1"/>
  <c r="G41" i="2"/>
  <c r="I41" i="2" s="1"/>
  <c r="K41" i="2" s="1"/>
  <c r="M41" i="2" s="1"/>
  <c r="B42" i="1" s="1"/>
  <c r="H42" i="1" s="1"/>
  <c r="B41" i="12" s="1"/>
  <c r="G54" i="2"/>
  <c r="I54" i="2" s="1"/>
  <c r="K54" i="2" s="1"/>
  <c r="M54" i="2" s="1"/>
  <c r="B55" i="1" s="1"/>
  <c r="H55" i="1" s="1"/>
  <c r="B54" i="12" s="1"/>
  <c r="H54" i="2"/>
  <c r="J54" i="2" s="1"/>
  <c r="L54" i="2" s="1"/>
  <c r="H5" i="2"/>
  <c r="J5" i="2" s="1"/>
  <c r="L5" i="2" s="1"/>
  <c r="G5" i="2"/>
  <c r="I5" i="2" s="1"/>
  <c r="K5" i="2" s="1"/>
  <c r="M5" i="2" s="1"/>
  <c r="B6" i="1" s="1"/>
  <c r="H6" i="1" s="1"/>
  <c r="B5" i="12" s="1"/>
  <c r="G33" i="2"/>
  <c r="I33" i="2" s="1"/>
  <c r="K33" i="2" s="1"/>
  <c r="M33" i="2" s="1"/>
  <c r="B34" i="1" s="1"/>
  <c r="H34" i="1" s="1"/>
  <c r="B33" i="12" s="1"/>
  <c r="H33" i="2"/>
  <c r="J33" i="2" s="1"/>
  <c r="L33" i="2" s="1"/>
  <c r="H30" i="2"/>
  <c r="J30" i="2" s="1"/>
  <c r="L30" i="2" s="1"/>
  <c r="G30" i="2"/>
  <c r="I30" i="2" s="1"/>
  <c r="K30" i="2" s="1"/>
  <c r="M30" i="2" s="1"/>
  <c r="B31" i="1" s="1"/>
  <c r="H31" i="1" s="1"/>
  <c r="B30" i="12" s="1"/>
  <c r="H30" i="12" s="1"/>
  <c r="O56" i="2"/>
  <c r="D57" i="1" s="1"/>
  <c r="J57" i="1" s="1"/>
  <c r="D56" i="12" s="1"/>
  <c r="N56" i="2"/>
  <c r="C57" i="1" s="1"/>
  <c r="I57" i="1" s="1"/>
  <c r="C56" i="12" s="1"/>
  <c r="G9" i="2"/>
  <c r="I9" i="2" s="1"/>
  <c r="K9" i="2" s="1"/>
  <c r="M9" i="2" s="1"/>
  <c r="B10" i="1" s="1"/>
  <c r="H10" i="1" s="1"/>
  <c r="B9" i="12" s="1"/>
  <c r="H9" i="2"/>
  <c r="J9" i="2" s="1"/>
  <c r="L9" i="2" s="1"/>
  <c r="O18" i="16"/>
  <c r="D18" i="6" s="1"/>
  <c r="J18" i="6" s="1"/>
  <c r="G17" i="12" s="1"/>
  <c r="N18" i="16"/>
  <c r="C18" i="6" s="1"/>
  <c r="I18" i="6" s="1"/>
  <c r="F17" i="12" s="1"/>
  <c r="N48" i="16"/>
  <c r="C48" i="6" s="1"/>
  <c r="I48" i="6" s="1"/>
  <c r="F47" i="12" s="1"/>
  <c r="O48" i="16"/>
  <c r="D48" i="6" s="1"/>
  <c r="J48" i="6" s="1"/>
  <c r="G47" i="12" s="1"/>
  <c r="G11" i="2"/>
  <c r="I11" i="2" s="1"/>
  <c r="K11" i="2" s="1"/>
  <c r="M11" i="2" s="1"/>
  <c r="B12" i="1" s="1"/>
  <c r="H12" i="1" s="1"/>
  <c r="B11" i="12" s="1"/>
  <c r="H11" i="12" s="1"/>
  <c r="H11" i="2"/>
  <c r="J11" i="2" s="1"/>
  <c r="L11" i="2" s="1"/>
  <c r="H59" i="2"/>
  <c r="J59" i="2" s="1"/>
  <c r="L59" i="2" s="1"/>
  <c r="G59" i="2"/>
  <c r="I59" i="2" s="1"/>
  <c r="K59" i="2" s="1"/>
  <c r="M59" i="2" s="1"/>
  <c r="B60" i="1" s="1"/>
  <c r="H60" i="1" s="1"/>
  <c r="B59" i="12" s="1"/>
  <c r="H39" i="16"/>
  <c r="J39" i="16" s="1"/>
  <c r="L39" i="16" s="1"/>
  <c r="G39" i="16"/>
  <c r="I39" i="16" s="1"/>
  <c r="K39" i="16" s="1"/>
  <c r="M39" i="16" s="1"/>
  <c r="B39" i="6" s="1"/>
  <c r="H39" i="6" s="1"/>
  <c r="E38" i="12" s="1"/>
  <c r="H38" i="12" s="1"/>
  <c r="P50" i="16"/>
  <c r="E50" i="16"/>
  <c r="E94" i="16"/>
  <c r="P94" i="16"/>
  <c r="G82" i="2"/>
  <c r="I82" i="2" s="1"/>
  <c r="K82" i="2" s="1"/>
  <c r="M82" i="2" s="1"/>
  <c r="B83" i="1" s="1"/>
  <c r="H83" i="1" s="1"/>
  <c r="B82" i="12" s="1"/>
  <c r="H82" i="2"/>
  <c r="J82" i="2" s="1"/>
  <c r="L82" i="2" s="1"/>
  <c r="G24" i="16"/>
  <c r="I24" i="16" s="1"/>
  <c r="K24" i="16" s="1"/>
  <c r="M24" i="16" s="1"/>
  <c r="B24" i="6" s="1"/>
  <c r="H24" i="6" s="1"/>
  <c r="E23" i="12" s="1"/>
  <c r="H23" i="12" s="1"/>
  <c r="H24" i="16"/>
  <c r="J24" i="16" s="1"/>
  <c r="L24" i="16" s="1"/>
  <c r="O32" i="16"/>
  <c r="D32" i="6" s="1"/>
  <c r="J32" i="6" s="1"/>
  <c r="G31" i="12" s="1"/>
  <c r="N32" i="16"/>
  <c r="C32" i="6" s="1"/>
  <c r="I32" i="6" s="1"/>
  <c r="F31" i="12" s="1"/>
  <c r="H60" i="16"/>
  <c r="J60" i="16" s="1"/>
  <c r="L60" i="16" s="1"/>
  <c r="G60" i="16"/>
  <c r="I60" i="16" s="1"/>
  <c r="K60" i="16" s="1"/>
  <c r="M60" i="16" s="1"/>
  <c r="B60" i="6" s="1"/>
  <c r="H60" i="6" s="1"/>
  <c r="E59" i="12" s="1"/>
  <c r="H59" i="12" s="1"/>
  <c r="G92" i="16"/>
  <c r="I92" i="16" s="1"/>
  <c r="K92" i="16" s="1"/>
  <c r="M92" i="16" s="1"/>
  <c r="H92" i="16"/>
  <c r="J92" i="16" s="1"/>
  <c r="L92" i="16" s="1"/>
  <c r="G55" i="2"/>
  <c r="I55" i="2" s="1"/>
  <c r="K55" i="2" s="1"/>
  <c r="M55" i="2" s="1"/>
  <c r="B56" i="1" s="1"/>
  <c r="H56" i="1" s="1"/>
  <c r="B55" i="12" s="1"/>
  <c r="H55" i="12" s="1"/>
  <c r="H55" i="2"/>
  <c r="J55" i="2" s="1"/>
  <c r="L55" i="2" s="1"/>
  <c r="O8" i="2"/>
  <c r="D9" i="1" s="1"/>
  <c r="J9" i="1" s="1"/>
  <c r="D8" i="12" s="1"/>
  <c r="N8" i="2"/>
  <c r="C9" i="1" s="1"/>
  <c r="I9" i="1" s="1"/>
  <c r="C8" i="12" s="1"/>
  <c r="N29" i="2"/>
  <c r="C30" i="1" s="1"/>
  <c r="I30" i="1" s="1"/>
  <c r="C29" i="12" s="1"/>
  <c r="O29" i="2"/>
  <c r="D30" i="1" s="1"/>
  <c r="J30" i="1" s="1"/>
  <c r="D29" i="12" s="1"/>
  <c r="H18" i="12"/>
  <c r="N12" i="2"/>
  <c r="C13" i="1" s="1"/>
  <c r="I13" i="1" s="1"/>
  <c r="C12" i="12" s="1"/>
  <c r="O12" i="2"/>
  <c r="D13" i="1" s="1"/>
  <c r="J13" i="1" s="1"/>
  <c r="D12" i="12" s="1"/>
  <c r="G22" i="2"/>
  <c r="I22" i="2" s="1"/>
  <c r="K22" i="2" s="1"/>
  <c r="M22" i="2" s="1"/>
  <c r="B23" i="1" s="1"/>
  <c r="H23" i="1" s="1"/>
  <c r="B22" i="12" s="1"/>
  <c r="H22" i="12" s="1"/>
  <c r="H22" i="2"/>
  <c r="J22" i="2" s="1"/>
  <c r="L22" i="2" s="1"/>
  <c r="G31" i="2"/>
  <c r="I31" i="2" s="1"/>
  <c r="K31" i="2" s="1"/>
  <c r="M31" i="2" s="1"/>
  <c r="B32" i="1" s="1"/>
  <c r="H32" i="1" s="1"/>
  <c r="B31" i="12" s="1"/>
  <c r="H31" i="12" s="1"/>
  <c r="H31" i="2"/>
  <c r="J31" i="2" s="1"/>
  <c r="L31" i="2" s="1"/>
  <c r="O88" i="16"/>
  <c r="N88" i="16"/>
  <c r="O64" i="16"/>
  <c r="D64" i="6" s="1"/>
  <c r="J64" i="6" s="1"/>
  <c r="G63" i="12" s="1"/>
  <c r="O61" i="16"/>
  <c r="D61" i="6" s="1"/>
  <c r="J61" i="6" s="1"/>
  <c r="G60" i="12" s="1"/>
  <c r="J60" i="12" s="1"/>
  <c r="N61" i="16"/>
  <c r="C61" i="6" s="1"/>
  <c r="I61" i="6" s="1"/>
  <c r="F60" i="12" s="1"/>
  <c r="N73" i="16"/>
  <c r="O73" i="16"/>
  <c r="O56" i="16"/>
  <c r="D56" i="6" s="1"/>
  <c r="J56" i="6" s="1"/>
  <c r="G55" i="12" s="1"/>
  <c r="N56" i="16"/>
  <c r="C56" i="6" s="1"/>
  <c r="I56" i="6" s="1"/>
  <c r="F55" i="12" s="1"/>
  <c r="N89" i="16"/>
  <c r="O89" i="16"/>
  <c r="O74" i="16"/>
  <c r="O90" i="16"/>
  <c r="N53" i="16"/>
  <c r="C53" i="6" s="1"/>
  <c r="I53" i="6" s="1"/>
  <c r="F52" i="12" s="1"/>
  <c r="I52" i="12" s="1"/>
  <c r="O53" i="16"/>
  <c r="D53" i="6" s="1"/>
  <c r="J53" i="6" s="1"/>
  <c r="G52" i="12" s="1"/>
  <c r="J52" i="12" s="1"/>
  <c r="N70" i="16"/>
  <c r="O70" i="16"/>
  <c r="N82" i="16"/>
  <c r="O82" i="16"/>
  <c r="O98" i="16"/>
  <c r="O54" i="16"/>
  <c r="D54" i="6" s="1"/>
  <c r="J54" i="6" s="1"/>
  <c r="G53" i="12" s="1"/>
  <c r="O57" i="16"/>
  <c r="D57" i="6" s="1"/>
  <c r="J57" i="6" s="1"/>
  <c r="G56" i="12" s="1"/>
  <c r="J56" i="12" s="1"/>
  <c r="N57" i="16"/>
  <c r="C57" i="6" s="1"/>
  <c r="I57" i="6" s="1"/>
  <c r="F56" i="12" s="1"/>
  <c r="O77" i="16"/>
  <c r="O69" i="16"/>
  <c r="N69" i="16"/>
  <c r="N81" i="16"/>
  <c r="O81" i="16"/>
  <c r="N58" i="16"/>
  <c r="C58" i="6" s="1"/>
  <c r="I58" i="6" s="1"/>
  <c r="F57" i="12" s="1"/>
  <c r="O58" i="16"/>
  <c r="D58" i="6" s="1"/>
  <c r="J58" i="6" s="1"/>
  <c r="G57" i="12" s="1"/>
  <c r="G86" i="16" l="1"/>
  <c r="I86" i="16" s="1"/>
  <c r="K86" i="16" s="1"/>
  <c r="M86" i="16" s="1"/>
  <c r="N83" i="16"/>
  <c r="C84" i="6" s="1"/>
  <c r="O100" i="16"/>
  <c r="J73" i="6"/>
  <c r="G72" i="12" s="1"/>
  <c r="D74" i="6"/>
  <c r="J74" i="6" s="1"/>
  <c r="G73" i="12" s="1"/>
  <c r="C101" i="6"/>
  <c r="I101" i="6" s="1"/>
  <c r="F100" i="12" s="1"/>
  <c r="B97" i="6"/>
  <c r="H97" i="6" s="1"/>
  <c r="E96" i="12" s="1"/>
  <c r="B77" i="6"/>
  <c r="H77" i="6" s="1"/>
  <c r="E76" i="12" s="1"/>
  <c r="H71" i="6"/>
  <c r="E70" i="12" s="1"/>
  <c r="B72" i="6"/>
  <c r="H72" i="6" s="1"/>
  <c r="E71" i="12" s="1"/>
  <c r="C103" i="6"/>
  <c r="B81" i="6"/>
  <c r="H81" i="6" s="1"/>
  <c r="E80" i="12" s="1"/>
  <c r="B67" i="6"/>
  <c r="H67" i="6" s="1"/>
  <c r="E66" i="12" s="1"/>
  <c r="H66" i="12" s="1"/>
  <c r="B68" i="6"/>
  <c r="H68" i="6" s="1"/>
  <c r="E67" i="12" s="1"/>
  <c r="H67" i="12" s="1"/>
  <c r="B70" i="6"/>
  <c r="H70" i="6" s="1"/>
  <c r="E69" i="12" s="1"/>
  <c r="H69" i="12" s="1"/>
  <c r="I73" i="6"/>
  <c r="F72" i="12" s="1"/>
  <c r="C74" i="6"/>
  <c r="J100" i="6"/>
  <c r="G99" i="12" s="1"/>
  <c r="D101" i="6"/>
  <c r="J101" i="6" s="1"/>
  <c r="G100" i="12" s="1"/>
  <c r="B88" i="6"/>
  <c r="H88" i="6" s="1"/>
  <c r="E87" i="12" s="1"/>
  <c r="B87" i="6"/>
  <c r="H87" i="6" s="1"/>
  <c r="E86" i="12" s="1"/>
  <c r="B69" i="6"/>
  <c r="H69" i="6" s="1"/>
  <c r="E68" i="12" s="1"/>
  <c r="H68" i="12" s="1"/>
  <c r="H102" i="6"/>
  <c r="E101" i="12" s="1"/>
  <c r="B103" i="6"/>
  <c r="H103" i="6" s="1"/>
  <c r="E102" i="12" s="1"/>
  <c r="H82" i="6"/>
  <c r="E81" i="12" s="1"/>
  <c r="B83" i="6"/>
  <c r="H83" i="6" s="1"/>
  <c r="E82" i="12" s="1"/>
  <c r="D103" i="6"/>
  <c r="H98" i="6"/>
  <c r="E97" i="12" s="1"/>
  <c r="B99" i="6"/>
  <c r="H99" i="6" s="1"/>
  <c r="E98" i="12" s="1"/>
  <c r="D91" i="6"/>
  <c r="B96" i="6"/>
  <c r="H96" i="6" s="1"/>
  <c r="E95" i="12" s="1"/>
  <c r="B94" i="6"/>
  <c r="H73" i="6"/>
  <c r="E72" i="12" s="1"/>
  <c r="B74" i="6"/>
  <c r="H74" i="6" s="1"/>
  <c r="E73" i="12" s="1"/>
  <c r="D78" i="6"/>
  <c r="B105" i="6"/>
  <c r="H105" i="6" s="1"/>
  <c r="E104" i="12" s="1"/>
  <c r="C82" i="6"/>
  <c r="I82" i="6" s="1"/>
  <c r="F81" i="12" s="1"/>
  <c r="D83" i="6"/>
  <c r="J83" i="6" s="1"/>
  <c r="G82" i="12" s="1"/>
  <c r="D90" i="6"/>
  <c r="J90" i="6" s="1"/>
  <c r="G89" i="12" s="1"/>
  <c r="C98" i="6"/>
  <c r="C71" i="6"/>
  <c r="D67" i="6"/>
  <c r="J67" i="6" s="1"/>
  <c r="G66" i="12" s="1"/>
  <c r="D68" i="6"/>
  <c r="D82" i="6"/>
  <c r="J82" i="6" s="1"/>
  <c r="G81" i="12" s="1"/>
  <c r="H100" i="12"/>
  <c r="C90" i="6"/>
  <c r="H83" i="12"/>
  <c r="B104" i="6"/>
  <c r="H104" i="6" s="1"/>
  <c r="E103" i="12" s="1"/>
  <c r="C102" i="6"/>
  <c r="I102" i="6" s="1"/>
  <c r="F101" i="12" s="1"/>
  <c r="B75" i="6"/>
  <c r="B100" i="6"/>
  <c r="H100" i="6" s="1"/>
  <c r="E99" i="12" s="1"/>
  <c r="D84" i="6"/>
  <c r="J98" i="6"/>
  <c r="G97" i="12" s="1"/>
  <c r="D99" i="6"/>
  <c r="J99" i="6" s="1"/>
  <c r="G98" i="12" s="1"/>
  <c r="D75" i="6"/>
  <c r="C70" i="6"/>
  <c r="I70" i="6" s="1"/>
  <c r="F69" i="12" s="1"/>
  <c r="C83" i="6"/>
  <c r="I83" i="6" s="1"/>
  <c r="F82" i="12" s="1"/>
  <c r="C89" i="6"/>
  <c r="I89" i="6" s="1"/>
  <c r="F88" i="12" s="1"/>
  <c r="H92" i="6"/>
  <c r="E91" i="12" s="1"/>
  <c r="B93" i="6"/>
  <c r="H93" i="6" s="1"/>
  <c r="E92" i="12" s="1"/>
  <c r="D70" i="6"/>
  <c r="J70" i="6" s="1"/>
  <c r="G69" i="12" s="1"/>
  <c r="D71" i="6"/>
  <c r="D89" i="6"/>
  <c r="J89" i="6" s="1"/>
  <c r="G88" i="12" s="1"/>
  <c r="D102" i="6"/>
  <c r="J102" i="6" s="1"/>
  <c r="G101" i="12" s="1"/>
  <c r="B80" i="6"/>
  <c r="H80" i="6" s="1"/>
  <c r="E79" i="12" s="1"/>
  <c r="B78" i="6"/>
  <c r="H90" i="6"/>
  <c r="E89" i="12" s="1"/>
  <c r="B91" i="6"/>
  <c r="H91" i="6" s="1"/>
  <c r="E90" i="12" s="1"/>
  <c r="H77" i="2"/>
  <c r="J77" i="2" s="1"/>
  <c r="L77" i="2" s="1"/>
  <c r="N77" i="2" s="1"/>
  <c r="C78" i="1" s="1"/>
  <c r="I78" i="1" s="1"/>
  <c r="C77" i="12" s="1"/>
  <c r="G90" i="2"/>
  <c r="I90" i="2" s="1"/>
  <c r="K90" i="2" s="1"/>
  <c r="M90" i="2" s="1"/>
  <c r="B91" i="1" s="1"/>
  <c r="H91" i="1" s="1"/>
  <c r="B90" i="12" s="1"/>
  <c r="G66" i="16"/>
  <c r="I66" i="16" s="1"/>
  <c r="K66" i="16" s="1"/>
  <c r="M66" i="16" s="1"/>
  <c r="B66" i="6" s="1"/>
  <c r="H66" i="6" s="1"/>
  <c r="E65" i="12" s="1"/>
  <c r="H65" i="12" s="1"/>
  <c r="N98" i="16"/>
  <c r="N77" i="16"/>
  <c r="N54" i="16"/>
  <c r="C54" i="6" s="1"/>
  <c r="I54" i="6" s="1"/>
  <c r="F53" i="12" s="1"/>
  <c r="N90" i="16"/>
  <c r="H79" i="16"/>
  <c r="J79" i="16" s="1"/>
  <c r="L79" i="16" s="1"/>
  <c r="N79" i="16" s="1"/>
  <c r="H94" i="2"/>
  <c r="J94" i="2" s="1"/>
  <c r="L94" i="2" s="1"/>
  <c r="O94" i="2" s="1"/>
  <c r="D95" i="1" s="1"/>
  <c r="J95" i="1" s="1"/>
  <c r="D94" i="12" s="1"/>
  <c r="H102" i="2"/>
  <c r="J102" i="2" s="1"/>
  <c r="L102" i="2" s="1"/>
  <c r="H57" i="12"/>
  <c r="N99" i="16"/>
  <c r="N67" i="16"/>
  <c r="N74" i="16"/>
  <c r="N80" i="16"/>
  <c r="H93" i="16"/>
  <c r="J93" i="16" s="1"/>
  <c r="L93" i="16" s="1"/>
  <c r="O93" i="16" s="1"/>
  <c r="O80" i="16"/>
  <c r="H55" i="16"/>
  <c r="J55" i="16" s="1"/>
  <c r="L55" i="16" s="1"/>
  <c r="G55" i="16"/>
  <c r="I55" i="16" s="1"/>
  <c r="K55" i="16" s="1"/>
  <c r="M55" i="16" s="1"/>
  <c r="B55" i="6" s="1"/>
  <c r="H55" i="6" s="1"/>
  <c r="E54" i="12" s="1"/>
  <c r="H54" i="12" s="1"/>
  <c r="O101" i="2"/>
  <c r="D102" i="1" s="1"/>
  <c r="J102" i="1" s="1"/>
  <c r="D101" i="12" s="1"/>
  <c r="N101" i="2"/>
  <c r="C102" i="1" s="1"/>
  <c r="I102" i="1" s="1"/>
  <c r="C101" i="12" s="1"/>
  <c r="O97" i="2"/>
  <c r="D98" i="1" s="1"/>
  <c r="J98" i="1" s="1"/>
  <c r="D97" i="12" s="1"/>
  <c r="N97" i="2"/>
  <c r="C98" i="1" s="1"/>
  <c r="I98" i="1" s="1"/>
  <c r="C97" i="12" s="1"/>
  <c r="N72" i="2"/>
  <c r="C73" i="1" s="1"/>
  <c r="I73" i="1" s="1"/>
  <c r="C72" i="12" s="1"/>
  <c r="O72" i="2"/>
  <c r="D73" i="1" s="1"/>
  <c r="J73" i="1" s="1"/>
  <c r="D72" i="12" s="1"/>
  <c r="N58" i="2"/>
  <c r="C59" i="1" s="1"/>
  <c r="I59" i="1" s="1"/>
  <c r="C58" i="12" s="1"/>
  <c r="O96" i="2"/>
  <c r="D97" i="1" s="1"/>
  <c r="J97" i="1" s="1"/>
  <c r="D96" i="12" s="1"/>
  <c r="N96" i="2"/>
  <c r="C97" i="1" s="1"/>
  <c r="I97" i="1" s="1"/>
  <c r="C96" i="12" s="1"/>
  <c r="I36" i="12"/>
  <c r="I32" i="12"/>
  <c r="H9" i="12"/>
  <c r="H61" i="12"/>
  <c r="H5" i="12"/>
  <c r="H10" i="12"/>
  <c r="H53" i="12"/>
  <c r="J48" i="12"/>
  <c r="I17" i="12"/>
  <c r="J36" i="12"/>
  <c r="O100" i="2"/>
  <c r="D101" i="1" s="1"/>
  <c r="J101" i="1" s="1"/>
  <c r="D100" i="12" s="1"/>
  <c r="N100" i="2"/>
  <c r="C101" i="1" s="1"/>
  <c r="I101" i="1" s="1"/>
  <c r="C100" i="12" s="1"/>
  <c r="H42" i="12"/>
  <c r="O80" i="2"/>
  <c r="D81" i="1" s="1"/>
  <c r="J81" i="1" s="1"/>
  <c r="D80" i="12" s="1"/>
  <c r="N80" i="2"/>
  <c r="C81" i="1" s="1"/>
  <c r="I81" i="1" s="1"/>
  <c r="C80" i="12" s="1"/>
  <c r="I16" i="12"/>
  <c r="O86" i="2"/>
  <c r="D87" i="1" s="1"/>
  <c r="J87" i="1" s="1"/>
  <c r="D86" i="12" s="1"/>
  <c r="N86" i="2"/>
  <c r="C87" i="1" s="1"/>
  <c r="I87" i="1" s="1"/>
  <c r="C86" i="12" s="1"/>
  <c r="N70" i="2"/>
  <c r="C71" i="1" s="1"/>
  <c r="I71" i="1" s="1"/>
  <c r="C70" i="12" s="1"/>
  <c r="O70" i="2"/>
  <c r="D71" i="1" s="1"/>
  <c r="J71" i="1" s="1"/>
  <c r="D70" i="12" s="1"/>
  <c r="N84" i="2"/>
  <c r="C85" i="1" s="1"/>
  <c r="I85" i="1" s="1"/>
  <c r="C84" i="12" s="1"/>
  <c r="O84" i="2"/>
  <c r="D85" i="1" s="1"/>
  <c r="J85" i="1" s="1"/>
  <c r="D84" i="12" s="1"/>
  <c r="O53" i="2"/>
  <c r="D54" i="1" s="1"/>
  <c r="J54" i="1" s="1"/>
  <c r="D53" i="12" s="1"/>
  <c r="J53" i="12" s="1"/>
  <c r="N53" i="2"/>
  <c r="C54" i="1" s="1"/>
  <c r="I54" i="1" s="1"/>
  <c r="C53" i="12" s="1"/>
  <c r="J62" i="12"/>
  <c r="O92" i="2"/>
  <c r="D93" i="1" s="1"/>
  <c r="J93" i="1" s="1"/>
  <c r="D92" i="12" s="1"/>
  <c r="N92" i="2"/>
  <c r="C93" i="1" s="1"/>
  <c r="I93" i="1" s="1"/>
  <c r="C92" i="12" s="1"/>
  <c r="O59" i="16"/>
  <c r="D59" i="6" s="1"/>
  <c r="J59" i="6" s="1"/>
  <c r="G58" i="12" s="1"/>
  <c r="J58" i="12" s="1"/>
  <c r="N59" i="16"/>
  <c r="C59" i="6" s="1"/>
  <c r="I59" i="6" s="1"/>
  <c r="F58" i="12" s="1"/>
  <c r="I58" i="12" s="1"/>
  <c r="N84" i="16"/>
  <c r="O84" i="16"/>
  <c r="N64" i="16"/>
  <c r="C64" i="6" s="1"/>
  <c r="I64" i="6" s="1"/>
  <c r="F63" i="12" s="1"/>
  <c r="H63" i="12"/>
  <c r="G52" i="16"/>
  <c r="I52" i="16" s="1"/>
  <c r="K52" i="16" s="1"/>
  <c r="M52" i="16" s="1"/>
  <c r="B52" i="6" s="1"/>
  <c r="H52" i="6" s="1"/>
  <c r="E51" i="12" s="1"/>
  <c r="H51" i="12" s="1"/>
  <c r="H52" i="16"/>
  <c r="J52" i="16" s="1"/>
  <c r="L52" i="16" s="1"/>
  <c r="N51" i="2"/>
  <c r="C52" i="1" s="1"/>
  <c r="I52" i="1" s="1"/>
  <c r="C51" i="12" s="1"/>
  <c r="O51" i="2"/>
  <c r="D52" i="1" s="1"/>
  <c r="J52" i="1" s="1"/>
  <c r="D51" i="12" s="1"/>
  <c r="G75" i="16"/>
  <c r="I75" i="16" s="1"/>
  <c r="K75" i="16" s="1"/>
  <c r="M75" i="16" s="1"/>
  <c r="H75" i="16"/>
  <c r="J75" i="16" s="1"/>
  <c r="L75" i="16" s="1"/>
  <c r="O91" i="16"/>
  <c r="N91" i="16"/>
  <c r="I56" i="12"/>
  <c r="N104" i="2"/>
  <c r="C105" i="1" s="1"/>
  <c r="I105" i="1" s="1"/>
  <c r="C104" i="12" s="1"/>
  <c r="O104" i="2"/>
  <c r="D105" i="1" s="1"/>
  <c r="J105" i="1" s="1"/>
  <c r="D104" i="12" s="1"/>
  <c r="N74" i="2"/>
  <c r="C75" i="1" s="1"/>
  <c r="I75" i="1" s="1"/>
  <c r="C74" i="12" s="1"/>
  <c r="O74" i="2"/>
  <c r="D75" i="1" s="1"/>
  <c r="J75" i="1" s="1"/>
  <c r="D74" i="12" s="1"/>
  <c r="O64" i="2"/>
  <c r="D65" i="1" s="1"/>
  <c r="J65" i="1" s="1"/>
  <c r="D64" i="12" s="1"/>
  <c r="N64" i="2"/>
  <c r="C65" i="1" s="1"/>
  <c r="I65" i="1" s="1"/>
  <c r="C64" i="12" s="1"/>
  <c r="N21" i="16"/>
  <c r="C21" i="6" s="1"/>
  <c r="I21" i="6" s="1"/>
  <c r="F20" i="12" s="1"/>
  <c r="O21" i="16"/>
  <c r="D21" i="6" s="1"/>
  <c r="J21" i="6" s="1"/>
  <c r="G20" i="12" s="1"/>
  <c r="N39" i="16"/>
  <c r="C39" i="6" s="1"/>
  <c r="I39" i="6" s="1"/>
  <c r="F38" i="12" s="1"/>
  <c r="I38" i="12" s="1"/>
  <c r="O39" i="16"/>
  <c r="D39" i="6" s="1"/>
  <c r="J39" i="6" s="1"/>
  <c r="G38" i="12" s="1"/>
  <c r="J38" i="12" s="1"/>
  <c r="O30" i="2"/>
  <c r="D31" i="1" s="1"/>
  <c r="J31" i="1" s="1"/>
  <c r="D30" i="12" s="1"/>
  <c r="J30" i="12" s="1"/>
  <c r="N30" i="2"/>
  <c r="C31" i="1" s="1"/>
  <c r="I31" i="1" s="1"/>
  <c r="C30" i="12" s="1"/>
  <c r="I30" i="12" s="1"/>
  <c r="N87" i="16"/>
  <c r="O87" i="16"/>
  <c r="N9" i="16"/>
  <c r="C9" i="6" s="1"/>
  <c r="I9" i="6" s="1"/>
  <c r="F8" i="12" s="1"/>
  <c r="I8" i="12" s="1"/>
  <c r="O9" i="16"/>
  <c r="D9" i="6" s="1"/>
  <c r="J9" i="6" s="1"/>
  <c r="G8" i="12" s="1"/>
  <c r="J8" i="12" s="1"/>
  <c r="N63" i="2"/>
  <c r="C64" i="1" s="1"/>
  <c r="I64" i="1" s="1"/>
  <c r="C63" i="12" s="1"/>
  <c r="O63" i="2"/>
  <c r="D64" i="1" s="1"/>
  <c r="J64" i="1" s="1"/>
  <c r="D63" i="12" s="1"/>
  <c r="J63" i="12" s="1"/>
  <c r="O78" i="2"/>
  <c r="D79" i="1" s="1"/>
  <c r="J79" i="1" s="1"/>
  <c r="D78" i="12" s="1"/>
  <c r="N78" i="2"/>
  <c r="C79" i="1" s="1"/>
  <c r="I79" i="1" s="1"/>
  <c r="C78" i="12" s="1"/>
  <c r="N11" i="16"/>
  <c r="C11" i="6" s="1"/>
  <c r="I11" i="6" s="1"/>
  <c r="F10" i="12" s="1"/>
  <c r="O11" i="16"/>
  <c r="D11" i="6" s="1"/>
  <c r="J11" i="6" s="1"/>
  <c r="G10" i="12" s="1"/>
  <c r="N104" i="16"/>
  <c r="O104" i="16"/>
  <c r="N103" i="16"/>
  <c r="O103" i="16"/>
  <c r="N79" i="2"/>
  <c r="C80" i="1" s="1"/>
  <c r="I80" i="1" s="1"/>
  <c r="C79" i="12" s="1"/>
  <c r="O79" i="2"/>
  <c r="D80" i="1" s="1"/>
  <c r="J80" i="1" s="1"/>
  <c r="D79" i="12" s="1"/>
  <c r="N28" i="16"/>
  <c r="C28" i="6" s="1"/>
  <c r="I28" i="6" s="1"/>
  <c r="F27" i="12" s="1"/>
  <c r="I27" i="12" s="1"/>
  <c r="O28" i="16"/>
  <c r="D28" i="6" s="1"/>
  <c r="J28" i="6" s="1"/>
  <c r="G27" i="12" s="1"/>
  <c r="J27" i="12" s="1"/>
  <c r="H20" i="12"/>
  <c r="O42" i="16"/>
  <c r="D42" i="6" s="1"/>
  <c r="J42" i="6" s="1"/>
  <c r="G41" i="12" s="1"/>
  <c r="N42" i="16"/>
  <c r="C42" i="6" s="1"/>
  <c r="I42" i="6" s="1"/>
  <c r="F41" i="12" s="1"/>
  <c r="O7" i="2"/>
  <c r="D8" i="1" s="1"/>
  <c r="J8" i="1" s="1"/>
  <c r="D7" i="12" s="1"/>
  <c r="J7" i="12" s="1"/>
  <c r="N7" i="2"/>
  <c r="C8" i="1" s="1"/>
  <c r="I8" i="1" s="1"/>
  <c r="C7" i="12" s="1"/>
  <c r="I7" i="12" s="1"/>
  <c r="O92" i="16"/>
  <c r="N92" i="16"/>
  <c r="N82" i="2"/>
  <c r="C83" i="1" s="1"/>
  <c r="I83" i="1" s="1"/>
  <c r="C82" i="12" s="1"/>
  <c r="O82" i="2"/>
  <c r="D83" i="1" s="1"/>
  <c r="J83" i="1" s="1"/>
  <c r="D82" i="12" s="1"/>
  <c r="O33" i="2"/>
  <c r="D34" i="1" s="1"/>
  <c r="J34" i="1" s="1"/>
  <c r="D33" i="12" s="1"/>
  <c r="N33" i="2"/>
  <c r="C34" i="1" s="1"/>
  <c r="I34" i="1" s="1"/>
  <c r="C33" i="12" s="1"/>
  <c r="O96" i="16"/>
  <c r="N96" i="16"/>
  <c r="N21" i="2"/>
  <c r="C22" i="1" s="1"/>
  <c r="I22" i="1" s="1"/>
  <c r="C21" i="12" s="1"/>
  <c r="I21" i="12" s="1"/>
  <c r="O21" i="2"/>
  <c r="D22" i="1" s="1"/>
  <c r="J22" i="1" s="1"/>
  <c r="D21" i="12" s="1"/>
  <c r="J21" i="12" s="1"/>
  <c r="O81" i="2"/>
  <c r="D82" i="1" s="1"/>
  <c r="J82" i="1" s="1"/>
  <c r="D81" i="12" s="1"/>
  <c r="N81" i="2"/>
  <c r="C82" i="1" s="1"/>
  <c r="I82" i="1" s="1"/>
  <c r="C81" i="12" s="1"/>
  <c r="O25" i="2"/>
  <c r="D26" i="1" s="1"/>
  <c r="J26" i="1" s="1"/>
  <c r="D25" i="12" s="1"/>
  <c r="J25" i="12" s="1"/>
  <c r="N25" i="2"/>
  <c r="C26" i="1" s="1"/>
  <c r="I26" i="1" s="1"/>
  <c r="C25" i="12" s="1"/>
  <c r="I25" i="12" s="1"/>
  <c r="N87" i="2"/>
  <c r="C88" i="1" s="1"/>
  <c r="I88" i="1" s="1"/>
  <c r="C87" i="12" s="1"/>
  <c r="O87" i="2"/>
  <c r="D88" i="1" s="1"/>
  <c r="J88" i="1" s="1"/>
  <c r="D87" i="12" s="1"/>
  <c r="N102" i="2"/>
  <c r="C103" i="1" s="1"/>
  <c r="I103" i="1" s="1"/>
  <c r="C102" i="12" s="1"/>
  <c r="O102" i="2"/>
  <c r="D103" i="1" s="1"/>
  <c r="J103" i="1" s="1"/>
  <c r="D102" i="12" s="1"/>
  <c r="I12" i="12"/>
  <c r="H88" i="2"/>
  <c r="J88" i="2" s="1"/>
  <c r="L88" i="2" s="1"/>
  <c r="G88" i="2"/>
  <c r="I88" i="2" s="1"/>
  <c r="K88" i="2" s="1"/>
  <c r="M88" i="2" s="1"/>
  <c r="B89" i="1" s="1"/>
  <c r="H89" i="1" s="1"/>
  <c r="B88" i="12" s="1"/>
  <c r="H88" i="12" s="1"/>
  <c r="N45" i="2"/>
  <c r="C46" i="1" s="1"/>
  <c r="I46" i="1" s="1"/>
  <c r="C45" i="12" s="1"/>
  <c r="I45" i="12" s="1"/>
  <c r="O45" i="2"/>
  <c r="D46" i="1" s="1"/>
  <c r="J46" i="1" s="1"/>
  <c r="D45" i="12" s="1"/>
  <c r="N20" i="2"/>
  <c r="C21" i="1" s="1"/>
  <c r="I21" i="1" s="1"/>
  <c r="C20" i="12" s="1"/>
  <c r="O20" i="2"/>
  <c r="D21" i="1" s="1"/>
  <c r="J21" i="1" s="1"/>
  <c r="D20" i="12" s="1"/>
  <c r="N73" i="2"/>
  <c r="C74" i="1" s="1"/>
  <c r="I74" i="1" s="1"/>
  <c r="C73" i="12" s="1"/>
  <c r="O73" i="2"/>
  <c r="D74" i="1" s="1"/>
  <c r="J74" i="1" s="1"/>
  <c r="D73" i="12" s="1"/>
  <c r="N61" i="2"/>
  <c r="C62" i="1" s="1"/>
  <c r="I62" i="1" s="1"/>
  <c r="C61" i="12" s="1"/>
  <c r="O61" i="2"/>
  <c r="D62" i="1" s="1"/>
  <c r="J62" i="1" s="1"/>
  <c r="D61" i="12" s="1"/>
  <c r="O95" i="16"/>
  <c r="N95" i="16"/>
  <c r="O59" i="2"/>
  <c r="D60" i="1" s="1"/>
  <c r="J60" i="1" s="1"/>
  <c r="D59" i="12" s="1"/>
  <c r="N59" i="2"/>
  <c r="C60" i="1" s="1"/>
  <c r="I60" i="1" s="1"/>
  <c r="C59" i="12" s="1"/>
  <c r="J17" i="12"/>
  <c r="O41" i="2"/>
  <c r="D42" i="1" s="1"/>
  <c r="J42" i="1" s="1"/>
  <c r="D41" i="12" s="1"/>
  <c r="N41" i="2"/>
  <c r="C42" i="1" s="1"/>
  <c r="I42" i="1" s="1"/>
  <c r="C41" i="12" s="1"/>
  <c r="O43" i="16"/>
  <c r="D43" i="6" s="1"/>
  <c r="J43" i="6" s="1"/>
  <c r="G42" i="12" s="1"/>
  <c r="N43" i="16"/>
  <c r="C43" i="6" s="1"/>
  <c r="I43" i="6" s="1"/>
  <c r="F42" i="12" s="1"/>
  <c r="J29" i="12"/>
  <c r="H39" i="12"/>
  <c r="O66" i="2"/>
  <c r="D67" i="1" s="1"/>
  <c r="J67" i="1" s="1"/>
  <c r="D66" i="12" s="1"/>
  <c r="N66" i="2"/>
  <c r="C67" i="1" s="1"/>
  <c r="I67" i="1" s="1"/>
  <c r="C66" i="12" s="1"/>
  <c r="N99" i="2"/>
  <c r="C100" i="1" s="1"/>
  <c r="I100" i="1" s="1"/>
  <c r="C99" i="12" s="1"/>
  <c r="O99" i="2"/>
  <c r="D100" i="1" s="1"/>
  <c r="J100" i="1" s="1"/>
  <c r="D99" i="12" s="1"/>
  <c r="N95" i="2"/>
  <c r="C96" i="1" s="1"/>
  <c r="I96" i="1" s="1"/>
  <c r="C95" i="12" s="1"/>
  <c r="O95" i="2"/>
  <c r="D96" i="1" s="1"/>
  <c r="J96" i="1" s="1"/>
  <c r="D95" i="12" s="1"/>
  <c r="O76" i="2"/>
  <c r="D77" i="1" s="1"/>
  <c r="J77" i="1" s="1"/>
  <c r="D76" i="12" s="1"/>
  <c r="N76" i="2"/>
  <c r="C77" i="1" s="1"/>
  <c r="I77" i="1" s="1"/>
  <c r="C76" i="12" s="1"/>
  <c r="N36" i="16"/>
  <c r="C36" i="6" s="1"/>
  <c r="I36" i="6" s="1"/>
  <c r="F35" i="12" s="1"/>
  <c r="O36" i="16"/>
  <c r="D36" i="6" s="1"/>
  <c r="J36" i="6" s="1"/>
  <c r="G35" i="12" s="1"/>
  <c r="N91" i="2"/>
  <c r="C92" i="1" s="1"/>
  <c r="I92" i="1" s="1"/>
  <c r="C91" i="12" s="1"/>
  <c r="O91" i="2"/>
  <c r="D92" i="1" s="1"/>
  <c r="J92" i="1" s="1"/>
  <c r="D91" i="12" s="1"/>
  <c r="O26" i="2"/>
  <c r="D27" i="1" s="1"/>
  <c r="J27" i="1" s="1"/>
  <c r="D26" i="12" s="1"/>
  <c r="N26" i="2"/>
  <c r="C27" i="1" s="1"/>
  <c r="I27" i="1" s="1"/>
  <c r="C26" i="12" s="1"/>
  <c r="N50" i="2"/>
  <c r="C51" i="1" s="1"/>
  <c r="I51" i="1" s="1"/>
  <c r="C50" i="12" s="1"/>
  <c r="O50" i="2"/>
  <c r="D51" i="1" s="1"/>
  <c r="J51" i="1" s="1"/>
  <c r="D50" i="12" s="1"/>
  <c r="N75" i="2"/>
  <c r="C76" i="1" s="1"/>
  <c r="I76" i="1" s="1"/>
  <c r="C75" i="12" s="1"/>
  <c r="O75" i="2"/>
  <c r="D76" i="1" s="1"/>
  <c r="J76" i="1" s="1"/>
  <c r="D75" i="12" s="1"/>
  <c r="N23" i="2"/>
  <c r="C24" i="1" s="1"/>
  <c r="I24" i="1" s="1"/>
  <c r="C23" i="12" s="1"/>
  <c r="O23" i="2"/>
  <c r="D24" i="1" s="1"/>
  <c r="J24" i="1" s="1"/>
  <c r="D23" i="12" s="1"/>
  <c r="J12" i="12"/>
  <c r="N89" i="2"/>
  <c r="C90" i="1" s="1"/>
  <c r="I90" i="1" s="1"/>
  <c r="C89" i="12" s="1"/>
  <c r="O89" i="2"/>
  <c r="D90" i="1" s="1"/>
  <c r="J90" i="1" s="1"/>
  <c r="D89" i="12" s="1"/>
  <c r="N40" i="2"/>
  <c r="C41" i="1" s="1"/>
  <c r="I41" i="1" s="1"/>
  <c r="C40" i="12" s="1"/>
  <c r="I40" i="12" s="1"/>
  <c r="O40" i="2"/>
  <c r="D41" i="1" s="1"/>
  <c r="J41" i="1" s="1"/>
  <c r="D40" i="12" s="1"/>
  <c r="J40" i="12" s="1"/>
  <c r="N55" i="2"/>
  <c r="C56" i="1" s="1"/>
  <c r="I56" i="1" s="1"/>
  <c r="C55" i="12" s="1"/>
  <c r="I55" i="12" s="1"/>
  <c r="O55" i="2"/>
  <c r="D56" i="1" s="1"/>
  <c r="J56" i="1" s="1"/>
  <c r="D55" i="12" s="1"/>
  <c r="J55" i="12" s="1"/>
  <c r="G78" i="16"/>
  <c r="I78" i="16" s="1"/>
  <c r="K78" i="16" s="1"/>
  <c r="M78" i="16" s="1"/>
  <c r="H78" i="16"/>
  <c r="J78" i="16" s="1"/>
  <c r="L78" i="16" s="1"/>
  <c r="N11" i="2"/>
  <c r="C12" i="1" s="1"/>
  <c r="I12" i="1" s="1"/>
  <c r="C11" i="12" s="1"/>
  <c r="I11" i="12" s="1"/>
  <c r="O11" i="2"/>
  <c r="D12" i="1" s="1"/>
  <c r="J12" i="1" s="1"/>
  <c r="D11" i="12" s="1"/>
  <c r="J11" i="12" s="1"/>
  <c r="I29" i="12"/>
  <c r="O40" i="16"/>
  <c r="D40" i="6" s="1"/>
  <c r="J40" i="6" s="1"/>
  <c r="G39" i="12" s="1"/>
  <c r="N40" i="16"/>
  <c r="C40" i="6" s="1"/>
  <c r="I40" i="6" s="1"/>
  <c r="F39" i="12" s="1"/>
  <c r="N42" i="2"/>
  <c r="C43" i="1" s="1"/>
  <c r="I43" i="1" s="1"/>
  <c r="C42" i="12" s="1"/>
  <c r="O42" i="2"/>
  <c r="D43" i="1" s="1"/>
  <c r="J43" i="1" s="1"/>
  <c r="D42" i="12" s="1"/>
  <c r="H33" i="12"/>
  <c r="N62" i="16"/>
  <c r="C62" i="6" s="1"/>
  <c r="I62" i="6" s="1"/>
  <c r="F61" i="12" s="1"/>
  <c r="O62" i="16"/>
  <c r="D62" i="6" s="1"/>
  <c r="J62" i="6" s="1"/>
  <c r="G61" i="12" s="1"/>
  <c r="N10" i="2"/>
  <c r="C11" i="1" s="1"/>
  <c r="I11" i="1" s="1"/>
  <c r="C10" i="12" s="1"/>
  <c r="O10" i="2"/>
  <c r="D11" i="1" s="1"/>
  <c r="J11" i="1" s="1"/>
  <c r="D10" i="12" s="1"/>
  <c r="N34" i="2"/>
  <c r="C35" i="1" s="1"/>
  <c r="I35" i="1" s="1"/>
  <c r="C34" i="12" s="1"/>
  <c r="I34" i="12" s="1"/>
  <c r="O34" i="2"/>
  <c r="D35" i="1" s="1"/>
  <c r="J35" i="1" s="1"/>
  <c r="D34" i="12" s="1"/>
  <c r="J34" i="12" s="1"/>
  <c r="I60" i="12"/>
  <c r="N9" i="2"/>
  <c r="C10" i="1" s="1"/>
  <c r="I10" i="1" s="1"/>
  <c r="C9" i="12" s="1"/>
  <c r="O9" i="2"/>
  <c r="D10" i="1" s="1"/>
  <c r="J10" i="1" s="1"/>
  <c r="D9" i="12" s="1"/>
  <c r="O60" i="16"/>
  <c r="D60" i="6" s="1"/>
  <c r="J60" i="6" s="1"/>
  <c r="G59" i="12" s="1"/>
  <c r="N60" i="16"/>
  <c r="C60" i="6" s="1"/>
  <c r="I60" i="6" s="1"/>
  <c r="F59" i="12" s="1"/>
  <c r="G94" i="16"/>
  <c r="I94" i="16" s="1"/>
  <c r="K94" i="16" s="1"/>
  <c r="M94" i="16" s="1"/>
  <c r="H94" i="16"/>
  <c r="J94" i="16" s="1"/>
  <c r="L94" i="16" s="1"/>
  <c r="N5" i="2"/>
  <c r="C6" i="1" s="1"/>
  <c r="I6" i="1" s="1"/>
  <c r="C5" i="12" s="1"/>
  <c r="O5" i="2"/>
  <c r="D6" i="1" s="1"/>
  <c r="J6" i="1" s="1"/>
  <c r="D5" i="12" s="1"/>
  <c r="N47" i="2"/>
  <c r="C48" i="1" s="1"/>
  <c r="I48" i="1" s="1"/>
  <c r="C47" i="12" s="1"/>
  <c r="I47" i="12" s="1"/>
  <c r="O47" i="2"/>
  <c r="D48" i="1" s="1"/>
  <c r="J48" i="1" s="1"/>
  <c r="D47" i="12" s="1"/>
  <c r="J47" i="12" s="1"/>
  <c r="N103" i="2"/>
  <c r="C104" i="1" s="1"/>
  <c r="I104" i="1" s="1"/>
  <c r="C103" i="12" s="1"/>
  <c r="O103" i="2"/>
  <c r="D104" i="1" s="1"/>
  <c r="J104" i="1" s="1"/>
  <c r="D103" i="12" s="1"/>
  <c r="O76" i="16"/>
  <c r="N76" i="16"/>
  <c r="N71" i="16"/>
  <c r="O71" i="16"/>
  <c r="O27" i="16"/>
  <c r="D27" i="6" s="1"/>
  <c r="J27" i="6" s="1"/>
  <c r="G26" i="12" s="1"/>
  <c r="N27" i="16"/>
  <c r="C27" i="6" s="1"/>
  <c r="I27" i="6" s="1"/>
  <c r="F26" i="12" s="1"/>
  <c r="I26" i="12" s="1"/>
  <c r="O34" i="16"/>
  <c r="D34" i="6" s="1"/>
  <c r="J34" i="6" s="1"/>
  <c r="G33" i="12" s="1"/>
  <c r="N34" i="16"/>
  <c r="C34" i="6" s="1"/>
  <c r="I34" i="6" s="1"/>
  <c r="F33" i="12" s="1"/>
  <c r="N71" i="2"/>
  <c r="C72" i="1" s="1"/>
  <c r="I72" i="1" s="1"/>
  <c r="C71" i="12" s="1"/>
  <c r="O71" i="2"/>
  <c r="D72" i="1" s="1"/>
  <c r="J72" i="1" s="1"/>
  <c r="D71" i="12" s="1"/>
  <c r="O83" i="2"/>
  <c r="D84" i="1" s="1"/>
  <c r="J84" i="1" s="1"/>
  <c r="D83" i="12" s="1"/>
  <c r="N83" i="2"/>
  <c r="C84" i="1" s="1"/>
  <c r="I84" i="1" s="1"/>
  <c r="C83" i="12" s="1"/>
  <c r="J28" i="12"/>
  <c r="O15" i="2"/>
  <c r="D16" i="1" s="1"/>
  <c r="J16" i="1" s="1"/>
  <c r="D15" i="12" s="1"/>
  <c r="J15" i="12" s="1"/>
  <c r="N15" i="2"/>
  <c r="C16" i="1" s="1"/>
  <c r="I16" i="1" s="1"/>
  <c r="C15" i="12" s="1"/>
  <c r="I15" i="12" s="1"/>
  <c r="N35" i="2"/>
  <c r="C36" i="1" s="1"/>
  <c r="I36" i="1" s="1"/>
  <c r="C35" i="12" s="1"/>
  <c r="O35" i="2"/>
  <c r="D36" i="1" s="1"/>
  <c r="J36" i="1" s="1"/>
  <c r="D35" i="12" s="1"/>
  <c r="N57" i="2"/>
  <c r="C58" i="1" s="1"/>
  <c r="I58" i="1" s="1"/>
  <c r="C57" i="12" s="1"/>
  <c r="I57" i="12" s="1"/>
  <c r="O57" i="2"/>
  <c r="D58" i="1" s="1"/>
  <c r="J58" i="1" s="1"/>
  <c r="D57" i="12" s="1"/>
  <c r="J57" i="12" s="1"/>
  <c r="N44" i="16"/>
  <c r="C44" i="6" s="1"/>
  <c r="I44" i="6" s="1"/>
  <c r="F43" i="12" s="1"/>
  <c r="I43" i="12" s="1"/>
  <c r="O44" i="16"/>
  <c r="D44" i="6" s="1"/>
  <c r="J44" i="6" s="1"/>
  <c r="G43" i="12" s="1"/>
  <c r="J43" i="12" s="1"/>
  <c r="O4" i="16"/>
  <c r="D4" i="6" s="1"/>
  <c r="J4" i="6" s="1"/>
  <c r="G3" i="12" s="1"/>
  <c r="J3" i="12" s="1"/>
  <c r="N4" i="16"/>
  <c r="C4" i="6" s="1"/>
  <c r="I4" i="6" s="1"/>
  <c r="F3" i="12" s="1"/>
  <c r="I3" i="12" s="1"/>
  <c r="G85" i="16"/>
  <c r="I85" i="16" s="1"/>
  <c r="K85" i="16" s="1"/>
  <c r="M85" i="16" s="1"/>
  <c r="H85" i="16"/>
  <c r="J85" i="16" s="1"/>
  <c r="L85" i="16" s="1"/>
  <c r="I14" i="12"/>
  <c r="O24" i="16"/>
  <c r="D24" i="6" s="1"/>
  <c r="J24" i="6" s="1"/>
  <c r="G23" i="12" s="1"/>
  <c r="N24" i="16"/>
  <c r="C24" i="6" s="1"/>
  <c r="I24" i="6" s="1"/>
  <c r="F23" i="12" s="1"/>
  <c r="O86" i="16"/>
  <c r="N86" i="16"/>
  <c r="O22" i="2"/>
  <c r="D23" i="1" s="1"/>
  <c r="J23" i="1" s="1"/>
  <c r="D22" i="12" s="1"/>
  <c r="J22" i="12" s="1"/>
  <c r="N22" i="2"/>
  <c r="C23" i="1" s="1"/>
  <c r="I23" i="1" s="1"/>
  <c r="C22" i="12" s="1"/>
  <c r="I22" i="12" s="1"/>
  <c r="G50" i="16"/>
  <c r="I50" i="16" s="1"/>
  <c r="K50" i="16" s="1"/>
  <c r="M50" i="16" s="1"/>
  <c r="B50" i="6" s="1"/>
  <c r="H50" i="6" s="1"/>
  <c r="E49" i="12" s="1"/>
  <c r="H49" i="12" s="1"/>
  <c r="H50" i="16"/>
  <c r="J50" i="16" s="1"/>
  <c r="L50" i="16" s="1"/>
  <c r="O54" i="2"/>
  <c r="D55" i="1" s="1"/>
  <c r="J55" i="1" s="1"/>
  <c r="D54" i="12" s="1"/>
  <c r="N54" i="2"/>
  <c r="C55" i="1" s="1"/>
  <c r="I55" i="1" s="1"/>
  <c r="C54" i="12" s="1"/>
  <c r="G65" i="16"/>
  <c r="I65" i="16" s="1"/>
  <c r="K65" i="16" s="1"/>
  <c r="M65" i="16" s="1"/>
  <c r="B65" i="6" s="1"/>
  <c r="H65" i="6" s="1"/>
  <c r="E64" i="12" s="1"/>
  <c r="H64" i="12" s="1"/>
  <c r="H65" i="16"/>
  <c r="J65" i="16" s="1"/>
  <c r="L65" i="16" s="1"/>
  <c r="O69" i="2"/>
  <c r="D70" i="1" s="1"/>
  <c r="J70" i="1" s="1"/>
  <c r="D69" i="12" s="1"/>
  <c r="N69" i="2"/>
  <c r="C70" i="1" s="1"/>
  <c r="I70" i="1" s="1"/>
  <c r="C69" i="12" s="1"/>
  <c r="N93" i="2"/>
  <c r="C94" i="1" s="1"/>
  <c r="I94" i="1" s="1"/>
  <c r="C93" i="12" s="1"/>
  <c r="O93" i="2"/>
  <c r="D94" i="1" s="1"/>
  <c r="J94" i="1" s="1"/>
  <c r="D93" i="12" s="1"/>
  <c r="N18" i="2"/>
  <c r="C19" i="1" s="1"/>
  <c r="I19" i="1" s="1"/>
  <c r="C18" i="12" s="1"/>
  <c r="I18" i="12" s="1"/>
  <c r="O18" i="2"/>
  <c r="D19" i="1" s="1"/>
  <c r="J19" i="1" s="1"/>
  <c r="D18" i="12" s="1"/>
  <c r="J18" i="12" s="1"/>
  <c r="I28" i="12"/>
  <c r="O65" i="2"/>
  <c r="D66" i="1" s="1"/>
  <c r="J66" i="1" s="1"/>
  <c r="D65" i="12" s="1"/>
  <c r="J65" i="12" s="1"/>
  <c r="N65" i="2"/>
  <c r="C66" i="1" s="1"/>
  <c r="I66" i="1" s="1"/>
  <c r="C65" i="12" s="1"/>
  <c r="O44" i="2"/>
  <c r="D45" i="1" s="1"/>
  <c r="J45" i="1" s="1"/>
  <c r="D44" i="12" s="1"/>
  <c r="J44" i="12" s="1"/>
  <c r="N44" i="2"/>
  <c r="C45" i="1" s="1"/>
  <c r="I45" i="1" s="1"/>
  <c r="C44" i="12" s="1"/>
  <c r="I44" i="12" s="1"/>
  <c r="J19" i="12"/>
  <c r="J14" i="12"/>
  <c r="N31" i="2"/>
  <c r="C32" i="1" s="1"/>
  <c r="I32" i="1" s="1"/>
  <c r="C31" i="12" s="1"/>
  <c r="I31" i="12" s="1"/>
  <c r="O31" i="2"/>
  <c r="D32" i="1" s="1"/>
  <c r="J32" i="1" s="1"/>
  <c r="D31" i="12" s="1"/>
  <c r="J31" i="12" s="1"/>
  <c r="O6" i="16"/>
  <c r="D6" i="6" s="1"/>
  <c r="J6" i="6" s="1"/>
  <c r="G5" i="12" s="1"/>
  <c r="N6" i="16"/>
  <c r="C6" i="6" s="1"/>
  <c r="I6" i="6" s="1"/>
  <c r="F5" i="12" s="1"/>
  <c r="O10" i="16"/>
  <c r="D10" i="6" s="1"/>
  <c r="J10" i="6" s="1"/>
  <c r="G9" i="12" s="1"/>
  <c r="J9" i="12" s="1"/>
  <c r="N10" i="16"/>
  <c r="C10" i="6" s="1"/>
  <c r="I10" i="6" s="1"/>
  <c r="F9" i="12" s="1"/>
  <c r="I9" i="12" s="1"/>
  <c r="N5" i="16"/>
  <c r="C5" i="6" s="1"/>
  <c r="I5" i="6" s="1"/>
  <c r="F4" i="12" s="1"/>
  <c r="I4" i="12" s="1"/>
  <c r="O5" i="16"/>
  <c r="D5" i="6" s="1"/>
  <c r="J5" i="6" s="1"/>
  <c r="G4" i="12" s="1"/>
  <c r="J4" i="12" s="1"/>
  <c r="H41" i="12"/>
  <c r="N37" i="2"/>
  <c r="C38" i="1" s="1"/>
  <c r="I38" i="1" s="1"/>
  <c r="C37" i="12" s="1"/>
  <c r="I37" i="12" s="1"/>
  <c r="O37" i="2"/>
  <c r="D38" i="1" s="1"/>
  <c r="J38" i="1" s="1"/>
  <c r="D37" i="12" s="1"/>
  <c r="J37" i="12" s="1"/>
  <c r="O98" i="2"/>
  <c r="D99" i="1" s="1"/>
  <c r="J99" i="1" s="1"/>
  <c r="D98" i="12" s="1"/>
  <c r="N98" i="2"/>
  <c r="C99" i="1" s="1"/>
  <c r="I99" i="1" s="1"/>
  <c r="C98" i="12" s="1"/>
  <c r="H51" i="16"/>
  <c r="J51" i="16" s="1"/>
  <c r="L51" i="16" s="1"/>
  <c r="G51" i="16"/>
  <c r="I51" i="16" s="1"/>
  <c r="K51" i="16" s="1"/>
  <c r="M51" i="16" s="1"/>
  <c r="B51" i="6" s="1"/>
  <c r="H51" i="6" s="1"/>
  <c r="E50" i="12" s="1"/>
  <c r="H50" i="12" s="1"/>
  <c r="O68" i="16"/>
  <c r="N68" i="16"/>
  <c r="I48" i="12"/>
  <c r="J6" i="12"/>
  <c r="I19" i="12"/>
  <c r="N39" i="2"/>
  <c r="C40" i="1" s="1"/>
  <c r="I40" i="1" s="1"/>
  <c r="C39" i="12" s="1"/>
  <c r="O39" i="2"/>
  <c r="D40" i="1" s="1"/>
  <c r="J40" i="1" s="1"/>
  <c r="D39" i="12" s="1"/>
  <c r="J45" i="12"/>
  <c r="N47" i="16"/>
  <c r="C47" i="6" s="1"/>
  <c r="I47" i="6" s="1"/>
  <c r="F46" i="12" s="1"/>
  <c r="I46" i="12" s="1"/>
  <c r="O47" i="16"/>
  <c r="D47" i="6" s="1"/>
  <c r="J47" i="6" s="1"/>
  <c r="G46" i="12" s="1"/>
  <c r="J46" i="12" s="1"/>
  <c r="N90" i="2" l="1"/>
  <c r="C91" i="1" s="1"/>
  <c r="I91" i="1" s="1"/>
  <c r="C90" i="12" s="1"/>
  <c r="O77" i="2"/>
  <c r="D78" i="1" s="1"/>
  <c r="J78" i="1" s="1"/>
  <c r="D77" i="12" s="1"/>
  <c r="J72" i="12"/>
  <c r="H102" i="12"/>
  <c r="J98" i="12"/>
  <c r="H95" i="12"/>
  <c r="H101" i="12"/>
  <c r="H76" i="12"/>
  <c r="H89" i="12"/>
  <c r="H92" i="12"/>
  <c r="H80" i="12"/>
  <c r="H96" i="12"/>
  <c r="H91" i="12"/>
  <c r="H99" i="12"/>
  <c r="H98" i="12"/>
  <c r="H79" i="12"/>
  <c r="H97" i="12"/>
  <c r="H86" i="12"/>
  <c r="H73" i="12"/>
  <c r="H87" i="12"/>
  <c r="H103" i="12"/>
  <c r="H72" i="12"/>
  <c r="H82" i="12"/>
  <c r="H81" i="12"/>
  <c r="H71" i="12"/>
  <c r="H70" i="12"/>
  <c r="I72" i="12"/>
  <c r="J73" i="12"/>
  <c r="H104" i="12"/>
  <c r="J97" i="12"/>
  <c r="J81" i="12"/>
  <c r="J66" i="12"/>
  <c r="J103" i="6"/>
  <c r="G102" i="12" s="1"/>
  <c r="D104" i="6"/>
  <c r="J104" i="6" s="1"/>
  <c r="G103" i="12" s="1"/>
  <c r="C67" i="6"/>
  <c r="I67" i="6" s="1"/>
  <c r="F66" i="12" s="1"/>
  <c r="I66" i="12" s="1"/>
  <c r="C68" i="6"/>
  <c r="I68" i="6" s="1"/>
  <c r="F67" i="12" s="1"/>
  <c r="I67" i="12" s="1"/>
  <c r="I84" i="6"/>
  <c r="F83" i="12" s="1"/>
  <c r="C85" i="6"/>
  <c r="J101" i="12"/>
  <c r="J71" i="6"/>
  <c r="G70" i="12" s="1"/>
  <c r="D72" i="6"/>
  <c r="J72" i="6" s="1"/>
  <c r="G71" i="12" s="1"/>
  <c r="I103" i="6"/>
  <c r="F102" i="12" s="1"/>
  <c r="C104" i="6"/>
  <c r="I104" i="6" s="1"/>
  <c r="F103" i="12" s="1"/>
  <c r="C96" i="6"/>
  <c r="I96" i="6" s="1"/>
  <c r="F95" i="12" s="1"/>
  <c r="I53" i="12"/>
  <c r="D87" i="6"/>
  <c r="J87" i="6" s="1"/>
  <c r="G86" i="12" s="1"/>
  <c r="D96" i="6"/>
  <c r="J96" i="6" s="1"/>
  <c r="G95" i="12" s="1"/>
  <c r="H78" i="6"/>
  <c r="E77" i="12" s="1"/>
  <c r="B79" i="6"/>
  <c r="H79" i="6" s="1"/>
  <c r="E78" i="12" s="1"/>
  <c r="C100" i="6"/>
  <c r="I100" i="6" s="1"/>
  <c r="F99" i="12" s="1"/>
  <c r="C78" i="6"/>
  <c r="I71" i="6"/>
  <c r="F70" i="12" s="1"/>
  <c r="C72" i="6"/>
  <c r="I72" i="6" s="1"/>
  <c r="F71" i="12" s="1"/>
  <c r="J99" i="12"/>
  <c r="I81" i="12"/>
  <c r="J82" i="12"/>
  <c r="D105" i="6"/>
  <c r="J105" i="6" s="1"/>
  <c r="G104" i="12" s="1"/>
  <c r="I98" i="6"/>
  <c r="F97" i="12" s="1"/>
  <c r="C99" i="6"/>
  <c r="I99" i="6" s="1"/>
  <c r="F98" i="12" s="1"/>
  <c r="I74" i="6"/>
  <c r="F73" i="12" s="1"/>
  <c r="C75" i="6"/>
  <c r="C77" i="6"/>
  <c r="I77" i="6" s="1"/>
  <c r="F76" i="12" s="1"/>
  <c r="I82" i="12"/>
  <c r="C105" i="6"/>
  <c r="I105" i="6" s="1"/>
  <c r="F104" i="12" s="1"/>
  <c r="I69" i="12"/>
  <c r="D77" i="6"/>
  <c r="J77" i="6" s="1"/>
  <c r="G76" i="12" s="1"/>
  <c r="H94" i="6"/>
  <c r="E93" i="12" s="1"/>
  <c r="B95" i="6"/>
  <c r="H95" i="6" s="1"/>
  <c r="E94" i="12" s="1"/>
  <c r="C93" i="6"/>
  <c r="C92" i="6"/>
  <c r="I92" i="6" s="1"/>
  <c r="F91" i="12" s="1"/>
  <c r="I100" i="12"/>
  <c r="D81" i="6"/>
  <c r="J81" i="6" s="1"/>
  <c r="G80" i="12" s="1"/>
  <c r="C80" i="6"/>
  <c r="I80" i="6" s="1"/>
  <c r="F79" i="12" s="1"/>
  <c r="H90" i="12"/>
  <c r="C87" i="6"/>
  <c r="I87" i="6" s="1"/>
  <c r="F86" i="12" s="1"/>
  <c r="H75" i="6"/>
  <c r="E74" i="12" s="1"/>
  <c r="B76" i="6"/>
  <c r="H76" i="6" s="1"/>
  <c r="E75" i="12" s="1"/>
  <c r="C69" i="6"/>
  <c r="I69" i="6" s="1"/>
  <c r="F68" i="12" s="1"/>
  <c r="I68" i="12" s="1"/>
  <c r="J69" i="12"/>
  <c r="D93" i="6"/>
  <c r="J93" i="6" s="1"/>
  <c r="G92" i="12" s="1"/>
  <c r="D94" i="6"/>
  <c r="I90" i="6"/>
  <c r="F89" i="12" s="1"/>
  <c r="C91" i="6"/>
  <c r="I91" i="6" s="1"/>
  <c r="F90" i="12" s="1"/>
  <c r="D97" i="6"/>
  <c r="J97" i="6" s="1"/>
  <c r="G96" i="12" s="1"/>
  <c r="J84" i="6"/>
  <c r="G83" i="12" s="1"/>
  <c r="D85" i="6"/>
  <c r="I101" i="12"/>
  <c r="H85" i="6"/>
  <c r="E84" i="12" s="1"/>
  <c r="B86" i="6"/>
  <c r="H86" i="6" s="1"/>
  <c r="E85" i="12" s="1"/>
  <c r="D88" i="6"/>
  <c r="J88" i="6" s="1"/>
  <c r="G87" i="12" s="1"/>
  <c r="J91" i="6"/>
  <c r="G90" i="12" s="1"/>
  <c r="D92" i="6"/>
  <c r="J92" i="6" s="1"/>
  <c r="G91" i="12" s="1"/>
  <c r="J100" i="12"/>
  <c r="J68" i="6"/>
  <c r="G67" i="12" s="1"/>
  <c r="J67" i="12" s="1"/>
  <c r="D69" i="6"/>
  <c r="J69" i="6" s="1"/>
  <c r="G68" i="12" s="1"/>
  <c r="J68" i="12" s="1"/>
  <c r="J89" i="12"/>
  <c r="C97" i="6"/>
  <c r="I97" i="6" s="1"/>
  <c r="F96" i="12" s="1"/>
  <c r="C88" i="6"/>
  <c r="I88" i="6" s="1"/>
  <c r="F87" i="12" s="1"/>
  <c r="C81" i="6"/>
  <c r="I81" i="6" s="1"/>
  <c r="F80" i="12" s="1"/>
  <c r="N66" i="16"/>
  <c r="C66" i="6" s="1"/>
  <c r="I66" i="6" s="1"/>
  <c r="F65" i="12" s="1"/>
  <c r="I65" i="12" s="1"/>
  <c r="N93" i="16"/>
  <c r="O79" i="16"/>
  <c r="N94" i="2"/>
  <c r="C95" i="1" s="1"/>
  <c r="I95" i="1" s="1"/>
  <c r="C94" i="12" s="1"/>
  <c r="N55" i="16"/>
  <c r="C55" i="6" s="1"/>
  <c r="I55" i="6" s="1"/>
  <c r="F54" i="12" s="1"/>
  <c r="I54" i="12" s="1"/>
  <c r="O55" i="16"/>
  <c r="D55" i="6" s="1"/>
  <c r="J55" i="6" s="1"/>
  <c r="G54" i="12" s="1"/>
  <c r="J54" i="12" s="1"/>
  <c r="J33" i="12"/>
  <c r="I5" i="12"/>
  <c r="J23" i="12"/>
  <c r="I41" i="12"/>
  <c r="I33" i="12"/>
  <c r="J39" i="12"/>
  <c r="I35" i="12"/>
  <c r="J5" i="12"/>
  <c r="J26" i="12"/>
  <c r="I61" i="12"/>
  <c r="J20" i="12"/>
  <c r="I23" i="12"/>
  <c r="I59" i="12"/>
  <c r="I63" i="12"/>
  <c r="N52" i="16"/>
  <c r="C52" i="6" s="1"/>
  <c r="I52" i="6" s="1"/>
  <c r="F51" i="12" s="1"/>
  <c r="I51" i="12" s="1"/>
  <c r="O52" i="16"/>
  <c r="D52" i="6" s="1"/>
  <c r="J52" i="6" s="1"/>
  <c r="G51" i="12" s="1"/>
  <c r="J51" i="12" s="1"/>
  <c r="O75" i="16"/>
  <c r="N75" i="16"/>
  <c r="O51" i="16"/>
  <c r="D51" i="6" s="1"/>
  <c r="J51" i="6" s="1"/>
  <c r="G50" i="12" s="1"/>
  <c r="J50" i="12" s="1"/>
  <c r="N51" i="16"/>
  <c r="C51" i="6" s="1"/>
  <c r="I51" i="6" s="1"/>
  <c r="F50" i="12" s="1"/>
  <c r="I50" i="12" s="1"/>
  <c r="J35" i="12"/>
  <c r="I20" i="12"/>
  <c r="J61" i="12"/>
  <c r="J10" i="12"/>
  <c r="N85" i="16"/>
  <c r="O85" i="16"/>
  <c r="N88" i="2"/>
  <c r="C89" i="1" s="1"/>
  <c r="I89" i="1" s="1"/>
  <c r="C88" i="12" s="1"/>
  <c r="I88" i="12" s="1"/>
  <c r="O88" i="2"/>
  <c r="D89" i="1" s="1"/>
  <c r="J89" i="1" s="1"/>
  <c r="D88" i="12" s="1"/>
  <c r="J88" i="12" s="1"/>
  <c r="J41" i="12"/>
  <c r="I10" i="12"/>
  <c r="O94" i="16"/>
  <c r="N94" i="16"/>
  <c r="N65" i="16"/>
  <c r="C65" i="6" s="1"/>
  <c r="I65" i="6" s="1"/>
  <c r="F64" i="12" s="1"/>
  <c r="I64" i="12" s="1"/>
  <c r="O65" i="16"/>
  <c r="D65" i="6" s="1"/>
  <c r="J65" i="6" s="1"/>
  <c r="G64" i="12" s="1"/>
  <c r="J64" i="12" s="1"/>
  <c r="O78" i="16"/>
  <c r="N78" i="16"/>
  <c r="I42" i="12"/>
  <c r="J42" i="12"/>
  <c r="N50" i="16"/>
  <c r="C50" i="6" s="1"/>
  <c r="I50" i="6" s="1"/>
  <c r="F49" i="12" s="1"/>
  <c r="I49" i="12" s="1"/>
  <c r="O50" i="16"/>
  <c r="D50" i="6" s="1"/>
  <c r="J50" i="6" s="1"/>
  <c r="G49" i="12" s="1"/>
  <c r="J49" i="12" s="1"/>
  <c r="J59" i="12"/>
  <c r="I39" i="12"/>
  <c r="J95" i="12" l="1"/>
  <c r="J86" i="12"/>
  <c r="J71" i="12"/>
  <c r="H78" i="12"/>
  <c r="J91" i="12"/>
  <c r="J83" i="12"/>
  <c r="I91" i="12"/>
  <c r="I76" i="12"/>
  <c r="I79" i="12"/>
  <c r="H77" i="12"/>
  <c r="I80" i="12"/>
  <c r="J90" i="12"/>
  <c r="J96" i="12"/>
  <c r="H75" i="12"/>
  <c r="I71" i="12"/>
  <c r="I83" i="12"/>
  <c r="J80" i="12"/>
  <c r="J70" i="12"/>
  <c r="J102" i="12"/>
  <c r="I87" i="12"/>
  <c r="J87" i="12"/>
  <c r="H74" i="12"/>
  <c r="H94" i="12"/>
  <c r="I73" i="12"/>
  <c r="I70" i="12"/>
  <c r="I95" i="12"/>
  <c r="H84" i="12"/>
  <c r="I96" i="12"/>
  <c r="I90" i="12"/>
  <c r="I86" i="12"/>
  <c r="H93" i="12"/>
  <c r="I98" i="12"/>
  <c r="I103" i="12"/>
  <c r="J92" i="12"/>
  <c r="H85" i="12"/>
  <c r="I89" i="12"/>
  <c r="J76" i="12"/>
  <c r="I97" i="12"/>
  <c r="I99" i="12"/>
  <c r="I102" i="12"/>
  <c r="J103" i="12"/>
  <c r="I104" i="12"/>
  <c r="J104" i="12"/>
  <c r="I78" i="6"/>
  <c r="F77" i="12" s="1"/>
  <c r="C79" i="6"/>
  <c r="I79" i="6" s="1"/>
  <c r="F78" i="12" s="1"/>
  <c r="J78" i="6"/>
  <c r="G77" i="12" s="1"/>
  <c r="D79" i="6"/>
  <c r="J79" i="6" s="1"/>
  <c r="G78" i="12" s="1"/>
  <c r="I75" i="6"/>
  <c r="F74" i="12" s="1"/>
  <c r="C76" i="6"/>
  <c r="I76" i="6" s="1"/>
  <c r="F75" i="12" s="1"/>
  <c r="J85" i="6"/>
  <c r="G84" i="12" s="1"/>
  <c r="D86" i="6"/>
  <c r="J86" i="6" s="1"/>
  <c r="G85" i="12" s="1"/>
  <c r="J75" i="6"/>
  <c r="G74" i="12" s="1"/>
  <c r="D76" i="6"/>
  <c r="J76" i="6" s="1"/>
  <c r="G75" i="12" s="1"/>
  <c r="D80" i="6"/>
  <c r="J80" i="6" s="1"/>
  <c r="G79" i="12" s="1"/>
  <c r="I85" i="6"/>
  <c r="F84" i="12" s="1"/>
  <c r="C86" i="6"/>
  <c r="I86" i="6" s="1"/>
  <c r="F85" i="12" s="1"/>
  <c r="I93" i="6"/>
  <c r="F92" i="12" s="1"/>
  <c r="C94" i="6"/>
  <c r="I94" i="6" s="1"/>
  <c r="F93" i="12" s="1"/>
  <c r="C95" i="6"/>
  <c r="I95" i="6" s="1"/>
  <c r="F94" i="12" s="1"/>
  <c r="J94" i="6"/>
  <c r="G93" i="12" s="1"/>
  <c r="D95" i="6"/>
  <c r="J95" i="6" s="1"/>
  <c r="G94" i="12" s="1"/>
  <c r="I78" i="12" l="1"/>
  <c r="J94" i="12"/>
  <c r="J74" i="12"/>
  <c r="J75" i="12"/>
  <c r="I94" i="12"/>
  <c r="I77" i="12"/>
  <c r="I93" i="12"/>
  <c r="I75" i="12"/>
  <c r="J79" i="12"/>
  <c r="J93" i="12"/>
  <c r="J85" i="12"/>
  <c r="I85" i="12"/>
  <c r="J77" i="12"/>
  <c r="J84" i="12"/>
  <c r="I92" i="12"/>
  <c r="I74" i="12"/>
  <c r="I84" i="12"/>
  <c r="J78" i="12"/>
</calcChain>
</file>

<file path=xl/sharedStrings.xml><?xml version="1.0" encoding="utf-8"?>
<sst xmlns="http://schemas.openxmlformats.org/spreadsheetml/2006/main" count="303" uniqueCount="60">
  <si>
    <t>Model</t>
  </si>
  <si>
    <t>PSI</t>
    <phoneticPr fontId="5"/>
  </si>
  <si>
    <t>Year</t>
  </si>
  <si>
    <t>Bottom 90%</t>
  </si>
  <si>
    <t>Top 10-1%</t>
  </si>
  <si>
    <t>Top 1%</t>
  </si>
  <si>
    <t>Data</t>
    <phoneticPr fontId="2"/>
  </si>
  <si>
    <t>Wage overview</t>
  </si>
  <si>
    <t>Lognormal parameters</t>
  </si>
  <si>
    <t>Cutoffs</t>
  </si>
  <si>
    <t>Variable conversion</t>
  </si>
  <si>
    <t>Standard normal CDF</t>
  </si>
  <si>
    <t>Results</t>
  </si>
  <si>
    <t>Min wage</t>
  </si>
  <si>
    <t>Mean wage</t>
  </si>
  <si>
    <t>Max wage</t>
  </si>
  <si>
    <t>mu</t>
  </si>
  <si>
    <t>sigma</t>
  </si>
  <si>
    <t>z(90)</t>
  </si>
  <si>
    <t>z(99)</t>
  </si>
  <si>
    <t>Phi(90)</t>
  </si>
  <si>
    <t>Phi(99)</t>
  </si>
  <si>
    <t>Gini</t>
  </si>
  <si>
    <t>Year</t>
    <phoneticPr fontId="2"/>
  </si>
  <si>
    <t>Min</t>
  </si>
  <si>
    <t>Mean</t>
  </si>
  <si>
    <t>Max</t>
  </si>
  <si>
    <t>Face value</t>
  </si>
  <si>
    <t>Year t</t>
  </si>
  <si>
    <t>1USD =</t>
  </si>
  <si>
    <t>CPI (t)</t>
  </si>
  <si>
    <t>CPI (2012)</t>
  </si>
  <si>
    <t xml:space="preserve">1USD = </t>
  </si>
  <si>
    <t>x</t>
    <phoneticPr fontId="2"/>
  </si>
  <si>
    <t>X</t>
    <phoneticPr fontId="2"/>
  </si>
  <si>
    <t>-</t>
    <phoneticPr fontId="2"/>
  </si>
  <si>
    <t>Pre Tax PSI</t>
    <phoneticPr fontId="2"/>
  </si>
  <si>
    <t>Post Tax PSI</t>
    <phoneticPr fontId="2"/>
  </si>
  <si>
    <t>Average PSI</t>
    <phoneticPr fontId="2"/>
  </si>
  <si>
    <t>Bottom 90</t>
    <phoneticPr fontId="2"/>
  </si>
  <si>
    <t>Next 9</t>
    <phoneticPr fontId="2"/>
  </si>
  <si>
    <t>Top 1</t>
    <phoneticPr fontId="2"/>
  </si>
  <si>
    <t>99.9% - 100% Wage (Sweden)</t>
    <phoneticPr fontId="2"/>
  </si>
  <si>
    <t>Wage(sweden)</t>
    <phoneticPr fontId="2"/>
  </si>
  <si>
    <t>Mean Wage(Sweden)</t>
    <phoneticPr fontId="2"/>
  </si>
  <si>
    <t>Percentile</t>
  </si>
  <si>
    <t>aptinc_z_SE
Pre-tax national income 
Total population | average income or wealth | Constant local | market exchange | constant (2018)
Sweden</t>
  </si>
  <si>
    <t>adiinc_z_SE
Post-tax national income
Total population | average income or wealth | adults | equal split | Constant local | market exchange | constant (2018)
Sweden</t>
  </si>
  <si>
    <t>pall</t>
  </si>
  <si>
    <t>p99.9p100</t>
  </si>
  <si>
    <t>CPI (2018)</t>
    <phoneticPr fontId="2"/>
  </si>
  <si>
    <t>Bottom 90 (Pre)</t>
    <phoneticPr fontId="2"/>
  </si>
  <si>
    <t>Next 9 (Pre)</t>
    <phoneticPr fontId="2"/>
  </si>
  <si>
    <t>Top 1 (Pre)</t>
    <phoneticPr fontId="2"/>
  </si>
  <si>
    <t>Bottom 90 (Post)</t>
    <phoneticPr fontId="2"/>
  </si>
  <si>
    <t>Next 9 (Post)</t>
    <phoneticPr fontId="2"/>
  </si>
  <si>
    <t>Top 1 (Post)</t>
    <phoneticPr fontId="2"/>
  </si>
  <si>
    <t>Hourly Wage</t>
    <phoneticPr fontId="2"/>
  </si>
  <si>
    <t>Working Hours</t>
    <phoneticPr fontId="2"/>
  </si>
  <si>
    <t xml:space="preserve"> 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</si>
</sst>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&quot;$&quot;\-#,##0"/>
    <numFmt numFmtId="8" formatCode="&quot;$&quot;#,##0.00;[Red]&quot;$&quot;\-#,##0.00"/>
    <numFmt numFmtId="176" formatCode="0.0%"/>
    <numFmt numFmtId="177" formatCode="_-* #,##0_-;\-* #,##0_-;_-* &quot;-&quot;??_-;_-@_-"/>
    <numFmt numFmtId="178" formatCode="#,##0.0_ ;\-#,##0.0\ "/>
    <numFmt numFmtId="179" formatCode="#,##0_ ;\-#,##0\ "/>
    <numFmt numFmtId="180" formatCode="#,##0.00_);[Red]\(#,##0.00\)"/>
  </numFmts>
  <fonts count="3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sz val="10"/>
      <color rgb="FF000000"/>
      <name val="Hiragino Kaku Gothic ProN"/>
      <charset val="128"/>
    </font>
    <font>
      <sz val="12"/>
      <color theme="1"/>
      <name val="Helvetica"/>
      <family val="2"/>
    </font>
    <font>
      <u/>
      <sz val="12"/>
      <color theme="10"/>
      <name val="游ゴシック"/>
      <family val="2"/>
      <charset val="128"/>
      <scheme val="minor"/>
    </font>
    <font>
      <sz val="8"/>
      <color rgb="FF000000"/>
      <name val="Helvetica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ＭＳ Ｐゴシック"/>
      <family val="2"/>
      <charset val="128"/>
    </font>
    <font>
      <sz val="8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Inherit"/>
    </font>
    <font>
      <i/>
      <sz val="12"/>
      <color theme="1"/>
      <name val="Inherit"/>
    </font>
    <font>
      <i/>
      <sz val="12"/>
      <color theme="1"/>
      <name val="Cambria"/>
      <family val="1"/>
    </font>
    <font>
      <sz val="12"/>
      <color theme="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b/>
      <sz val="10"/>
      <color rgb="FF000000"/>
      <name val="Hiragino Kaku Gothic ProN"/>
      <charset val="128"/>
    </font>
    <font>
      <b/>
      <sz val="12"/>
      <color theme="1"/>
      <name val="Helvetica"/>
      <family val="2"/>
    </font>
    <font>
      <sz val="8"/>
      <name val="Arial"/>
      <family val="2"/>
    </font>
    <font>
      <sz val="10"/>
      <name val="Arial"/>
      <family val="2"/>
    </font>
    <font>
      <u/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2"/>
      <scheme val="minor"/>
    </font>
    <font>
      <sz val="10"/>
      <color theme="0"/>
      <name val="Hiragino Kaku Gothic ProN"/>
      <charset val="128"/>
    </font>
    <font>
      <b/>
      <sz val="12"/>
      <color theme="1"/>
      <name val="游ゴシック"/>
      <family val="2"/>
      <charset val="128"/>
      <scheme val="minor"/>
    </font>
    <font>
      <sz val="14"/>
      <color rgb="FF222222"/>
      <name val="Arial"/>
      <family val="2"/>
    </font>
    <font>
      <b/>
      <sz val="10"/>
      <name val="Arial"/>
      <family val="2"/>
    </font>
    <font>
      <b/>
      <sz val="15"/>
      <color rgb="FF404040"/>
      <name val="Arial"/>
      <family val="2"/>
    </font>
    <font>
      <sz val="12"/>
      <color rgb="FF222222"/>
      <name val="游ゴシック"/>
      <family val="3"/>
      <charset val="128"/>
      <scheme val="minor"/>
    </font>
    <font>
      <sz val="12"/>
      <color rgb="FF40404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F26F4"/>
        <bgColor indexed="64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/>
    <xf numFmtId="177" fontId="4" fillId="0" borderId="0" xfId="1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9" fontId="4" fillId="0" borderId="0" xfId="2" applyFont="1" applyBorder="1" applyAlignment="1">
      <alignment horizontal="right"/>
    </xf>
    <xf numFmtId="2" fontId="4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77" fontId="0" fillId="0" borderId="0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4" fillId="0" borderId="0" xfId="1" applyNumberFormat="1" applyFont="1" applyAlignment="1">
      <alignment horizontal="right"/>
    </xf>
    <xf numFmtId="2" fontId="9" fillId="0" borderId="0" xfId="3" applyNumberFormat="1" applyAlignment="1">
      <alignment horizontal="right"/>
    </xf>
    <xf numFmtId="177" fontId="6" fillId="0" borderId="0" xfId="1" applyNumberFormat="1" applyFont="1" applyFill="1" applyAlignment="1"/>
    <xf numFmtId="0" fontId="0" fillId="0" borderId="0" xfId="0" applyAlignment="1">
      <alignment horizontal="right"/>
    </xf>
    <xf numFmtId="177" fontId="6" fillId="0" borderId="0" xfId="3" applyNumberFormat="1" applyFont="1" applyAlignment="1">
      <alignment horizontal="right"/>
    </xf>
    <xf numFmtId="177" fontId="0" fillId="0" borderId="0" xfId="1" applyNumberFormat="1" applyFont="1" applyAlignment="1">
      <alignment horizontal="right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top" wrapText="1"/>
    </xf>
    <xf numFmtId="178" fontId="11" fillId="4" borderId="1" xfId="0" applyNumberFormat="1" applyFont="1" applyFill="1" applyBorder="1" applyAlignment="1">
      <alignment horizontal="right"/>
    </xf>
    <xf numFmtId="0" fontId="13" fillId="0" borderId="0" xfId="0" applyFont="1" applyAlignment="1"/>
    <xf numFmtId="0" fontId="12" fillId="5" borderId="2" xfId="0" applyFont="1" applyFill="1" applyBorder="1" applyAlignment="1">
      <alignment horizontal="center" vertical="top" wrapText="1"/>
    </xf>
    <xf numFmtId="3" fontId="14" fillId="7" borderId="3" xfId="0" applyNumberFormat="1" applyFont="1" applyFill="1" applyBorder="1" applyAlignment="1">
      <alignment horizontal="right" wrapText="1"/>
    </xf>
    <xf numFmtId="0" fontId="14" fillId="7" borderId="3" xfId="0" applyFont="1" applyFill="1" applyBorder="1" applyAlignment="1">
      <alignment horizontal="left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6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8" fillId="0" borderId="0" xfId="0" applyFont="1">
      <alignment vertical="center"/>
    </xf>
    <xf numFmtId="8" fontId="0" fillId="0" borderId="0" xfId="0" applyNumberFormat="1">
      <alignment vertical="center"/>
    </xf>
    <xf numFmtId="0" fontId="19" fillId="8" borderId="0" xfId="0" applyFont="1" applyFill="1">
      <alignment vertical="center"/>
    </xf>
    <xf numFmtId="0" fontId="19" fillId="9" borderId="0" xfId="0" applyFont="1" applyFill="1">
      <alignment vertical="center"/>
    </xf>
    <xf numFmtId="0" fontId="19" fillId="10" borderId="0" xfId="0" applyFont="1" applyFill="1">
      <alignment vertical="center"/>
    </xf>
    <xf numFmtId="10" fontId="19" fillId="10" borderId="0" xfId="0" applyNumberFormat="1" applyFont="1" applyFill="1">
      <alignment vertical="center"/>
    </xf>
    <xf numFmtId="10" fontId="19" fillId="9" borderId="0" xfId="0" applyNumberFormat="1" applyFont="1" applyFill="1">
      <alignment vertical="center"/>
    </xf>
    <xf numFmtId="10" fontId="19" fillId="8" borderId="0" xfId="0" applyNumberFormat="1" applyFont="1" applyFill="1">
      <alignment vertical="center"/>
    </xf>
    <xf numFmtId="10" fontId="21" fillId="0" borderId="0" xfId="0" applyNumberFormat="1" applyFont="1">
      <alignment vertical="center"/>
    </xf>
    <xf numFmtId="10" fontId="22" fillId="0" borderId="0" xfId="0" applyNumberFormat="1" applyFont="1">
      <alignment vertical="center"/>
    </xf>
    <xf numFmtId="0" fontId="24" fillId="0" borderId="0" xfId="0" applyFont="1" applyAlignment="1"/>
    <xf numFmtId="177" fontId="3" fillId="10" borderId="0" xfId="1" applyNumberFormat="1" applyFont="1" applyFill="1" applyAlignment="1">
      <alignment horizontal="right"/>
    </xf>
    <xf numFmtId="0" fontId="3" fillId="10" borderId="0" xfId="0" applyFont="1" applyFill="1" applyAlignment="1">
      <alignment horizontal="right"/>
    </xf>
    <xf numFmtId="2" fontId="25" fillId="10" borderId="0" xfId="3" applyNumberFormat="1" applyFont="1" applyFill="1" applyAlignment="1">
      <alignment horizontal="right"/>
    </xf>
    <xf numFmtId="177" fontId="26" fillId="10" borderId="0" xfId="1" applyNumberFormat="1" applyFont="1" applyFill="1" applyAlignment="1"/>
    <xf numFmtId="0" fontId="27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20" fillId="10" borderId="0" xfId="0" applyFont="1" applyFill="1" applyAlignment="1">
      <alignment horizontal="right"/>
    </xf>
    <xf numFmtId="177" fontId="3" fillId="9" borderId="0" xfId="1" applyNumberFormat="1" applyFont="1" applyFill="1" applyAlignment="1">
      <alignment horizontal="right"/>
    </xf>
    <xf numFmtId="0" fontId="3" fillId="9" borderId="0" xfId="0" applyFon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177" fontId="26" fillId="9" borderId="0" xfId="3" applyNumberFormat="1" applyFont="1" applyFill="1" applyAlignment="1">
      <alignment horizontal="right"/>
    </xf>
    <xf numFmtId="0" fontId="27" fillId="9" borderId="0" xfId="0" applyFont="1" applyFill="1">
      <alignment vertical="center"/>
    </xf>
    <xf numFmtId="2" fontId="20" fillId="9" borderId="0" xfId="0" applyNumberFormat="1" applyFont="1" applyFill="1" applyAlignment="1">
      <alignment horizontal="right"/>
    </xf>
    <xf numFmtId="0" fontId="20" fillId="9" borderId="0" xfId="0" applyFont="1" applyFill="1" applyAlignment="1">
      <alignment horizontal="right"/>
    </xf>
    <xf numFmtId="0" fontId="20" fillId="9" borderId="0" xfId="0" applyFont="1" applyFill="1">
      <alignment vertical="center"/>
    </xf>
    <xf numFmtId="177" fontId="3" fillId="8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177" fontId="20" fillId="8" borderId="0" xfId="1" applyNumberFormat="1" applyFont="1" applyFill="1" applyAlignment="1">
      <alignment horizontal="right"/>
    </xf>
    <xf numFmtId="0" fontId="27" fillId="8" borderId="0" xfId="0" applyFont="1" applyFill="1">
      <alignment vertical="center"/>
    </xf>
    <xf numFmtId="2" fontId="20" fillId="8" borderId="0" xfId="0" applyNumberFormat="1" applyFont="1" applyFill="1" applyAlignment="1">
      <alignment horizontal="right"/>
    </xf>
    <xf numFmtId="0" fontId="20" fillId="8" borderId="0" xfId="0" applyFont="1" applyFill="1" applyAlignment="1">
      <alignment horizontal="right"/>
    </xf>
    <xf numFmtId="0" fontId="20" fillId="8" borderId="0" xfId="0" applyFont="1" applyFill="1">
      <alignment vertical="center"/>
    </xf>
    <xf numFmtId="0" fontId="8" fillId="0" borderId="0" xfId="0" applyFont="1">
      <alignment vertical="center"/>
    </xf>
    <xf numFmtId="179" fontId="23" fillId="11" borderId="1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10" fontId="28" fillId="0" borderId="0" xfId="0" applyNumberFormat="1" applyFont="1" applyAlignment="1">
      <alignment horizontal="center"/>
    </xf>
    <xf numFmtId="176" fontId="28" fillId="0" borderId="0" xfId="0" applyNumberFormat="1" applyFont="1" applyAlignment="1"/>
    <xf numFmtId="0" fontId="28" fillId="0" borderId="0" xfId="0" applyFont="1">
      <alignment vertical="center"/>
    </xf>
    <xf numFmtId="180" fontId="4" fillId="0" borderId="0" xfId="1" applyNumberFormat="1" applyFont="1" applyAlignment="1">
      <alignment horizontal="right"/>
    </xf>
    <xf numFmtId="180" fontId="0" fillId="0" borderId="0" xfId="1" applyNumberFormat="1" applyFont="1" applyAlignment="1">
      <alignment horizontal="right"/>
    </xf>
    <xf numFmtId="180" fontId="0" fillId="0" borderId="0" xfId="0" applyNumberFormat="1">
      <alignment vertical="center"/>
    </xf>
    <xf numFmtId="3" fontId="29" fillId="0" borderId="0" xfId="0" applyNumberFormat="1" applyFont="1">
      <alignment vertical="center"/>
    </xf>
    <xf numFmtId="0" fontId="30" fillId="0" borderId="4" xfId="0" applyFont="1" applyBorder="1" applyAlignment="1">
      <alignment horizontal="center" vertical="top"/>
    </xf>
    <xf numFmtId="0" fontId="31" fillId="0" borderId="0" xfId="0" applyFont="1">
      <alignment vertical="center"/>
    </xf>
    <xf numFmtId="0" fontId="19" fillId="1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177" fontId="3" fillId="2" borderId="0" xfId="1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3" fontId="32" fillId="0" borderId="0" xfId="0" applyNumberFormat="1" applyFont="1">
      <alignment vertical="center"/>
    </xf>
    <xf numFmtId="0" fontId="33" fillId="0" borderId="0" xfId="0" applyFont="1">
      <alignment vertical="center"/>
    </xf>
  </cellXfs>
  <cellStyles count="4">
    <cellStyle name="パーセント" xfId="2" builtinId="5"/>
    <cellStyle name="ハイパーリンク" xfId="3" builtinId="8"/>
    <cellStyle name="桁区切り [0.00]" xfId="1" builtinId="3"/>
    <cellStyle name="標準" xfId="0" builtinId="0"/>
  </cellStyles>
  <dxfs count="0"/>
  <tableStyles count="0" defaultTableStyle="TableStyleMedium2" defaultPivotStyle="PivotStyleLight16"/>
  <colors>
    <mruColors>
      <color rgb="FF0F2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Sweden'!$B$70:$B$104</c:f>
              <c:numCache>
                <c:formatCode>0.00%</c:formatCode>
                <c:ptCount val="35"/>
                <c:pt idx="0">
                  <c:v>-3.9224117143866311E-2</c:v>
                </c:pt>
                <c:pt idx="1">
                  <c:v>-3.7232190440290136E-2</c:v>
                </c:pt>
                <c:pt idx="2">
                  <c:v>-3.9470313376999022E-2</c:v>
                </c:pt>
                <c:pt idx="3">
                  <c:v>-3.9176267829071798E-2</c:v>
                </c:pt>
                <c:pt idx="4">
                  <c:v>-3.9875732234125105E-2</c:v>
                </c:pt>
                <c:pt idx="5">
                  <c:v>-3.8441603928525248E-2</c:v>
                </c:pt>
                <c:pt idx="6">
                  <c:v>-3.4621620042410872E-2</c:v>
                </c:pt>
                <c:pt idx="7">
                  <c:v>-3.2921876629789737E-2</c:v>
                </c:pt>
                <c:pt idx="8">
                  <c:v>-3.2107957079459903E-2</c:v>
                </c:pt>
                <c:pt idx="9">
                  <c:v>-2.7911914484827327E-2</c:v>
                </c:pt>
                <c:pt idx="10">
                  <c:v>-2.7672333403186422E-2</c:v>
                </c:pt>
                <c:pt idx="11">
                  <c:v>-3.6960044202851594E-2</c:v>
                </c:pt>
                <c:pt idx="12">
                  <c:v>-3.9292393314462881E-2</c:v>
                </c:pt>
                <c:pt idx="13">
                  <c:v>-4.6273375223065183E-2</c:v>
                </c:pt>
                <c:pt idx="14">
                  <c:v>-5.573127090304153E-2</c:v>
                </c:pt>
                <c:pt idx="15">
                  <c:v>-5.5053722612374401E-2</c:v>
                </c:pt>
                <c:pt idx="16">
                  <c:v>-5.3163283687192364E-2</c:v>
                </c:pt>
                <c:pt idx="17">
                  <c:v>-5.4946340248453907E-2</c:v>
                </c:pt>
                <c:pt idx="18">
                  <c:v>-4.8128114045252524E-2</c:v>
                </c:pt>
                <c:pt idx="19">
                  <c:v>-4.6532281964366096E-2</c:v>
                </c:pt>
                <c:pt idx="20">
                  <c:v>-5.2374482947432632E-2</c:v>
                </c:pt>
                <c:pt idx="21">
                  <c:v>-4.9750772893777939E-2</c:v>
                </c:pt>
                <c:pt idx="22">
                  <c:v>-4.9432870906780613E-2</c:v>
                </c:pt>
                <c:pt idx="23">
                  <c:v>-4.8666414686112658E-2</c:v>
                </c:pt>
                <c:pt idx="24">
                  <c:v>-4.5631938293435592E-2</c:v>
                </c:pt>
                <c:pt idx="25">
                  <c:v>-4.2936271833262207E-2</c:v>
                </c:pt>
                <c:pt idx="26">
                  <c:v>-4.4998042950566197E-2</c:v>
                </c:pt>
                <c:pt idx="27">
                  <c:v>-3.9736206363427229E-2</c:v>
                </c:pt>
                <c:pt idx="28">
                  <c:v>-3.3974232275080785E-2</c:v>
                </c:pt>
                <c:pt idx="29">
                  <c:v>-3.684018026474134E-2</c:v>
                </c:pt>
                <c:pt idx="30">
                  <c:v>-4.0830258326919777E-2</c:v>
                </c:pt>
                <c:pt idx="31">
                  <c:v>-3.8138255093637996E-2</c:v>
                </c:pt>
                <c:pt idx="32">
                  <c:v>-3.6175723366838719E-2</c:v>
                </c:pt>
                <c:pt idx="33">
                  <c:v>-3.5670470325490311E-2</c:v>
                </c:pt>
                <c:pt idx="34">
                  <c:v>-4.1617968812462491E-2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4-CD4B-99EC-6717D754F74F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Sweden'!$C$70:$C$104</c:f>
              <c:numCache>
                <c:formatCode>0.00%</c:formatCode>
                <c:ptCount val="35"/>
                <c:pt idx="0">
                  <c:v>5.5752134948993781E-2</c:v>
                </c:pt>
                <c:pt idx="1">
                  <c:v>4.3982717782184988E-2</c:v>
                </c:pt>
                <c:pt idx="2">
                  <c:v>2.7598662393998108E-2</c:v>
                </c:pt>
                <c:pt idx="3">
                  <c:v>1.8506352603715914E-2</c:v>
                </c:pt>
                <c:pt idx="4">
                  <c:v>-5.8982531815394701E-3</c:v>
                </c:pt>
                <c:pt idx="5">
                  <c:v>-5.9613568980980691E-3</c:v>
                </c:pt>
                <c:pt idx="6">
                  <c:v>-1.1186468457582865E-2</c:v>
                </c:pt>
                <c:pt idx="7">
                  <c:v>-2.1459447178655111E-2</c:v>
                </c:pt>
                <c:pt idx="8">
                  <c:v>-3.8514173515920902E-2</c:v>
                </c:pt>
                <c:pt idx="9">
                  <c:v>-4.2408060444616313E-2</c:v>
                </c:pt>
                <c:pt idx="10">
                  <c:v>-1.1519760008662616E-2</c:v>
                </c:pt>
                <c:pt idx="11">
                  <c:v>1.6166810797909159E-2</c:v>
                </c:pt>
                <c:pt idx="12">
                  <c:v>2.742600595468514E-2</c:v>
                </c:pt>
                <c:pt idx="13">
                  <c:v>3.1282629832859454E-2</c:v>
                </c:pt>
                <c:pt idx="14">
                  <c:v>1.4346022833680694E-2</c:v>
                </c:pt>
                <c:pt idx="15">
                  <c:v>-2.207380888403887E-3</c:v>
                </c:pt>
                <c:pt idx="16">
                  <c:v>1.4779028429677155E-2</c:v>
                </c:pt>
                <c:pt idx="17">
                  <c:v>9.7047138295311974E-3</c:v>
                </c:pt>
                <c:pt idx="18">
                  <c:v>-7.295316327663115E-3</c:v>
                </c:pt>
                <c:pt idx="19">
                  <c:v>-1.7235329189109305E-2</c:v>
                </c:pt>
                <c:pt idx="20">
                  <c:v>5.5559518373586858E-2</c:v>
                </c:pt>
                <c:pt idx="21">
                  <c:v>6.1050328899435957E-2</c:v>
                </c:pt>
                <c:pt idx="22">
                  <c:v>5.703328592562773E-2</c:v>
                </c:pt>
                <c:pt idx="23">
                  <c:v>3.3988863970962013E-2</c:v>
                </c:pt>
                <c:pt idx="24">
                  <c:v>1.1999752264151953E-2</c:v>
                </c:pt>
                <c:pt idx="25">
                  <c:v>-2.235961910400508E-2</c:v>
                </c:pt>
                <c:pt idx="26">
                  <c:v>-3.9677449546648424E-2</c:v>
                </c:pt>
                <c:pt idx="27">
                  <c:v>-5.400129139665677E-2</c:v>
                </c:pt>
                <c:pt idx="28">
                  <c:v>-6.0816114729906334E-2</c:v>
                </c:pt>
                <c:pt idx="29">
                  <c:v>-1.779462388397024E-2</c:v>
                </c:pt>
                <c:pt idx="30">
                  <c:v>-3.1733730774353597E-2</c:v>
                </c:pt>
                <c:pt idx="31">
                  <c:v>-2.7474287128359309E-2</c:v>
                </c:pt>
                <c:pt idx="32">
                  <c:v>-3.380175868012536E-2</c:v>
                </c:pt>
                <c:pt idx="33">
                  <c:v>-3.7409971475661385E-2</c:v>
                </c:pt>
                <c:pt idx="34">
                  <c:v>-6.8009860781743425E-2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348-ACF3-C2C77EE27701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Sweden'!$D$70:$D$104</c:f>
              <c:numCache>
                <c:formatCode>0.00%</c:formatCode>
                <c:ptCount val="35"/>
                <c:pt idx="0">
                  <c:v>0.8365936160159102</c:v>
                </c:pt>
                <c:pt idx="1">
                  <c:v>0.84740291803080026</c:v>
                </c:pt>
                <c:pt idx="2">
                  <c:v>0.96200487389793121</c:v>
                </c:pt>
                <c:pt idx="3">
                  <c:v>0.9834939548391306</c:v>
                </c:pt>
                <c:pt idx="4">
                  <c:v>1.0735607545756976</c:v>
                </c:pt>
                <c:pt idx="5">
                  <c:v>1.0351270435267841</c:v>
                </c:pt>
                <c:pt idx="6">
                  <c:v>0.95608748328408644</c:v>
                </c:pt>
                <c:pt idx="7">
                  <c:v>0.95383985598252874</c:v>
                </c:pt>
                <c:pt idx="8">
                  <c:v>0.99785489799756188</c:v>
                </c:pt>
                <c:pt idx="9">
                  <c:v>0.92470561275973107</c:v>
                </c:pt>
                <c:pt idx="10">
                  <c:v>0.80142675206588487</c:v>
                </c:pt>
                <c:pt idx="11">
                  <c:v>0.87478967570156629</c:v>
                </c:pt>
                <c:pt idx="12">
                  <c:v>0.89222322448807612</c:v>
                </c:pt>
                <c:pt idx="13">
                  <c:v>1.0327047119693535</c:v>
                </c:pt>
                <c:pt idx="14">
                  <c:v>1.2206903321696592</c:v>
                </c:pt>
                <c:pt idx="15">
                  <c:v>1.2347836795446421</c:v>
                </c:pt>
                <c:pt idx="16">
                  <c:v>1.1262173974660388</c:v>
                </c:pt>
                <c:pt idx="17">
                  <c:v>1.1581434810979632</c:v>
                </c:pt>
                <c:pt idx="18">
                  <c:v>1.0808117569189553</c:v>
                </c:pt>
                <c:pt idx="19">
                  <c:v>1.0732187392821642</c:v>
                </c:pt>
                <c:pt idx="20">
                  <c:v>0.88622673376341221</c:v>
                </c:pt>
                <c:pt idx="21">
                  <c:v>0.82700466226315283</c:v>
                </c:pt>
                <c:pt idx="22">
                  <c:v>0.82952932819384007</c:v>
                </c:pt>
                <c:pt idx="23">
                  <c:v>0.87139287204030813</c:v>
                </c:pt>
                <c:pt idx="24">
                  <c:v>0.88743108326196785</c:v>
                </c:pt>
                <c:pt idx="25">
                  <c:v>0.95672598953498866</c:v>
                </c:pt>
                <c:pt idx="26">
                  <c:v>1.0226942634864362</c:v>
                </c:pt>
                <c:pt idx="27">
                  <c:v>0.99262975744267279</c:v>
                </c:pt>
                <c:pt idx="28">
                  <c:v>0.93635226709766006</c:v>
                </c:pt>
                <c:pt idx="29">
                  <c:v>0.84659495857745837</c:v>
                </c:pt>
                <c:pt idx="30">
                  <c:v>0.93915120219164572</c:v>
                </c:pt>
                <c:pt idx="31">
                  <c:v>0.88172037026292061</c:v>
                </c:pt>
                <c:pt idx="32">
                  <c:v>0.87682537765925339</c:v>
                </c:pt>
                <c:pt idx="33">
                  <c:v>0.87868638653578923</c:v>
                </c:pt>
                <c:pt idx="34">
                  <c:v>1.0634753341430754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348-ACF3-C2C77EE27701}"/>
            </c:ext>
          </c:extLst>
        </c:ser>
        <c:ser>
          <c:idx val="3"/>
          <c:order val="3"/>
          <c:spPr>
            <a:ln w="28575" cap="rnd">
              <a:solidFill>
                <a:srgbClr val="0F26F4"/>
              </a:solidFill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Sweden'!$E$70:$E$104</c:f>
              <c:numCache>
                <c:formatCode>0.00%</c:formatCode>
                <c:ptCount val="35"/>
                <c:pt idx="0">
                  <c:v>0</c:v>
                </c:pt>
                <c:pt idx="1">
                  <c:v>-1.5315886231794806E-2</c:v>
                </c:pt>
                <c:pt idx="2">
                  <c:v>-1.7328172378188622E-2</c:v>
                </c:pt>
                <c:pt idx="3">
                  <c:v>-1.7621404214901659E-2</c:v>
                </c:pt>
                <c:pt idx="4">
                  <c:v>-1.8622299338071246E-2</c:v>
                </c:pt>
                <c:pt idx="5">
                  <c:v>-1.7723987814600273E-2</c:v>
                </c:pt>
                <c:pt idx="6">
                  <c:v>-1.4421345106304662E-2</c:v>
                </c:pt>
                <c:pt idx="7">
                  <c:v>-1.3364731740726388E-2</c:v>
                </c:pt>
                <c:pt idx="8">
                  <c:v>-1.3264874792256465E-2</c:v>
                </c:pt>
                <c:pt idx="9">
                  <c:v>-1.0175306450703969E-2</c:v>
                </c:pt>
                <c:pt idx="10">
                  <c:v>-1.1759739338723207E-2</c:v>
                </c:pt>
                <c:pt idx="11">
                  <c:v>-2.002005532889628E-2</c:v>
                </c:pt>
                <c:pt idx="12">
                  <c:v>-2.3365119620338271E-2</c:v>
                </c:pt>
                <c:pt idx="13">
                  <c:v>-2.585538545605548E-2</c:v>
                </c:pt>
                <c:pt idx="14">
                  <c:v>-2.869470685007014E-2</c:v>
                </c:pt>
                <c:pt idx="15">
                  <c:v>-2.6556357271499187E-2</c:v>
                </c:pt>
                <c:pt idx="16">
                  <c:v>-2.5991973842742655E-2</c:v>
                </c:pt>
                <c:pt idx="17">
                  <c:v>-2.934248834521147E-2</c:v>
                </c:pt>
                <c:pt idx="18">
                  <c:v>-2.5087449543981122E-2</c:v>
                </c:pt>
                <c:pt idx="19">
                  <c:v>-2.5514150639183608E-2</c:v>
                </c:pt>
                <c:pt idx="20">
                  <c:v>-3.2808109108686812E-2</c:v>
                </c:pt>
                <c:pt idx="21">
                  <c:v>-2.9601043265026661E-2</c:v>
                </c:pt>
                <c:pt idx="22">
                  <c:v>-2.9106241734498273E-2</c:v>
                </c:pt>
                <c:pt idx="23">
                  <c:v>-2.8405608143306615E-2</c:v>
                </c:pt>
                <c:pt idx="24">
                  <c:v>-1.8299401849717789E-2</c:v>
                </c:pt>
                <c:pt idx="25">
                  <c:v>-1.4729998137546829E-2</c:v>
                </c:pt>
                <c:pt idx="26">
                  <c:v>-8.8021438750593983E-3</c:v>
                </c:pt>
                <c:pt idx="27">
                  <c:v>-5.9047451400898732E-3</c:v>
                </c:pt>
                <c:pt idx="28">
                  <c:v>-3.651389971440544E-3</c:v>
                </c:pt>
                <c:pt idx="29">
                  <c:v>-7.7308140846460427E-3</c:v>
                </c:pt>
                <c:pt idx="30">
                  <c:v>-1.1036373852987502E-2</c:v>
                </c:pt>
                <c:pt idx="31">
                  <c:v>-8.3763944582226912E-3</c:v>
                </c:pt>
                <c:pt idx="32">
                  <c:v>-6.6178888196244401E-3</c:v>
                </c:pt>
                <c:pt idx="33">
                  <c:v>-6.3397603231147848E-3</c:v>
                </c:pt>
                <c:pt idx="34">
                  <c:v>-8.1760787270910296E-3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1-4348-ACF3-C2C77EE27701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Sweden'!$F$70:$F$104</c:f>
              <c:numCache>
                <c:formatCode>0.00%</c:formatCode>
                <c:ptCount val="35"/>
                <c:pt idx="0">
                  <c:v>0</c:v>
                </c:pt>
                <c:pt idx="1">
                  <c:v>-2.6177189295813252E-2</c:v>
                </c:pt>
                <c:pt idx="2">
                  <c:v>-4.5128648084318157E-2</c:v>
                </c:pt>
                <c:pt idx="3">
                  <c:v>-5.0002853246650658E-2</c:v>
                </c:pt>
                <c:pt idx="4">
                  <c:v>-7.4823035505817925E-2</c:v>
                </c:pt>
                <c:pt idx="5">
                  <c:v>-7.3649353252779104E-2</c:v>
                </c:pt>
                <c:pt idx="6">
                  <c:v>-7.7714350453516823E-2</c:v>
                </c:pt>
                <c:pt idx="7">
                  <c:v>-8.1128599904718324E-2</c:v>
                </c:pt>
                <c:pt idx="8">
                  <c:v>-9.0191518063763909E-2</c:v>
                </c:pt>
                <c:pt idx="9">
                  <c:v>-8.3728284470574565E-2</c:v>
                </c:pt>
                <c:pt idx="10">
                  <c:v>-4.3553579515719698E-2</c:v>
                </c:pt>
                <c:pt idx="11">
                  <c:v>9.2473597496423032E-4</c:v>
                </c:pt>
                <c:pt idx="12">
                  <c:v>1.637713488014092E-2</c:v>
                </c:pt>
                <c:pt idx="13">
                  <c:v>3.0309013718690103E-3</c:v>
                </c:pt>
                <c:pt idx="14">
                  <c:v>-3.9512574546344825E-2</c:v>
                </c:pt>
                <c:pt idx="15">
                  <c:v>-6.9731044757506688E-2</c:v>
                </c:pt>
                <c:pt idx="16">
                  <c:v>-4.7955885572131263E-2</c:v>
                </c:pt>
                <c:pt idx="17">
                  <c:v>-5.119978319080809E-2</c:v>
                </c:pt>
                <c:pt idx="18">
                  <c:v>-6.0771586329317451E-2</c:v>
                </c:pt>
                <c:pt idx="19">
                  <c:v>-6.6813959295823344E-2</c:v>
                </c:pt>
                <c:pt idx="20">
                  <c:v>-4.1363704143383417E-3</c:v>
                </c:pt>
                <c:pt idx="21">
                  <c:v>1.0572675474485038E-3</c:v>
                </c:pt>
                <c:pt idx="22">
                  <c:v>-4.0701042515447483E-3</c:v>
                </c:pt>
                <c:pt idx="23">
                  <c:v>-2.7161547018986432E-2</c:v>
                </c:pt>
                <c:pt idx="24">
                  <c:v>-6.0400323496246133E-2</c:v>
                </c:pt>
                <c:pt idx="25">
                  <c:v>-8.4458829804304081E-2</c:v>
                </c:pt>
                <c:pt idx="26">
                  <c:v>-0.11758629319074732</c:v>
                </c:pt>
                <c:pt idx="27">
                  <c:v>-0.11573951762240597</c:v>
                </c:pt>
                <c:pt idx="28">
                  <c:v>-0.11279332712799572</c:v>
                </c:pt>
                <c:pt idx="29">
                  <c:v>-7.3250394630719473E-2</c:v>
                </c:pt>
                <c:pt idx="30">
                  <c:v>-8.0317528673893968E-2</c:v>
                </c:pt>
                <c:pt idx="31">
                  <c:v>-8.2865951907002522E-2</c:v>
                </c:pt>
                <c:pt idx="32">
                  <c:v>-8.3489946288859529E-2</c:v>
                </c:pt>
                <c:pt idx="33">
                  <c:v>-8.2479056249704419E-2</c:v>
                </c:pt>
                <c:pt idx="34">
                  <c:v>-9.2997564165895996E-2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1-4348-ACF3-C2C77EE2770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'Summary for Sweden'!$A$70:$A$104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Sweden'!$G$70:$G$104</c:f>
              <c:numCache>
                <c:formatCode>0.00%</c:formatCode>
                <c:ptCount val="35"/>
                <c:pt idx="0">
                  <c:v>0</c:v>
                </c:pt>
                <c:pt idx="1">
                  <c:v>0.66011709403708241</c:v>
                </c:pt>
                <c:pt idx="2">
                  <c:v>0.80387522359204788</c:v>
                </c:pt>
                <c:pt idx="3">
                  <c:v>0.82386839652133204</c:v>
                </c:pt>
                <c:pt idx="4">
                  <c:v>0.94633641515146016</c:v>
                </c:pt>
                <c:pt idx="5">
                  <c:v>0.91216376956362266</c:v>
                </c:pt>
                <c:pt idx="6">
                  <c:v>0.83836210011847334</c:v>
                </c:pt>
                <c:pt idx="7">
                  <c:v>0.82298894596345407</c:v>
                </c:pt>
                <c:pt idx="8">
                  <c:v>0.85302306147419693</c:v>
                </c:pt>
                <c:pt idx="9">
                  <c:v>0.75097750542949604</c:v>
                </c:pt>
                <c:pt idx="10">
                  <c:v>0.60384895576193043</c:v>
                </c:pt>
                <c:pt idx="11">
                  <c:v>0.5983846306849081</c:v>
                </c:pt>
                <c:pt idx="12">
                  <c:v>0.62085045562313734</c:v>
                </c:pt>
                <c:pt idx="13">
                  <c:v>0.75051335512389405</c:v>
                </c:pt>
                <c:pt idx="14">
                  <c:v>0.96081066436556828</c:v>
                </c:pt>
                <c:pt idx="15">
                  <c:v>1.0217428088006457</c:v>
                </c:pt>
                <c:pt idx="16">
                  <c:v>0.90729419755070628</c:v>
                </c:pt>
                <c:pt idx="17">
                  <c:v>0.97194084934921765</c:v>
                </c:pt>
                <c:pt idx="18">
                  <c:v>0.90975458883952243</c:v>
                </c:pt>
                <c:pt idx="19">
                  <c:v>0.92556106420487128</c:v>
                </c:pt>
                <c:pt idx="20">
                  <c:v>0.78712563046755246</c:v>
                </c:pt>
                <c:pt idx="21">
                  <c:v>0.7135864761274342</c:v>
                </c:pt>
                <c:pt idx="22">
                  <c:v>0.71943315686119069</c:v>
                </c:pt>
                <c:pt idx="23">
                  <c:v>0.77606068886266333</c:v>
                </c:pt>
                <c:pt idx="24">
                  <c:v>0.72582442706208972</c:v>
                </c:pt>
                <c:pt idx="25">
                  <c:v>0.75849285027525926</c:v>
                </c:pt>
                <c:pt idx="26">
                  <c:v>0.78117806645025301</c:v>
                </c:pt>
                <c:pt idx="27">
                  <c:v>0.71761419979479202</c:v>
                </c:pt>
                <c:pt idx="28">
                  <c:v>0.6638453326071061</c:v>
                </c:pt>
                <c:pt idx="29">
                  <c:v>0.57644891378793739</c:v>
                </c:pt>
                <c:pt idx="30">
                  <c:v>0.65773335304866909</c:v>
                </c:pt>
                <c:pt idx="31">
                  <c:v>0.62167499082956845</c:v>
                </c:pt>
                <c:pt idx="32">
                  <c:v>0.59141412867234178</c:v>
                </c:pt>
                <c:pt idx="33">
                  <c:v>0.57981170732590526</c:v>
                </c:pt>
                <c:pt idx="34">
                  <c:v>0.65287643013626995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1-4348-ACF3-C2C77EE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PSI for Pre-tax and Post-tax Income with Capital Gain: 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for Sweden'!$B$2</c:f>
              <c:strCache>
                <c:ptCount val="1"/>
                <c:pt idx="0">
                  <c:v>Bottom 90 (Pre)</c:v>
                </c:pt>
              </c:strCache>
            </c:strRef>
          </c:tx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'Summary for Sweden'!$B$70:$B$103</c:f>
              <c:numCache>
                <c:formatCode>0.00%</c:formatCode>
                <c:ptCount val="34"/>
                <c:pt idx="0">
                  <c:v>-3.9224117143866311E-2</c:v>
                </c:pt>
                <c:pt idx="1">
                  <c:v>-3.7232190440290136E-2</c:v>
                </c:pt>
                <c:pt idx="2">
                  <c:v>-3.9470313376999022E-2</c:v>
                </c:pt>
                <c:pt idx="3">
                  <c:v>-3.9176267829071798E-2</c:v>
                </c:pt>
                <c:pt idx="4">
                  <c:v>-3.9875732234125105E-2</c:v>
                </c:pt>
                <c:pt idx="5">
                  <c:v>-3.8441603928525248E-2</c:v>
                </c:pt>
                <c:pt idx="6">
                  <c:v>-3.4621620042410872E-2</c:v>
                </c:pt>
                <c:pt idx="7">
                  <c:v>-3.2921876629789737E-2</c:v>
                </c:pt>
                <c:pt idx="8">
                  <c:v>-3.2107957079459903E-2</c:v>
                </c:pt>
                <c:pt idx="9">
                  <c:v>-2.7911914484827327E-2</c:v>
                </c:pt>
                <c:pt idx="10">
                  <c:v>-2.7672333403186422E-2</c:v>
                </c:pt>
                <c:pt idx="11">
                  <c:v>-3.6960044202851594E-2</c:v>
                </c:pt>
                <c:pt idx="12">
                  <c:v>-3.9292393314462881E-2</c:v>
                </c:pt>
                <c:pt idx="13">
                  <c:v>-4.6273375223065183E-2</c:v>
                </c:pt>
                <c:pt idx="14">
                  <c:v>-5.573127090304153E-2</c:v>
                </c:pt>
                <c:pt idx="15">
                  <c:v>-5.5053722612374401E-2</c:v>
                </c:pt>
                <c:pt idx="16">
                  <c:v>-5.3163283687192364E-2</c:v>
                </c:pt>
                <c:pt idx="17">
                  <c:v>-5.4946340248453907E-2</c:v>
                </c:pt>
                <c:pt idx="18">
                  <c:v>-4.8128114045252524E-2</c:v>
                </c:pt>
                <c:pt idx="19">
                  <c:v>-4.6532281964366096E-2</c:v>
                </c:pt>
                <c:pt idx="20">
                  <c:v>-5.2374482947432632E-2</c:v>
                </c:pt>
                <c:pt idx="21">
                  <c:v>-4.9750772893777939E-2</c:v>
                </c:pt>
                <c:pt idx="22">
                  <c:v>-4.9432870906780613E-2</c:v>
                </c:pt>
                <c:pt idx="23">
                  <c:v>-4.8666414686112658E-2</c:v>
                </c:pt>
                <c:pt idx="24">
                  <c:v>-4.5631938293435592E-2</c:v>
                </c:pt>
                <c:pt idx="25">
                  <c:v>-4.2936271833262207E-2</c:v>
                </c:pt>
                <c:pt idx="26">
                  <c:v>-4.4998042950566197E-2</c:v>
                </c:pt>
                <c:pt idx="27">
                  <c:v>-3.9736206363427229E-2</c:v>
                </c:pt>
                <c:pt idx="28">
                  <c:v>-3.3974232275080785E-2</c:v>
                </c:pt>
                <c:pt idx="29">
                  <c:v>-3.684018026474134E-2</c:v>
                </c:pt>
                <c:pt idx="30">
                  <c:v>-4.0830258326919777E-2</c:v>
                </c:pt>
                <c:pt idx="31">
                  <c:v>-3.8138255093637996E-2</c:v>
                </c:pt>
                <c:pt idx="32">
                  <c:v>-3.6175723366838719E-2</c:v>
                </c:pt>
                <c:pt idx="33">
                  <c:v>-3.5670470325490311E-2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0-B745-A305-581D037C8F27}"/>
            </c:ext>
          </c:extLst>
        </c:ser>
        <c:ser>
          <c:idx val="0"/>
          <c:order val="1"/>
          <c:tx>
            <c:strRef>
              <c:f>'Summary for Sweden'!$C$2</c:f>
              <c:strCache>
                <c:ptCount val="1"/>
                <c:pt idx="0">
                  <c:v>Next 9 (Pre)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'Summary for Sweden'!$C$70:$C$103</c:f>
              <c:numCache>
                <c:formatCode>0.00%</c:formatCode>
                <c:ptCount val="34"/>
                <c:pt idx="0">
                  <c:v>5.5752134948993781E-2</c:v>
                </c:pt>
                <c:pt idx="1">
                  <c:v>4.3982717782184988E-2</c:v>
                </c:pt>
                <c:pt idx="2">
                  <c:v>2.7598662393998108E-2</c:v>
                </c:pt>
                <c:pt idx="3">
                  <c:v>1.8506352603715914E-2</c:v>
                </c:pt>
                <c:pt idx="4">
                  <c:v>-5.8982531815394701E-3</c:v>
                </c:pt>
                <c:pt idx="5">
                  <c:v>-5.9613568980980691E-3</c:v>
                </c:pt>
                <c:pt idx="6">
                  <c:v>-1.1186468457582865E-2</c:v>
                </c:pt>
                <c:pt idx="7">
                  <c:v>-2.1459447178655111E-2</c:v>
                </c:pt>
                <c:pt idx="8">
                  <c:v>-3.8514173515920902E-2</c:v>
                </c:pt>
                <c:pt idx="9">
                  <c:v>-4.2408060444616313E-2</c:v>
                </c:pt>
                <c:pt idx="10">
                  <c:v>-1.1519760008662616E-2</c:v>
                </c:pt>
                <c:pt idx="11">
                  <c:v>1.6166810797909159E-2</c:v>
                </c:pt>
                <c:pt idx="12">
                  <c:v>2.742600595468514E-2</c:v>
                </c:pt>
                <c:pt idx="13">
                  <c:v>3.1282629832859454E-2</c:v>
                </c:pt>
                <c:pt idx="14">
                  <c:v>1.4346022833680694E-2</c:v>
                </c:pt>
                <c:pt idx="15">
                  <c:v>-2.207380888403887E-3</c:v>
                </c:pt>
                <c:pt idx="16">
                  <c:v>1.4779028429677155E-2</c:v>
                </c:pt>
                <c:pt idx="17">
                  <c:v>9.7047138295311974E-3</c:v>
                </c:pt>
                <c:pt idx="18">
                  <c:v>-7.295316327663115E-3</c:v>
                </c:pt>
                <c:pt idx="19">
                  <c:v>-1.7235329189109305E-2</c:v>
                </c:pt>
                <c:pt idx="20">
                  <c:v>5.5559518373586858E-2</c:v>
                </c:pt>
                <c:pt idx="21">
                  <c:v>6.1050328899435957E-2</c:v>
                </c:pt>
                <c:pt idx="22">
                  <c:v>5.703328592562773E-2</c:v>
                </c:pt>
                <c:pt idx="23">
                  <c:v>3.3988863970962013E-2</c:v>
                </c:pt>
                <c:pt idx="24">
                  <c:v>1.1999752264151953E-2</c:v>
                </c:pt>
                <c:pt idx="25">
                  <c:v>-2.235961910400508E-2</c:v>
                </c:pt>
                <c:pt idx="26">
                  <c:v>-3.9677449546648424E-2</c:v>
                </c:pt>
                <c:pt idx="27">
                  <c:v>-5.400129139665677E-2</c:v>
                </c:pt>
                <c:pt idx="28">
                  <c:v>-6.0816114729906334E-2</c:v>
                </c:pt>
                <c:pt idx="29">
                  <c:v>-1.779462388397024E-2</c:v>
                </c:pt>
                <c:pt idx="30">
                  <c:v>-3.1733730774353597E-2</c:v>
                </c:pt>
                <c:pt idx="31">
                  <c:v>-2.7474287128359309E-2</c:v>
                </c:pt>
                <c:pt idx="32">
                  <c:v>-3.380175868012536E-2</c:v>
                </c:pt>
                <c:pt idx="33">
                  <c:v>-3.7409971475661385E-2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0-B745-A305-581D037C8F27}"/>
            </c:ext>
          </c:extLst>
        </c:ser>
        <c:ser>
          <c:idx val="2"/>
          <c:order val="2"/>
          <c:tx>
            <c:strRef>
              <c:f>'Summary for Sweden'!$D$2</c:f>
              <c:strCache>
                <c:ptCount val="1"/>
                <c:pt idx="0">
                  <c:v>Top 1 (Pre)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'Summary for Sweden'!$D$70:$D$103</c:f>
              <c:numCache>
                <c:formatCode>0.00%</c:formatCode>
                <c:ptCount val="34"/>
                <c:pt idx="0">
                  <c:v>0.8365936160159102</c:v>
                </c:pt>
                <c:pt idx="1">
                  <c:v>0.84740291803080026</c:v>
                </c:pt>
                <c:pt idx="2">
                  <c:v>0.96200487389793121</c:v>
                </c:pt>
                <c:pt idx="3">
                  <c:v>0.9834939548391306</c:v>
                </c:pt>
                <c:pt idx="4">
                  <c:v>1.0735607545756976</c:v>
                </c:pt>
                <c:pt idx="5">
                  <c:v>1.0351270435267841</c:v>
                </c:pt>
                <c:pt idx="6">
                  <c:v>0.95608748328408644</c:v>
                </c:pt>
                <c:pt idx="7">
                  <c:v>0.95383985598252874</c:v>
                </c:pt>
                <c:pt idx="8">
                  <c:v>0.99785489799756188</c:v>
                </c:pt>
                <c:pt idx="9">
                  <c:v>0.92470561275973107</c:v>
                </c:pt>
                <c:pt idx="10">
                  <c:v>0.80142675206588487</c:v>
                </c:pt>
                <c:pt idx="11">
                  <c:v>0.87478967570156629</c:v>
                </c:pt>
                <c:pt idx="12">
                  <c:v>0.89222322448807612</c:v>
                </c:pt>
                <c:pt idx="13">
                  <c:v>1.0327047119693535</c:v>
                </c:pt>
                <c:pt idx="14">
                  <c:v>1.2206903321696592</c:v>
                </c:pt>
                <c:pt idx="15">
                  <c:v>1.2347836795446421</c:v>
                </c:pt>
                <c:pt idx="16">
                  <c:v>1.1262173974660388</c:v>
                </c:pt>
                <c:pt idx="17">
                  <c:v>1.1581434810979632</c:v>
                </c:pt>
                <c:pt idx="18">
                  <c:v>1.0808117569189553</c:v>
                </c:pt>
                <c:pt idx="19">
                  <c:v>1.0732187392821642</c:v>
                </c:pt>
                <c:pt idx="20">
                  <c:v>0.88622673376341221</c:v>
                </c:pt>
                <c:pt idx="21">
                  <c:v>0.82700466226315283</c:v>
                </c:pt>
                <c:pt idx="22">
                  <c:v>0.82952932819384007</c:v>
                </c:pt>
                <c:pt idx="23">
                  <c:v>0.87139287204030813</c:v>
                </c:pt>
                <c:pt idx="24">
                  <c:v>0.88743108326196785</c:v>
                </c:pt>
                <c:pt idx="25">
                  <c:v>0.95672598953498866</c:v>
                </c:pt>
                <c:pt idx="26">
                  <c:v>1.0226942634864362</c:v>
                </c:pt>
                <c:pt idx="27">
                  <c:v>0.99262975744267279</c:v>
                </c:pt>
                <c:pt idx="28">
                  <c:v>0.93635226709766006</c:v>
                </c:pt>
                <c:pt idx="29">
                  <c:v>0.84659495857745837</c:v>
                </c:pt>
                <c:pt idx="30">
                  <c:v>0.93915120219164572</c:v>
                </c:pt>
                <c:pt idx="31">
                  <c:v>0.88172037026292061</c:v>
                </c:pt>
                <c:pt idx="32">
                  <c:v>0.87682537765925339</c:v>
                </c:pt>
                <c:pt idx="33">
                  <c:v>0.87868638653578923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0-B745-A305-581D037C8F27}"/>
            </c:ext>
          </c:extLst>
        </c:ser>
        <c:ser>
          <c:idx val="3"/>
          <c:order val="3"/>
          <c:tx>
            <c:strRef>
              <c:f>'Summary for Sweden'!$E$2</c:f>
              <c:strCache>
                <c:ptCount val="1"/>
                <c:pt idx="0">
                  <c:v>Bottom 90 (Post)</c:v>
                </c:pt>
              </c:strCache>
            </c:strRef>
          </c:tx>
          <c:spPr>
            <a:ln w="28575" cap="rnd">
              <a:solidFill>
                <a:srgbClr val="0F26F4"/>
              </a:solidFill>
              <a:round/>
            </a:ln>
            <a:effectLst/>
          </c:spPr>
          <c:marker>
            <c:symbol val="none"/>
          </c:marker>
          <c:val>
            <c:numRef>
              <c:f>'Summary for Sweden'!$E$70:$E$103</c:f>
              <c:numCache>
                <c:formatCode>0.00%</c:formatCode>
                <c:ptCount val="34"/>
                <c:pt idx="0">
                  <c:v>0</c:v>
                </c:pt>
                <c:pt idx="1">
                  <c:v>-1.5315886231794806E-2</c:v>
                </c:pt>
                <c:pt idx="2">
                  <c:v>-1.7328172378188622E-2</c:v>
                </c:pt>
                <c:pt idx="3">
                  <c:v>-1.7621404214901659E-2</c:v>
                </c:pt>
                <c:pt idx="4">
                  <c:v>-1.8622299338071246E-2</c:v>
                </c:pt>
                <c:pt idx="5">
                  <c:v>-1.7723987814600273E-2</c:v>
                </c:pt>
                <c:pt idx="6">
                  <c:v>-1.4421345106304662E-2</c:v>
                </c:pt>
                <c:pt idx="7">
                  <c:v>-1.3364731740726388E-2</c:v>
                </c:pt>
                <c:pt idx="8">
                  <c:v>-1.3264874792256465E-2</c:v>
                </c:pt>
                <c:pt idx="9">
                  <c:v>-1.0175306450703969E-2</c:v>
                </c:pt>
                <c:pt idx="10">
                  <c:v>-1.1759739338723207E-2</c:v>
                </c:pt>
                <c:pt idx="11">
                  <c:v>-2.002005532889628E-2</c:v>
                </c:pt>
                <c:pt idx="12">
                  <c:v>-2.3365119620338271E-2</c:v>
                </c:pt>
                <c:pt idx="13">
                  <c:v>-2.585538545605548E-2</c:v>
                </c:pt>
                <c:pt idx="14">
                  <c:v>-2.869470685007014E-2</c:v>
                </c:pt>
                <c:pt idx="15">
                  <c:v>-2.6556357271499187E-2</c:v>
                </c:pt>
                <c:pt idx="16">
                  <c:v>-2.5991973842742655E-2</c:v>
                </c:pt>
                <c:pt idx="17">
                  <c:v>-2.934248834521147E-2</c:v>
                </c:pt>
                <c:pt idx="18">
                  <c:v>-2.5087449543981122E-2</c:v>
                </c:pt>
                <c:pt idx="19">
                  <c:v>-2.5514150639183608E-2</c:v>
                </c:pt>
                <c:pt idx="20">
                  <c:v>-3.2808109108686812E-2</c:v>
                </c:pt>
                <c:pt idx="21">
                  <c:v>-2.9601043265026661E-2</c:v>
                </c:pt>
                <c:pt idx="22">
                  <c:v>-2.9106241734498273E-2</c:v>
                </c:pt>
                <c:pt idx="23">
                  <c:v>-2.8405608143306615E-2</c:v>
                </c:pt>
                <c:pt idx="24">
                  <c:v>-1.8299401849717789E-2</c:v>
                </c:pt>
                <c:pt idx="25">
                  <c:v>-1.4729998137546829E-2</c:v>
                </c:pt>
                <c:pt idx="26">
                  <c:v>-8.8021438750593983E-3</c:v>
                </c:pt>
                <c:pt idx="27">
                  <c:v>-5.9047451400898732E-3</c:v>
                </c:pt>
                <c:pt idx="28">
                  <c:v>-3.651389971440544E-3</c:v>
                </c:pt>
                <c:pt idx="29">
                  <c:v>-7.7308140846460427E-3</c:v>
                </c:pt>
                <c:pt idx="30">
                  <c:v>-1.1036373852987502E-2</c:v>
                </c:pt>
                <c:pt idx="31">
                  <c:v>-8.3763944582226912E-3</c:v>
                </c:pt>
                <c:pt idx="32">
                  <c:v>-6.6178888196244401E-3</c:v>
                </c:pt>
                <c:pt idx="33">
                  <c:v>-6.3397603231147848E-3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0-B745-A305-581D037C8F27}"/>
            </c:ext>
          </c:extLst>
        </c:ser>
        <c:ser>
          <c:idx val="4"/>
          <c:order val="4"/>
          <c:tx>
            <c:strRef>
              <c:f>'Summary for Sweden'!$F$2</c:f>
              <c:strCache>
                <c:ptCount val="1"/>
                <c:pt idx="0">
                  <c:v>Next 9 (Post)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'Summary for Sweden'!$F$70:$F$103</c:f>
              <c:numCache>
                <c:formatCode>0.00%</c:formatCode>
                <c:ptCount val="34"/>
                <c:pt idx="0">
                  <c:v>0</c:v>
                </c:pt>
                <c:pt idx="1">
                  <c:v>-2.6177189295813252E-2</c:v>
                </c:pt>
                <c:pt idx="2">
                  <c:v>-4.5128648084318157E-2</c:v>
                </c:pt>
                <c:pt idx="3">
                  <c:v>-5.0002853246650658E-2</c:v>
                </c:pt>
                <c:pt idx="4">
                  <c:v>-7.4823035505817925E-2</c:v>
                </c:pt>
                <c:pt idx="5">
                  <c:v>-7.3649353252779104E-2</c:v>
                </c:pt>
                <c:pt idx="6">
                  <c:v>-7.7714350453516823E-2</c:v>
                </c:pt>
                <c:pt idx="7">
                  <c:v>-8.1128599904718324E-2</c:v>
                </c:pt>
                <c:pt idx="8">
                  <c:v>-9.0191518063763909E-2</c:v>
                </c:pt>
                <c:pt idx="9">
                  <c:v>-8.3728284470574565E-2</c:v>
                </c:pt>
                <c:pt idx="10">
                  <c:v>-4.3553579515719698E-2</c:v>
                </c:pt>
                <c:pt idx="11">
                  <c:v>9.2473597496423032E-4</c:v>
                </c:pt>
                <c:pt idx="12">
                  <c:v>1.637713488014092E-2</c:v>
                </c:pt>
                <c:pt idx="13">
                  <c:v>3.0309013718690103E-3</c:v>
                </c:pt>
                <c:pt idx="14">
                  <c:v>-3.9512574546344825E-2</c:v>
                </c:pt>
                <c:pt idx="15">
                  <c:v>-6.9731044757506688E-2</c:v>
                </c:pt>
                <c:pt idx="16">
                  <c:v>-4.7955885572131263E-2</c:v>
                </c:pt>
                <c:pt idx="17">
                  <c:v>-5.119978319080809E-2</c:v>
                </c:pt>
                <c:pt idx="18">
                  <c:v>-6.0771586329317451E-2</c:v>
                </c:pt>
                <c:pt idx="19">
                  <c:v>-6.6813959295823344E-2</c:v>
                </c:pt>
                <c:pt idx="20">
                  <c:v>-4.1363704143383417E-3</c:v>
                </c:pt>
                <c:pt idx="21">
                  <c:v>1.0572675474485038E-3</c:v>
                </c:pt>
                <c:pt idx="22">
                  <c:v>-4.0701042515447483E-3</c:v>
                </c:pt>
                <c:pt idx="23">
                  <c:v>-2.7161547018986432E-2</c:v>
                </c:pt>
                <c:pt idx="24">
                  <c:v>-6.0400323496246133E-2</c:v>
                </c:pt>
                <c:pt idx="25">
                  <c:v>-8.4458829804304081E-2</c:v>
                </c:pt>
                <c:pt idx="26">
                  <c:v>-0.11758629319074732</c:v>
                </c:pt>
                <c:pt idx="27">
                  <c:v>-0.11573951762240597</c:v>
                </c:pt>
                <c:pt idx="28">
                  <c:v>-0.11279332712799572</c:v>
                </c:pt>
                <c:pt idx="29">
                  <c:v>-7.3250394630719473E-2</c:v>
                </c:pt>
                <c:pt idx="30">
                  <c:v>-8.0317528673893968E-2</c:v>
                </c:pt>
                <c:pt idx="31">
                  <c:v>-8.2865951907002522E-2</c:v>
                </c:pt>
                <c:pt idx="32">
                  <c:v>-8.3489946288859529E-2</c:v>
                </c:pt>
                <c:pt idx="33">
                  <c:v>-8.2479056249704419E-2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0-B745-A305-581D037C8F27}"/>
            </c:ext>
          </c:extLst>
        </c:ser>
        <c:ser>
          <c:idx val="5"/>
          <c:order val="5"/>
          <c:tx>
            <c:strRef>
              <c:f>'Summary for Sweden'!$G$2</c:f>
              <c:strCache>
                <c:ptCount val="1"/>
                <c:pt idx="0">
                  <c:v>Top 1 (Post)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'Summary for Sweden'!$G$70:$G$103</c:f>
              <c:numCache>
                <c:formatCode>0.00%</c:formatCode>
                <c:ptCount val="34"/>
                <c:pt idx="0">
                  <c:v>0</c:v>
                </c:pt>
                <c:pt idx="1">
                  <c:v>0.66011709403708241</c:v>
                </c:pt>
                <c:pt idx="2">
                  <c:v>0.80387522359204788</c:v>
                </c:pt>
                <c:pt idx="3">
                  <c:v>0.82386839652133204</c:v>
                </c:pt>
                <c:pt idx="4">
                  <c:v>0.94633641515146016</c:v>
                </c:pt>
                <c:pt idx="5">
                  <c:v>0.91216376956362266</c:v>
                </c:pt>
                <c:pt idx="6">
                  <c:v>0.83836210011847334</c:v>
                </c:pt>
                <c:pt idx="7">
                  <c:v>0.82298894596345407</c:v>
                </c:pt>
                <c:pt idx="8">
                  <c:v>0.85302306147419693</c:v>
                </c:pt>
                <c:pt idx="9">
                  <c:v>0.75097750542949604</c:v>
                </c:pt>
                <c:pt idx="10">
                  <c:v>0.60384895576193043</c:v>
                </c:pt>
                <c:pt idx="11">
                  <c:v>0.5983846306849081</c:v>
                </c:pt>
                <c:pt idx="12">
                  <c:v>0.62085045562313734</c:v>
                </c:pt>
                <c:pt idx="13">
                  <c:v>0.75051335512389405</c:v>
                </c:pt>
                <c:pt idx="14">
                  <c:v>0.96081066436556828</c:v>
                </c:pt>
                <c:pt idx="15">
                  <c:v>1.0217428088006457</c:v>
                </c:pt>
                <c:pt idx="16">
                  <c:v>0.90729419755070628</c:v>
                </c:pt>
                <c:pt idx="17">
                  <c:v>0.97194084934921765</c:v>
                </c:pt>
                <c:pt idx="18">
                  <c:v>0.90975458883952243</c:v>
                </c:pt>
                <c:pt idx="19">
                  <c:v>0.92556106420487128</c:v>
                </c:pt>
                <c:pt idx="20">
                  <c:v>0.78712563046755246</c:v>
                </c:pt>
                <c:pt idx="21">
                  <c:v>0.7135864761274342</c:v>
                </c:pt>
                <c:pt idx="22">
                  <c:v>0.71943315686119069</c:v>
                </c:pt>
                <c:pt idx="23">
                  <c:v>0.77606068886266333</c:v>
                </c:pt>
                <c:pt idx="24">
                  <c:v>0.72582442706208972</c:v>
                </c:pt>
                <c:pt idx="25">
                  <c:v>0.75849285027525926</c:v>
                </c:pt>
                <c:pt idx="26">
                  <c:v>0.78117806645025301</c:v>
                </c:pt>
                <c:pt idx="27">
                  <c:v>0.71761419979479202</c:v>
                </c:pt>
                <c:pt idx="28">
                  <c:v>0.6638453326071061</c:v>
                </c:pt>
                <c:pt idx="29">
                  <c:v>0.57644891378793739</c:v>
                </c:pt>
                <c:pt idx="30">
                  <c:v>0.65773335304866909</c:v>
                </c:pt>
                <c:pt idx="31">
                  <c:v>0.62167499082956845</c:v>
                </c:pt>
                <c:pt idx="32">
                  <c:v>0.59141412867234178</c:v>
                </c:pt>
                <c:pt idx="33">
                  <c:v>0.57981170732590526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0-B745-A305-581D037C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PSI for Pre-tax and Post-tax Income with Capital Gain: 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'Pretax Summary'!$B$2:$B$3</c:f>
              <c:strCache>
                <c:ptCount val="2"/>
                <c:pt idx="0">
                  <c:v>Bottom 90%</c:v>
                </c:pt>
              </c:strCache>
            </c:strRef>
          </c:tx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Summary'!$B$71:$B$105</c:f>
              <c:numCache>
                <c:formatCode>0.00%</c:formatCode>
                <c:ptCount val="35"/>
                <c:pt idx="0">
                  <c:v>0.81038670400991675</c:v>
                </c:pt>
                <c:pt idx="1">
                  <c:v>0.81037192171682471</c:v>
                </c:pt>
                <c:pt idx="2">
                  <c:v>0.805597171827662</c:v>
                </c:pt>
                <c:pt idx="3">
                  <c:v>0.80326908480513948</c:v>
                </c:pt>
                <c:pt idx="4">
                  <c:v>0.79625110693111067</c:v>
                </c:pt>
                <c:pt idx="5">
                  <c:v>0.79610349629051413</c:v>
                </c:pt>
                <c:pt idx="6">
                  <c:v>0.79502506575061038</c:v>
                </c:pt>
                <c:pt idx="7">
                  <c:v>0.79300728810553456</c:v>
                </c:pt>
                <c:pt idx="8">
                  <c:v>0.78913759916373738</c:v>
                </c:pt>
                <c:pt idx="9">
                  <c:v>0.79025759233833304</c:v>
                </c:pt>
                <c:pt idx="10">
                  <c:v>0.79829056362936957</c:v>
                </c:pt>
                <c:pt idx="11">
                  <c:v>0.79654015742788087</c:v>
                </c:pt>
                <c:pt idx="12">
                  <c:v>0.79878622138482636</c:v>
                </c:pt>
                <c:pt idx="13">
                  <c:v>0.79655950590420466</c:v>
                </c:pt>
                <c:pt idx="14">
                  <c:v>0.78378110933291933</c:v>
                </c:pt>
                <c:pt idx="15">
                  <c:v>0.77835113868414263</c:v>
                </c:pt>
                <c:pt idx="16">
                  <c:v>0.7807048303730858</c:v>
                </c:pt>
                <c:pt idx="17">
                  <c:v>0.77731035843311347</c:v>
                </c:pt>
                <c:pt idx="18">
                  <c:v>0.77541947492195362</c:v>
                </c:pt>
                <c:pt idx="19">
                  <c:v>0.77254843983346178</c:v>
                </c:pt>
                <c:pt idx="20">
                  <c:v>0.78037155784923629</c:v>
                </c:pt>
                <c:pt idx="21">
                  <c:v>0.78368913834091958</c:v>
                </c:pt>
                <c:pt idx="22">
                  <c:v>0.78237503511134721</c:v>
                </c:pt>
                <c:pt idx="23">
                  <c:v>0.77501731609394608</c:v>
                </c:pt>
                <c:pt idx="24">
                  <c:v>0.7707718128000095</c:v>
                </c:pt>
                <c:pt idx="25">
                  <c:v>0.76389897504571314</c:v>
                </c:pt>
                <c:pt idx="26">
                  <c:v>0.75580997993979748</c:v>
                </c:pt>
                <c:pt idx="27">
                  <c:v>0.75520914649257675</c:v>
                </c:pt>
                <c:pt idx="28">
                  <c:v>0.75774376570091739</c:v>
                </c:pt>
                <c:pt idx="29">
                  <c:v>0.76892742183074769</c:v>
                </c:pt>
                <c:pt idx="30">
                  <c:v>0.76055360725572185</c:v>
                </c:pt>
                <c:pt idx="31">
                  <c:v>0.76289550019627406</c:v>
                </c:pt>
                <c:pt idx="32">
                  <c:v>0.76310591031101072</c:v>
                </c:pt>
                <c:pt idx="33">
                  <c:v>0.76208388977578112</c:v>
                </c:pt>
                <c:pt idx="34">
                  <c:v>0.75064011906461425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A-F547-B5C1-C74FA933C74D}"/>
            </c:ext>
          </c:extLst>
        </c:ser>
        <c:ser>
          <c:idx val="0"/>
          <c:order val="1"/>
          <c:tx>
            <c:strRef>
              <c:f>'Pretax Summary'!$C$2:$C$3</c:f>
              <c:strCache>
                <c:ptCount val="2"/>
                <c:pt idx="0">
                  <c:v>Top 10-1%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Summary'!$C$71:$C$105</c:f>
              <c:numCache>
                <c:formatCode>0.00%</c:formatCode>
                <c:ptCount val="35"/>
                <c:pt idx="0">
                  <c:v>0.16244343186508037</c:v>
                </c:pt>
                <c:pt idx="1">
                  <c:v>0.16245479653178041</c:v>
                </c:pt>
                <c:pt idx="2">
                  <c:v>0.16611543615901558</c:v>
                </c:pt>
                <c:pt idx="3">
                  <c:v>0.16789291452415056</c:v>
                </c:pt>
                <c:pt idx="4">
                  <c:v>0.17322169541609966</c:v>
                </c:pt>
                <c:pt idx="5">
                  <c:v>0.17333330167360206</c:v>
                </c:pt>
                <c:pt idx="6">
                  <c:v>0.17414809213966864</c:v>
                </c:pt>
                <c:pt idx="7">
                  <c:v>0.17566977628507574</c:v>
                </c:pt>
                <c:pt idx="8">
                  <c:v>0.17857777542895803</c:v>
                </c:pt>
                <c:pt idx="9">
                  <c:v>0.17773751320319697</c:v>
                </c:pt>
                <c:pt idx="10">
                  <c:v>0.17167768573855069</c:v>
                </c:pt>
                <c:pt idx="11">
                  <c:v>0.17300309174825268</c:v>
                </c:pt>
                <c:pt idx="12">
                  <c:v>0.17130187378940309</c:v>
                </c:pt>
                <c:pt idx="13">
                  <c:v>0.17298845616057101</c:v>
                </c:pt>
                <c:pt idx="14">
                  <c:v>0.18258070306484231</c:v>
                </c:pt>
                <c:pt idx="15">
                  <c:v>0.18661191357156637</c:v>
                </c:pt>
                <c:pt idx="16">
                  <c:v>0.18486783303977239</c:v>
                </c:pt>
                <c:pt idx="17">
                  <c:v>0.1873815160101775</c:v>
                </c:pt>
                <c:pt idx="18">
                  <c:v>0.18877718931147436</c:v>
                </c:pt>
                <c:pt idx="19">
                  <c:v>0.19089005290066952</c:v>
                </c:pt>
                <c:pt idx="20">
                  <c:v>0.1851150945055885</c:v>
                </c:pt>
                <c:pt idx="21">
                  <c:v>0.18264920590620537</c:v>
                </c:pt>
                <c:pt idx="22">
                  <c:v>0.1836271502368344</c:v>
                </c:pt>
                <c:pt idx="23">
                  <c:v>0.18907360302624143</c:v>
                </c:pt>
                <c:pt idx="24">
                  <c:v>0.19219372293801873</c:v>
                </c:pt>
                <c:pt idx="25">
                  <c:v>0.19720952997389618</c:v>
                </c:pt>
                <c:pt idx="26">
                  <c:v>0.2030567645297342</c:v>
                </c:pt>
                <c:pt idx="27">
                  <c:v>0.20348864987797266</c:v>
                </c:pt>
                <c:pt idx="28">
                  <c:v>0.20166444821988372</c:v>
                </c:pt>
                <c:pt idx="29">
                  <c:v>0.19354404345832366</c:v>
                </c:pt>
                <c:pt idx="30">
                  <c:v>0.19963515836876999</c:v>
                </c:pt>
                <c:pt idx="31">
                  <c:v>0.19793821124954381</c:v>
                </c:pt>
                <c:pt idx="32">
                  <c:v>0.19778549766241338</c:v>
                </c:pt>
                <c:pt idx="33">
                  <c:v>0.19852688510908267</c:v>
                </c:pt>
                <c:pt idx="34">
                  <c:v>0.20676184424186583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A-F547-B5C1-C74FA933C74D}"/>
            </c:ext>
          </c:extLst>
        </c:ser>
        <c:ser>
          <c:idx val="2"/>
          <c:order val="2"/>
          <c:tx>
            <c:strRef>
              <c:f>'Pretax Summary'!$D$2:$D$3</c:f>
              <c:strCache>
                <c:ptCount val="2"/>
                <c:pt idx="0">
                  <c:v>Top 1%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Summary'!$D$71:$D$105</c:f>
              <c:numCache>
                <c:formatCode>0.00%</c:formatCode>
                <c:ptCount val="35"/>
                <c:pt idx="0">
                  <c:v>2.7169864125002885E-2</c:v>
                </c:pt>
                <c:pt idx="1">
                  <c:v>2.7173281751394884E-2</c:v>
                </c:pt>
                <c:pt idx="2">
                  <c:v>2.8287392013322421E-2</c:v>
                </c:pt>
                <c:pt idx="3">
                  <c:v>2.8838000670709962E-2</c:v>
                </c:pt>
                <c:pt idx="4">
                  <c:v>3.0527197652789662E-2</c:v>
                </c:pt>
                <c:pt idx="5">
                  <c:v>3.0563202035883807E-2</c:v>
                </c:pt>
                <c:pt idx="6">
                  <c:v>3.0826842109720975E-2</c:v>
                </c:pt>
                <c:pt idx="7">
                  <c:v>3.1322935609389702E-2</c:v>
                </c:pt>
                <c:pt idx="8">
                  <c:v>3.228462540730459E-2</c:v>
                </c:pt>
                <c:pt idx="9">
                  <c:v>3.200489445846999E-2</c:v>
                </c:pt>
                <c:pt idx="10">
                  <c:v>3.0031750632079746E-2</c:v>
                </c:pt>
                <c:pt idx="11">
                  <c:v>3.0456750823866452E-2</c:v>
                </c:pt>
                <c:pt idx="12">
                  <c:v>2.9911904825770552E-2</c:v>
                </c:pt>
                <c:pt idx="13">
                  <c:v>3.045203793522433E-2</c:v>
                </c:pt>
                <c:pt idx="14">
                  <c:v>3.3638187602238356E-2</c:v>
                </c:pt>
                <c:pt idx="15">
                  <c:v>3.5036947744291003E-2</c:v>
                </c:pt>
                <c:pt idx="16">
                  <c:v>3.442733658714181E-2</c:v>
                </c:pt>
                <c:pt idx="17">
                  <c:v>3.5308125556709036E-2</c:v>
                </c:pt>
                <c:pt idx="18">
                  <c:v>3.580333576657202E-2</c:v>
                </c:pt>
                <c:pt idx="19">
                  <c:v>3.6561507265868709E-2</c:v>
                </c:pt>
                <c:pt idx="20">
                  <c:v>3.4513347645175219E-2</c:v>
                </c:pt>
                <c:pt idx="21">
                  <c:v>3.3661655752875053E-2</c:v>
                </c:pt>
                <c:pt idx="22">
                  <c:v>3.3997814651818392E-2</c:v>
                </c:pt>
                <c:pt idx="23">
                  <c:v>3.5909080879812483E-2</c:v>
                </c:pt>
                <c:pt idx="24">
                  <c:v>3.7034464261971767E-2</c:v>
                </c:pt>
                <c:pt idx="25">
                  <c:v>3.8891494980390684E-2</c:v>
                </c:pt>
                <c:pt idx="26">
                  <c:v>4.1133255530468316E-2</c:v>
                </c:pt>
                <c:pt idx="27">
                  <c:v>4.1302203629450585E-2</c:v>
                </c:pt>
                <c:pt idx="28">
                  <c:v>4.0591786079198888E-2</c:v>
                </c:pt>
                <c:pt idx="29">
                  <c:v>3.7528534710928652E-2</c:v>
                </c:pt>
                <c:pt idx="30">
                  <c:v>3.9811234375508153E-2</c:v>
                </c:pt>
                <c:pt idx="31">
                  <c:v>3.9166288554182138E-2</c:v>
                </c:pt>
                <c:pt idx="32">
                  <c:v>3.9108592026575906E-2</c:v>
                </c:pt>
                <c:pt idx="33">
                  <c:v>3.9389225115136206E-2</c:v>
                </c:pt>
                <c:pt idx="34">
                  <c:v>4.2598036693519914E-2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A-F547-B5C1-C74FA933C74D}"/>
            </c:ext>
          </c:extLst>
        </c:ser>
        <c:ser>
          <c:idx val="3"/>
          <c:order val="3"/>
          <c:tx>
            <c:strRef>
              <c:f>'Pretax Summary'!$E$2:$E$3</c:f>
              <c:strCache>
                <c:ptCount val="2"/>
                <c:pt idx="0">
                  <c:v>Bottom 90%</c:v>
                </c:pt>
              </c:strCache>
            </c:strRef>
          </c:tx>
          <c:spPr>
            <a:ln w="28575" cap="rnd">
              <a:solidFill>
                <a:srgbClr val="0F26F4"/>
              </a:solidFill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Summary'!$E$71:$E$105</c:f>
              <c:numCache>
                <c:formatCode>0.00%</c:formatCode>
                <c:ptCount val="35"/>
                <c:pt idx="0">
                  <c:v>0.77860000100000004</c:v>
                </c:pt>
                <c:pt idx="1">
                  <c:v>0.7802</c:v>
                </c:pt>
                <c:pt idx="2">
                  <c:v>0.77379999900000007</c:v>
                </c:pt>
                <c:pt idx="3">
                  <c:v>0.77179999999999993</c:v>
                </c:pt>
                <c:pt idx="4">
                  <c:v>0.76450001099999998</c:v>
                </c:pt>
                <c:pt idx="5">
                  <c:v>0.76550000100000004</c:v>
                </c:pt>
                <c:pt idx="6">
                  <c:v>0.76750001000000001</c:v>
                </c:pt>
                <c:pt idx="7">
                  <c:v>0.76690000000000003</c:v>
                </c:pt>
                <c:pt idx="8">
                  <c:v>0.76380000300000006</c:v>
                </c:pt>
                <c:pt idx="9">
                  <c:v>0.76819998999999994</c:v>
                </c:pt>
                <c:pt idx="10">
                  <c:v>0.77620000100000008</c:v>
                </c:pt>
                <c:pt idx="11">
                  <c:v>0.76709999800000006</c:v>
                </c:pt>
                <c:pt idx="12">
                  <c:v>0.76739999900000011</c:v>
                </c:pt>
                <c:pt idx="13">
                  <c:v>0.75970000900000001</c:v>
                </c:pt>
                <c:pt idx="14">
                  <c:v>0.74009999199999998</c:v>
                </c:pt>
                <c:pt idx="15">
                  <c:v>0.73550001100000006</c:v>
                </c:pt>
                <c:pt idx="16">
                  <c:v>0.73919999800000002</c:v>
                </c:pt>
                <c:pt idx="17">
                  <c:v>0.73459999899999995</c:v>
                </c:pt>
                <c:pt idx="18">
                  <c:v>0.73809999800000003</c:v>
                </c:pt>
                <c:pt idx="19">
                  <c:v>0.73659999799999998</c:v>
                </c:pt>
                <c:pt idx="20">
                  <c:v>0.73950000100000002</c:v>
                </c:pt>
                <c:pt idx="21">
                  <c:v>0.74469999799999997</c:v>
                </c:pt>
                <c:pt idx="22">
                  <c:v>0.74369999100000006</c:v>
                </c:pt>
                <c:pt idx="23">
                  <c:v>0.73730000200000001</c:v>
                </c:pt>
                <c:pt idx="24">
                  <c:v>0.735600001</c:v>
                </c:pt>
                <c:pt idx="25">
                  <c:v>0.73110000100000005</c:v>
                </c:pt>
                <c:pt idx="26">
                  <c:v>0.72180000999999994</c:v>
                </c:pt>
                <c:pt idx="27">
                  <c:v>0.72519999999999996</c:v>
                </c:pt>
                <c:pt idx="28">
                  <c:v>0.73200000300000001</c:v>
                </c:pt>
                <c:pt idx="29">
                  <c:v>0.74059999700000012</c:v>
                </c:pt>
                <c:pt idx="30">
                  <c:v>0.72950000700000006</c:v>
                </c:pt>
                <c:pt idx="31">
                  <c:v>0.73379999699999998</c:v>
                </c:pt>
                <c:pt idx="32">
                  <c:v>0.73550000199999999</c:v>
                </c:pt>
                <c:pt idx="33">
                  <c:v>0.73489999899999991</c:v>
                </c:pt>
                <c:pt idx="34">
                  <c:v>0.71940000199999998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4A-F547-B5C1-C74FA933C74D}"/>
            </c:ext>
          </c:extLst>
        </c:ser>
        <c:ser>
          <c:idx val="4"/>
          <c:order val="4"/>
          <c:tx>
            <c:strRef>
              <c:f>'Pretax Summary'!$F$2:$F$3</c:f>
              <c:strCache>
                <c:ptCount val="2"/>
                <c:pt idx="0">
                  <c:v>Top 10-1%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Summary'!$F$71:$F$105</c:f>
              <c:numCache>
                <c:formatCode>General</c:formatCode>
                <c:ptCount val="35"/>
                <c:pt idx="0">
                  <c:v>0.17150000000000001</c:v>
                </c:pt>
                <c:pt idx="1">
                  <c:v>0.1696</c:v>
                </c:pt>
                <c:pt idx="2">
                  <c:v>0.17069999999999999</c:v>
                </c:pt>
                <c:pt idx="3">
                  <c:v>0.17100000000000001</c:v>
                </c:pt>
                <c:pt idx="4">
                  <c:v>0.17219999</c:v>
                </c:pt>
                <c:pt idx="5">
                  <c:v>0.17230000000000001</c:v>
                </c:pt>
                <c:pt idx="6">
                  <c:v>0.17219999</c:v>
                </c:pt>
                <c:pt idx="7">
                  <c:v>0.1719</c:v>
                </c:pt>
                <c:pt idx="8">
                  <c:v>0.17169999999999999</c:v>
                </c:pt>
                <c:pt idx="9">
                  <c:v>0.17020001000000001</c:v>
                </c:pt>
                <c:pt idx="10">
                  <c:v>0.16969999999999999</c:v>
                </c:pt>
                <c:pt idx="11">
                  <c:v>0.17580000000000001</c:v>
                </c:pt>
                <c:pt idx="12">
                  <c:v>0.17599999999999999</c:v>
                </c:pt>
                <c:pt idx="13">
                  <c:v>0.17839999000000001</c:v>
                </c:pt>
                <c:pt idx="14">
                  <c:v>0.18520001</c:v>
                </c:pt>
                <c:pt idx="15">
                  <c:v>0.18619999000000001</c:v>
                </c:pt>
                <c:pt idx="16">
                  <c:v>0.18759999999999999</c:v>
                </c:pt>
                <c:pt idx="17">
                  <c:v>0.18920000000000001</c:v>
                </c:pt>
                <c:pt idx="18">
                  <c:v>0.18740000000000001</c:v>
                </c:pt>
                <c:pt idx="19">
                  <c:v>0.18759999999999999</c:v>
                </c:pt>
                <c:pt idx="20">
                  <c:v>0.19539999999999999</c:v>
                </c:pt>
                <c:pt idx="21">
                  <c:v>0.1938</c:v>
                </c:pt>
                <c:pt idx="22">
                  <c:v>0.19410000999999999</c:v>
                </c:pt>
                <c:pt idx="23">
                  <c:v>0.19550000000000001</c:v>
                </c:pt>
                <c:pt idx="24">
                  <c:v>0.19450000000000001</c:v>
                </c:pt>
                <c:pt idx="25">
                  <c:v>0.1928</c:v>
                </c:pt>
                <c:pt idx="26">
                  <c:v>0.19499999000000001</c:v>
                </c:pt>
                <c:pt idx="27">
                  <c:v>0.1925</c:v>
                </c:pt>
                <c:pt idx="28">
                  <c:v>0.18940000000000001</c:v>
                </c:pt>
                <c:pt idx="29">
                  <c:v>0.19009999999999999</c:v>
                </c:pt>
                <c:pt idx="30">
                  <c:v>0.19329999</c:v>
                </c:pt>
                <c:pt idx="31">
                  <c:v>0.1925</c:v>
                </c:pt>
                <c:pt idx="32">
                  <c:v>0.19109999999999999</c:v>
                </c:pt>
                <c:pt idx="33">
                  <c:v>0.19109999999999999</c:v>
                </c:pt>
                <c:pt idx="34">
                  <c:v>0.19270000000000001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4A-F547-B5C1-C74FA933C74D}"/>
            </c:ext>
          </c:extLst>
        </c:ser>
        <c:ser>
          <c:idx val="5"/>
          <c:order val="5"/>
          <c:tx>
            <c:strRef>
              <c:f>'Pretax Summary'!$G$2:$G$3</c:f>
              <c:strCache>
                <c:ptCount val="2"/>
                <c:pt idx="0">
                  <c:v>Top 1%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'Pretax Summary'!$A$71:$A$105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'Pretax Summary'!$G$71:$G$105</c:f>
              <c:numCache>
                <c:formatCode>General</c:formatCode>
                <c:ptCount val="35"/>
                <c:pt idx="0">
                  <c:v>4.9899999E-2</c:v>
                </c:pt>
                <c:pt idx="1">
                  <c:v>5.0200000000000002E-2</c:v>
                </c:pt>
                <c:pt idx="2">
                  <c:v>5.5500001E-2</c:v>
                </c:pt>
                <c:pt idx="3">
                  <c:v>5.7200000000000001E-2</c:v>
                </c:pt>
                <c:pt idx="4">
                  <c:v>6.3299998999999996E-2</c:v>
                </c:pt>
                <c:pt idx="5">
                  <c:v>6.2199998999999999E-2</c:v>
                </c:pt>
                <c:pt idx="6">
                  <c:v>6.0299999999999999E-2</c:v>
                </c:pt>
                <c:pt idx="7">
                  <c:v>6.1199999999999997E-2</c:v>
                </c:pt>
                <c:pt idx="8">
                  <c:v>6.4499997000000003E-2</c:v>
                </c:pt>
                <c:pt idx="9">
                  <c:v>6.1600000000000002E-2</c:v>
                </c:pt>
                <c:pt idx="10">
                  <c:v>5.4099999000000003E-2</c:v>
                </c:pt>
                <c:pt idx="11">
                  <c:v>5.7100001999999997E-2</c:v>
                </c:pt>
                <c:pt idx="12">
                  <c:v>5.6600000999999997E-2</c:v>
                </c:pt>
                <c:pt idx="13">
                  <c:v>6.1900001000000003E-2</c:v>
                </c:pt>
                <c:pt idx="14">
                  <c:v>7.4699998000000004E-2</c:v>
                </c:pt>
                <c:pt idx="15">
                  <c:v>7.8299998999999995E-2</c:v>
                </c:pt>
                <c:pt idx="16">
                  <c:v>7.3200002E-2</c:v>
                </c:pt>
                <c:pt idx="17">
                  <c:v>7.6200001000000003E-2</c:v>
                </c:pt>
                <c:pt idx="18">
                  <c:v>7.4500001999999996E-2</c:v>
                </c:pt>
                <c:pt idx="19">
                  <c:v>7.5800002000000005E-2</c:v>
                </c:pt>
                <c:pt idx="20">
                  <c:v>6.5099999000000006E-2</c:v>
                </c:pt>
                <c:pt idx="21">
                  <c:v>6.1500001999999998E-2</c:v>
                </c:pt>
                <c:pt idx="22">
                  <c:v>6.2199998999999999E-2</c:v>
                </c:pt>
                <c:pt idx="23">
                  <c:v>6.7199997999999997E-2</c:v>
                </c:pt>
                <c:pt idx="24">
                  <c:v>6.9899999000000004E-2</c:v>
                </c:pt>
                <c:pt idx="25">
                  <c:v>7.6099999000000002E-2</c:v>
                </c:pt>
                <c:pt idx="26">
                  <c:v>8.3199999999999996E-2</c:v>
                </c:pt>
                <c:pt idx="27">
                  <c:v>8.2299999999999998E-2</c:v>
                </c:pt>
                <c:pt idx="28">
                  <c:v>7.8599997000000005E-2</c:v>
                </c:pt>
                <c:pt idx="29">
                  <c:v>6.9300002999999999E-2</c:v>
                </c:pt>
                <c:pt idx="30">
                  <c:v>7.7200003000000003E-2</c:v>
                </c:pt>
                <c:pt idx="31">
                  <c:v>7.3700003E-2</c:v>
                </c:pt>
                <c:pt idx="32">
                  <c:v>7.3399997999999994E-2</c:v>
                </c:pt>
                <c:pt idx="33">
                  <c:v>7.4000000999999996E-2</c:v>
                </c:pt>
                <c:pt idx="34">
                  <c:v>8.7899997999999993E-2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4A-F547-B5C1-C74FA933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939799</xdr:colOff>
      <xdr:row>6</xdr:row>
      <xdr:rowOff>110067</xdr:rowOff>
    </xdr:from>
    <xdr:to>
      <xdr:col>24</xdr:col>
      <xdr:colOff>406400</xdr:colOff>
      <xdr:row>30</xdr:row>
      <xdr:rowOff>237067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7334EB-5937-B746-8668-DBF5C20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705831</xdr:colOff>
      <xdr:row>33</xdr:row>
      <xdr:rowOff>70624</xdr:rowOff>
    </xdr:from>
    <xdr:to>
      <xdr:col>33</xdr:col>
      <xdr:colOff>100281</xdr:colOff>
      <xdr:row>71</xdr:row>
      <xdr:rowOff>220078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259276-5946-B940-9146-B05FB8647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</xdr:row>
      <xdr:rowOff>63500</xdr:rowOff>
    </xdr:from>
    <xdr:to>
      <xdr:col>19</xdr:col>
      <xdr:colOff>889000</xdr:colOff>
      <xdr:row>19</xdr:row>
      <xdr:rowOff>165100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B987A8-B155-A043-A153-2C86E1572571}"/>
            </a:ext>
          </a:extLst>
        </xdr:cNvPr>
        <xdr:cNvSpPr txBox="1"/>
      </xdr:nvSpPr>
      <xdr:spPr>
        <a:xfrm>
          <a:off x="9931400" y="571500"/>
          <a:ext cx="9055100" cy="441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Data Income Inequlity (share)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https://wid.world/country/usa/</a:t>
          </a:r>
          <a:endParaRPr lang="en-US" altLang="ja-JP"/>
        </a:p>
        <a:p>
          <a:r>
            <a:rPr kumimoji="1" lang="en-US" altLang="ja-JP" sz="1100"/>
            <a:t>Income Inequality Share</a:t>
          </a:r>
        </a:p>
        <a:p>
          <a:r>
            <a:rPr lang="en-US" altLang="ja-JP" sz="1100" b="0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| TOP 1% | SHARE | ADULTS | EQUAL SPLIT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Series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group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equal-split 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period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1913 - 2014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share held by a given percentile group. Pre-tax national income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=Pre-tax labor income [total pre-tax income ranking]+Pre-tax capital income [total pre-tax income ranking]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NOTES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WID.world computations using wid.world/gpinter.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Piketty, Thomas; Saez, Emmanuel and Zucman, Gabriel (2016). Distributional National Accounts: Methods and Estimates for the United States.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330200</xdr:colOff>
      <xdr:row>56</xdr:row>
      <xdr:rowOff>25400</xdr:rowOff>
    </xdr:from>
    <xdr:to>
      <xdr:col>27</xdr:col>
      <xdr:colOff>401984</xdr:colOff>
      <xdr:row>94</xdr:row>
      <xdr:rowOff>174854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60A8776-997F-1B4E-8D5C-D968420E9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165100</xdr:rowOff>
    </xdr:from>
    <xdr:to>
      <xdr:col>4</xdr:col>
      <xdr:colOff>0</xdr:colOff>
      <xdr:row>11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BDFE30-1CA1-F742-9470-D56B79CAC549}"/>
            </a:ext>
          </a:extLst>
        </xdr:cNvPr>
        <xdr:cNvSpPr txBox="1"/>
      </xdr:nvSpPr>
      <xdr:spPr>
        <a:xfrm>
          <a:off x="5118100" y="1181100"/>
          <a:ext cx="17907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</a:t>
          </a:r>
          <a:r>
            <a:rPr kumimoji="1" lang="en-US" altLang="ja-JP" sz="1100" baseline="0"/>
            <a:t> of MInimum Hourly Wage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https://www.dol.gov/whd/minwage/chart.pdf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904240</xdr:colOff>
      <xdr:row>1</xdr:row>
      <xdr:rowOff>223520</xdr:rowOff>
    </xdr:from>
    <xdr:to>
      <xdr:col>15</xdr:col>
      <xdr:colOff>764540</xdr:colOff>
      <xdr:row>17</xdr:row>
      <xdr:rowOff>83820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FACE877-E3BD-BF42-9BC1-27E411007541}"/>
            </a:ext>
          </a:extLst>
        </xdr:cNvPr>
        <xdr:cNvSpPr txBox="1"/>
      </xdr:nvSpPr>
      <xdr:spPr>
        <a:xfrm>
          <a:off x="8544560" y="1493520"/>
          <a:ext cx="6545580" cy="392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A &amp; B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https://stats.oecd.org/Index.aspx?DataSetCode=RMW#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en-US" altLang="ja-JP" sz="1100" baseline="0"/>
            <a:t>Description: </a:t>
          </a:r>
        </a:p>
        <a:p>
          <a:endParaRPr kumimoji="1" lang="en-US" altLang="ja-JP" sz="1100" baseline="0"/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dataset contains data on average annual wages per full-time and full-year equivalent employee in the total economy.  Average annual wages per full-time equivalent dependent employee are obtained by dividing the national-accounts-based total wage bill by the average number of employees in the total economy, which is then multiplied by the ratio of average usual weekly hours per full-time employee to average usually weekly hours for all employees. For more details, see: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http://www.oecd.org/els/oecd-employment-outlook-19991266.htm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http://www.oecd.org/employment/emp/onlineoecdemploymentdatabase.htm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data, from 1990 to 2018 are available in :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prices in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constant prices and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USD PPPs and 2018 constant prices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current and 2018 CPI-U-RS adjusted dollars (28))</a:t>
          </a:r>
          <a:r>
            <a:rPr lang="en-US" altLang="ja-JP"/>
            <a:t> 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6</xdr:row>
      <xdr:rowOff>215900</xdr:rowOff>
    </xdr:from>
    <xdr:to>
      <xdr:col>6</xdr:col>
      <xdr:colOff>444500</xdr:colOff>
      <xdr:row>12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EDEEFB7-9583-3846-A746-0D91FC9BE898}"/>
            </a:ext>
          </a:extLst>
        </xdr:cNvPr>
        <xdr:cNvSpPr txBox="1"/>
      </xdr:nvSpPr>
      <xdr:spPr>
        <a:xfrm>
          <a:off x="2717800" y="1485900"/>
          <a:ext cx="3441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r>
            <a:rPr kumimoji="1" lang="en-US" altLang="ja-JP" sz="1100" baseline="0"/>
            <a:t> Data</a:t>
          </a:r>
        </a:p>
        <a:p>
          <a:r>
            <a:rPr kumimoji="1" lang="en-US" altLang="ja-JP" sz="1100"/>
            <a:t>0</a:t>
          </a:r>
          <a:r>
            <a:rPr kumimoji="1" lang="en-US" altLang="ja-JP" sz="1100" baseline="0"/>
            <a:t> - 1%</a:t>
          </a:r>
        </a:p>
        <a:p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25400</xdr:rowOff>
    </xdr:from>
    <xdr:to>
      <xdr:col>7</xdr:col>
      <xdr:colOff>533400</xdr:colOff>
      <xdr:row>12</xdr:row>
      <xdr:rowOff>12700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6DF6A1F-C81A-8843-9A39-393D664ACA4E}"/>
            </a:ext>
          </a:extLst>
        </xdr:cNvPr>
        <xdr:cNvSpPr txBox="1"/>
      </xdr:nvSpPr>
      <xdr:spPr>
        <a:xfrm>
          <a:off x="4445000" y="1803400"/>
          <a:ext cx="2755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0</xdr:rowOff>
    </xdr:from>
    <xdr:to>
      <xdr:col>7</xdr:col>
      <xdr:colOff>304800</xdr:colOff>
      <xdr:row>11</xdr:row>
      <xdr:rowOff>63500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6F4D29C-DF7A-F944-9AC9-D07782BCAF02}"/>
            </a:ext>
          </a:extLst>
        </xdr:cNvPr>
        <xdr:cNvSpPr txBox="1"/>
      </xdr:nvSpPr>
      <xdr:spPr>
        <a:xfrm>
          <a:off x="3784600" y="1066800"/>
          <a:ext cx="3365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Exchange rate </a:t>
          </a:r>
        </a:p>
        <a:p>
          <a:endParaRPr kumimoji="1" lang="en-US" altLang="ja-JP" sz="1100"/>
        </a:p>
        <a:p>
          <a:r>
            <a:rPr lang="en-US" altLang="ja-JP">
              <a:hlinkClick xmlns:r="http://schemas.openxmlformats.org/officeDocument/2006/relationships" r:id=""/>
            </a:rPr>
            <a:t>https://www.ofx.com/en-us/forex-news/historical-exchange-rates/yearly-average-rates/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152400</xdr:rowOff>
    </xdr:from>
    <xdr:to>
      <xdr:col>6</xdr:col>
      <xdr:colOff>406400</xdr:colOff>
      <xdr:row>8</xdr:row>
      <xdr:rowOff>50800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9E3072D-E36A-7248-9BC8-EC2095F51E14}"/>
            </a:ext>
          </a:extLst>
        </xdr:cNvPr>
        <xdr:cNvSpPr txBox="1"/>
      </xdr:nvSpPr>
      <xdr:spPr>
        <a:xfrm>
          <a:off x="3556000" y="660400"/>
          <a:ext cx="2565400" cy="1422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US</a:t>
          </a:r>
          <a:r>
            <a:rPr kumimoji="1" lang="en-US" altLang="ja-JP" sz="1100" baseline="0"/>
            <a:t> CPI DATA</a:t>
          </a:r>
          <a:endParaRPr kumimoji="1" lang="en-US" altLang="ja-JP" sz="1100"/>
        </a:p>
        <a:p>
          <a:r>
            <a:rPr kumimoji="1" lang="en-US" altLang="ja-JP" sz="1100"/>
            <a:t>Source: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https://inflationdata.com/Inflation/Consumer_Price_Index/HistoricalCPI.aspx?reloaded=true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adanana/Library/Containers/com.apple.mail/Data/Library/Mail%20Downloads/42AC8E5C-044C-4167-B52E-7D5201E0FB4D/Income%20data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el"/>
      <sheetName val="Sources"/>
      <sheetName val="RawData"/>
      <sheetName val="Sheet2"/>
      <sheetName val="CPI"/>
      <sheetName val="Post_tax Income"/>
      <sheetName val="Min, Max, average"/>
      <sheetName val="PretaxMeanWage"/>
      <sheetName val="Original Source for min,max"/>
    </sheetNames>
    <sheetDataSet>
      <sheetData sheetId="0"/>
      <sheetData sheetId="1"/>
      <sheetData sheetId="2"/>
      <sheetData sheetId="3">
        <row r="149">
          <cell r="D149">
            <v>52619.05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0FF6-2327-0946-963F-32CAFB73BC62}">
  <dimension ref="A1:J110"/>
  <sheetViews>
    <sheetView topLeftCell="C55" zoomScale="91" workbookViewId="0">
      <selection activeCell="K70" sqref="K70:M105"/>
    </sheetView>
  </sheetViews>
  <sheetFormatPr baseColWidth="10" defaultRowHeight="20"/>
  <cols>
    <col min="2" max="4" width="10.7109375" style="39"/>
    <col min="5" max="7" width="10.7109375" style="38"/>
    <col min="8" max="10" width="10.7109375" style="37"/>
  </cols>
  <sheetData>
    <row r="1" spans="1:10">
      <c r="A1" t="s">
        <v>23</v>
      </c>
      <c r="B1" s="81" t="s">
        <v>36</v>
      </c>
      <c r="C1" s="81"/>
      <c r="D1" s="81"/>
      <c r="E1" s="82" t="s">
        <v>37</v>
      </c>
      <c r="F1" s="82"/>
      <c r="G1" s="82"/>
      <c r="H1" s="83" t="s">
        <v>38</v>
      </c>
      <c r="I1" s="83"/>
      <c r="J1" s="83"/>
    </row>
    <row r="2" spans="1:10">
      <c r="B2" s="39" t="s">
        <v>51</v>
      </c>
      <c r="C2" s="39" t="s">
        <v>52</v>
      </c>
      <c r="D2" s="39" t="s">
        <v>53</v>
      </c>
      <c r="E2" s="38" t="s">
        <v>54</v>
      </c>
      <c r="F2" s="38" t="s">
        <v>55</v>
      </c>
      <c r="G2" s="38" t="s">
        <v>56</v>
      </c>
      <c r="H2" s="37" t="s">
        <v>39</v>
      </c>
      <c r="I2" s="37" t="s">
        <v>40</v>
      </c>
      <c r="J2" s="37" t="s">
        <v>41</v>
      </c>
    </row>
    <row r="3" spans="1:10">
      <c r="A3">
        <f>'Pretax Summary'!A4</f>
        <v>1913</v>
      </c>
      <c r="B3" s="40" t="e">
        <f>'Pretax Summary'!H4</f>
        <v>#NUM!</v>
      </c>
      <c r="C3" s="40" t="e">
        <f>'Pretax Summary'!I4</f>
        <v>#NUM!</v>
      </c>
      <c r="D3" s="40" t="e">
        <f>'Pretax Summary'!J4</f>
        <v>#NUM!</v>
      </c>
      <c r="E3" s="41" t="e">
        <f ca="1">LOOKUP(A3,'Posttax Summary'!A4,'Posttax Summary'!H4)</f>
        <v>#DIV/0!</v>
      </c>
      <c r="F3" s="41" t="e">
        <f ca="1">'Posttax Summary'!I4</f>
        <v>#DIV/0!</v>
      </c>
      <c r="G3" s="41" t="e">
        <f ca="1">'Posttax Summary'!J4</f>
        <v>#DIV/0!</v>
      </c>
      <c r="H3" s="42" t="e">
        <f ca="1">(E3+B3)/2</f>
        <v>#DIV/0!</v>
      </c>
      <c r="I3" s="42" t="e">
        <f t="shared" ref="I3:J3" ca="1" si="0">(F3+C3)/2</f>
        <v>#DIV/0!</v>
      </c>
      <c r="J3" s="42" t="e">
        <f t="shared" ca="1" si="0"/>
        <v>#DIV/0!</v>
      </c>
    </row>
    <row r="4" spans="1:10">
      <c r="A4">
        <f>'Pretax Summary'!A5</f>
        <v>1914</v>
      </c>
      <c r="B4" s="40" t="e">
        <f>'Pretax Summary'!H5</f>
        <v>#NUM!</v>
      </c>
      <c r="C4" s="40" t="e">
        <f>'Pretax Summary'!I5</f>
        <v>#NUM!</v>
      </c>
      <c r="D4" s="40" t="e">
        <f>'Pretax Summary'!J5</f>
        <v>#NUM!</v>
      </c>
      <c r="E4" s="41"/>
      <c r="F4" s="41" t="e">
        <f ca="1">'Posttax Summary'!I5</f>
        <v>#DIV/0!</v>
      </c>
      <c r="G4" s="41" t="e">
        <f ca="1">'Posttax Summary'!J5</f>
        <v>#DIV/0!</v>
      </c>
      <c r="H4" s="42" t="e">
        <f t="shared" ref="H4:H67" si="1">(E4+B4)/2</f>
        <v>#NUM!</v>
      </c>
      <c r="I4" s="42" t="e">
        <f t="shared" ref="I4:I67" ca="1" si="2">(F4+C4)/2</f>
        <v>#DIV/0!</v>
      </c>
      <c r="J4" s="42" t="e">
        <f t="shared" ref="J4:J67" ca="1" si="3">(G4+D4)/2</f>
        <v>#DIV/0!</v>
      </c>
    </row>
    <row r="5" spans="1:10">
      <c r="A5">
        <f>'Pretax Summary'!A6</f>
        <v>1915</v>
      </c>
      <c r="B5" s="40" t="e">
        <f>'Pretax Summary'!H6</f>
        <v>#NUM!</v>
      </c>
      <c r="C5" s="40" t="e">
        <f>'Pretax Summary'!I6</f>
        <v>#NUM!</v>
      </c>
      <c r="D5" s="40" t="e">
        <f>'Pretax Summary'!J6</f>
        <v>#NUM!</v>
      </c>
      <c r="E5" s="41" t="e">
        <f ca="1">'Posttax Summary'!H6</f>
        <v>#DIV/0!</v>
      </c>
      <c r="F5" s="41" t="e">
        <f ca="1">'Posttax Summary'!I6</f>
        <v>#DIV/0!</v>
      </c>
      <c r="G5" s="41" t="e">
        <f ca="1">'Posttax Summary'!J6</f>
        <v>#DIV/0!</v>
      </c>
      <c r="H5" s="42" t="e">
        <f t="shared" ca="1" si="1"/>
        <v>#DIV/0!</v>
      </c>
      <c r="I5" s="42" t="e">
        <f t="shared" ca="1" si="2"/>
        <v>#DIV/0!</v>
      </c>
      <c r="J5" s="42" t="e">
        <f t="shared" ca="1" si="3"/>
        <v>#DIV/0!</v>
      </c>
    </row>
    <row r="6" spans="1:10">
      <c r="A6">
        <f>'Pretax Summary'!A7</f>
        <v>1916</v>
      </c>
      <c r="B6" s="40" t="e">
        <f>'Pretax Summary'!H7</f>
        <v>#NUM!</v>
      </c>
      <c r="C6" s="40" t="e">
        <f>'Pretax Summary'!I7</f>
        <v>#NUM!</v>
      </c>
      <c r="D6" s="40" t="e">
        <f>'Pretax Summary'!J7</f>
        <v>#NUM!</v>
      </c>
      <c r="E6" s="41" t="e">
        <f ca="1">'Posttax Summary'!H7</f>
        <v>#DIV/0!</v>
      </c>
      <c r="F6" s="41" t="e">
        <f ca="1">'Posttax Summary'!I7</f>
        <v>#DIV/0!</v>
      </c>
      <c r="G6" s="41" t="e">
        <f ca="1">'Posttax Summary'!J7</f>
        <v>#DIV/0!</v>
      </c>
      <c r="H6" s="42" t="e">
        <f t="shared" ca="1" si="1"/>
        <v>#DIV/0!</v>
      </c>
      <c r="I6" s="42" t="e">
        <f t="shared" ca="1" si="2"/>
        <v>#DIV/0!</v>
      </c>
      <c r="J6" s="42" t="e">
        <f t="shared" ca="1" si="3"/>
        <v>#DIV/0!</v>
      </c>
    </row>
    <row r="7" spans="1:10">
      <c r="A7">
        <f>'Pretax Summary'!A8</f>
        <v>1917</v>
      </c>
      <c r="B7" s="40" t="e">
        <f>'Pretax Summary'!H8</f>
        <v>#NUM!</v>
      </c>
      <c r="C7" s="40" t="e">
        <f>'Pretax Summary'!I8</f>
        <v>#NUM!</v>
      </c>
      <c r="D7" s="40" t="e">
        <f>'Pretax Summary'!J8</f>
        <v>#NUM!</v>
      </c>
      <c r="E7" s="41" t="e">
        <f ca="1">'Posttax Summary'!H8</f>
        <v>#DIV/0!</v>
      </c>
      <c r="F7" s="41" t="e">
        <f ca="1">'Posttax Summary'!I8</f>
        <v>#DIV/0!</v>
      </c>
      <c r="G7" s="41" t="e">
        <f ca="1">'Posttax Summary'!J8</f>
        <v>#DIV/0!</v>
      </c>
      <c r="H7" s="42" t="e">
        <f t="shared" ca="1" si="1"/>
        <v>#DIV/0!</v>
      </c>
      <c r="I7" s="42" t="e">
        <f t="shared" ca="1" si="2"/>
        <v>#DIV/0!</v>
      </c>
      <c r="J7" s="42" t="e">
        <f t="shared" ca="1" si="3"/>
        <v>#DIV/0!</v>
      </c>
    </row>
    <row r="8" spans="1:10">
      <c r="A8">
        <f>'Pretax Summary'!A9</f>
        <v>1918</v>
      </c>
      <c r="B8" s="40" t="e">
        <f>'Pretax Summary'!H9</f>
        <v>#NUM!</v>
      </c>
      <c r="C8" s="40" t="e">
        <f>'Pretax Summary'!I9</f>
        <v>#NUM!</v>
      </c>
      <c r="D8" s="40" t="e">
        <f>'Pretax Summary'!J9</f>
        <v>#NUM!</v>
      </c>
      <c r="E8" s="41" t="e">
        <f ca="1">'Posttax Summary'!H9</f>
        <v>#DIV/0!</v>
      </c>
      <c r="F8" s="41" t="e">
        <f ca="1">'Posttax Summary'!I9</f>
        <v>#DIV/0!</v>
      </c>
      <c r="G8" s="41" t="e">
        <f ca="1">'Posttax Summary'!J9</f>
        <v>#DIV/0!</v>
      </c>
      <c r="H8" s="42" t="e">
        <f t="shared" ca="1" si="1"/>
        <v>#DIV/0!</v>
      </c>
      <c r="I8" s="42" t="e">
        <f t="shared" ca="1" si="2"/>
        <v>#DIV/0!</v>
      </c>
      <c r="J8" s="42" t="e">
        <f t="shared" ca="1" si="3"/>
        <v>#DIV/0!</v>
      </c>
    </row>
    <row r="9" spans="1:10">
      <c r="A9">
        <f>'Pretax Summary'!A10</f>
        <v>1919</v>
      </c>
      <c r="B9" s="40" t="e">
        <f>'Pretax Summary'!H10</f>
        <v>#NUM!</v>
      </c>
      <c r="C9" s="40" t="e">
        <f>'Pretax Summary'!I10</f>
        <v>#NUM!</v>
      </c>
      <c r="D9" s="40" t="e">
        <f>'Pretax Summary'!J10</f>
        <v>#NUM!</v>
      </c>
      <c r="E9" s="41" t="e">
        <f ca="1">'Posttax Summary'!H10</f>
        <v>#DIV/0!</v>
      </c>
      <c r="F9" s="41" t="e">
        <f ca="1">'Posttax Summary'!I10</f>
        <v>#DIV/0!</v>
      </c>
      <c r="G9" s="41" t="e">
        <f ca="1">'Posttax Summary'!J10</f>
        <v>#DIV/0!</v>
      </c>
      <c r="H9" s="42" t="e">
        <f t="shared" ca="1" si="1"/>
        <v>#DIV/0!</v>
      </c>
      <c r="I9" s="42" t="e">
        <f t="shared" ca="1" si="2"/>
        <v>#DIV/0!</v>
      </c>
      <c r="J9" s="42" t="e">
        <f t="shared" ca="1" si="3"/>
        <v>#DIV/0!</v>
      </c>
    </row>
    <row r="10" spans="1:10">
      <c r="A10">
        <f>'Pretax Summary'!A11</f>
        <v>1920</v>
      </c>
      <c r="B10" s="40" t="e">
        <f>'Pretax Summary'!H11</f>
        <v>#NUM!</v>
      </c>
      <c r="C10" s="40" t="e">
        <f>'Pretax Summary'!I11</f>
        <v>#NUM!</v>
      </c>
      <c r="D10" s="40" t="e">
        <f>'Pretax Summary'!J11</f>
        <v>#NUM!</v>
      </c>
      <c r="E10" s="41" t="e">
        <f ca="1">'Posttax Summary'!H11</f>
        <v>#DIV/0!</v>
      </c>
      <c r="F10" s="41" t="e">
        <f ca="1">'Posttax Summary'!I11</f>
        <v>#DIV/0!</v>
      </c>
      <c r="G10" s="41" t="e">
        <f ca="1">'Posttax Summary'!J11</f>
        <v>#DIV/0!</v>
      </c>
      <c r="H10" s="42" t="e">
        <f t="shared" ca="1" si="1"/>
        <v>#DIV/0!</v>
      </c>
      <c r="I10" s="42" t="e">
        <f t="shared" ca="1" si="2"/>
        <v>#DIV/0!</v>
      </c>
      <c r="J10" s="42" t="e">
        <f t="shared" ca="1" si="3"/>
        <v>#DIV/0!</v>
      </c>
    </row>
    <row r="11" spans="1:10">
      <c r="A11">
        <f>'Pretax Summary'!A12</f>
        <v>1921</v>
      </c>
      <c r="B11" s="40" t="e">
        <f>'Pretax Summary'!H12</f>
        <v>#NUM!</v>
      </c>
      <c r="C11" s="40" t="e">
        <f>'Pretax Summary'!I12</f>
        <v>#NUM!</v>
      </c>
      <c r="D11" s="40" t="e">
        <f>'Pretax Summary'!J12</f>
        <v>#NUM!</v>
      </c>
      <c r="E11" s="41" t="e">
        <f ca="1">'Posttax Summary'!H12</f>
        <v>#DIV/0!</v>
      </c>
      <c r="F11" s="41" t="e">
        <f ca="1">'Posttax Summary'!I12</f>
        <v>#DIV/0!</v>
      </c>
      <c r="G11" s="41" t="e">
        <f ca="1">'Posttax Summary'!J12</f>
        <v>#DIV/0!</v>
      </c>
      <c r="H11" s="42" t="e">
        <f t="shared" ca="1" si="1"/>
        <v>#DIV/0!</v>
      </c>
      <c r="I11" s="42" t="e">
        <f t="shared" ca="1" si="2"/>
        <v>#DIV/0!</v>
      </c>
      <c r="J11" s="42" t="e">
        <f t="shared" ca="1" si="3"/>
        <v>#DIV/0!</v>
      </c>
    </row>
    <row r="12" spans="1:10">
      <c r="A12">
        <f>'Pretax Summary'!A13</f>
        <v>1922</v>
      </c>
      <c r="B12" s="40" t="e">
        <f>'Pretax Summary'!H13</f>
        <v>#NUM!</v>
      </c>
      <c r="C12" s="40" t="e">
        <f>'Pretax Summary'!I13</f>
        <v>#NUM!</v>
      </c>
      <c r="D12" s="40" t="e">
        <f>'Pretax Summary'!J13</f>
        <v>#NUM!</v>
      </c>
      <c r="E12" s="41" t="e">
        <f ca="1">'Posttax Summary'!H13</f>
        <v>#DIV/0!</v>
      </c>
      <c r="F12" s="41" t="e">
        <f ca="1">'Posttax Summary'!I13</f>
        <v>#DIV/0!</v>
      </c>
      <c r="G12" s="41" t="e">
        <f ca="1">'Posttax Summary'!J13</f>
        <v>#DIV/0!</v>
      </c>
      <c r="H12" s="42" t="e">
        <f t="shared" ca="1" si="1"/>
        <v>#DIV/0!</v>
      </c>
      <c r="I12" s="42" t="e">
        <f t="shared" ca="1" si="2"/>
        <v>#DIV/0!</v>
      </c>
      <c r="J12" s="42" t="e">
        <f t="shared" ca="1" si="3"/>
        <v>#DIV/0!</v>
      </c>
    </row>
    <row r="13" spans="1:10">
      <c r="A13">
        <f>'Pretax Summary'!A14</f>
        <v>1923</v>
      </c>
      <c r="B13" s="40" t="e">
        <f>'Pretax Summary'!H14</f>
        <v>#NUM!</v>
      </c>
      <c r="C13" s="40" t="e">
        <f>'Pretax Summary'!I14</f>
        <v>#NUM!</v>
      </c>
      <c r="D13" s="40" t="e">
        <f>'Pretax Summary'!J14</f>
        <v>#NUM!</v>
      </c>
      <c r="E13" s="41" t="e">
        <f ca="1">'Posttax Summary'!H14</f>
        <v>#DIV/0!</v>
      </c>
      <c r="F13" s="41" t="e">
        <f ca="1">'Posttax Summary'!I14</f>
        <v>#DIV/0!</v>
      </c>
      <c r="G13" s="41" t="e">
        <f ca="1">'Posttax Summary'!J14</f>
        <v>#DIV/0!</v>
      </c>
      <c r="H13" s="42" t="e">
        <f t="shared" ca="1" si="1"/>
        <v>#DIV/0!</v>
      </c>
      <c r="I13" s="42" t="e">
        <f t="shared" ca="1" si="2"/>
        <v>#DIV/0!</v>
      </c>
      <c r="J13" s="42" t="e">
        <f t="shared" ca="1" si="3"/>
        <v>#DIV/0!</v>
      </c>
    </row>
    <row r="14" spans="1:10">
      <c r="A14">
        <f>'Pretax Summary'!A15</f>
        <v>1924</v>
      </c>
      <c r="B14" s="40" t="e">
        <f>'Pretax Summary'!H15</f>
        <v>#NUM!</v>
      </c>
      <c r="C14" s="40" t="e">
        <f>'Pretax Summary'!I15</f>
        <v>#NUM!</v>
      </c>
      <c r="D14" s="40" t="e">
        <f>'Pretax Summary'!J15</f>
        <v>#NUM!</v>
      </c>
      <c r="E14" s="41" t="e">
        <f ca="1">'Posttax Summary'!H15</f>
        <v>#DIV/0!</v>
      </c>
      <c r="F14" s="41" t="e">
        <f ca="1">'Posttax Summary'!I15</f>
        <v>#DIV/0!</v>
      </c>
      <c r="G14" s="41" t="e">
        <f ca="1">'Posttax Summary'!J15</f>
        <v>#DIV/0!</v>
      </c>
      <c r="H14" s="42" t="e">
        <f t="shared" ca="1" si="1"/>
        <v>#DIV/0!</v>
      </c>
      <c r="I14" s="42" t="e">
        <f t="shared" ca="1" si="2"/>
        <v>#DIV/0!</v>
      </c>
      <c r="J14" s="42" t="e">
        <f t="shared" ca="1" si="3"/>
        <v>#DIV/0!</v>
      </c>
    </row>
    <row r="15" spans="1:10">
      <c r="A15">
        <f>'Pretax Summary'!A16</f>
        <v>1925</v>
      </c>
      <c r="B15" s="40" t="e">
        <f>'Pretax Summary'!H16</f>
        <v>#NUM!</v>
      </c>
      <c r="C15" s="40" t="e">
        <f>'Pretax Summary'!I16</f>
        <v>#NUM!</v>
      </c>
      <c r="D15" s="40" t="e">
        <f>'Pretax Summary'!J16</f>
        <v>#NUM!</v>
      </c>
      <c r="E15" s="41" t="e">
        <f ca="1">'Posttax Summary'!H16</f>
        <v>#DIV/0!</v>
      </c>
      <c r="F15" s="41" t="e">
        <f ca="1">'Posttax Summary'!I16</f>
        <v>#DIV/0!</v>
      </c>
      <c r="G15" s="41" t="e">
        <f ca="1">'Posttax Summary'!J16</f>
        <v>#DIV/0!</v>
      </c>
      <c r="H15" s="42" t="e">
        <f t="shared" ca="1" si="1"/>
        <v>#DIV/0!</v>
      </c>
      <c r="I15" s="42" t="e">
        <f t="shared" ca="1" si="2"/>
        <v>#DIV/0!</v>
      </c>
      <c r="J15" s="42" t="e">
        <f t="shared" ca="1" si="3"/>
        <v>#DIV/0!</v>
      </c>
    </row>
    <row r="16" spans="1:10">
      <c r="A16">
        <f>'Pretax Summary'!A17</f>
        <v>1926</v>
      </c>
      <c r="B16" s="40" t="e">
        <f>'Pretax Summary'!H17</f>
        <v>#NUM!</v>
      </c>
      <c r="C16" s="40" t="e">
        <f>'Pretax Summary'!I17</f>
        <v>#NUM!</v>
      </c>
      <c r="D16" s="40" t="e">
        <f>'Pretax Summary'!J17</f>
        <v>#NUM!</v>
      </c>
      <c r="E16" s="41" t="e">
        <f ca="1">'Posttax Summary'!H17</f>
        <v>#DIV/0!</v>
      </c>
      <c r="F16" s="41" t="e">
        <f ca="1">'Posttax Summary'!I17</f>
        <v>#DIV/0!</v>
      </c>
      <c r="G16" s="41" t="e">
        <f ca="1">'Posttax Summary'!J17</f>
        <v>#DIV/0!</v>
      </c>
      <c r="H16" s="42" t="e">
        <f t="shared" ca="1" si="1"/>
        <v>#DIV/0!</v>
      </c>
      <c r="I16" s="42" t="e">
        <f t="shared" ca="1" si="2"/>
        <v>#DIV/0!</v>
      </c>
      <c r="J16" s="42" t="e">
        <f t="shared" ca="1" si="3"/>
        <v>#DIV/0!</v>
      </c>
    </row>
    <row r="17" spans="1:10">
      <c r="A17">
        <f>'Pretax Summary'!A18</f>
        <v>1927</v>
      </c>
      <c r="B17" s="40" t="e">
        <f>'Pretax Summary'!H18</f>
        <v>#NUM!</v>
      </c>
      <c r="C17" s="40" t="e">
        <f>'Pretax Summary'!I18</f>
        <v>#NUM!</v>
      </c>
      <c r="D17" s="40" t="e">
        <f>'Pretax Summary'!J18</f>
        <v>#NUM!</v>
      </c>
      <c r="E17" s="41" t="e">
        <f ca="1">'Posttax Summary'!H18</f>
        <v>#DIV/0!</v>
      </c>
      <c r="F17" s="41" t="e">
        <f ca="1">'Posttax Summary'!I18</f>
        <v>#DIV/0!</v>
      </c>
      <c r="G17" s="41" t="e">
        <f ca="1">'Posttax Summary'!J18</f>
        <v>#DIV/0!</v>
      </c>
      <c r="H17" s="42" t="e">
        <f t="shared" ca="1" si="1"/>
        <v>#DIV/0!</v>
      </c>
      <c r="I17" s="42" t="e">
        <f t="shared" ca="1" si="2"/>
        <v>#DIV/0!</v>
      </c>
      <c r="J17" s="42" t="e">
        <f t="shared" ca="1" si="3"/>
        <v>#DIV/0!</v>
      </c>
    </row>
    <row r="18" spans="1:10">
      <c r="A18">
        <f>'Pretax Summary'!A19</f>
        <v>1928</v>
      </c>
      <c r="B18" s="40" t="e">
        <f>'Pretax Summary'!H19</f>
        <v>#NUM!</v>
      </c>
      <c r="C18" s="40" t="e">
        <f>'Pretax Summary'!I19</f>
        <v>#NUM!</v>
      </c>
      <c r="D18" s="40" t="e">
        <f>'Pretax Summary'!J19</f>
        <v>#NUM!</v>
      </c>
      <c r="E18" s="41" t="e">
        <f ca="1">'Posttax Summary'!H19</f>
        <v>#DIV/0!</v>
      </c>
      <c r="F18" s="41" t="e">
        <f ca="1">'Posttax Summary'!I19</f>
        <v>#DIV/0!</v>
      </c>
      <c r="G18" s="41" t="e">
        <f ca="1">'Posttax Summary'!J19</f>
        <v>#DIV/0!</v>
      </c>
      <c r="H18" s="42" t="e">
        <f t="shared" ca="1" si="1"/>
        <v>#DIV/0!</v>
      </c>
      <c r="I18" s="42" t="e">
        <f t="shared" ca="1" si="2"/>
        <v>#DIV/0!</v>
      </c>
      <c r="J18" s="42" t="e">
        <f t="shared" ca="1" si="3"/>
        <v>#DIV/0!</v>
      </c>
    </row>
    <row r="19" spans="1:10">
      <c r="A19">
        <f>'Pretax Summary'!A20</f>
        <v>1929</v>
      </c>
      <c r="B19" s="40" t="e">
        <f>'Pretax Summary'!H20</f>
        <v>#NUM!</v>
      </c>
      <c r="C19" s="40" t="e">
        <f>'Pretax Summary'!I20</f>
        <v>#NUM!</v>
      </c>
      <c r="D19" s="40" t="e">
        <f>'Pretax Summary'!J20</f>
        <v>#NUM!</v>
      </c>
      <c r="E19" s="41" t="e">
        <f ca="1">'Posttax Summary'!H20</f>
        <v>#DIV/0!</v>
      </c>
      <c r="F19" s="41" t="e">
        <f ca="1">'Posttax Summary'!I20</f>
        <v>#DIV/0!</v>
      </c>
      <c r="G19" s="41" t="e">
        <f ca="1">'Posttax Summary'!J20</f>
        <v>#DIV/0!</v>
      </c>
      <c r="H19" s="42" t="e">
        <f t="shared" ca="1" si="1"/>
        <v>#DIV/0!</v>
      </c>
      <c r="I19" s="42" t="e">
        <f t="shared" ca="1" si="2"/>
        <v>#DIV/0!</v>
      </c>
      <c r="J19" s="42" t="e">
        <f t="shared" ca="1" si="3"/>
        <v>#DIV/0!</v>
      </c>
    </row>
    <row r="20" spans="1:10">
      <c r="A20">
        <f>'Pretax Summary'!A21</f>
        <v>1930</v>
      </c>
      <c r="B20" s="40" t="e">
        <f>'Pretax Summary'!H21</f>
        <v>#NUM!</v>
      </c>
      <c r="C20" s="40" t="e">
        <f>'Pretax Summary'!I21</f>
        <v>#NUM!</v>
      </c>
      <c r="D20" s="40" t="e">
        <f>'Pretax Summary'!J21</f>
        <v>#NUM!</v>
      </c>
      <c r="E20" s="41" t="e">
        <f ca="1">'Posttax Summary'!H21</f>
        <v>#DIV/0!</v>
      </c>
      <c r="F20" s="41" t="e">
        <f ca="1">'Posttax Summary'!I21</f>
        <v>#DIV/0!</v>
      </c>
      <c r="G20" s="41" t="e">
        <f ca="1">'Posttax Summary'!J21</f>
        <v>#DIV/0!</v>
      </c>
      <c r="H20" s="42" t="e">
        <f t="shared" ca="1" si="1"/>
        <v>#DIV/0!</v>
      </c>
      <c r="I20" s="42" t="e">
        <f t="shared" ca="1" si="2"/>
        <v>#DIV/0!</v>
      </c>
      <c r="J20" s="42" t="e">
        <f t="shared" ca="1" si="3"/>
        <v>#DIV/0!</v>
      </c>
    </row>
    <row r="21" spans="1:10">
      <c r="A21">
        <f>'Pretax Summary'!A22</f>
        <v>1931</v>
      </c>
      <c r="B21" s="40" t="e">
        <f>'Pretax Summary'!H22</f>
        <v>#NUM!</v>
      </c>
      <c r="C21" s="40" t="e">
        <f>'Pretax Summary'!I22</f>
        <v>#NUM!</v>
      </c>
      <c r="D21" s="40" t="e">
        <f>'Pretax Summary'!J22</f>
        <v>#NUM!</v>
      </c>
      <c r="E21" s="41" t="e">
        <f ca="1">'Posttax Summary'!H22</f>
        <v>#DIV/0!</v>
      </c>
      <c r="F21" s="41" t="e">
        <f ca="1">'Posttax Summary'!I22</f>
        <v>#DIV/0!</v>
      </c>
      <c r="G21" s="41" t="e">
        <f ca="1">'Posttax Summary'!J22</f>
        <v>#DIV/0!</v>
      </c>
      <c r="H21" s="42" t="e">
        <f t="shared" ca="1" si="1"/>
        <v>#DIV/0!</v>
      </c>
      <c r="I21" s="42" t="e">
        <f t="shared" ca="1" si="2"/>
        <v>#DIV/0!</v>
      </c>
      <c r="J21" s="42" t="e">
        <f t="shared" ca="1" si="3"/>
        <v>#DIV/0!</v>
      </c>
    </row>
    <row r="22" spans="1:10">
      <c r="A22">
        <f>'Pretax Summary'!A23</f>
        <v>1932</v>
      </c>
      <c r="B22" s="40" t="e">
        <f>'Pretax Summary'!H23</f>
        <v>#NUM!</v>
      </c>
      <c r="C22" s="40" t="e">
        <f>'Pretax Summary'!I23</f>
        <v>#NUM!</v>
      </c>
      <c r="D22" s="40" t="e">
        <f>'Pretax Summary'!J23</f>
        <v>#NUM!</v>
      </c>
      <c r="E22" s="41" t="e">
        <f ca="1">'Posttax Summary'!H23</f>
        <v>#DIV/0!</v>
      </c>
      <c r="F22" s="41" t="e">
        <f ca="1">'Posttax Summary'!I23</f>
        <v>#DIV/0!</v>
      </c>
      <c r="G22" s="41" t="e">
        <f ca="1">'Posttax Summary'!J23</f>
        <v>#DIV/0!</v>
      </c>
      <c r="H22" s="42" t="e">
        <f t="shared" ca="1" si="1"/>
        <v>#DIV/0!</v>
      </c>
      <c r="I22" s="42" t="e">
        <f t="shared" ca="1" si="2"/>
        <v>#DIV/0!</v>
      </c>
      <c r="J22" s="42" t="e">
        <f t="shared" ca="1" si="3"/>
        <v>#DIV/0!</v>
      </c>
    </row>
    <row r="23" spans="1:10">
      <c r="A23">
        <f>'Pretax Summary'!A24</f>
        <v>1933</v>
      </c>
      <c r="B23" s="40" t="e">
        <f>'Pretax Summary'!H24</f>
        <v>#NUM!</v>
      </c>
      <c r="C23" s="40" t="e">
        <f>'Pretax Summary'!I24</f>
        <v>#NUM!</v>
      </c>
      <c r="D23" s="40" t="e">
        <f>'Pretax Summary'!J24</f>
        <v>#NUM!</v>
      </c>
      <c r="E23" s="41" t="e">
        <f ca="1">'Posttax Summary'!H24</f>
        <v>#DIV/0!</v>
      </c>
      <c r="F23" s="41" t="e">
        <f ca="1">'Posttax Summary'!I24</f>
        <v>#DIV/0!</v>
      </c>
      <c r="G23" s="41" t="e">
        <f ca="1">'Posttax Summary'!J24</f>
        <v>#DIV/0!</v>
      </c>
      <c r="H23" s="42" t="e">
        <f t="shared" ca="1" si="1"/>
        <v>#DIV/0!</v>
      </c>
      <c r="I23" s="42" t="e">
        <f t="shared" ca="1" si="2"/>
        <v>#DIV/0!</v>
      </c>
      <c r="J23" s="42" t="e">
        <f t="shared" ca="1" si="3"/>
        <v>#DIV/0!</v>
      </c>
    </row>
    <row r="24" spans="1:10">
      <c r="A24">
        <f>'Pretax Summary'!A25</f>
        <v>1934</v>
      </c>
      <c r="B24" s="40" t="e">
        <f>'Pretax Summary'!H25</f>
        <v>#NUM!</v>
      </c>
      <c r="C24" s="40" t="e">
        <f>'Pretax Summary'!I25</f>
        <v>#NUM!</v>
      </c>
      <c r="D24" s="40" t="e">
        <f>'Pretax Summary'!J25</f>
        <v>#NUM!</v>
      </c>
      <c r="E24" s="41" t="e">
        <f ca="1">'Posttax Summary'!H25</f>
        <v>#DIV/0!</v>
      </c>
      <c r="F24" s="41" t="e">
        <f ca="1">'Posttax Summary'!I25</f>
        <v>#DIV/0!</v>
      </c>
      <c r="G24" s="41" t="e">
        <f ca="1">'Posttax Summary'!J25</f>
        <v>#DIV/0!</v>
      </c>
      <c r="H24" s="42" t="e">
        <f t="shared" ca="1" si="1"/>
        <v>#DIV/0!</v>
      </c>
      <c r="I24" s="42" t="e">
        <f t="shared" ca="1" si="2"/>
        <v>#DIV/0!</v>
      </c>
      <c r="J24" s="42" t="e">
        <f t="shared" ca="1" si="3"/>
        <v>#DIV/0!</v>
      </c>
    </row>
    <row r="25" spans="1:10">
      <c r="A25">
        <f>'Pretax Summary'!A26</f>
        <v>1935</v>
      </c>
      <c r="B25" s="40" t="e">
        <f>'Pretax Summary'!H26</f>
        <v>#NUM!</v>
      </c>
      <c r="C25" s="40" t="e">
        <f>'Pretax Summary'!I26</f>
        <v>#NUM!</v>
      </c>
      <c r="D25" s="40" t="e">
        <f>'Pretax Summary'!J26</f>
        <v>#NUM!</v>
      </c>
      <c r="E25" s="41" t="e">
        <f ca="1">'Posttax Summary'!H26</f>
        <v>#DIV/0!</v>
      </c>
      <c r="F25" s="41" t="e">
        <f ca="1">'Posttax Summary'!I26</f>
        <v>#DIV/0!</v>
      </c>
      <c r="G25" s="41" t="e">
        <f ca="1">'Posttax Summary'!J26</f>
        <v>#DIV/0!</v>
      </c>
      <c r="H25" s="42" t="e">
        <f t="shared" ca="1" si="1"/>
        <v>#DIV/0!</v>
      </c>
      <c r="I25" s="42" t="e">
        <f t="shared" ca="1" si="2"/>
        <v>#DIV/0!</v>
      </c>
      <c r="J25" s="42" t="e">
        <f t="shared" ca="1" si="3"/>
        <v>#DIV/0!</v>
      </c>
    </row>
    <row r="26" spans="1:10">
      <c r="A26">
        <f>'Pretax Summary'!A27</f>
        <v>1936</v>
      </c>
      <c r="B26" s="40" t="e">
        <f>'Pretax Summary'!H27</f>
        <v>#NUM!</v>
      </c>
      <c r="C26" s="40" t="e">
        <f>'Pretax Summary'!I27</f>
        <v>#NUM!</v>
      </c>
      <c r="D26" s="40" t="e">
        <f>'Pretax Summary'!J27</f>
        <v>#NUM!</v>
      </c>
      <c r="E26" s="41" t="e">
        <f ca="1">'Posttax Summary'!H27</f>
        <v>#DIV/0!</v>
      </c>
      <c r="F26" s="41" t="e">
        <f ca="1">'Posttax Summary'!I27</f>
        <v>#DIV/0!</v>
      </c>
      <c r="G26" s="41" t="e">
        <f ca="1">'Posttax Summary'!J27</f>
        <v>#DIV/0!</v>
      </c>
      <c r="H26" s="42" t="e">
        <f t="shared" ca="1" si="1"/>
        <v>#DIV/0!</v>
      </c>
      <c r="I26" s="42" t="e">
        <f t="shared" ca="1" si="2"/>
        <v>#DIV/0!</v>
      </c>
      <c r="J26" s="42" t="e">
        <f t="shared" ca="1" si="3"/>
        <v>#DIV/0!</v>
      </c>
    </row>
    <row r="27" spans="1:10">
      <c r="A27">
        <f>'Pretax Summary'!A28</f>
        <v>1937</v>
      </c>
      <c r="B27" s="40" t="e">
        <f>'Pretax Summary'!H28</f>
        <v>#NUM!</v>
      </c>
      <c r="C27" s="40" t="e">
        <f>'Pretax Summary'!I28</f>
        <v>#NUM!</v>
      </c>
      <c r="D27" s="40" t="e">
        <f>'Pretax Summary'!J28</f>
        <v>#NUM!</v>
      </c>
      <c r="E27" s="41" t="e">
        <f ca="1">'Posttax Summary'!H28</f>
        <v>#DIV/0!</v>
      </c>
      <c r="F27" s="41" t="e">
        <f ca="1">'Posttax Summary'!I28</f>
        <v>#DIV/0!</v>
      </c>
      <c r="G27" s="41" t="e">
        <f ca="1">'Posttax Summary'!J28</f>
        <v>#DIV/0!</v>
      </c>
      <c r="H27" s="42" t="e">
        <f t="shared" ca="1" si="1"/>
        <v>#DIV/0!</v>
      </c>
      <c r="I27" s="42" t="e">
        <f t="shared" ca="1" si="2"/>
        <v>#DIV/0!</v>
      </c>
      <c r="J27" s="42" t="e">
        <f t="shared" ca="1" si="3"/>
        <v>#DIV/0!</v>
      </c>
    </row>
    <row r="28" spans="1:10">
      <c r="A28">
        <f>'Pretax Summary'!A29</f>
        <v>1938</v>
      </c>
      <c r="B28" s="40" t="e">
        <f>'Pretax Summary'!H29</f>
        <v>#NUM!</v>
      </c>
      <c r="C28" s="40" t="e">
        <f>'Pretax Summary'!I29</f>
        <v>#NUM!</v>
      </c>
      <c r="D28" s="40" t="e">
        <f>'Pretax Summary'!J29</f>
        <v>#NUM!</v>
      </c>
      <c r="E28" s="41" t="e">
        <f ca="1">'Posttax Summary'!H29</f>
        <v>#DIV/0!</v>
      </c>
      <c r="F28" s="41" t="e">
        <f ca="1">'Posttax Summary'!I29</f>
        <v>#DIV/0!</v>
      </c>
      <c r="G28" s="41" t="e">
        <f ca="1">'Posttax Summary'!J29</f>
        <v>#DIV/0!</v>
      </c>
      <c r="H28" s="42" t="e">
        <f t="shared" ca="1" si="1"/>
        <v>#DIV/0!</v>
      </c>
      <c r="I28" s="42" t="e">
        <f t="shared" ca="1" si="2"/>
        <v>#DIV/0!</v>
      </c>
      <c r="J28" s="42" t="e">
        <f t="shared" ca="1" si="3"/>
        <v>#DIV/0!</v>
      </c>
    </row>
    <row r="29" spans="1:10">
      <c r="A29">
        <f>'Pretax Summary'!A30</f>
        <v>1939</v>
      </c>
      <c r="B29" s="40" t="e">
        <f>'Pretax Summary'!H30</f>
        <v>#NUM!</v>
      </c>
      <c r="C29" s="40" t="e">
        <f>'Pretax Summary'!I30</f>
        <v>#NUM!</v>
      </c>
      <c r="D29" s="40" t="e">
        <f>'Pretax Summary'!J30</f>
        <v>#NUM!</v>
      </c>
      <c r="E29" s="41" t="e">
        <f ca="1">'Posttax Summary'!H30</f>
        <v>#DIV/0!</v>
      </c>
      <c r="F29" s="41" t="e">
        <f ca="1">'Posttax Summary'!I30</f>
        <v>#DIV/0!</v>
      </c>
      <c r="G29" s="41" t="e">
        <f ca="1">'Posttax Summary'!J30</f>
        <v>#DIV/0!</v>
      </c>
      <c r="H29" s="42" t="e">
        <f t="shared" ca="1" si="1"/>
        <v>#DIV/0!</v>
      </c>
      <c r="I29" s="42" t="e">
        <f t="shared" ca="1" si="2"/>
        <v>#DIV/0!</v>
      </c>
      <c r="J29" s="42" t="e">
        <f t="shared" ca="1" si="3"/>
        <v>#DIV/0!</v>
      </c>
    </row>
    <row r="30" spans="1:10">
      <c r="A30">
        <f>'Pretax Summary'!A31</f>
        <v>1940</v>
      </c>
      <c r="B30" s="40" t="e">
        <f>'Pretax Summary'!H31</f>
        <v>#NUM!</v>
      </c>
      <c r="C30" s="40" t="e">
        <f>'Pretax Summary'!I31</f>
        <v>#NUM!</v>
      </c>
      <c r="D30" s="40" t="e">
        <f>'Pretax Summary'!J31</f>
        <v>#NUM!</v>
      </c>
      <c r="E30" s="41" t="e">
        <f ca="1">'Posttax Summary'!H31</f>
        <v>#DIV/0!</v>
      </c>
      <c r="F30" s="41" t="e">
        <f ca="1">'Posttax Summary'!I31</f>
        <v>#DIV/0!</v>
      </c>
      <c r="G30" s="41" t="e">
        <f ca="1">'Posttax Summary'!J31</f>
        <v>#DIV/0!</v>
      </c>
      <c r="H30" s="42" t="e">
        <f t="shared" ca="1" si="1"/>
        <v>#DIV/0!</v>
      </c>
      <c r="I30" s="42" t="e">
        <f t="shared" ca="1" si="2"/>
        <v>#DIV/0!</v>
      </c>
      <c r="J30" s="42" t="e">
        <f t="shared" ca="1" si="3"/>
        <v>#DIV/0!</v>
      </c>
    </row>
    <row r="31" spans="1:10">
      <c r="A31">
        <f>'Pretax Summary'!A32</f>
        <v>1941</v>
      </c>
      <c r="B31" s="40" t="e">
        <f>'Pretax Summary'!H32</f>
        <v>#NUM!</v>
      </c>
      <c r="C31" s="40" t="e">
        <f>'Pretax Summary'!I32</f>
        <v>#NUM!</v>
      </c>
      <c r="D31" s="40" t="e">
        <f>'Pretax Summary'!J32</f>
        <v>#NUM!</v>
      </c>
      <c r="E31" s="41" t="e">
        <f ca="1">'Posttax Summary'!H32</f>
        <v>#DIV/0!</v>
      </c>
      <c r="F31" s="41" t="e">
        <f ca="1">'Posttax Summary'!I32</f>
        <v>#DIV/0!</v>
      </c>
      <c r="G31" s="41" t="e">
        <f ca="1">'Posttax Summary'!J32</f>
        <v>#DIV/0!</v>
      </c>
      <c r="H31" s="42" t="e">
        <f t="shared" ca="1" si="1"/>
        <v>#DIV/0!</v>
      </c>
      <c r="I31" s="42" t="e">
        <f t="shared" ca="1" si="2"/>
        <v>#DIV/0!</v>
      </c>
      <c r="J31" s="42" t="e">
        <f t="shared" ca="1" si="3"/>
        <v>#DIV/0!</v>
      </c>
    </row>
    <row r="32" spans="1:10">
      <c r="A32">
        <f>'Pretax Summary'!A33</f>
        <v>1942</v>
      </c>
      <c r="B32" s="40" t="e">
        <f>'Pretax Summary'!H33</f>
        <v>#NUM!</v>
      </c>
      <c r="C32" s="40" t="e">
        <f>'Pretax Summary'!I33</f>
        <v>#NUM!</v>
      </c>
      <c r="D32" s="40" t="e">
        <f>'Pretax Summary'!J33</f>
        <v>#NUM!</v>
      </c>
      <c r="E32" s="41" t="e">
        <f ca="1">'Posttax Summary'!H33</f>
        <v>#DIV/0!</v>
      </c>
      <c r="F32" s="41" t="e">
        <f ca="1">'Posttax Summary'!I33</f>
        <v>#DIV/0!</v>
      </c>
      <c r="G32" s="41" t="e">
        <f ca="1">'Posttax Summary'!J33</f>
        <v>#DIV/0!</v>
      </c>
      <c r="H32" s="42" t="e">
        <f t="shared" ca="1" si="1"/>
        <v>#DIV/0!</v>
      </c>
      <c r="I32" s="42" t="e">
        <f t="shared" ca="1" si="2"/>
        <v>#DIV/0!</v>
      </c>
      <c r="J32" s="42" t="e">
        <f t="shared" ca="1" si="3"/>
        <v>#DIV/0!</v>
      </c>
    </row>
    <row r="33" spans="1:10">
      <c r="A33">
        <f>'Pretax Summary'!A34</f>
        <v>1943</v>
      </c>
      <c r="B33" s="40" t="e">
        <f>'Pretax Summary'!H34</f>
        <v>#NUM!</v>
      </c>
      <c r="C33" s="40" t="e">
        <f>'Pretax Summary'!I34</f>
        <v>#NUM!</v>
      </c>
      <c r="D33" s="40" t="e">
        <f>'Pretax Summary'!J34</f>
        <v>#NUM!</v>
      </c>
      <c r="E33" s="41" t="e">
        <f ca="1">'Posttax Summary'!H34</f>
        <v>#DIV/0!</v>
      </c>
      <c r="F33" s="41" t="e">
        <f ca="1">'Posttax Summary'!I34</f>
        <v>#DIV/0!</v>
      </c>
      <c r="G33" s="41" t="e">
        <f ca="1">'Posttax Summary'!J34</f>
        <v>#DIV/0!</v>
      </c>
      <c r="H33" s="42" t="e">
        <f t="shared" ca="1" si="1"/>
        <v>#DIV/0!</v>
      </c>
      <c r="I33" s="42" t="e">
        <f t="shared" ca="1" si="2"/>
        <v>#DIV/0!</v>
      </c>
      <c r="J33" s="42" t="e">
        <f t="shared" ca="1" si="3"/>
        <v>#DIV/0!</v>
      </c>
    </row>
    <row r="34" spans="1:10">
      <c r="A34">
        <f>'Pretax Summary'!A35</f>
        <v>1944</v>
      </c>
      <c r="B34" s="40" t="e">
        <f>'Pretax Summary'!H35</f>
        <v>#NUM!</v>
      </c>
      <c r="C34" s="40" t="e">
        <f>'Pretax Summary'!I35</f>
        <v>#NUM!</v>
      </c>
      <c r="D34" s="40" t="e">
        <f>'Pretax Summary'!J35</f>
        <v>#NUM!</v>
      </c>
      <c r="E34" s="41" t="e">
        <f ca="1">'Posttax Summary'!H35</f>
        <v>#DIV/0!</v>
      </c>
      <c r="F34" s="41" t="e">
        <f ca="1">'Posttax Summary'!I35</f>
        <v>#DIV/0!</v>
      </c>
      <c r="G34" s="41" t="e">
        <f ca="1">'Posttax Summary'!J35</f>
        <v>#DIV/0!</v>
      </c>
      <c r="H34" s="42" t="e">
        <f t="shared" ca="1" si="1"/>
        <v>#DIV/0!</v>
      </c>
      <c r="I34" s="42" t="e">
        <f t="shared" ca="1" si="2"/>
        <v>#DIV/0!</v>
      </c>
      <c r="J34" s="42" t="e">
        <f t="shared" ca="1" si="3"/>
        <v>#DIV/0!</v>
      </c>
    </row>
    <row r="35" spans="1:10">
      <c r="A35">
        <f>'Pretax Summary'!A36</f>
        <v>1945</v>
      </c>
      <c r="B35" s="40" t="e">
        <f>'Pretax Summary'!H36</f>
        <v>#NUM!</v>
      </c>
      <c r="C35" s="40" t="e">
        <f>'Pretax Summary'!I36</f>
        <v>#NUM!</v>
      </c>
      <c r="D35" s="40" t="e">
        <f>'Pretax Summary'!J36</f>
        <v>#NUM!</v>
      </c>
      <c r="E35" s="41" t="e">
        <f ca="1">'Posttax Summary'!H36</f>
        <v>#DIV/0!</v>
      </c>
      <c r="F35" s="41" t="e">
        <f ca="1">'Posttax Summary'!I36</f>
        <v>#DIV/0!</v>
      </c>
      <c r="G35" s="41" t="e">
        <f ca="1">'Posttax Summary'!J36</f>
        <v>#DIV/0!</v>
      </c>
      <c r="H35" s="42" t="e">
        <f t="shared" ca="1" si="1"/>
        <v>#DIV/0!</v>
      </c>
      <c r="I35" s="42" t="e">
        <f t="shared" ca="1" si="2"/>
        <v>#DIV/0!</v>
      </c>
      <c r="J35" s="42" t="e">
        <f t="shared" ca="1" si="3"/>
        <v>#DIV/0!</v>
      </c>
    </row>
    <row r="36" spans="1:10">
      <c r="A36">
        <f>'Pretax Summary'!A37</f>
        <v>1946</v>
      </c>
      <c r="B36" s="40" t="e">
        <f>'Pretax Summary'!H37</f>
        <v>#NUM!</v>
      </c>
      <c r="C36" s="40" t="e">
        <f>'Pretax Summary'!I37</f>
        <v>#NUM!</v>
      </c>
      <c r="D36" s="40" t="e">
        <f>'Pretax Summary'!J37</f>
        <v>#NUM!</v>
      </c>
      <c r="E36" s="41" t="e">
        <f ca="1">'Posttax Summary'!H37</f>
        <v>#DIV/0!</v>
      </c>
      <c r="F36" s="41" t="e">
        <f ca="1">'Posttax Summary'!I37</f>
        <v>#DIV/0!</v>
      </c>
      <c r="G36" s="41" t="e">
        <f ca="1">'Posttax Summary'!J37</f>
        <v>#DIV/0!</v>
      </c>
      <c r="H36" s="42" t="e">
        <f t="shared" ca="1" si="1"/>
        <v>#DIV/0!</v>
      </c>
      <c r="I36" s="42" t="e">
        <f t="shared" ca="1" si="2"/>
        <v>#DIV/0!</v>
      </c>
      <c r="J36" s="42" t="e">
        <f t="shared" ca="1" si="3"/>
        <v>#DIV/0!</v>
      </c>
    </row>
    <row r="37" spans="1:10">
      <c r="A37">
        <f>'Pretax Summary'!A38</f>
        <v>1947</v>
      </c>
      <c r="B37" s="40" t="e">
        <f>'Pretax Summary'!H38</f>
        <v>#NUM!</v>
      </c>
      <c r="C37" s="40" t="e">
        <f>'Pretax Summary'!I38</f>
        <v>#NUM!</v>
      </c>
      <c r="D37" s="40" t="e">
        <f>'Pretax Summary'!J38</f>
        <v>#NUM!</v>
      </c>
      <c r="E37" s="41" t="e">
        <f ca="1">'Posttax Summary'!H38</f>
        <v>#DIV/0!</v>
      </c>
      <c r="F37" s="41" t="e">
        <f ca="1">'Posttax Summary'!I38</f>
        <v>#DIV/0!</v>
      </c>
      <c r="G37" s="41" t="e">
        <f ca="1">'Posttax Summary'!J38</f>
        <v>#DIV/0!</v>
      </c>
      <c r="H37" s="42" t="e">
        <f t="shared" ca="1" si="1"/>
        <v>#DIV/0!</v>
      </c>
      <c r="I37" s="42" t="e">
        <f t="shared" ca="1" si="2"/>
        <v>#DIV/0!</v>
      </c>
      <c r="J37" s="42" t="e">
        <f t="shared" ca="1" si="3"/>
        <v>#DIV/0!</v>
      </c>
    </row>
    <row r="38" spans="1:10">
      <c r="A38">
        <f>'Pretax Summary'!A39</f>
        <v>1948</v>
      </c>
      <c r="B38" s="40" t="e">
        <f>'Pretax Summary'!H39</f>
        <v>#NUM!</v>
      </c>
      <c r="C38" s="40" t="e">
        <f>'Pretax Summary'!I39</f>
        <v>#NUM!</v>
      </c>
      <c r="D38" s="40" t="e">
        <f>'Pretax Summary'!J39</f>
        <v>#NUM!</v>
      </c>
      <c r="E38" s="41" t="e">
        <f ca="1">'Posttax Summary'!H39</f>
        <v>#DIV/0!</v>
      </c>
      <c r="F38" s="41" t="e">
        <f ca="1">'Posttax Summary'!I39</f>
        <v>#DIV/0!</v>
      </c>
      <c r="G38" s="41" t="e">
        <f ca="1">'Posttax Summary'!J39</f>
        <v>#DIV/0!</v>
      </c>
      <c r="H38" s="42" t="e">
        <f t="shared" ca="1" si="1"/>
        <v>#DIV/0!</v>
      </c>
      <c r="I38" s="42" t="e">
        <f t="shared" ca="1" si="2"/>
        <v>#DIV/0!</v>
      </c>
      <c r="J38" s="42" t="e">
        <f t="shared" ca="1" si="3"/>
        <v>#DIV/0!</v>
      </c>
    </row>
    <row r="39" spans="1:10">
      <c r="A39">
        <f>'Pretax Summary'!A40</f>
        <v>1949</v>
      </c>
      <c r="B39" s="40" t="e">
        <f>'Pretax Summary'!H40</f>
        <v>#NUM!</v>
      </c>
      <c r="C39" s="40" t="e">
        <f>'Pretax Summary'!I40</f>
        <v>#NUM!</v>
      </c>
      <c r="D39" s="40" t="e">
        <f>'Pretax Summary'!J40</f>
        <v>#NUM!</v>
      </c>
      <c r="E39" s="41" t="e">
        <f ca="1">'Posttax Summary'!H40</f>
        <v>#DIV/0!</v>
      </c>
      <c r="F39" s="41" t="e">
        <f ca="1">'Posttax Summary'!I40</f>
        <v>#DIV/0!</v>
      </c>
      <c r="G39" s="41" t="e">
        <f ca="1">'Posttax Summary'!J40</f>
        <v>#DIV/0!</v>
      </c>
      <c r="H39" s="42" t="e">
        <f t="shared" ca="1" si="1"/>
        <v>#DIV/0!</v>
      </c>
      <c r="I39" s="42" t="e">
        <f t="shared" ca="1" si="2"/>
        <v>#DIV/0!</v>
      </c>
      <c r="J39" s="42" t="e">
        <f t="shared" ca="1" si="3"/>
        <v>#DIV/0!</v>
      </c>
    </row>
    <row r="40" spans="1:10">
      <c r="A40">
        <f>'Pretax Summary'!A41</f>
        <v>1950</v>
      </c>
      <c r="B40" s="40" t="e">
        <f>'Pretax Summary'!H41</f>
        <v>#NUM!</v>
      </c>
      <c r="C40" s="40" t="e">
        <f>'Pretax Summary'!I41</f>
        <v>#NUM!</v>
      </c>
      <c r="D40" s="40" t="e">
        <f>'Pretax Summary'!J41</f>
        <v>#NUM!</v>
      </c>
      <c r="E40" s="41" t="e">
        <f ca="1">'Posttax Summary'!H41</f>
        <v>#DIV/0!</v>
      </c>
      <c r="F40" s="41" t="e">
        <f ca="1">'Posttax Summary'!I41</f>
        <v>#DIV/0!</v>
      </c>
      <c r="G40" s="41" t="e">
        <f ca="1">'Posttax Summary'!J41</f>
        <v>#DIV/0!</v>
      </c>
      <c r="H40" s="42" t="e">
        <f t="shared" ca="1" si="1"/>
        <v>#DIV/0!</v>
      </c>
      <c r="I40" s="42" t="e">
        <f t="shared" ca="1" si="2"/>
        <v>#DIV/0!</v>
      </c>
      <c r="J40" s="42" t="e">
        <f t="shared" ca="1" si="3"/>
        <v>#DIV/0!</v>
      </c>
    </row>
    <row r="41" spans="1:10">
      <c r="A41">
        <f>'Pretax Summary'!A42</f>
        <v>1951</v>
      </c>
      <c r="B41" s="40" t="e">
        <f>'Pretax Summary'!H42</f>
        <v>#NUM!</v>
      </c>
      <c r="C41" s="40" t="e">
        <f>'Pretax Summary'!I42</f>
        <v>#NUM!</v>
      </c>
      <c r="D41" s="40" t="e">
        <f>'Pretax Summary'!J42</f>
        <v>#NUM!</v>
      </c>
      <c r="E41" s="41" t="e">
        <f ca="1">'Posttax Summary'!H42</f>
        <v>#DIV/0!</v>
      </c>
      <c r="F41" s="41" t="e">
        <f ca="1">'Posttax Summary'!I42</f>
        <v>#DIV/0!</v>
      </c>
      <c r="G41" s="41" t="e">
        <f ca="1">'Posttax Summary'!J42</f>
        <v>#DIV/0!</v>
      </c>
      <c r="H41" s="42" t="e">
        <f t="shared" ca="1" si="1"/>
        <v>#DIV/0!</v>
      </c>
      <c r="I41" s="42" t="e">
        <f t="shared" ca="1" si="2"/>
        <v>#DIV/0!</v>
      </c>
      <c r="J41" s="42" t="e">
        <f t="shared" ca="1" si="3"/>
        <v>#DIV/0!</v>
      </c>
    </row>
    <row r="42" spans="1:10">
      <c r="A42">
        <f>'Pretax Summary'!A43</f>
        <v>1952</v>
      </c>
      <c r="B42" s="40" t="e">
        <f>'Pretax Summary'!H43</f>
        <v>#NUM!</v>
      </c>
      <c r="C42" s="40" t="e">
        <f>'Pretax Summary'!I43</f>
        <v>#NUM!</v>
      </c>
      <c r="D42" s="40" t="e">
        <f>'Pretax Summary'!J43</f>
        <v>#NUM!</v>
      </c>
      <c r="E42" s="41" t="e">
        <f ca="1">'Posttax Summary'!H43</f>
        <v>#DIV/0!</v>
      </c>
      <c r="F42" s="41" t="e">
        <f ca="1">'Posttax Summary'!I43</f>
        <v>#DIV/0!</v>
      </c>
      <c r="G42" s="41" t="e">
        <f ca="1">'Posttax Summary'!J43</f>
        <v>#DIV/0!</v>
      </c>
      <c r="H42" s="42" t="e">
        <f t="shared" ca="1" si="1"/>
        <v>#DIV/0!</v>
      </c>
      <c r="I42" s="42" t="e">
        <f t="shared" ca="1" si="2"/>
        <v>#DIV/0!</v>
      </c>
      <c r="J42" s="42" t="e">
        <f t="shared" ca="1" si="3"/>
        <v>#DIV/0!</v>
      </c>
    </row>
    <row r="43" spans="1:10">
      <c r="A43">
        <f>'Pretax Summary'!A44</f>
        <v>1953</v>
      </c>
      <c r="B43" s="40" t="e">
        <f>'Pretax Summary'!H44</f>
        <v>#NUM!</v>
      </c>
      <c r="C43" s="40" t="e">
        <f>'Pretax Summary'!I44</f>
        <v>#NUM!</v>
      </c>
      <c r="D43" s="40" t="e">
        <f>'Pretax Summary'!J44</f>
        <v>#NUM!</v>
      </c>
      <c r="E43" s="41" t="e">
        <f ca="1">'Posttax Summary'!H44</f>
        <v>#N/A</v>
      </c>
      <c r="F43" s="41" t="e">
        <f ca="1">'Posttax Summary'!I44</f>
        <v>#N/A</v>
      </c>
      <c r="G43" s="41" t="e">
        <f ca="1">'Posttax Summary'!J44</f>
        <v>#N/A</v>
      </c>
      <c r="H43" s="42" t="e">
        <f t="shared" ca="1" si="1"/>
        <v>#N/A</v>
      </c>
      <c r="I43" s="42" t="e">
        <f t="shared" ca="1" si="2"/>
        <v>#N/A</v>
      </c>
      <c r="J43" s="42" t="e">
        <f t="shared" ca="1" si="3"/>
        <v>#N/A</v>
      </c>
    </row>
    <row r="44" spans="1:10">
      <c r="A44">
        <f>'Pretax Summary'!A45</f>
        <v>1954</v>
      </c>
      <c r="B44" s="40" t="e">
        <f>'Pretax Summary'!H45</f>
        <v>#NUM!</v>
      </c>
      <c r="C44" s="40" t="e">
        <f>'Pretax Summary'!I45</f>
        <v>#NUM!</v>
      </c>
      <c r="D44" s="40" t="e">
        <f>'Pretax Summary'!J45</f>
        <v>#NUM!</v>
      </c>
      <c r="E44" s="41" t="e">
        <f ca="1">'Posttax Summary'!H45</f>
        <v>#N/A</v>
      </c>
      <c r="F44" s="41" t="e">
        <f ca="1">'Posttax Summary'!I45</f>
        <v>#N/A</v>
      </c>
      <c r="G44" s="41" t="e">
        <f ca="1">'Posttax Summary'!J45</f>
        <v>#N/A</v>
      </c>
      <c r="H44" s="42" t="e">
        <f t="shared" ca="1" si="1"/>
        <v>#N/A</v>
      </c>
      <c r="I44" s="42" t="e">
        <f t="shared" ca="1" si="2"/>
        <v>#N/A</v>
      </c>
      <c r="J44" s="42" t="e">
        <f t="shared" ca="1" si="3"/>
        <v>#N/A</v>
      </c>
    </row>
    <row r="45" spans="1:10">
      <c r="A45">
        <f>'Pretax Summary'!A46</f>
        <v>1955</v>
      </c>
      <c r="B45" s="40" t="e">
        <f>'Pretax Summary'!H46</f>
        <v>#NUM!</v>
      </c>
      <c r="C45" s="40" t="e">
        <f>'Pretax Summary'!I46</f>
        <v>#NUM!</v>
      </c>
      <c r="D45" s="40" t="e">
        <f>'Pretax Summary'!J46</f>
        <v>#NUM!</v>
      </c>
      <c r="E45" s="41" t="e">
        <f ca="1">'Posttax Summary'!H46</f>
        <v>#N/A</v>
      </c>
      <c r="F45" s="41" t="e">
        <f ca="1">'Posttax Summary'!I46</f>
        <v>#N/A</v>
      </c>
      <c r="G45" s="41" t="e">
        <f ca="1">'Posttax Summary'!J46</f>
        <v>#N/A</v>
      </c>
      <c r="H45" s="42" t="e">
        <f t="shared" ca="1" si="1"/>
        <v>#N/A</v>
      </c>
      <c r="I45" s="42" t="e">
        <f t="shared" ca="1" si="2"/>
        <v>#N/A</v>
      </c>
      <c r="J45" s="42" t="e">
        <f t="shared" ca="1" si="3"/>
        <v>#N/A</v>
      </c>
    </row>
    <row r="46" spans="1:10">
      <c r="A46">
        <f>'Pretax Summary'!A47</f>
        <v>1956</v>
      </c>
      <c r="B46" s="40" t="e">
        <f>'Pretax Summary'!H47</f>
        <v>#NUM!</v>
      </c>
      <c r="C46" s="40" t="e">
        <f>'Pretax Summary'!I47</f>
        <v>#NUM!</v>
      </c>
      <c r="D46" s="40" t="e">
        <f>'Pretax Summary'!J47</f>
        <v>#NUM!</v>
      </c>
      <c r="E46" s="41" t="e">
        <f ca="1">'Posttax Summary'!H47</f>
        <v>#N/A</v>
      </c>
      <c r="F46" s="41" t="e">
        <f ca="1">'Posttax Summary'!I47</f>
        <v>#N/A</v>
      </c>
      <c r="G46" s="41" t="e">
        <f ca="1">'Posttax Summary'!J47</f>
        <v>#N/A</v>
      </c>
      <c r="H46" s="42" t="e">
        <f t="shared" ca="1" si="1"/>
        <v>#N/A</v>
      </c>
      <c r="I46" s="42" t="e">
        <f t="shared" ca="1" si="2"/>
        <v>#N/A</v>
      </c>
      <c r="J46" s="42" t="e">
        <f t="shared" ca="1" si="3"/>
        <v>#N/A</v>
      </c>
    </row>
    <row r="47" spans="1:10">
      <c r="A47">
        <f>'Pretax Summary'!A48</f>
        <v>1957</v>
      </c>
      <c r="B47" s="40" t="e">
        <f>'Pretax Summary'!H48</f>
        <v>#NUM!</v>
      </c>
      <c r="C47" s="40" t="e">
        <f>'Pretax Summary'!I48</f>
        <v>#NUM!</v>
      </c>
      <c r="D47" s="40" t="e">
        <f>'Pretax Summary'!J48</f>
        <v>#NUM!</v>
      </c>
      <c r="E47" s="41" t="e">
        <f ca="1">'Posttax Summary'!H48</f>
        <v>#N/A</v>
      </c>
      <c r="F47" s="41" t="e">
        <f ca="1">'Posttax Summary'!I48</f>
        <v>#N/A</v>
      </c>
      <c r="G47" s="41" t="e">
        <f ca="1">'Posttax Summary'!J48</f>
        <v>#N/A</v>
      </c>
      <c r="H47" s="42" t="e">
        <f t="shared" ca="1" si="1"/>
        <v>#N/A</v>
      </c>
      <c r="I47" s="42" t="e">
        <f t="shared" ca="1" si="2"/>
        <v>#N/A</v>
      </c>
      <c r="J47" s="42" t="e">
        <f t="shared" ca="1" si="3"/>
        <v>#N/A</v>
      </c>
    </row>
    <row r="48" spans="1:10">
      <c r="A48">
        <f>'Pretax Summary'!A49</f>
        <v>1958</v>
      </c>
      <c r="B48" s="40" t="e">
        <f>'Pretax Summary'!H49</f>
        <v>#NUM!</v>
      </c>
      <c r="C48" s="40" t="e">
        <f>'Pretax Summary'!I49</f>
        <v>#NUM!</v>
      </c>
      <c r="D48" s="40" t="e">
        <f>'Pretax Summary'!J49</f>
        <v>#NUM!</v>
      </c>
      <c r="E48" s="41" t="e">
        <f ca="1">'Posttax Summary'!H49</f>
        <v>#N/A</v>
      </c>
      <c r="F48" s="41" t="e">
        <f ca="1">'Posttax Summary'!I49</f>
        <v>#N/A</v>
      </c>
      <c r="G48" s="41" t="e">
        <f ca="1">'Posttax Summary'!J49</f>
        <v>#N/A</v>
      </c>
      <c r="H48" s="42" t="e">
        <f t="shared" ca="1" si="1"/>
        <v>#N/A</v>
      </c>
      <c r="I48" s="42" t="e">
        <f t="shared" ca="1" si="2"/>
        <v>#N/A</v>
      </c>
      <c r="J48" s="42" t="e">
        <f t="shared" ca="1" si="3"/>
        <v>#N/A</v>
      </c>
    </row>
    <row r="49" spans="1:10">
      <c r="A49">
        <f>'Pretax Summary'!A50</f>
        <v>1959</v>
      </c>
      <c r="B49" s="40" t="e">
        <f>'Pretax Summary'!H50</f>
        <v>#NUM!</v>
      </c>
      <c r="C49" s="40" t="e">
        <f>'Pretax Summary'!I50</f>
        <v>#NUM!</v>
      </c>
      <c r="D49" s="40" t="e">
        <f>'Pretax Summary'!J50</f>
        <v>#NUM!</v>
      </c>
      <c r="E49" s="41" t="e">
        <f ca="1">'Posttax Summary'!H50</f>
        <v>#REF!</v>
      </c>
      <c r="F49" s="41" t="e">
        <f ca="1">'Posttax Summary'!I50</f>
        <v>#REF!</v>
      </c>
      <c r="G49" s="41" t="e">
        <f ca="1">'Posttax Summary'!J50</f>
        <v>#REF!</v>
      </c>
      <c r="H49" s="42" t="e">
        <f t="shared" ca="1" si="1"/>
        <v>#REF!</v>
      </c>
      <c r="I49" s="42" t="e">
        <f t="shared" ca="1" si="2"/>
        <v>#REF!</v>
      </c>
      <c r="J49" s="42" t="e">
        <f t="shared" ca="1" si="3"/>
        <v>#REF!</v>
      </c>
    </row>
    <row r="50" spans="1:10">
      <c r="A50">
        <f>'Pretax Summary'!A51</f>
        <v>1960</v>
      </c>
      <c r="B50" s="40" t="e">
        <f>'Pretax Summary'!H51</f>
        <v>#NUM!</v>
      </c>
      <c r="C50" s="40" t="e">
        <f>'Pretax Summary'!I51</f>
        <v>#NUM!</v>
      </c>
      <c r="D50" s="40" t="e">
        <f>'Pretax Summary'!J51</f>
        <v>#NUM!</v>
      </c>
      <c r="E50" s="41" t="e">
        <f ca="1">'Posttax Summary'!H51</f>
        <v>#N/A</v>
      </c>
      <c r="F50" s="41" t="e">
        <f ca="1">'Posttax Summary'!I51</f>
        <v>#N/A</v>
      </c>
      <c r="G50" s="41" t="e">
        <f ca="1">'Posttax Summary'!J51</f>
        <v>#N/A</v>
      </c>
      <c r="H50" s="42" t="e">
        <f t="shared" ca="1" si="1"/>
        <v>#N/A</v>
      </c>
      <c r="I50" s="42" t="e">
        <f t="shared" ca="1" si="2"/>
        <v>#N/A</v>
      </c>
      <c r="J50" s="42" t="e">
        <f t="shared" ca="1" si="3"/>
        <v>#N/A</v>
      </c>
    </row>
    <row r="51" spans="1:10">
      <c r="A51">
        <f>'Pretax Summary'!A52</f>
        <v>1961</v>
      </c>
      <c r="B51" s="40" t="e">
        <f>'Pretax Summary'!H52</f>
        <v>#NUM!</v>
      </c>
      <c r="C51" s="40" t="e">
        <f>'Pretax Summary'!I52</f>
        <v>#NUM!</v>
      </c>
      <c r="D51" s="40" t="e">
        <f>'Pretax Summary'!J52</f>
        <v>#NUM!</v>
      </c>
      <c r="E51" s="41" t="e">
        <f ca="1">'Posttax Summary'!H52</f>
        <v>#N/A</v>
      </c>
      <c r="F51" s="41" t="e">
        <f ca="1">'Posttax Summary'!I52</f>
        <v>#N/A</v>
      </c>
      <c r="G51" s="41" t="e">
        <f ca="1">'Posttax Summary'!J52</f>
        <v>#N/A</v>
      </c>
      <c r="H51" s="42" t="e">
        <f t="shared" ca="1" si="1"/>
        <v>#N/A</v>
      </c>
      <c r="I51" s="42" t="e">
        <f t="shared" ca="1" si="2"/>
        <v>#N/A</v>
      </c>
      <c r="J51" s="42" t="e">
        <f t="shared" ca="1" si="3"/>
        <v>#N/A</v>
      </c>
    </row>
    <row r="52" spans="1:10">
      <c r="A52">
        <f>'Pretax Summary'!A53</f>
        <v>1962</v>
      </c>
      <c r="B52" s="40" t="e">
        <f>'Pretax Summary'!H53</f>
        <v>#NUM!</v>
      </c>
      <c r="C52" s="40" t="e">
        <f>'Pretax Summary'!I53</f>
        <v>#NUM!</v>
      </c>
      <c r="D52" s="40" t="e">
        <f>'Pretax Summary'!J53</f>
        <v>#NUM!</v>
      </c>
      <c r="E52" s="41" t="e">
        <f ca="1">'Posttax Summary'!H53</f>
        <v>#N/A</v>
      </c>
      <c r="F52" s="41" t="e">
        <f ca="1">'Posttax Summary'!I53</f>
        <v>#N/A</v>
      </c>
      <c r="G52" s="41" t="e">
        <f ca="1">'Posttax Summary'!J53</f>
        <v>#N/A</v>
      </c>
      <c r="H52" s="42" t="e">
        <f t="shared" ca="1" si="1"/>
        <v>#N/A</v>
      </c>
      <c r="I52" s="42" t="e">
        <f t="shared" ca="1" si="2"/>
        <v>#N/A</v>
      </c>
      <c r="J52" s="42" t="e">
        <f t="shared" ca="1" si="3"/>
        <v>#N/A</v>
      </c>
    </row>
    <row r="53" spans="1:10">
      <c r="A53">
        <f>'Pretax Summary'!A54</f>
        <v>1963</v>
      </c>
      <c r="B53" s="40" t="e">
        <f>'Pretax Summary'!H54</f>
        <v>#NUM!</v>
      </c>
      <c r="C53" s="40" t="e">
        <f>'Pretax Summary'!I54</f>
        <v>#NUM!</v>
      </c>
      <c r="D53" s="40" t="e">
        <f>'Pretax Summary'!J54</f>
        <v>#NUM!</v>
      </c>
      <c r="E53" s="41" t="e">
        <f ca="1">'Posttax Summary'!H54</f>
        <v>#N/A</v>
      </c>
      <c r="F53" s="41" t="e">
        <f ca="1">'Posttax Summary'!I54</f>
        <v>#N/A</v>
      </c>
      <c r="G53" s="41" t="e">
        <f ca="1">'Posttax Summary'!J54</f>
        <v>#N/A</v>
      </c>
      <c r="H53" s="42" t="e">
        <f t="shared" ca="1" si="1"/>
        <v>#N/A</v>
      </c>
      <c r="I53" s="42" t="e">
        <f t="shared" ca="1" si="2"/>
        <v>#N/A</v>
      </c>
      <c r="J53" s="42" t="e">
        <f t="shared" ca="1" si="3"/>
        <v>#N/A</v>
      </c>
    </row>
    <row r="54" spans="1:10">
      <c r="A54">
        <f>'Pretax Summary'!A55</f>
        <v>1964</v>
      </c>
      <c r="B54" s="40" t="e">
        <f>'Pretax Summary'!H55</f>
        <v>#NUM!</v>
      </c>
      <c r="C54" s="40" t="e">
        <f>'Pretax Summary'!I55</f>
        <v>#NUM!</v>
      </c>
      <c r="D54" s="40" t="e">
        <f>'Pretax Summary'!J55</f>
        <v>#NUM!</v>
      </c>
      <c r="E54" s="41" t="e">
        <f ca="1">'Posttax Summary'!H55</f>
        <v>#N/A</v>
      </c>
      <c r="F54" s="41" t="e">
        <f ca="1">'Posttax Summary'!I55</f>
        <v>#N/A</v>
      </c>
      <c r="G54" s="41" t="e">
        <f ca="1">'Posttax Summary'!J55</f>
        <v>#N/A</v>
      </c>
      <c r="H54" s="42" t="e">
        <f t="shared" ca="1" si="1"/>
        <v>#N/A</v>
      </c>
      <c r="I54" s="42" t="e">
        <f t="shared" ca="1" si="2"/>
        <v>#N/A</v>
      </c>
      <c r="J54" s="42" t="e">
        <f t="shared" ca="1" si="3"/>
        <v>#N/A</v>
      </c>
    </row>
    <row r="55" spans="1:10">
      <c r="A55">
        <f>'Pretax Summary'!A56</f>
        <v>1965</v>
      </c>
      <c r="B55" s="40" t="e">
        <f>'Pretax Summary'!H56</f>
        <v>#NUM!</v>
      </c>
      <c r="C55" s="40" t="e">
        <f>'Pretax Summary'!I56</f>
        <v>#NUM!</v>
      </c>
      <c r="D55" s="40" t="e">
        <f>'Pretax Summary'!J56</f>
        <v>#NUM!</v>
      </c>
      <c r="E55" s="41" t="e">
        <f ca="1">'Posttax Summary'!H56</f>
        <v>#N/A</v>
      </c>
      <c r="F55" s="41" t="e">
        <f ca="1">'Posttax Summary'!I56</f>
        <v>#N/A</v>
      </c>
      <c r="G55" s="41" t="e">
        <f ca="1">'Posttax Summary'!J56</f>
        <v>#N/A</v>
      </c>
      <c r="H55" s="42" t="e">
        <f t="shared" ca="1" si="1"/>
        <v>#N/A</v>
      </c>
      <c r="I55" s="42" t="e">
        <f t="shared" ca="1" si="2"/>
        <v>#N/A</v>
      </c>
      <c r="J55" s="42" t="e">
        <f t="shared" ca="1" si="3"/>
        <v>#N/A</v>
      </c>
    </row>
    <row r="56" spans="1:10">
      <c r="A56">
        <f>'Pretax Summary'!A57</f>
        <v>1966</v>
      </c>
      <c r="B56" s="40" t="e">
        <f>'Pretax Summary'!H57</f>
        <v>#NUM!</v>
      </c>
      <c r="C56" s="40" t="e">
        <f>'Pretax Summary'!I57</f>
        <v>#NUM!</v>
      </c>
      <c r="D56" s="40" t="e">
        <f>'Pretax Summary'!J57</f>
        <v>#NUM!</v>
      </c>
      <c r="E56" s="41" t="e">
        <f ca="1">'Posttax Summary'!H57</f>
        <v>#N/A</v>
      </c>
      <c r="F56" s="41" t="e">
        <f ca="1">'Posttax Summary'!I57</f>
        <v>#N/A</v>
      </c>
      <c r="G56" s="41" t="e">
        <f ca="1">'Posttax Summary'!J57</f>
        <v>#N/A</v>
      </c>
      <c r="H56" s="42" t="e">
        <f t="shared" ca="1" si="1"/>
        <v>#N/A</v>
      </c>
      <c r="I56" s="42" t="e">
        <f t="shared" ca="1" si="2"/>
        <v>#N/A</v>
      </c>
      <c r="J56" s="42" t="e">
        <f t="shared" ca="1" si="3"/>
        <v>#N/A</v>
      </c>
    </row>
    <row r="57" spans="1:10">
      <c r="A57">
        <f>'Pretax Summary'!A58</f>
        <v>1967</v>
      </c>
      <c r="B57" s="40" t="e">
        <f>'Pretax Summary'!H58</f>
        <v>#NUM!</v>
      </c>
      <c r="C57" s="40" t="e">
        <f>'Pretax Summary'!I58</f>
        <v>#NUM!</v>
      </c>
      <c r="D57" s="40" t="e">
        <f>'Pretax Summary'!J58</f>
        <v>#NUM!</v>
      </c>
      <c r="E57" s="41" t="e">
        <f ca="1">'Posttax Summary'!H58</f>
        <v>#N/A</v>
      </c>
      <c r="F57" s="41" t="e">
        <f ca="1">'Posttax Summary'!I58</f>
        <v>#N/A</v>
      </c>
      <c r="G57" s="41" t="e">
        <f ca="1">'Posttax Summary'!J58</f>
        <v>#N/A</v>
      </c>
      <c r="H57" s="42" t="e">
        <f t="shared" ca="1" si="1"/>
        <v>#N/A</v>
      </c>
      <c r="I57" s="42" t="e">
        <f t="shared" ca="1" si="2"/>
        <v>#N/A</v>
      </c>
      <c r="J57" s="42" t="e">
        <f t="shared" ca="1" si="3"/>
        <v>#N/A</v>
      </c>
    </row>
    <row r="58" spans="1:10">
      <c r="A58">
        <f>'Pretax Summary'!A59</f>
        <v>1968</v>
      </c>
      <c r="B58" s="40" t="e">
        <f>'Pretax Summary'!H59</f>
        <v>#NUM!</v>
      </c>
      <c r="C58" s="40" t="e">
        <f>'Pretax Summary'!I59</f>
        <v>#NUM!</v>
      </c>
      <c r="D58" s="40" t="e">
        <f>'Pretax Summary'!J59</f>
        <v>#NUM!</v>
      </c>
      <c r="E58" s="41" t="e">
        <f ca="1">'Posttax Summary'!H59</f>
        <v>#N/A</v>
      </c>
      <c r="F58" s="41" t="e">
        <f ca="1">'Posttax Summary'!I59</f>
        <v>#N/A</v>
      </c>
      <c r="G58" s="41" t="e">
        <f ca="1">'Posttax Summary'!J59</f>
        <v>#N/A</v>
      </c>
      <c r="H58" s="42" t="e">
        <f t="shared" ca="1" si="1"/>
        <v>#N/A</v>
      </c>
      <c r="I58" s="42" t="e">
        <f t="shared" ca="1" si="2"/>
        <v>#N/A</v>
      </c>
      <c r="J58" s="42" t="e">
        <f t="shared" ca="1" si="3"/>
        <v>#N/A</v>
      </c>
    </row>
    <row r="59" spans="1:10">
      <c r="A59">
        <f>'Pretax Summary'!A60</f>
        <v>1969</v>
      </c>
      <c r="B59" s="40" t="e">
        <f>'Pretax Summary'!H60</f>
        <v>#NUM!</v>
      </c>
      <c r="C59" s="40" t="e">
        <f>'Pretax Summary'!I60</f>
        <v>#NUM!</v>
      </c>
      <c r="D59" s="40" t="e">
        <f>'Pretax Summary'!J60</f>
        <v>#NUM!</v>
      </c>
      <c r="E59" s="41" t="e">
        <f ca="1">'Posttax Summary'!H60</f>
        <v>#N/A</v>
      </c>
      <c r="F59" s="41" t="e">
        <f ca="1">'Posttax Summary'!I60</f>
        <v>#N/A</v>
      </c>
      <c r="G59" s="41" t="e">
        <f ca="1">'Posttax Summary'!J60</f>
        <v>#N/A</v>
      </c>
      <c r="H59" s="42" t="e">
        <f t="shared" ca="1" si="1"/>
        <v>#N/A</v>
      </c>
      <c r="I59" s="42" t="e">
        <f t="shared" ca="1" si="2"/>
        <v>#N/A</v>
      </c>
      <c r="J59" s="42" t="e">
        <f t="shared" ca="1" si="3"/>
        <v>#N/A</v>
      </c>
    </row>
    <row r="60" spans="1:10">
      <c r="A60">
        <f>'Pretax Summary'!A61</f>
        <v>1970</v>
      </c>
      <c r="B60" s="40" t="e">
        <f>'Pretax Summary'!H61</f>
        <v>#NUM!</v>
      </c>
      <c r="C60" s="40" t="e">
        <f>'Pretax Summary'!I61</f>
        <v>#NUM!</v>
      </c>
      <c r="D60" s="40" t="e">
        <f>'Pretax Summary'!J61</f>
        <v>#NUM!</v>
      </c>
      <c r="E60" s="41" t="e">
        <f ca="1">'Posttax Summary'!H61</f>
        <v>#N/A</v>
      </c>
      <c r="F60" s="41" t="e">
        <f ca="1">'Posttax Summary'!I61</f>
        <v>#N/A</v>
      </c>
      <c r="G60" s="41" t="e">
        <f ca="1">'Posttax Summary'!J61</f>
        <v>#N/A</v>
      </c>
      <c r="H60" s="42" t="e">
        <f t="shared" ca="1" si="1"/>
        <v>#N/A</v>
      </c>
      <c r="I60" s="42" t="e">
        <f t="shared" ca="1" si="2"/>
        <v>#N/A</v>
      </c>
      <c r="J60" s="42" t="e">
        <f t="shared" ca="1" si="3"/>
        <v>#N/A</v>
      </c>
    </row>
    <row r="61" spans="1:10">
      <c r="A61">
        <f>'Pretax Summary'!A62</f>
        <v>1971</v>
      </c>
      <c r="B61" s="40" t="e">
        <f>'Pretax Summary'!H62</f>
        <v>#NUM!</v>
      </c>
      <c r="C61" s="40" t="e">
        <f>'Pretax Summary'!I62</f>
        <v>#NUM!</v>
      </c>
      <c r="D61" s="40" t="e">
        <f>'Pretax Summary'!J62</f>
        <v>#NUM!</v>
      </c>
      <c r="E61" s="41" t="e">
        <f ca="1">'Posttax Summary'!H62</f>
        <v>#N/A</v>
      </c>
      <c r="F61" s="41" t="e">
        <f ca="1">'Posttax Summary'!I62</f>
        <v>#N/A</v>
      </c>
      <c r="G61" s="41" t="e">
        <f ca="1">'Posttax Summary'!J62</f>
        <v>#N/A</v>
      </c>
      <c r="H61" s="42" t="e">
        <f t="shared" ca="1" si="1"/>
        <v>#N/A</v>
      </c>
      <c r="I61" s="42" t="e">
        <f t="shared" ca="1" si="2"/>
        <v>#N/A</v>
      </c>
      <c r="J61" s="42" t="e">
        <f t="shared" ca="1" si="3"/>
        <v>#N/A</v>
      </c>
    </row>
    <row r="62" spans="1:10">
      <c r="A62">
        <f>'Pretax Summary'!A63</f>
        <v>1972</v>
      </c>
      <c r="B62" s="40" t="e">
        <f>'Pretax Summary'!H63</f>
        <v>#NUM!</v>
      </c>
      <c r="C62" s="40" t="e">
        <f>'Pretax Summary'!I63</f>
        <v>#NUM!</v>
      </c>
      <c r="D62" s="40" t="e">
        <f>'Pretax Summary'!J63</f>
        <v>#NUM!</v>
      </c>
      <c r="E62" s="41" t="e">
        <f ca="1">'Posttax Summary'!H63</f>
        <v>#N/A</v>
      </c>
      <c r="F62" s="41" t="e">
        <f ca="1">'Posttax Summary'!I63</f>
        <v>#N/A</v>
      </c>
      <c r="G62" s="41" t="e">
        <f ca="1">'Posttax Summary'!J63</f>
        <v>#N/A</v>
      </c>
      <c r="H62" s="42" t="e">
        <f t="shared" ca="1" si="1"/>
        <v>#N/A</v>
      </c>
      <c r="I62" s="42" t="e">
        <f t="shared" ca="1" si="2"/>
        <v>#N/A</v>
      </c>
      <c r="J62" s="42" t="e">
        <f t="shared" ca="1" si="3"/>
        <v>#N/A</v>
      </c>
    </row>
    <row r="63" spans="1:10">
      <c r="A63">
        <f>'Pretax Summary'!A64</f>
        <v>1973</v>
      </c>
      <c r="B63" s="40" t="e">
        <f>'Pretax Summary'!H64</f>
        <v>#NUM!</v>
      </c>
      <c r="C63" s="40" t="e">
        <f>'Pretax Summary'!I64</f>
        <v>#NUM!</v>
      </c>
      <c r="D63" s="40" t="e">
        <f>'Pretax Summary'!J64</f>
        <v>#NUM!</v>
      </c>
      <c r="E63" s="41" t="e">
        <f ca="1">'Posttax Summary'!H64</f>
        <v>#N/A</v>
      </c>
      <c r="F63" s="41" t="e">
        <f ca="1">'Posttax Summary'!I64</f>
        <v>#N/A</v>
      </c>
      <c r="G63" s="41" t="e">
        <f ca="1">'Posttax Summary'!J64</f>
        <v>#N/A</v>
      </c>
      <c r="H63" s="42" t="e">
        <f t="shared" ca="1" si="1"/>
        <v>#N/A</v>
      </c>
      <c r="I63" s="42" t="e">
        <f t="shared" ca="1" si="2"/>
        <v>#N/A</v>
      </c>
      <c r="J63" s="42" t="e">
        <f t="shared" ca="1" si="3"/>
        <v>#N/A</v>
      </c>
    </row>
    <row r="64" spans="1:10">
      <c r="A64">
        <f>'Pretax Summary'!A65</f>
        <v>1974</v>
      </c>
      <c r="B64" s="40" t="e">
        <f>'Pretax Summary'!H65</f>
        <v>#NUM!</v>
      </c>
      <c r="C64" s="40" t="e">
        <f>'Pretax Summary'!I65</f>
        <v>#NUM!</v>
      </c>
      <c r="D64" s="40" t="e">
        <f>'Pretax Summary'!J65</f>
        <v>#NUM!</v>
      </c>
      <c r="E64" s="41" t="e">
        <f ca="1">'Posttax Summary'!H65</f>
        <v>#N/A</v>
      </c>
      <c r="F64" s="41" t="e">
        <f ca="1">'Posttax Summary'!I65</f>
        <v>#N/A</v>
      </c>
      <c r="G64" s="41" t="e">
        <f ca="1">'Posttax Summary'!J65</f>
        <v>#N/A</v>
      </c>
      <c r="H64" s="42" t="e">
        <f t="shared" ca="1" si="1"/>
        <v>#N/A</v>
      </c>
      <c r="I64" s="42" t="e">
        <f t="shared" ca="1" si="2"/>
        <v>#N/A</v>
      </c>
      <c r="J64" s="42" t="e">
        <f t="shared" ca="1" si="3"/>
        <v>#N/A</v>
      </c>
    </row>
    <row r="65" spans="1:10">
      <c r="A65">
        <f>'Pretax Summary'!A66</f>
        <v>1975</v>
      </c>
      <c r="B65" s="40" t="e">
        <f>'Pretax Summary'!H66</f>
        <v>#NUM!</v>
      </c>
      <c r="C65" s="40" t="e">
        <f>'Pretax Summary'!I66</f>
        <v>#NUM!</v>
      </c>
      <c r="D65" s="40" t="e">
        <f>'Pretax Summary'!J66</f>
        <v>#NUM!</v>
      </c>
      <c r="E65" s="41" t="e">
        <f ca="1">'Posttax Summary'!H66</f>
        <v>#N/A</v>
      </c>
      <c r="F65" s="41" t="e">
        <f ca="1">'Posttax Summary'!I66</f>
        <v>#N/A</v>
      </c>
      <c r="G65" s="41" t="e">
        <f ca="1">'Posttax Summary'!J66</f>
        <v>#N/A</v>
      </c>
      <c r="H65" s="42" t="e">
        <f t="shared" ca="1" si="1"/>
        <v>#N/A</v>
      </c>
      <c r="I65" s="42" t="e">
        <f t="shared" ca="1" si="2"/>
        <v>#N/A</v>
      </c>
      <c r="J65" s="42" t="e">
        <f t="shared" ca="1" si="3"/>
        <v>#N/A</v>
      </c>
    </row>
    <row r="66" spans="1:10">
      <c r="A66">
        <f>'Pretax Summary'!A67</f>
        <v>1976</v>
      </c>
      <c r="B66" s="40" t="e">
        <f>'Pretax Summary'!H67</f>
        <v>#NUM!</v>
      </c>
      <c r="C66" s="40" t="e">
        <f>'Pretax Summary'!I67</f>
        <v>#NUM!</v>
      </c>
      <c r="D66" s="40" t="e">
        <f>'Pretax Summary'!J67</f>
        <v>#NUM!</v>
      </c>
      <c r="E66" s="41" t="e">
        <f ca="1">'Posttax Summary'!H67</f>
        <v>#N/A</v>
      </c>
      <c r="F66" s="41" t="e">
        <f ca="1">'Posttax Summary'!I67</f>
        <v>#N/A</v>
      </c>
      <c r="G66" s="41" t="e">
        <f ca="1">'Posttax Summary'!J67</f>
        <v>#N/A</v>
      </c>
      <c r="H66" s="42" t="e">
        <f t="shared" ca="1" si="1"/>
        <v>#N/A</v>
      </c>
      <c r="I66" s="42" t="e">
        <f t="shared" ca="1" si="2"/>
        <v>#N/A</v>
      </c>
      <c r="J66" s="42" t="e">
        <f t="shared" ca="1" si="3"/>
        <v>#N/A</v>
      </c>
    </row>
    <row r="67" spans="1:10">
      <c r="A67">
        <f>'Pretax Summary'!A68</f>
        <v>1977</v>
      </c>
      <c r="B67" s="40" t="e">
        <f>'Pretax Summary'!H68</f>
        <v>#NUM!</v>
      </c>
      <c r="C67" s="40" t="e">
        <f>'Pretax Summary'!I68</f>
        <v>#NUM!</v>
      </c>
      <c r="D67" s="40" t="e">
        <f>'Pretax Summary'!J68</f>
        <v>#NUM!</v>
      </c>
      <c r="E67" s="41" t="e">
        <f ca="1">'Posttax Summary'!H68</f>
        <v>#N/A</v>
      </c>
      <c r="F67" s="41" t="e">
        <f ca="1">'Posttax Summary'!I68</f>
        <v>#N/A</v>
      </c>
      <c r="G67" s="41" t="e">
        <f ca="1">'Posttax Summary'!J68</f>
        <v>#N/A</v>
      </c>
      <c r="H67" s="42" t="e">
        <f t="shared" ca="1" si="1"/>
        <v>#N/A</v>
      </c>
      <c r="I67" s="42" t="e">
        <f t="shared" ca="1" si="2"/>
        <v>#N/A</v>
      </c>
      <c r="J67" s="42" t="e">
        <f t="shared" ca="1" si="3"/>
        <v>#N/A</v>
      </c>
    </row>
    <row r="68" spans="1:10">
      <c r="A68">
        <f>'Pretax Summary'!A69</f>
        <v>1978</v>
      </c>
      <c r="B68" s="40" t="e">
        <f>'Pretax Summary'!H69</f>
        <v>#NUM!</v>
      </c>
      <c r="C68" s="40" t="e">
        <f>'Pretax Summary'!I69</f>
        <v>#NUM!</v>
      </c>
      <c r="D68" s="40" t="e">
        <f>'Pretax Summary'!J69</f>
        <v>#NUM!</v>
      </c>
      <c r="E68" s="41" t="e">
        <f ca="1">'Posttax Summary'!H69</f>
        <v>#N/A</v>
      </c>
      <c r="F68" s="41" t="e">
        <f ca="1">'Posttax Summary'!I69</f>
        <v>#N/A</v>
      </c>
      <c r="G68" s="41" t="e">
        <f ca="1">'Posttax Summary'!J69</f>
        <v>#N/A</v>
      </c>
      <c r="H68" s="42" t="e">
        <f t="shared" ref="H68:H109" ca="1" si="4">(E68+B68)/2</f>
        <v>#N/A</v>
      </c>
      <c r="I68" s="42" t="e">
        <f t="shared" ref="I68:I109" ca="1" si="5">(F68+C68)/2</f>
        <v>#N/A</v>
      </c>
      <c r="J68" s="42" t="e">
        <f t="shared" ref="J68:J109" ca="1" si="6">(G68+D68)/2</f>
        <v>#N/A</v>
      </c>
    </row>
    <row r="69" spans="1:10">
      <c r="A69">
        <f>'Pretax Summary'!A70</f>
        <v>1979</v>
      </c>
      <c r="B69" s="40" t="e">
        <f>'Pretax Summary'!H70</f>
        <v>#NUM!</v>
      </c>
      <c r="C69" s="40" t="e">
        <f>'Pretax Summary'!I70</f>
        <v>#NUM!</v>
      </c>
      <c r="D69" s="40" t="e">
        <f>'Pretax Summary'!J70</f>
        <v>#NUM!</v>
      </c>
      <c r="E69" s="41" t="e">
        <f ca="1">'Posttax Summary'!H70</f>
        <v>#N/A</v>
      </c>
      <c r="F69" s="41" t="e">
        <f ca="1">'Posttax Summary'!I70</f>
        <v>#N/A</v>
      </c>
      <c r="G69" s="41" t="e">
        <f ca="1">'Posttax Summary'!J70</f>
        <v>#N/A</v>
      </c>
      <c r="H69" s="42" t="e">
        <f t="shared" ca="1" si="4"/>
        <v>#N/A</v>
      </c>
      <c r="I69" s="42" t="e">
        <f t="shared" ca="1" si="5"/>
        <v>#N/A</v>
      </c>
      <c r="J69" s="42" t="e">
        <f t="shared" ca="1" si="6"/>
        <v>#N/A</v>
      </c>
    </row>
    <row r="70" spans="1:10">
      <c r="A70">
        <f>'Pretax Summary'!A71</f>
        <v>1980</v>
      </c>
      <c r="B70" s="40">
        <f>'Pretax Summary'!H71</f>
        <v>-3.9224117143866311E-2</v>
      </c>
      <c r="C70" s="40">
        <f>'Pretax Summary'!I71</f>
        <v>5.5752134948993781E-2</v>
      </c>
      <c r="D70" s="40">
        <f>'Pretax Summary'!J71</f>
        <v>0.8365936160159102</v>
      </c>
      <c r="E70" s="41" t="e">
        <f ca="1">'Posttax Summary'!H71</f>
        <v>#VALUE!</v>
      </c>
      <c r="F70" s="41" t="e">
        <f ca="1">'Posttax Summary'!I71</f>
        <v>#VALUE!</v>
      </c>
      <c r="G70" s="41" t="e">
        <f ca="1">'Posttax Summary'!J71</f>
        <v>#VALUE!</v>
      </c>
      <c r="H70" s="42" t="e">
        <f t="shared" ca="1" si="4"/>
        <v>#VALUE!</v>
      </c>
      <c r="I70" s="42" t="e">
        <f t="shared" ca="1" si="5"/>
        <v>#VALUE!</v>
      </c>
      <c r="J70" s="42" t="e">
        <f t="shared" ca="1" si="6"/>
        <v>#VALUE!</v>
      </c>
    </row>
    <row r="71" spans="1:10">
      <c r="A71">
        <f>'Pretax Summary'!A72</f>
        <v>1981</v>
      </c>
      <c r="B71" s="40">
        <f>'Pretax Summary'!H72</f>
        <v>-3.7232190440290136E-2</v>
      </c>
      <c r="C71" s="40">
        <f>'Pretax Summary'!I72</f>
        <v>4.3982717782184988E-2</v>
      </c>
      <c r="D71" s="40">
        <f>'Pretax Summary'!J72</f>
        <v>0.84740291803080026</v>
      </c>
      <c r="E71" s="41">
        <f ca="1">'Posttax Summary'!H72</f>
        <v>-1.5315886231794806E-2</v>
      </c>
      <c r="F71" s="41">
        <f ca="1">'Posttax Summary'!I72</f>
        <v>-2.6177189295813252E-2</v>
      </c>
      <c r="G71" s="41">
        <f ca="1">'Posttax Summary'!J72</f>
        <v>0.66011709403708241</v>
      </c>
      <c r="H71" s="42">
        <f t="shared" ca="1" si="4"/>
        <v>-2.6274038336042471E-2</v>
      </c>
      <c r="I71" s="42">
        <f t="shared" ca="1" si="5"/>
        <v>8.9027642431858678E-3</v>
      </c>
      <c r="J71" s="42">
        <f t="shared" ca="1" si="6"/>
        <v>0.75376000603394133</v>
      </c>
    </row>
    <row r="72" spans="1:10">
      <c r="A72">
        <f>'Pretax Summary'!A73</f>
        <v>1982</v>
      </c>
      <c r="B72" s="40">
        <f>'Pretax Summary'!H73</f>
        <v>-3.9470313376999022E-2</v>
      </c>
      <c r="C72" s="40">
        <f>'Pretax Summary'!I73</f>
        <v>2.7598662393998108E-2</v>
      </c>
      <c r="D72" s="40">
        <f>'Pretax Summary'!J73</f>
        <v>0.96200487389793121</v>
      </c>
      <c r="E72" s="41">
        <f ca="1">'Posttax Summary'!H73</f>
        <v>-1.7328172378188622E-2</v>
      </c>
      <c r="F72" s="41">
        <f ca="1">'Posttax Summary'!I73</f>
        <v>-4.5128648084318157E-2</v>
      </c>
      <c r="G72" s="41">
        <f ca="1">'Posttax Summary'!J73</f>
        <v>0.80387522359204788</v>
      </c>
      <c r="H72" s="42">
        <f t="shared" ca="1" si="4"/>
        <v>-2.8399242877593822E-2</v>
      </c>
      <c r="I72" s="42">
        <f t="shared" ca="1" si="5"/>
        <v>-8.7649928451600245E-3</v>
      </c>
      <c r="J72" s="42">
        <f t="shared" ca="1" si="6"/>
        <v>0.88294004874498955</v>
      </c>
    </row>
    <row r="73" spans="1:10">
      <c r="A73">
        <f>'Pretax Summary'!A74</f>
        <v>1983</v>
      </c>
      <c r="B73" s="40">
        <f>'Pretax Summary'!H74</f>
        <v>-3.9176267829071798E-2</v>
      </c>
      <c r="C73" s="40">
        <f>'Pretax Summary'!I74</f>
        <v>1.8506352603715914E-2</v>
      </c>
      <c r="D73" s="40">
        <f>'Pretax Summary'!J74</f>
        <v>0.9834939548391306</v>
      </c>
      <c r="E73" s="41">
        <f ca="1">'Posttax Summary'!H74</f>
        <v>-1.7621404214901659E-2</v>
      </c>
      <c r="F73" s="41">
        <f ca="1">'Posttax Summary'!I74</f>
        <v>-5.0002853246650658E-2</v>
      </c>
      <c r="G73" s="41">
        <f ca="1">'Posttax Summary'!J74</f>
        <v>0.82386839652133204</v>
      </c>
      <c r="H73" s="42">
        <f t="shared" ca="1" si="4"/>
        <v>-2.8398836021986729E-2</v>
      </c>
      <c r="I73" s="42">
        <f t="shared" ca="1" si="5"/>
        <v>-1.5748250321467372E-2</v>
      </c>
      <c r="J73" s="42">
        <f t="shared" ca="1" si="6"/>
        <v>0.90368117568023132</v>
      </c>
    </row>
    <row r="74" spans="1:10">
      <c r="A74">
        <f>'Pretax Summary'!A75</f>
        <v>1984</v>
      </c>
      <c r="B74" s="40">
        <f>'Pretax Summary'!H75</f>
        <v>-3.9875732234125105E-2</v>
      </c>
      <c r="C74" s="40">
        <f>'Pretax Summary'!I75</f>
        <v>-5.8982531815394701E-3</v>
      </c>
      <c r="D74" s="40">
        <f>'Pretax Summary'!J75</f>
        <v>1.0735607545756976</v>
      </c>
      <c r="E74" s="41">
        <f ca="1">'Posttax Summary'!H75</f>
        <v>-1.8622299338071246E-2</v>
      </c>
      <c r="F74" s="41">
        <f ca="1">'Posttax Summary'!I75</f>
        <v>-7.4823035505817925E-2</v>
      </c>
      <c r="G74" s="41">
        <f ca="1">'Posttax Summary'!J75</f>
        <v>0.94633641515146016</v>
      </c>
      <c r="H74" s="42">
        <f t="shared" ca="1" si="4"/>
        <v>-2.9249015786098176E-2</v>
      </c>
      <c r="I74" s="42">
        <f t="shared" ca="1" si="5"/>
        <v>-4.0360644343678698E-2</v>
      </c>
      <c r="J74" s="42">
        <f t="shared" ca="1" si="6"/>
        <v>1.009948584863579</v>
      </c>
    </row>
    <row r="75" spans="1:10">
      <c r="A75">
        <f>'Pretax Summary'!A76</f>
        <v>1985</v>
      </c>
      <c r="B75" s="40">
        <f>'Pretax Summary'!H76</f>
        <v>-3.8441603928525248E-2</v>
      </c>
      <c r="C75" s="40">
        <f>'Pretax Summary'!I76</f>
        <v>-5.9613568980980691E-3</v>
      </c>
      <c r="D75" s="40">
        <f>'Pretax Summary'!J76</f>
        <v>1.0351270435267841</v>
      </c>
      <c r="E75" s="41">
        <f ca="1">'Posttax Summary'!H76</f>
        <v>-1.7723987814600273E-2</v>
      </c>
      <c r="F75" s="41">
        <f ca="1">'Posttax Summary'!I76</f>
        <v>-7.3649353252779104E-2</v>
      </c>
      <c r="G75" s="41">
        <f ca="1">'Posttax Summary'!J76</f>
        <v>0.91216376956362266</v>
      </c>
      <c r="H75" s="42">
        <f t="shared" ca="1" si="4"/>
        <v>-2.808279587156276E-2</v>
      </c>
      <c r="I75" s="42">
        <f t="shared" ca="1" si="5"/>
        <v>-3.9805355075438587E-2</v>
      </c>
      <c r="J75" s="42">
        <f t="shared" ca="1" si="6"/>
        <v>0.97364540654520337</v>
      </c>
    </row>
    <row r="76" spans="1:10">
      <c r="A76">
        <f>'Pretax Summary'!A77</f>
        <v>1986</v>
      </c>
      <c r="B76" s="40">
        <f>'Pretax Summary'!H77</f>
        <v>-3.4621620042410872E-2</v>
      </c>
      <c r="C76" s="40">
        <f>'Pretax Summary'!I77</f>
        <v>-1.1186468457582865E-2</v>
      </c>
      <c r="D76" s="40">
        <f>'Pretax Summary'!J77</f>
        <v>0.95608748328408644</v>
      </c>
      <c r="E76" s="41">
        <f ca="1">'Posttax Summary'!H77</f>
        <v>-1.4421345106304662E-2</v>
      </c>
      <c r="F76" s="41">
        <f ca="1">'Posttax Summary'!I77</f>
        <v>-7.7714350453516823E-2</v>
      </c>
      <c r="G76" s="41">
        <f ca="1">'Posttax Summary'!J77</f>
        <v>0.83836210011847334</v>
      </c>
      <c r="H76" s="42">
        <f t="shared" ca="1" si="4"/>
        <v>-2.4521482574357767E-2</v>
      </c>
      <c r="I76" s="42">
        <f t="shared" ca="1" si="5"/>
        <v>-4.4450409455549844E-2</v>
      </c>
      <c r="J76" s="42">
        <f t="shared" ca="1" si="6"/>
        <v>0.89722479170127989</v>
      </c>
    </row>
    <row r="77" spans="1:10">
      <c r="A77">
        <f>'Pretax Summary'!A78</f>
        <v>1987</v>
      </c>
      <c r="B77" s="40">
        <f>'Pretax Summary'!H78</f>
        <v>-3.2921876629789737E-2</v>
      </c>
      <c r="C77" s="40">
        <f>'Pretax Summary'!I78</f>
        <v>-2.1459447178655111E-2</v>
      </c>
      <c r="D77" s="40">
        <f>'Pretax Summary'!J78</f>
        <v>0.95383985598252874</v>
      </c>
      <c r="E77" s="41">
        <f ca="1">'Posttax Summary'!H78</f>
        <v>-1.3364731740726388E-2</v>
      </c>
      <c r="F77" s="41">
        <f ca="1">'Posttax Summary'!I78</f>
        <v>-8.1128599904718324E-2</v>
      </c>
      <c r="G77" s="41">
        <f ca="1">'Posttax Summary'!J78</f>
        <v>0.82298894596345407</v>
      </c>
      <c r="H77" s="42">
        <f t="shared" ca="1" si="4"/>
        <v>-2.3143304185258062E-2</v>
      </c>
      <c r="I77" s="42">
        <f t="shared" ca="1" si="5"/>
        <v>-5.1294023541686717E-2</v>
      </c>
      <c r="J77" s="42">
        <f t="shared" ca="1" si="6"/>
        <v>0.8884144009729914</v>
      </c>
    </row>
    <row r="78" spans="1:10">
      <c r="A78">
        <f>'Pretax Summary'!A79</f>
        <v>1988</v>
      </c>
      <c r="B78" s="40">
        <f>'Pretax Summary'!H79</f>
        <v>-3.2107957079459903E-2</v>
      </c>
      <c r="C78" s="40">
        <f>'Pretax Summary'!I79</f>
        <v>-3.8514173515920902E-2</v>
      </c>
      <c r="D78" s="40">
        <f>'Pretax Summary'!J79</f>
        <v>0.99785489799756188</v>
      </c>
      <c r="E78" s="41">
        <f ca="1">'Posttax Summary'!H79</f>
        <v>-1.3264874792256465E-2</v>
      </c>
      <c r="F78" s="41">
        <f ca="1">'Posttax Summary'!I79</f>
        <v>-9.0191518063763909E-2</v>
      </c>
      <c r="G78" s="41">
        <f ca="1">'Posttax Summary'!J79</f>
        <v>0.85302306147419693</v>
      </c>
      <c r="H78" s="42">
        <f t="shared" ca="1" si="4"/>
        <v>-2.2686415935858184E-2</v>
      </c>
      <c r="I78" s="42">
        <f t="shared" ca="1" si="5"/>
        <v>-6.4352845789842406E-2</v>
      </c>
      <c r="J78" s="42">
        <f t="shared" ca="1" si="6"/>
        <v>0.92543897973587941</v>
      </c>
    </row>
    <row r="79" spans="1:10">
      <c r="A79">
        <f>'Pretax Summary'!A80</f>
        <v>1989</v>
      </c>
      <c r="B79" s="40">
        <f>'Pretax Summary'!H80</f>
        <v>-2.7911914484827327E-2</v>
      </c>
      <c r="C79" s="40">
        <f>'Pretax Summary'!I80</f>
        <v>-4.2408060444616313E-2</v>
      </c>
      <c r="D79" s="40">
        <f>'Pretax Summary'!J80</f>
        <v>0.92470561275973107</v>
      </c>
      <c r="E79" s="41">
        <f ca="1">'Posttax Summary'!H80</f>
        <v>-1.0175306450703969E-2</v>
      </c>
      <c r="F79" s="41">
        <f ca="1">'Posttax Summary'!I80</f>
        <v>-8.3728284470574565E-2</v>
      </c>
      <c r="G79" s="41">
        <f ca="1">'Posttax Summary'!J80</f>
        <v>0.75097750542949604</v>
      </c>
      <c r="H79" s="42">
        <f t="shared" ca="1" si="4"/>
        <v>-1.9043610467765648E-2</v>
      </c>
      <c r="I79" s="42">
        <f t="shared" ca="1" si="5"/>
        <v>-6.3068172457595439E-2</v>
      </c>
      <c r="J79" s="42">
        <f t="shared" ca="1" si="6"/>
        <v>0.83784155909461355</v>
      </c>
    </row>
    <row r="80" spans="1:10">
      <c r="A80">
        <f>'Pretax Summary'!A81</f>
        <v>1990</v>
      </c>
      <c r="B80" s="40">
        <f>'Pretax Summary'!H81</f>
        <v>-2.7672333403186422E-2</v>
      </c>
      <c r="C80" s="40">
        <f>'Pretax Summary'!I81</f>
        <v>-1.1519760008662616E-2</v>
      </c>
      <c r="D80" s="40">
        <f>'Pretax Summary'!J81</f>
        <v>0.80142675206588487</v>
      </c>
      <c r="E80" s="41">
        <f ca="1">'Posttax Summary'!H81</f>
        <v>-1.1759739338723207E-2</v>
      </c>
      <c r="F80" s="41">
        <f ca="1">'Posttax Summary'!I81</f>
        <v>-4.3553579515719698E-2</v>
      </c>
      <c r="G80" s="41">
        <f ca="1">'Posttax Summary'!J81</f>
        <v>0.60384895576193043</v>
      </c>
      <c r="H80" s="42">
        <f t="shared" ca="1" si="4"/>
        <v>-1.9716036370954815E-2</v>
      </c>
      <c r="I80" s="42">
        <f t="shared" ca="1" si="5"/>
        <v>-2.7536669762191157E-2</v>
      </c>
      <c r="J80" s="42">
        <f t="shared" ca="1" si="6"/>
        <v>0.70263785391390765</v>
      </c>
    </row>
    <row r="81" spans="1:10">
      <c r="A81">
        <f>'Pretax Summary'!A82</f>
        <v>1991</v>
      </c>
      <c r="B81" s="40">
        <f>'Pretax Summary'!H82</f>
        <v>-3.6960044202851594E-2</v>
      </c>
      <c r="C81" s="40">
        <f>'Pretax Summary'!I82</f>
        <v>1.6166810797909159E-2</v>
      </c>
      <c r="D81" s="40">
        <f>'Pretax Summary'!J82</f>
        <v>0.87478967570156629</v>
      </c>
      <c r="E81" s="41">
        <f ca="1">'Posttax Summary'!H82</f>
        <v>-2.002005532889628E-2</v>
      </c>
      <c r="F81" s="41">
        <f ca="1">'Posttax Summary'!I82</f>
        <v>9.2473597496423032E-4</v>
      </c>
      <c r="G81" s="41">
        <f ca="1">'Posttax Summary'!J82</f>
        <v>0.5983846306849081</v>
      </c>
      <c r="H81" s="42">
        <f t="shared" ca="1" si="4"/>
        <v>-2.8490049765873937E-2</v>
      </c>
      <c r="I81" s="42">
        <f t="shared" ca="1" si="5"/>
        <v>8.5457733864366947E-3</v>
      </c>
      <c r="J81" s="42">
        <f t="shared" ca="1" si="6"/>
        <v>0.7365871531932372</v>
      </c>
    </row>
    <row r="82" spans="1:10">
      <c r="A82">
        <f>'Pretax Summary'!A83</f>
        <v>1992</v>
      </c>
      <c r="B82" s="40">
        <f>'Pretax Summary'!H83</f>
        <v>-3.9292393314462881E-2</v>
      </c>
      <c r="C82" s="40">
        <f>'Pretax Summary'!I83</f>
        <v>2.742600595468514E-2</v>
      </c>
      <c r="D82" s="40">
        <f>'Pretax Summary'!J83</f>
        <v>0.89222322448807612</v>
      </c>
      <c r="E82" s="41">
        <f ca="1">'Posttax Summary'!H83</f>
        <v>-2.3365119620338271E-2</v>
      </c>
      <c r="F82" s="41">
        <f ca="1">'Posttax Summary'!I83</f>
        <v>1.637713488014092E-2</v>
      </c>
      <c r="G82" s="41">
        <f ca="1">'Posttax Summary'!J83</f>
        <v>0.62085045562313734</v>
      </c>
      <c r="H82" s="42">
        <f t="shared" ca="1" si="4"/>
        <v>-3.1328756467400576E-2</v>
      </c>
      <c r="I82" s="42">
        <f t="shared" ca="1" si="5"/>
        <v>2.190157041741303E-2</v>
      </c>
      <c r="J82" s="42">
        <f t="shared" ca="1" si="6"/>
        <v>0.75653684005560673</v>
      </c>
    </row>
    <row r="83" spans="1:10">
      <c r="A83">
        <f>'Pretax Summary'!A84</f>
        <v>1993</v>
      </c>
      <c r="B83" s="40">
        <f>'Pretax Summary'!H84</f>
        <v>-4.6273375223065183E-2</v>
      </c>
      <c r="C83" s="40">
        <f>'Pretax Summary'!I84</f>
        <v>3.1282629832859454E-2</v>
      </c>
      <c r="D83" s="40">
        <f>'Pretax Summary'!J84</f>
        <v>1.0327047119693535</v>
      </c>
      <c r="E83" s="41">
        <f ca="1">'Posttax Summary'!H84</f>
        <v>-2.585538545605548E-2</v>
      </c>
      <c r="F83" s="41">
        <f ca="1">'Posttax Summary'!I84</f>
        <v>3.0309013718690103E-3</v>
      </c>
      <c r="G83" s="41">
        <f ca="1">'Posttax Summary'!J84</f>
        <v>0.75051335512389405</v>
      </c>
      <c r="H83" s="42">
        <f t="shared" ca="1" si="4"/>
        <v>-3.6064380339560331E-2</v>
      </c>
      <c r="I83" s="42">
        <f t="shared" ca="1" si="5"/>
        <v>1.7156765602364232E-2</v>
      </c>
      <c r="J83" s="42">
        <f t="shared" ca="1" si="6"/>
        <v>0.8916090335466238</v>
      </c>
    </row>
    <row r="84" spans="1:10">
      <c r="A84">
        <f>'Pretax Summary'!A85</f>
        <v>1994</v>
      </c>
      <c r="B84" s="40">
        <f>'Pretax Summary'!H85</f>
        <v>-5.573127090304153E-2</v>
      </c>
      <c r="C84" s="40">
        <f>'Pretax Summary'!I85</f>
        <v>1.4346022833680694E-2</v>
      </c>
      <c r="D84" s="40">
        <f>'Pretax Summary'!J85</f>
        <v>1.2206903321696592</v>
      </c>
      <c r="E84" s="41">
        <f ca="1">'Posttax Summary'!H85</f>
        <v>-2.869470685007014E-2</v>
      </c>
      <c r="F84" s="41">
        <f ca="1">'Posttax Summary'!I85</f>
        <v>-3.9512574546344825E-2</v>
      </c>
      <c r="G84" s="41">
        <f ca="1">'Posttax Summary'!J85</f>
        <v>0.96081066436556828</v>
      </c>
      <c r="H84" s="42">
        <f t="shared" ca="1" si="4"/>
        <v>-4.2212988876555835E-2</v>
      </c>
      <c r="I84" s="42">
        <f t="shared" ca="1" si="5"/>
        <v>-1.2583275856332066E-2</v>
      </c>
      <c r="J84" s="42">
        <f t="shared" ca="1" si="6"/>
        <v>1.0907504982676137</v>
      </c>
    </row>
    <row r="85" spans="1:10">
      <c r="A85">
        <f>'Pretax Summary'!A86</f>
        <v>1995</v>
      </c>
      <c r="B85" s="40">
        <f>'Pretax Summary'!H86</f>
        <v>-5.5053722612374401E-2</v>
      </c>
      <c r="C85" s="40">
        <f>'Pretax Summary'!I86</f>
        <v>-2.207380888403887E-3</v>
      </c>
      <c r="D85" s="40">
        <f>'Pretax Summary'!J86</f>
        <v>1.2347836795446421</v>
      </c>
      <c r="E85" s="41">
        <f ca="1">'Posttax Summary'!H86</f>
        <v>-2.6556357271499187E-2</v>
      </c>
      <c r="F85" s="41">
        <f ca="1">'Posttax Summary'!I86</f>
        <v>-6.9731044757506688E-2</v>
      </c>
      <c r="G85" s="41">
        <f ca="1">'Posttax Summary'!J86</f>
        <v>1.0217428088006457</v>
      </c>
      <c r="H85" s="42">
        <f t="shared" ca="1" si="4"/>
        <v>-4.0805039941936794E-2</v>
      </c>
      <c r="I85" s="42">
        <f t="shared" ca="1" si="5"/>
        <v>-3.5969212822955288E-2</v>
      </c>
      <c r="J85" s="42">
        <f t="shared" ca="1" si="6"/>
        <v>1.1282632441726439</v>
      </c>
    </row>
    <row r="86" spans="1:10">
      <c r="A86">
        <f>'Pretax Summary'!A87</f>
        <v>1996</v>
      </c>
      <c r="B86" s="40">
        <f>'Pretax Summary'!H87</f>
        <v>-5.3163283687192364E-2</v>
      </c>
      <c r="C86" s="40">
        <f>'Pretax Summary'!I87</f>
        <v>1.4779028429677155E-2</v>
      </c>
      <c r="D86" s="40">
        <f>'Pretax Summary'!J87</f>
        <v>1.1262173974660388</v>
      </c>
      <c r="E86" s="41">
        <f ca="1">'Posttax Summary'!H87</f>
        <v>-2.5991973842742655E-2</v>
      </c>
      <c r="F86" s="41">
        <f ca="1">'Posttax Summary'!I87</f>
        <v>-4.7955885572131263E-2</v>
      </c>
      <c r="G86" s="41">
        <f ca="1">'Posttax Summary'!J87</f>
        <v>0.90729419755070628</v>
      </c>
      <c r="H86" s="42">
        <f t="shared" ca="1" si="4"/>
        <v>-3.957762876496751E-2</v>
      </c>
      <c r="I86" s="42">
        <f t="shared" ca="1" si="5"/>
        <v>-1.6588428571227054E-2</v>
      </c>
      <c r="J86" s="42">
        <f t="shared" ca="1" si="6"/>
        <v>1.0167557975083725</v>
      </c>
    </row>
    <row r="87" spans="1:10">
      <c r="A87">
        <f>'Pretax Summary'!A88</f>
        <v>1997</v>
      </c>
      <c r="B87" s="40">
        <f>'Pretax Summary'!H88</f>
        <v>-5.4946340248453907E-2</v>
      </c>
      <c r="C87" s="40">
        <f>'Pretax Summary'!I88</f>
        <v>9.7047138295311974E-3</v>
      </c>
      <c r="D87" s="40">
        <f>'Pretax Summary'!J88</f>
        <v>1.1581434810979632</v>
      </c>
      <c r="E87" s="41">
        <f ca="1">'Posttax Summary'!H88</f>
        <v>-2.934248834521147E-2</v>
      </c>
      <c r="F87" s="41">
        <f ca="1">'Posttax Summary'!I88</f>
        <v>-5.119978319080809E-2</v>
      </c>
      <c r="G87" s="41">
        <f ca="1">'Posttax Summary'!J88</f>
        <v>0.97194084934921765</v>
      </c>
      <c r="H87" s="42">
        <f t="shared" ca="1" si="4"/>
        <v>-4.2144414296832688E-2</v>
      </c>
      <c r="I87" s="42">
        <f t="shared" ca="1" si="5"/>
        <v>-2.0747534680638446E-2</v>
      </c>
      <c r="J87" s="42">
        <f t="shared" ca="1" si="6"/>
        <v>1.0650421652235904</v>
      </c>
    </row>
    <row r="88" spans="1:10">
      <c r="A88">
        <f>'Pretax Summary'!A89</f>
        <v>1998</v>
      </c>
      <c r="B88" s="40">
        <f>'Pretax Summary'!H89</f>
        <v>-4.8128114045252524E-2</v>
      </c>
      <c r="C88" s="40">
        <f>'Pretax Summary'!I89</f>
        <v>-7.295316327663115E-3</v>
      </c>
      <c r="D88" s="40">
        <f>'Pretax Summary'!J89</f>
        <v>1.0808117569189553</v>
      </c>
      <c r="E88" s="41">
        <f ca="1">'Posttax Summary'!H89</f>
        <v>-2.5087449543981122E-2</v>
      </c>
      <c r="F88" s="41">
        <f ca="1">'Posttax Summary'!I89</f>
        <v>-6.0771586329317451E-2</v>
      </c>
      <c r="G88" s="41">
        <f ca="1">'Posttax Summary'!J89</f>
        <v>0.90975458883952243</v>
      </c>
      <c r="H88" s="42">
        <f t="shared" ca="1" si="4"/>
        <v>-3.6607781794616823E-2</v>
      </c>
      <c r="I88" s="42">
        <f t="shared" ca="1" si="5"/>
        <v>-3.4033451328490283E-2</v>
      </c>
      <c r="J88" s="42">
        <f t="shared" ca="1" si="6"/>
        <v>0.99528317287923884</v>
      </c>
    </row>
    <row r="89" spans="1:10">
      <c r="A89">
        <f>'Pretax Summary'!A90</f>
        <v>1999</v>
      </c>
      <c r="B89" s="40">
        <f>'Pretax Summary'!H90</f>
        <v>-4.6532281964366096E-2</v>
      </c>
      <c r="C89" s="40">
        <f>'Pretax Summary'!I90</f>
        <v>-1.7235329189109305E-2</v>
      </c>
      <c r="D89" s="40">
        <f>'Pretax Summary'!J90</f>
        <v>1.0732187392821642</v>
      </c>
      <c r="E89" s="41">
        <f ca="1">'Posttax Summary'!H90</f>
        <v>-2.5514150639183608E-2</v>
      </c>
      <c r="F89" s="41">
        <f ca="1">'Posttax Summary'!I90</f>
        <v>-6.6813959295823344E-2</v>
      </c>
      <c r="G89" s="41">
        <f ca="1">'Posttax Summary'!J90</f>
        <v>0.92556106420487128</v>
      </c>
      <c r="H89" s="42">
        <f t="shared" ca="1" si="4"/>
        <v>-3.6023216301774852E-2</v>
      </c>
      <c r="I89" s="42">
        <f t="shared" ca="1" si="5"/>
        <v>-4.2024644242466325E-2</v>
      </c>
      <c r="J89" s="42">
        <f t="shared" ca="1" si="6"/>
        <v>0.99938990174351772</v>
      </c>
    </row>
    <row r="90" spans="1:10">
      <c r="A90">
        <f>'Pretax Summary'!A91</f>
        <v>2000</v>
      </c>
      <c r="B90" s="40">
        <f>'Pretax Summary'!H91</f>
        <v>-5.2374482947432632E-2</v>
      </c>
      <c r="C90" s="40">
        <f>'Pretax Summary'!I91</f>
        <v>5.5559518373586858E-2</v>
      </c>
      <c r="D90" s="40">
        <f>'Pretax Summary'!J91</f>
        <v>0.88622673376341221</v>
      </c>
      <c r="E90" s="41">
        <f ca="1">'Posttax Summary'!H91</f>
        <v>-3.2808109108686812E-2</v>
      </c>
      <c r="F90" s="41">
        <f ca="1">'Posttax Summary'!I91</f>
        <v>-4.1363704143383417E-3</v>
      </c>
      <c r="G90" s="41">
        <f ca="1">'Posttax Summary'!J91</f>
        <v>0.78712563046755246</v>
      </c>
      <c r="H90" s="42">
        <f t="shared" ca="1" si="4"/>
        <v>-4.2591296028059722E-2</v>
      </c>
      <c r="I90" s="42">
        <f t="shared" ca="1" si="5"/>
        <v>2.5711573979624258E-2</v>
      </c>
      <c r="J90" s="42">
        <f t="shared" ca="1" si="6"/>
        <v>0.83667618211548234</v>
      </c>
    </row>
    <row r="91" spans="1:10">
      <c r="A91">
        <f>'Pretax Summary'!A92</f>
        <v>2001</v>
      </c>
      <c r="B91" s="40">
        <f>'Pretax Summary'!H92</f>
        <v>-4.9750772893777939E-2</v>
      </c>
      <c r="C91" s="40">
        <f>'Pretax Summary'!I92</f>
        <v>6.1050328899435957E-2</v>
      </c>
      <c r="D91" s="40">
        <f>'Pretax Summary'!J92</f>
        <v>0.82700466226315283</v>
      </c>
      <c r="E91" s="41">
        <f ca="1">'Posttax Summary'!H92</f>
        <v>-2.9601043265026661E-2</v>
      </c>
      <c r="F91" s="41">
        <f ca="1">'Posttax Summary'!I92</f>
        <v>1.0572675474485038E-3</v>
      </c>
      <c r="G91" s="41">
        <f ca="1">'Posttax Summary'!J92</f>
        <v>0.7135864761274342</v>
      </c>
      <c r="H91" s="42">
        <f t="shared" ca="1" si="4"/>
        <v>-3.96759080794023E-2</v>
      </c>
      <c r="I91" s="42">
        <f t="shared" ca="1" si="5"/>
        <v>3.1053798223442231E-2</v>
      </c>
      <c r="J91" s="42">
        <f t="shared" ca="1" si="6"/>
        <v>0.77029556919529352</v>
      </c>
    </row>
    <row r="92" spans="1:10">
      <c r="A92">
        <f>'Pretax Summary'!A93</f>
        <v>2002</v>
      </c>
      <c r="B92" s="40">
        <f>'Pretax Summary'!H93</f>
        <v>-4.9432870906780613E-2</v>
      </c>
      <c r="C92" s="40">
        <f>'Pretax Summary'!I93</f>
        <v>5.703328592562773E-2</v>
      </c>
      <c r="D92" s="40">
        <f>'Pretax Summary'!J93</f>
        <v>0.82952932819384007</v>
      </c>
      <c r="E92" s="41">
        <f ca="1">'Posttax Summary'!H93</f>
        <v>-2.9106241734498273E-2</v>
      </c>
      <c r="F92" s="41">
        <f ca="1">'Posttax Summary'!I93</f>
        <v>-4.0701042515447483E-3</v>
      </c>
      <c r="G92" s="41">
        <f ca="1">'Posttax Summary'!J93</f>
        <v>0.71943315686119069</v>
      </c>
      <c r="H92" s="42">
        <f t="shared" ca="1" si="4"/>
        <v>-3.9269556320639443E-2</v>
      </c>
      <c r="I92" s="42">
        <f t="shared" ca="1" si="5"/>
        <v>2.6481590837041491E-2</v>
      </c>
      <c r="J92" s="42">
        <f t="shared" ca="1" si="6"/>
        <v>0.77448124252751538</v>
      </c>
    </row>
    <row r="93" spans="1:10">
      <c r="A93">
        <f>'Pretax Summary'!A94</f>
        <v>2003</v>
      </c>
      <c r="B93" s="40">
        <f>'Pretax Summary'!H94</f>
        <v>-4.8666414686112658E-2</v>
      </c>
      <c r="C93" s="40">
        <f>'Pretax Summary'!I94</f>
        <v>3.3988863970962013E-2</v>
      </c>
      <c r="D93" s="40">
        <f>'Pretax Summary'!J94</f>
        <v>0.87139287204030813</v>
      </c>
      <c r="E93" s="41">
        <f ca="1">'Posttax Summary'!H94</f>
        <v>-2.8405608143306615E-2</v>
      </c>
      <c r="F93" s="41">
        <f ca="1">'Posttax Summary'!I94</f>
        <v>-2.7161547018986432E-2</v>
      </c>
      <c r="G93" s="41">
        <f ca="1">'Posttax Summary'!J94</f>
        <v>0.77606068886266333</v>
      </c>
      <c r="H93" s="42">
        <f t="shared" ca="1" si="4"/>
        <v>-3.8536011414709637E-2</v>
      </c>
      <c r="I93" s="42">
        <f t="shared" ca="1" si="5"/>
        <v>3.4136584759877908E-3</v>
      </c>
      <c r="J93" s="42">
        <f t="shared" ca="1" si="6"/>
        <v>0.82372678045148573</v>
      </c>
    </row>
    <row r="94" spans="1:10">
      <c r="A94">
        <f>'Pretax Summary'!A95</f>
        <v>2004</v>
      </c>
      <c r="B94" s="40">
        <f>'Pretax Summary'!H95</f>
        <v>-4.5631938293435592E-2</v>
      </c>
      <c r="C94" s="40">
        <f>'Pretax Summary'!I95</f>
        <v>1.1999752264151953E-2</v>
      </c>
      <c r="D94" s="40">
        <f>'Pretax Summary'!J95</f>
        <v>0.88743108326196785</v>
      </c>
      <c r="E94" s="41">
        <f ca="1">'Posttax Summary'!H95</f>
        <v>-1.8299401849717789E-2</v>
      </c>
      <c r="F94" s="41">
        <f ca="1">'Posttax Summary'!I95</f>
        <v>-6.0400323496246133E-2</v>
      </c>
      <c r="G94" s="41">
        <f ca="1">'Posttax Summary'!J95</f>
        <v>0.72582442706208972</v>
      </c>
      <c r="H94" s="42">
        <f t="shared" ca="1" si="4"/>
        <v>-3.1965670071576691E-2</v>
      </c>
      <c r="I94" s="42">
        <f t="shared" ca="1" si="5"/>
        <v>-2.420028561604709E-2</v>
      </c>
      <c r="J94" s="42">
        <f t="shared" ca="1" si="6"/>
        <v>0.80662775516202878</v>
      </c>
    </row>
    <row r="95" spans="1:10">
      <c r="A95">
        <f>'Pretax Summary'!A96</f>
        <v>2005</v>
      </c>
      <c r="B95" s="40">
        <f>'Pretax Summary'!H96</f>
        <v>-4.2936271833262207E-2</v>
      </c>
      <c r="C95" s="40">
        <f>'Pretax Summary'!I96</f>
        <v>-2.235961910400508E-2</v>
      </c>
      <c r="D95" s="40">
        <f>'Pretax Summary'!J96</f>
        <v>0.95672598953498866</v>
      </c>
      <c r="E95" s="41">
        <f ca="1">'Posttax Summary'!H96</f>
        <v>-1.4729998137546829E-2</v>
      </c>
      <c r="F95" s="41">
        <f ca="1">'Posttax Summary'!I96</f>
        <v>-8.4458829804304081E-2</v>
      </c>
      <c r="G95" s="41">
        <f ca="1">'Posttax Summary'!J96</f>
        <v>0.75849285027525926</v>
      </c>
      <c r="H95" s="42">
        <f t="shared" ca="1" si="4"/>
        <v>-2.8833134985404518E-2</v>
      </c>
      <c r="I95" s="42">
        <f t="shared" ca="1" si="5"/>
        <v>-5.340922445415458E-2</v>
      </c>
      <c r="J95" s="42">
        <f t="shared" ca="1" si="6"/>
        <v>0.85760941990512396</v>
      </c>
    </row>
    <row r="96" spans="1:10">
      <c r="A96">
        <f>'Pretax Summary'!A97</f>
        <v>2006</v>
      </c>
      <c r="B96" s="40">
        <f>'Pretax Summary'!H97</f>
        <v>-4.4998042950566197E-2</v>
      </c>
      <c r="C96" s="40">
        <f>'Pretax Summary'!I97</f>
        <v>-3.9677449546648424E-2</v>
      </c>
      <c r="D96" s="40">
        <f>'Pretax Summary'!J97</f>
        <v>1.0226942634864362</v>
      </c>
      <c r="E96" s="41">
        <f ca="1">'Posttax Summary'!H97</f>
        <v>-8.8021438750593983E-3</v>
      </c>
      <c r="F96" s="41">
        <f ca="1">'Posttax Summary'!I97</f>
        <v>-0.11758629319074732</v>
      </c>
      <c r="G96" s="41">
        <f ca="1">'Posttax Summary'!J97</f>
        <v>0.78117806645025301</v>
      </c>
      <c r="H96" s="42">
        <f t="shared" ca="1" si="4"/>
        <v>-2.6900093412812798E-2</v>
      </c>
      <c r="I96" s="42">
        <f t="shared" ca="1" si="5"/>
        <v>-7.863187136869787E-2</v>
      </c>
      <c r="J96" s="42">
        <f t="shared" ca="1" si="6"/>
        <v>0.90193616496834461</v>
      </c>
    </row>
    <row r="97" spans="1:10">
      <c r="A97">
        <f>'Pretax Summary'!A98</f>
        <v>2007</v>
      </c>
      <c r="B97" s="40">
        <f>'Pretax Summary'!H98</f>
        <v>-3.9736206363427229E-2</v>
      </c>
      <c r="C97" s="40">
        <f>'Pretax Summary'!I98</f>
        <v>-5.400129139665677E-2</v>
      </c>
      <c r="D97" s="40">
        <f>'Pretax Summary'!J98</f>
        <v>0.99262975744267279</v>
      </c>
      <c r="E97" s="41">
        <f ca="1">'Posttax Summary'!H98</f>
        <v>-5.9047451400898732E-3</v>
      </c>
      <c r="F97" s="41">
        <f ca="1">'Posttax Summary'!I98</f>
        <v>-0.11573951762240597</v>
      </c>
      <c r="G97" s="41">
        <f ca="1">'Posttax Summary'!J98</f>
        <v>0.71761419979479202</v>
      </c>
      <c r="H97" s="42">
        <f t="shared" ca="1" si="4"/>
        <v>-2.2820475751758551E-2</v>
      </c>
      <c r="I97" s="42">
        <f t="shared" ca="1" si="5"/>
        <v>-8.4870404509531372E-2</v>
      </c>
      <c r="J97" s="42">
        <f t="shared" ca="1" si="6"/>
        <v>0.8551219786187324</v>
      </c>
    </row>
    <row r="98" spans="1:10">
      <c r="A98">
        <f>'Pretax Summary'!A99</f>
        <v>2008</v>
      </c>
      <c r="B98" s="40">
        <f>'Pretax Summary'!H99</f>
        <v>-3.3974232275080785E-2</v>
      </c>
      <c r="C98" s="40">
        <f>'Pretax Summary'!I99</f>
        <v>-6.0816114729906334E-2</v>
      </c>
      <c r="D98" s="40">
        <f>'Pretax Summary'!J99</f>
        <v>0.93635226709766006</v>
      </c>
      <c r="E98" s="41">
        <f ca="1">'Posttax Summary'!H99</f>
        <v>-3.651389971440544E-3</v>
      </c>
      <c r="F98" s="41">
        <f ca="1">'Posttax Summary'!I99</f>
        <v>-0.11279332712799572</v>
      </c>
      <c r="G98" s="41">
        <f ca="1">'Posttax Summary'!J99</f>
        <v>0.6638453326071061</v>
      </c>
      <c r="H98" s="42">
        <f t="shared" ca="1" si="4"/>
        <v>-1.8812811123260664E-2</v>
      </c>
      <c r="I98" s="42">
        <f t="shared" ca="1" si="5"/>
        <v>-8.6804720928951029E-2</v>
      </c>
      <c r="J98" s="42">
        <f t="shared" ca="1" si="6"/>
        <v>0.80009879985238308</v>
      </c>
    </row>
    <row r="99" spans="1:10">
      <c r="A99">
        <f>'Pretax Summary'!A100</f>
        <v>2009</v>
      </c>
      <c r="B99" s="40">
        <f>'Pretax Summary'!H100</f>
        <v>-3.684018026474134E-2</v>
      </c>
      <c r="C99" s="40">
        <f>'Pretax Summary'!I100</f>
        <v>-1.779462388397024E-2</v>
      </c>
      <c r="D99" s="40">
        <f>'Pretax Summary'!J100</f>
        <v>0.84659495857745837</v>
      </c>
      <c r="E99" s="41">
        <f ca="1">'Posttax Summary'!H100</f>
        <v>-7.7308140846460427E-3</v>
      </c>
      <c r="F99" s="41">
        <f ca="1">'Posttax Summary'!I100</f>
        <v>-7.3250394630719473E-2</v>
      </c>
      <c r="G99" s="41">
        <f ca="1">'Posttax Summary'!J100</f>
        <v>0.57644891378793739</v>
      </c>
      <c r="H99" s="42">
        <f t="shared" ca="1" si="4"/>
        <v>-2.2285497174693691E-2</v>
      </c>
      <c r="I99" s="42">
        <f t="shared" ca="1" si="5"/>
        <v>-4.5522509257344856E-2</v>
      </c>
      <c r="J99" s="42">
        <f t="shared" ca="1" si="6"/>
        <v>0.71152193618269788</v>
      </c>
    </row>
    <row r="100" spans="1:10">
      <c r="A100">
        <f>'Pretax Summary'!A101</f>
        <v>2010</v>
      </c>
      <c r="B100" s="40">
        <f>'Pretax Summary'!H101</f>
        <v>-4.0830258326919777E-2</v>
      </c>
      <c r="C100" s="40">
        <f>'Pretax Summary'!I101</f>
        <v>-3.1733730774353597E-2</v>
      </c>
      <c r="D100" s="40">
        <f>'Pretax Summary'!J101</f>
        <v>0.93915120219164572</v>
      </c>
      <c r="E100" s="41">
        <f ca="1">'Posttax Summary'!H101</f>
        <v>-1.1036373852987502E-2</v>
      </c>
      <c r="F100" s="41">
        <f ca="1">'Posttax Summary'!I101</f>
        <v>-8.0317528673893968E-2</v>
      </c>
      <c r="G100" s="41">
        <f ca="1">'Posttax Summary'!J101</f>
        <v>0.65773335304866909</v>
      </c>
      <c r="H100" s="42">
        <f t="shared" ca="1" si="4"/>
        <v>-2.593331608995364E-2</v>
      </c>
      <c r="I100" s="42">
        <f t="shared" ca="1" si="5"/>
        <v>-5.6025629724123782E-2</v>
      </c>
      <c r="J100" s="42">
        <f t="shared" ca="1" si="6"/>
        <v>0.7984422776201574</v>
      </c>
    </row>
    <row r="101" spans="1:10">
      <c r="A101">
        <f>'Pretax Summary'!A102</f>
        <v>2011</v>
      </c>
      <c r="B101" s="40">
        <f>'Pretax Summary'!H102</f>
        <v>-3.8138255093637996E-2</v>
      </c>
      <c r="C101" s="40">
        <f>'Pretax Summary'!I102</f>
        <v>-2.7474287128359309E-2</v>
      </c>
      <c r="D101" s="40">
        <f>'Pretax Summary'!J102</f>
        <v>0.88172037026292061</v>
      </c>
      <c r="E101" s="41">
        <f ca="1">'Posttax Summary'!H102</f>
        <v>-8.3763944582226912E-3</v>
      </c>
      <c r="F101" s="41">
        <f ca="1">'Posttax Summary'!I102</f>
        <v>-8.2865951907002522E-2</v>
      </c>
      <c r="G101" s="41">
        <f ca="1">'Posttax Summary'!J102</f>
        <v>0.62167499082956845</v>
      </c>
      <c r="H101" s="42">
        <f t="shared" ca="1" si="4"/>
        <v>-2.3257324775930344E-2</v>
      </c>
      <c r="I101" s="42">
        <f t="shared" ca="1" si="5"/>
        <v>-5.5170119517680916E-2</v>
      </c>
      <c r="J101" s="42">
        <f t="shared" ca="1" si="6"/>
        <v>0.75169768054624453</v>
      </c>
    </row>
    <row r="102" spans="1:10">
      <c r="A102">
        <f>'Pretax Summary'!A103</f>
        <v>2012</v>
      </c>
      <c r="B102" s="40">
        <f>'Pretax Summary'!H103</f>
        <v>-3.6175723366838719E-2</v>
      </c>
      <c r="C102" s="40">
        <f>'Pretax Summary'!I103</f>
        <v>-3.380175868012536E-2</v>
      </c>
      <c r="D102" s="40">
        <f>'Pretax Summary'!J103</f>
        <v>0.87682537765925339</v>
      </c>
      <c r="E102" s="41">
        <f ca="1">'Posttax Summary'!H103</f>
        <v>-6.6178888196244401E-3</v>
      </c>
      <c r="F102" s="41">
        <f ca="1">'Posttax Summary'!I103</f>
        <v>-8.3489946288859529E-2</v>
      </c>
      <c r="G102" s="41">
        <f ca="1">'Posttax Summary'!J103</f>
        <v>0.59141412867234178</v>
      </c>
      <c r="H102" s="42">
        <f t="shared" ca="1" si="4"/>
        <v>-2.139680609323158E-2</v>
      </c>
      <c r="I102" s="42">
        <f t="shared" ca="1" si="5"/>
        <v>-5.8645852484492444E-2</v>
      </c>
      <c r="J102" s="42">
        <f t="shared" ca="1" si="6"/>
        <v>0.73411975316579758</v>
      </c>
    </row>
    <row r="103" spans="1:10">
      <c r="A103">
        <f>'Pretax Summary'!A104</f>
        <v>2013</v>
      </c>
      <c r="B103" s="40">
        <f>'Pretax Summary'!H104</f>
        <v>-3.5670470325490311E-2</v>
      </c>
      <c r="C103" s="40">
        <f>'Pretax Summary'!I104</f>
        <v>-3.7409971475661385E-2</v>
      </c>
      <c r="D103" s="40">
        <f>'Pretax Summary'!J104</f>
        <v>0.87868638653578923</v>
      </c>
      <c r="E103" s="41">
        <f ca="1">'Posttax Summary'!H104</f>
        <v>-6.3397603231147848E-3</v>
      </c>
      <c r="F103" s="41">
        <f ca="1">'Posttax Summary'!I104</f>
        <v>-8.2479056249704419E-2</v>
      </c>
      <c r="G103" s="41">
        <f ca="1">'Posttax Summary'!J104</f>
        <v>0.57981170732590526</v>
      </c>
      <c r="H103" s="42">
        <f t="shared" ca="1" si="4"/>
        <v>-2.1005115324302548E-2</v>
      </c>
      <c r="I103" s="42">
        <f t="shared" ca="1" si="5"/>
        <v>-5.9944513862682902E-2</v>
      </c>
      <c r="J103" s="42">
        <f t="shared" ca="1" si="6"/>
        <v>0.72924904693084724</v>
      </c>
    </row>
    <row r="104" spans="1:10">
      <c r="A104">
        <f>'Pretax Summary'!A105</f>
        <v>2014</v>
      </c>
      <c r="B104" s="40">
        <f>'Pretax Summary'!H105</f>
        <v>-4.1617968812462491E-2</v>
      </c>
      <c r="C104" s="40">
        <f>'Pretax Summary'!I105</f>
        <v>-6.8009860781743425E-2</v>
      </c>
      <c r="D104" s="40">
        <f>'Pretax Summary'!J105</f>
        <v>1.0634753341430754</v>
      </c>
      <c r="E104" s="41">
        <f ca="1">'Posttax Summary'!H105</f>
        <v>-8.1760787270910296E-3</v>
      </c>
      <c r="F104" s="41">
        <f ca="1">'Posttax Summary'!I105</f>
        <v>-9.2997564165895996E-2</v>
      </c>
      <c r="G104" s="41">
        <f ca="1">'Posttax Summary'!J105</f>
        <v>0.65287643013626995</v>
      </c>
      <c r="H104" s="42">
        <f t="shared" ca="1" si="4"/>
        <v>-2.489702376977676E-2</v>
      </c>
      <c r="I104" s="42">
        <f t="shared" ca="1" si="5"/>
        <v>-8.0503712473819711E-2</v>
      </c>
      <c r="J104" s="42">
        <f t="shared" ca="1" si="6"/>
        <v>0.85817588213967266</v>
      </c>
    </row>
    <row r="105" spans="1:10">
      <c r="A105">
        <v>2015</v>
      </c>
      <c r="B105" s="40">
        <f>'Pretax Summary'!H106</f>
        <v>0</v>
      </c>
      <c r="C105" s="40">
        <f>'Pretax Summary'!I106</f>
        <v>0</v>
      </c>
      <c r="D105" s="40">
        <f>'Pretax Summary'!J106</f>
        <v>0</v>
      </c>
      <c r="E105" s="41" t="e">
        <f>'Posttax Summary'!H106</f>
        <v>#VALUE!</v>
      </c>
      <c r="F105" s="41" t="e">
        <f>'Posttax Summary'!I106</f>
        <v>#VALUE!</v>
      </c>
      <c r="G105" s="41" t="e">
        <f>'Posttax Summary'!J106</f>
        <v>#VALUE!</v>
      </c>
      <c r="H105" s="42" t="e">
        <f t="shared" si="4"/>
        <v>#VALUE!</v>
      </c>
      <c r="I105" s="42" t="e">
        <f t="shared" si="5"/>
        <v>#VALUE!</v>
      </c>
      <c r="J105" s="42" t="e">
        <f t="shared" si="6"/>
        <v>#VALUE!</v>
      </c>
    </row>
    <row r="106" spans="1:10">
      <c r="A106">
        <v>2016</v>
      </c>
      <c r="B106" s="40">
        <f>'Pretax Summary'!H107</f>
        <v>0</v>
      </c>
      <c r="C106" s="40">
        <f>'Pretax Summary'!I107</f>
        <v>0</v>
      </c>
      <c r="D106" s="40">
        <f>'Pretax Summary'!J107</f>
        <v>0</v>
      </c>
      <c r="E106" s="41">
        <f>'Posttax Summary'!H107</f>
        <v>0</v>
      </c>
      <c r="F106" s="41">
        <f>'Posttax Summary'!I107</f>
        <v>0</v>
      </c>
      <c r="G106" s="41">
        <f>'Posttax Summary'!J107</f>
        <v>0</v>
      </c>
      <c r="H106" s="42">
        <f t="shared" si="4"/>
        <v>0</v>
      </c>
      <c r="I106" s="42">
        <f t="shared" si="5"/>
        <v>0</v>
      </c>
      <c r="J106" s="42">
        <f t="shared" si="6"/>
        <v>0</v>
      </c>
    </row>
    <row r="107" spans="1:10">
      <c r="A107">
        <v>2017</v>
      </c>
      <c r="B107" s="40">
        <f>'Pretax Summary'!H108</f>
        <v>0</v>
      </c>
      <c r="C107" s="40">
        <f>'Pretax Summary'!I108</f>
        <v>0</v>
      </c>
      <c r="D107" s="40">
        <f>'Pretax Summary'!J108</f>
        <v>0</v>
      </c>
      <c r="E107" s="41">
        <f>'Posttax Summary'!H108</f>
        <v>0</v>
      </c>
      <c r="F107" s="41">
        <f>'Posttax Summary'!I108</f>
        <v>0</v>
      </c>
      <c r="G107" s="41">
        <f>'Posttax Summary'!J108</f>
        <v>0</v>
      </c>
      <c r="H107" s="42">
        <f t="shared" si="4"/>
        <v>0</v>
      </c>
      <c r="I107" s="42">
        <f t="shared" si="5"/>
        <v>0</v>
      </c>
      <c r="J107" s="42">
        <f t="shared" si="6"/>
        <v>0</v>
      </c>
    </row>
    <row r="108" spans="1:10">
      <c r="A108">
        <v>2018</v>
      </c>
      <c r="B108" s="40">
        <f>'Pretax Summary'!H109</f>
        <v>0</v>
      </c>
      <c r="C108" s="40">
        <f>'Pretax Summary'!I109</f>
        <v>0</v>
      </c>
      <c r="D108" s="40">
        <f>'Pretax Summary'!J109</f>
        <v>0</v>
      </c>
      <c r="E108" s="41">
        <f>'Posttax Summary'!H109</f>
        <v>0</v>
      </c>
      <c r="F108" s="41">
        <f>'Posttax Summary'!I109</f>
        <v>0</v>
      </c>
      <c r="G108" s="41">
        <f>'Posttax Summary'!J109</f>
        <v>0</v>
      </c>
      <c r="H108" s="42">
        <f t="shared" si="4"/>
        <v>0</v>
      </c>
      <c r="I108" s="42">
        <f t="shared" si="5"/>
        <v>0</v>
      </c>
      <c r="J108" s="42">
        <f t="shared" si="6"/>
        <v>0</v>
      </c>
    </row>
    <row r="109" spans="1:10">
      <c r="A109">
        <v>2019</v>
      </c>
      <c r="B109" s="40">
        <f>'Pretax Summary'!H110</f>
        <v>0</v>
      </c>
      <c r="C109" s="40">
        <f>'Pretax Summary'!I110</f>
        <v>0</v>
      </c>
      <c r="D109" s="40">
        <f>'Pretax Summary'!J110</f>
        <v>0</v>
      </c>
      <c r="E109" s="41">
        <f>'Posttax Summary'!H110</f>
        <v>0</v>
      </c>
      <c r="F109" s="41">
        <f>'Posttax Summary'!I110</f>
        <v>0</v>
      </c>
      <c r="G109" s="41">
        <f>'Posttax Summary'!J110</f>
        <v>0</v>
      </c>
      <c r="H109" s="42">
        <f t="shared" si="4"/>
        <v>0</v>
      </c>
      <c r="I109" s="42">
        <f t="shared" si="5"/>
        <v>0</v>
      </c>
      <c r="J109" s="42">
        <f t="shared" si="6"/>
        <v>0</v>
      </c>
    </row>
    <row r="110" spans="1:10">
      <c r="A110" t="s">
        <v>33</v>
      </c>
      <c r="B110" s="40" t="s">
        <v>33</v>
      </c>
      <c r="C110" s="40" t="s">
        <v>33</v>
      </c>
      <c r="D110" s="40" t="s">
        <v>33</v>
      </c>
      <c r="E110" s="41" t="s">
        <v>33</v>
      </c>
      <c r="F110" s="41" t="s">
        <v>33</v>
      </c>
      <c r="G110" s="41" t="s">
        <v>33</v>
      </c>
      <c r="H110" s="42" t="s">
        <v>33</v>
      </c>
      <c r="I110" s="42" t="s">
        <v>33</v>
      </c>
      <c r="J110" s="42" t="s">
        <v>33</v>
      </c>
    </row>
  </sheetData>
  <mergeCells count="3">
    <mergeCell ref="B1:D1"/>
    <mergeCell ref="E1:G1"/>
    <mergeCell ref="H1:J1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400D-E171-2243-A6D0-38967CC32FC3}">
  <dimension ref="A1:P105"/>
  <sheetViews>
    <sheetView topLeftCell="A82" workbookViewId="0">
      <selection activeCell="A36" sqref="A36"/>
    </sheetView>
  </sheetViews>
  <sheetFormatPr baseColWidth="10" defaultRowHeight="20"/>
  <sheetData>
    <row r="1" spans="1:16">
      <c r="B1" s="89" t="s">
        <v>7</v>
      </c>
      <c r="C1" s="89"/>
      <c r="D1" s="89"/>
      <c r="E1" s="90" t="s">
        <v>8</v>
      </c>
      <c r="F1" s="90"/>
      <c r="G1" s="89" t="s">
        <v>9</v>
      </c>
      <c r="H1" s="89"/>
      <c r="I1" s="91" t="s">
        <v>10</v>
      </c>
      <c r="J1" s="91"/>
      <c r="K1" s="88" t="s">
        <v>11</v>
      </c>
      <c r="L1" s="88"/>
      <c r="M1" s="88" t="s">
        <v>12</v>
      </c>
      <c r="N1" s="88"/>
      <c r="O1" s="88"/>
      <c r="P1" s="88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'Posttax Min, Max, Mean'!P3</f>
        <v>#VALUE!</v>
      </c>
      <c r="C3" s="9">
        <f>'Posttax Min, Max, Mean'!Q3</f>
        <v>1220303.7056565657</v>
      </c>
      <c r="D3" s="9">
        <f>'Posttax Min, Max, Mean'!R3</f>
        <v>1220304.8652222222</v>
      </c>
      <c r="E3" s="10" t="e">
        <f>LN(C3)-F3^2/2</f>
        <v>#VALUE!</v>
      </c>
      <c r="F3" s="10" t="e">
        <f>(LN(D3)-LN(B3))/6</f>
        <v>#VALUE!</v>
      </c>
      <c r="G3" s="9" t="e">
        <f>_xlfn.LOGNORM.INV(G$2,$E3,$F3)</f>
        <v>#VALUE!</v>
      </c>
      <c r="H3" s="9" t="e">
        <f>_xlfn.LOGNORM.INV(H$2,$E3,$F3)</f>
        <v>#VALUE!</v>
      </c>
      <c r="I3" s="11" t="e">
        <f>(LN(G3)-($E3+$F3^2))/$F3</f>
        <v>#VALUE!</v>
      </c>
      <c r="J3" s="11" t="e">
        <f>(LN(H3)-($E3+$F3^2))/$F3</f>
        <v>#VALUE!</v>
      </c>
      <c r="K3" s="12" t="e">
        <f>_xlfn.NORM.DIST(I3,0,1,TRUE)</f>
        <v>#VALUE!</v>
      </c>
      <c r="L3" s="12" t="e">
        <f>_xlfn.NORM.DIST(J3,0,1,TRUE)</f>
        <v>#VALUE!</v>
      </c>
      <c r="M3" s="13" t="e">
        <f>K3</f>
        <v>#VALUE!</v>
      </c>
      <c r="N3" s="13" t="e">
        <f>L3-K3</f>
        <v>#VALUE!</v>
      </c>
      <c r="O3" s="13" t="e">
        <f>1-L3</f>
        <v>#VALUE!</v>
      </c>
      <c r="P3" s="10" t="e">
        <f>2*_xlfn.NORM.DIST(F3/SQRT(2),0,1,TRUE)-1</f>
        <v>#VALUE!</v>
      </c>
    </row>
    <row r="4" spans="1:16">
      <c r="A4" s="14">
        <v>1914</v>
      </c>
      <c r="B4" s="9" t="e">
        <f>'Posttax Min, Max, Mean'!P4</f>
        <v>#VALUE!</v>
      </c>
      <c r="C4" s="9" t="e">
        <f>'Posttax Min, Max, Mean'!Q4</f>
        <v>#DIV/0!</v>
      </c>
      <c r="D4" s="9" t="e">
        <f>'Posttax Min, Max, Mean'!R4</f>
        <v>#DIV/0!</v>
      </c>
      <c r="E4" s="10" t="e">
        <f t="shared" ref="E4:E67" si="0">LN(C4)-F4^2/2</f>
        <v>#DIV/0!</v>
      </c>
      <c r="F4" s="10" t="e">
        <f t="shared" ref="F4:F67" si="1">(LN(D4)-LN(B4))/6</f>
        <v>#DIV/0!</v>
      </c>
      <c r="G4" s="9" t="e">
        <f t="shared" ref="G4:H35" si="2">_xlfn.LOGNORM.INV(G$2,$E4,$F4)</f>
        <v>#DIV/0!</v>
      </c>
      <c r="H4" s="9" t="e">
        <f t="shared" si="2"/>
        <v>#DIV/0!</v>
      </c>
      <c r="I4" s="11" t="e">
        <f t="shared" ref="I4:J67" si="3">(LN(G4)-($E4+$F4^2))/$F4</f>
        <v>#DIV/0!</v>
      </c>
      <c r="J4" s="11" t="e">
        <f t="shared" si="3"/>
        <v>#DIV/0!</v>
      </c>
      <c r="K4" s="12" t="e">
        <f t="shared" ref="K4:L67" si="4">_xlfn.NORM.DIST(I4,0,1,TRUE)</f>
        <v>#DIV/0!</v>
      </c>
      <c r="L4" s="12" t="e">
        <f t="shared" si="4"/>
        <v>#DIV/0!</v>
      </c>
      <c r="M4" s="13" t="e">
        <f t="shared" ref="M4:M67" si="5">K4</f>
        <v>#DIV/0!</v>
      </c>
      <c r="N4" s="13" t="e">
        <f t="shared" ref="N4:N67" si="6">L4-K4</f>
        <v>#DIV/0!</v>
      </c>
      <c r="O4" s="13" t="e">
        <f t="shared" ref="O4:O67" si="7">1-L4</f>
        <v>#DIV/0!</v>
      </c>
      <c r="P4" s="10" t="e">
        <f t="shared" ref="P4:P67" si="8">2*_xlfn.NORM.DIST(F4/SQRT(2),0,1,TRUE)-1</f>
        <v>#DIV/0!</v>
      </c>
    </row>
    <row r="5" spans="1:16">
      <c r="A5" s="14">
        <v>1915</v>
      </c>
      <c r="B5" s="9" t="e">
        <f>'Posttax Min, Max, Mean'!P5</f>
        <v>#VALUE!</v>
      </c>
      <c r="C5" s="9" t="e">
        <f>'Posttax Min, Max, Mean'!Q5</f>
        <v>#DIV/0!</v>
      </c>
      <c r="D5" s="9" t="e">
        <f>'Posttax Min, Max, Mean'!R5</f>
        <v>#DIV/0!</v>
      </c>
      <c r="E5" s="10" t="e">
        <f t="shared" si="0"/>
        <v>#DIV/0!</v>
      </c>
      <c r="F5" s="10" t="e">
        <f t="shared" si="1"/>
        <v>#DIV/0!</v>
      </c>
      <c r="G5" s="9" t="e">
        <f t="shared" si="2"/>
        <v>#DIV/0!</v>
      </c>
      <c r="H5" s="9" t="e">
        <f t="shared" si="2"/>
        <v>#DIV/0!</v>
      </c>
      <c r="I5" s="11" t="e">
        <f t="shared" si="3"/>
        <v>#DIV/0!</v>
      </c>
      <c r="J5" s="11" t="e">
        <f t="shared" si="3"/>
        <v>#DIV/0!</v>
      </c>
      <c r="K5" s="12" t="e">
        <f t="shared" si="4"/>
        <v>#DIV/0!</v>
      </c>
      <c r="L5" s="12" t="e">
        <f t="shared" si="4"/>
        <v>#DIV/0!</v>
      </c>
      <c r="M5" s="13" t="e">
        <f t="shared" si="5"/>
        <v>#DIV/0!</v>
      </c>
      <c r="N5" s="13" t="e">
        <f t="shared" si="6"/>
        <v>#DIV/0!</v>
      </c>
      <c r="O5" s="13" t="e">
        <f t="shared" si="7"/>
        <v>#DIV/0!</v>
      </c>
      <c r="P5" s="10" t="e">
        <f t="shared" si="8"/>
        <v>#DIV/0!</v>
      </c>
    </row>
    <row r="6" spans="1:16">
      <c r="A6" s="14">
        <v>1916</v>
      </c>
      <c r="B6" s="9" t="e">
        <f>'Posttax Min, Max, Mean'!P6</f>
        <v>#VALUE!</v>
      </c>
      <c r="C6" s="9" t="e">
        <f>'Posttax Min, Max, Mean'!Q6</f>
        <v>#DIV/0!</v>
      </c>
      <c r="D6" s="9" t="e">
        <f>'Posttax Min, Max, Mean'!R6</f>
        <v>#DIV/0!</v>
      </c>
      <c r="E6" s="10" t="e">
        <f t="shared" si="0"/>
        <v>#DIV/0!</v>
      </c>
      <c r="F6" s="10" t="e">
        <f t="shared" si="1"/>
        <v>#DIV/0!</v>
      </c>
      <c r="G6" s="9" t="e">
        <f t="shared" si="2"/>
        <v>#DIV/0!</v>
      </c>
      <c r="H6" s="9" t="e">
        <f t="shared" si="2"/>
        <v>#DIV/0!</v>
      </c>
      <c r="I6" s="11" t="e">
        <f t="shared" si="3"/>
        <v>#DIV/0!</v>
      </c>
      <c r="J6" s="11" t="e">
        <f t="shared" si="3"/>
        <v>#DIV/0!</v>
      </c>
      <c r="K6" s="12" t="e">
        <f t="shared" si="4"/>
        <v>#DIV/0!</v>
      </c>
      <c r="L6" s="12" t="e">
        <f t="shared" si="4"/>
        <v>#DIV/0!</v>
      </c>
      <c r="M6" s="13" t="e">
        <f t="shared" si="5"/>
        <v>#DIV/0!</v>
      </c>
      <c r="N6" s="13" t="e">
        <f t="shared" si="6"/>
        <v>#DIV/0!</v>
      </c>
      <c r="O6" s="13" t="e">
        <f t="shared" si="7"/>
        <v>#DIV/0!</v>
      </c>
      <c r="P6" s="10" t="e">
        <f t="shared" si="8"/>
        <v>#DIV/0!</v>
      </c>
    </row>
    <row r="7" spans="1:16">
      <c r="A7" s="14">
        <v>1917</v>
      </c>
      <c r="B7" s="9" t="e">
        <f>'Posttax Min, Max, Mean'!P7</f>
        <v>#VALUE!</v>
      </c>
      <c r="C7" s="9" t="e">
        <f>'Posttax Min, Max, Mean'!Q7</f>
        <v>#DIV/0!</v>
      </c>
      <c r="D7" s="9" t="e">
        <f>'Posttax Min, Max, Mean'!R7</f>
        <v>#DIV/0!</v>
      </c>
      <c r="E7" s="10" t="e">
        <f t="shared" si="0"/>
        <v>#DIV/0!</v>
      </c>
      <c r="F7" s="10" t="e">
        <f t="shared" si="1"/>
        <v>#DIV/0!</v>
      </c>
      <c r="G7" s="9" t="e">
        <f t="shared" si="2"/>
        <v>#DIV/0!</v>
      </c>
      <c r="H7" s="9" t="e">
        <f t="shared" si="2"/>
        <v>#DIV/0!</v>
      </c>
      <c r="I7" s="11" t="e">
        <f t="shared" si="3"/>
        <v>#DIV/0!</v>
      </c>
      <c r="J7" s="11" t="e">
        <f t="shared" si="3"/>
        <v>#DIV/0!</v>
      </c>
      <c r="K7" s="12" t="e">
        <f t="shared" si="4"/>
        <v>#DIV/0!</v>
      </c>
      <c r="L7" s="12" t="e">
        <f t="shared" si="4"/>
        <v>#DIV/0!</v>
      </c>
      <c r="M7" s="13" t="e">
        <f t="shared" si="5"/>
        <v>#DIV/0!</v>
      </c>
      <c r="N7" s="13" t="e">
        <f t="shared" si="6"/>
        <v>#DIV/0!</v>
      </c>
      <c r="O7" s="13" t="e">
        <f t="shared" si="7"/>
        <v>#DIV/0!</v>
      </c>
      <c r="P7" s="10" t="e">
        <f t="shared" si="8"/>
        <v>#DIV/0!</v>
      </c>
    </row>
    <row r="8" spans="1:16">
      <c r="A8" s="14">
        <v>1918</v>
      </c>
      <c r="B8" s="9" t="e">
        <f>'Posttax Min, Max, Mean'!P8</f>
        <v>#VALUE!</v>
      </c>
      <c r="C8" s="9" t="e">
        <f>'Posttax Min, Max, Mean'!Q8</f>
        <v>#DIV/0!</v>
      </c>
      <c r="D8" s="9" t="e">
        <f>'Posttax Min, Max, Mean'!R8</f>
        <v>#DIV/0!</v>
      </c>
      <c r="E8" s="10" t="e">
        <f t="shared" si="0"/>
        <v>#DIV/0!</v>
      </c>
      <c r="F8" s="10" t="e">
        <f t="shared" si="1"/>
        <v>#DIV/0!</v>
      </c>
      <c r="G8" s="9" t="e">
        <f t="shared" si="2"/>
        <v>#DIV/0!</v>
      </c>
      <c r="H8" s="9" t="e">
        <f t="shared" si="2"/>
        <v>#DIV/0!</v>
      </c>
      <c r="I8" s="11" t="e">
        <f t="shared" si="3"/>
        <v>#DIV/0!</v>
      </c>
      <c r="J8" s="11" t="e">
        <f t="shared" si="3"/>
        <v>#DIV/0!</v>
      </c>
      <c r="K8" s="12" t="e">
        <f t="shared" si="4"/>
        <v>#DIV/0!</v>
      </c>
      <c r="L8" s="12" t="e">
        <f t="shared" si="4"/>
        <v>#DIV/0!</v>
      </c>
      <c r="M8" s="13" t="e">
        <f t="shared" si="5"/>
        <v>#DIV/0!</v>
      </c>
      <c r="N8" s="13" t="e">
        <f t="shared" si="6"/>
        <v>#DIV/0!</v>
      </c>
      <c r="O8" s="13" t="e">
        <f t="shared" si="7"/>
        <v>#DIV/0!</v>
      </c>
      <c r="P8" s="10" t="e">
        <f t="shared" si="8"/>
        <v>#DIV/0!</v>
      </c>
    </row>
    <row r="9" spans="1:16">
      <c r="A9" s="14">
        <v>1919</v>
      </c>
      <c r="B9" s="9" t="e">
        <f>'Posttax Min, Max, Mean'!P9</f>
        <v>#VALUE!</v>
      </c>
      <c r="C9" s="9" t="e">
        <f>'Posttax Min, Max, Mean'!Q9</f>
        <v>#DIV/0!</v>
      </c>
      <c r="D9" s="9" t="e">
        <f>'Posttax Min, Max, Mean'!R9</f>
        <v>#DIV/0!</v>
      </c>
      <c r="E9" s="10" t="e">
        <f t="shared" si="0"/>
        <v>#DIV/0!</v>
      </c>
      <c r="F9" s="10" t="e">
        <f t="shared" si="1"/>
        <v>#DIV/0!</v>
      </c>
      <c r="G9" s="9" t="e">
        <f t="shared" si="2"/>
        <v>#DIV/0!</v>
      </c>
      <c r="H9" s="9" t="e">
        <f t="shared" si="2"/>
        <v>#DIV/0!</v>
      </c>
      <c r="I9" s="11" t="e">
        <f t="shared" si="3"/>
        <v>#DIV/0!</v>
      </c>
      <c r="J9" s="11" t="e">
        <f t="shared" si="3"/>
        <v>#DIV/0!</v>
      </c>
      <c r="K9" s="12" t="e">
        <f t="shared" si="4"/>
        <v>#DIV/0!</v>
      </c>
      <c r="L9" s="12" t="e">
        <f t="shared" si="4"/>
        <v>#DIV/0!</v>
      </c>
      <c r="M9" s="13" t="e">
        <f t="shared" si="5"/>
        <v>#DIV/0!</v>
      </c>
      <c r="N9" s="13" t="e">
        <f t="shared" si="6"/>
        <v>#DIV/0!</v>
      </c>
      <c r="O9" s="13" t="e">
        <f t="shared" si="7"/>
        <v>#DIV/0!</v>
      </c>
      <c r="P9" s="10" t="e">
        <f t="shared" si="8"/>
        <v>#DIV/0!</v>
      </c>
    </row>
    <row r="10" spans="1:16">
      <c r="A10" s="14">
        <v>1920</v>
      </c>
      <c r="B10" s="9" t="e">
        <f>'Posttax Min, Max, Mean'!P10</f>
        <v>#VALUE!</v>
      </c>
      <c r="C10" s="9" t="e">
        <f>'Posttax Min, Max, Mean'!Q10</f>
        <v>#DIV/0!</v>
      </c>
      <c r="D10" s="9" t="e">
        <f>'Posttax Min, Max, Mean'!R10</f>
        <v>#DIV/0!</v>
      </c>
      <c r="E10" s="10" t="e">
        <f t="shared" si="0"/>
        <v>#DIV/0!</v>
      </c>
      <c r="F10" s="10" t="e">
        <f t="shared" si="1"/>
        <v>#DIV/0!</v>
      </c>
      <c r="G10" s="9" t="e">
        <f t="shared" si="2"/>
        <v>#DIV/0!</v>
      </c>
      <c r="H10" s="9" t="e">
        <f t="shared" si="2"/>
        <v>#DIV/0!</v>
      </c>
      <c r="I10" s="11" t="e">
        <f t="shared" si="3"/>
        <v>#DIV/0!</v>
      </c>
      <c r="J10" s="11" t="e">
        <f t="shared" si="3"/>
        <v>#DIV/0!</v>
      </c>
      <c r="K10" s="12" t="e">
        <f t="shared" si="4"/>
        <v>#DIV/0!</v>
      </c>
      <c r="L10" s="12" t="e">
        <f t="shared" si="4"/>
        <v>#DIV/0!</v>
      </c>
      <c r="M10" s="13" t="e">
        <f t="shared" si="5"/>
        <v>#DIV/0!</v>
      </c>
      <c r="N10" s="13" t="e">
        <f t="shared" si="6"/>
        <v>#DIV/0!</v>
      </c>
      <c r="O10" s="13" t="e">
        <f t="shared" si="7"/>
        <v>#DIV/0!</v>
      </c>
      <c r="P10" s="10" t="e">
        <f t="shared" si="8"/>
        <v>#DIV/0!</v>
      </c>
    </row>
    <row r="11" spans="1:16">
      <c r="A11" s="14">
        <v>1921</v>
      </c>
      <c r="B11" s="9" t="e">
        <f>'Posttax Min, Max, Mean'!P11</f>
        <v>#VALUE!</v>
      </c>
      <c r="C11" s="9" t="e">
        <f>'Posttax Min, Max, Mean'!Q11</f>
        <v>#DIV/0!</v>
      </c>
      <c r="D11" s="9" t="e">
        <f>'Posttax Min, Max, Mean'!R11</f>
        <v>#DIV/0!</v>
      </c>
      <c r="E11" s="10" t="e">
        <f t="shared" si="0"/>
        <v>#DIV/0!</v>
      </c>
      <c r="F11" s="10" t="e">
        <f t="shared" si="1"/>
        <v>#DIV/0!</v>
      </c>
      <c r="G11" s="9" t="e">
        <f t="shared" si="2"/>
        <v>#DIV/0!</v>
      </c>
      <c r="H11" s="9" t="e">
        <f t="shared" si="2"/>
        <v>#DIV/0!</v>
      </c>
      <c r="I11" s="11" t="e">
        <f t="shared" si="3"/>
        <v>#DIV/0!</v>
      </c>
      <c r="J11" s="11" t="e">
        <f t="shared" si="3"/>
        <v>#DIV/0!</v>
      </c>
      <c r="K11" s="12" t="e">
        <f t="shared" si="4"/>
        <v>#DIV/0!</v>
      </c>
      <c r="L11" s="12" t="e">
        <f t="shared" si="4"/>
        <v>#DIV/0!</v>
      </c>
      <c r="M11" s="13" t="e">
        <f t="shared" si="5"/>
        <v>#DIV/0!</v>
      </c>
      <c r="N11" s="13" t="e">
        <f t="shared" si="6"/>
        <v>#DIV/0!</v>
      </c>
      <c r="O11" s="13" t="e">
        <f t="shared" si="7"/>
        <v>#DIV/0!</v>
      </c>
      <c r="P11" s="10" t="e">
        <f t="shared" si="8"/>
        <v>#DIV/0!</v>
      </c>
    </row>
    <row r="12" spans="1:16">
      <c r="A12" s="14">
        <v>1922</v>
      </c>
      <c r="B12" s="9" t="e">
        <f>'Posttax Min, Max, Mean'!P12</f>
        <v>#VALUE!</v>
      </c>
      <c r="C12" s="9" t="e">
        <f>'Posttax Min, Max, Mean'!Q12</f>
        <v>#DIV/0!</v>
      </c>
      <c r="D12" s="9" t="e">
        <f>'Posttax Min, Max, Mean'!R12</f>
        <v>#DIV/0!</v>
      </c>
      <c r="E12" s="10" t="e">
        <f t="shared" si="0"/>
        <v>#DIV/0!</v>
      </c>
      <c r="F12" s="10" t="e">
        <f t="shared" si="1"/>
        <v>#DIV/0!</v>
      </c>
      <c r="G12" s="9" t="e">
        <f t="shared" si="2"/>
        <v>#DIV/0!</v>
      </c>
      <c r="H12" s="9" t="e">
        <f t="shared" si="2"/>
        <v>#DIV/0!</v>
      </c>
      <c r="I12" s="11" t="e">
        <f t="shared" si="3"/>
        <v>#DIV/0!</v>
      </c>
      <c r="J12" s="11" t="e">
        <f t="shared" si="3"/>
        <v>#DIV/0!</v>
      </c>
      <c r="K12" s="12" t="e">
        <f t="shared" si="4"/>
        <v>#DIV/0!</v>
      </c>
      <c r="L12" s="12" t="e">
        <f t="shared" si="4"/>
        <v>#DIV/0!</v>
      </c>
      <c r="M12" s="13" t="e">
        <f t="shared" si="5"/>
        <v>#DIV/0!</v>
      </c>
      <c r="N12" s="13" t="e">
        <f t="shared" si="6"/>
        <v>#DIV/0!</v>
      </c>
      <c r="O12" s="13" t="e">
        <f t="shared" si="7"/>
        <v>#DIV/0!</v>
      </c>
      <c r="P12" s="10" t="e">
        <f t="shared" si="8"/>
        <v>#DIV/0!</v>
      </c>
    </row>
    <row r="13" spans="1:16">
      <c r="A13" s="14">
        <v>1923</v>
      </c>
      <c r="B13" s="9" t="e">
        <f>'Posttax Min, Max, Mean'!P13</f>
        <v>#VALUE!</v>
      </c>
      <c r="C13" s="9" t="e">
        <f>'Posttax Min, Max, Mean'!Q13</f>
        <v>#DIV/0!</v>
      </c>
      <c r="D13" s="9" t="e">
        <f>'Posttax Min, Max, Mean'!R13</f>
        <v>#DIV/0!</v>
      </c>
      <c r="E13" s="10" t="e">
        <f t="shared" si="0"/>
        <v>#DIV/0!</v>
      </c>
      <c r="F13" s="10" t="e">
        <f t="shared" si="1"/>
        <v>#DIV/0!</v>
      </c>
      <c r="G13" s="9" t="e">
        <f t="shared" si="2"/>
        <v>#DIV/0!</v>
      </c>
      <c r="H13" s="9" t="e">
        <f t="shared" si="2"/>
        <v>#DIV/0!</v>
      </c>
      <c r="I13" s="11" t="e">
        <f t="shared" si="3"/>
        <v>#DIV/0!</v>
      </c>
      <c r="J13" s="11" t="e">
        <f t="shared" si="3"/>
        <v>#DIV/0!</v>
      </c>
      <c r="K13" s="12" t="e">
        <f t="shared" si="4"/>
        <v>#DIV/0!</v>
      </c>
      <c r="L13" s="12" t="e">
        <f t="shared" si="4"/>
        <v>#DIV/0!</v>
      </c>
      <c r="M13" s="13" t="e">
        <f t="shared" si="5"/>
        <v>#DIV/0!</v>
      </c>
      <c r="N13" s="13" t="e">
        <f t="shared" si="6"/>
        <v>#DIV/0!</v>
      </c>
      <c r="O13" s="13" t="e">
        <f t="shared" si="7"/>
        <v>#DIV/0!</v>
      </c>
      <c r="P13" s="10" t="e">
        <f t="shared" si="8"/>
        <v>#DIV/0!</v>
      </c>
    </row>
    <row r="14" spans="1:16">
      <c r="A14" s="14">
        <v>1924</v>
      </c>
      <c r="B14" s="9" t="e">
        <f>'Posttax Min, Max, Mean'!P14</f>
        <v>#VALUE!</v>
      </c>
      <c r="C14" s="9" t="e">
        <f>'Posttax Min, Max, Mean'!Q14</f>
        <v>#DIV/0!</v>
      </c>
      <c r="D14" s="9" t="e">
        <f>'Posttax Min, Max, Mean'!R14</f>
        <v>#DIV/0!</v>
      </c>
      <c r="E14" s="10" t="e">
        <f t="shared" si="0"/>
        <v>#DIV/0!</v>
      </c>
      <c r="F14" s="10" t="e">
        <f t="shared" si="1"/>
        <v>#DIV/0!</v>
      </c>
      <c r="G14" s="9" t="e">
        <f t="shared" si="2"/>
        <v>#DIV/0!</v>
      </c>
      <c r="H14" s="9" t="e">
        <f t="shared" si="2"/>
        <v>#DIV/0!</v>
      </c>
      <c r="I14" s="11" t="e">
        <f t="shared" si="3"/>
        <v>#DIV/0!</v>
      </c>
      <c r="J14" s="11" t="e">
        <f t="shared" si="3"/>
        <v>#DIV/0!</v>
      </c>
      <c r="K14" s="12" t="e">
        <f t="shared" si="4"/>
        <v>#DIV/0!</v>
      </c>
      <c r="L14" s="12" t="e">
        <f t="shared" si="4"/>
        <v>#DIV/0!</v>
      </c>
      <c r="M14" s="13" t="e">
        <f t="shared" si="5"/>
        <v>#DIV/0!</v>
      </c>
      <c r="N14" s="13" t="e">
        <f t="shared" si="6"/>
        <v>#DIV/0!</v>
      </c>
      <c r="O14" s="13" t="e">
        <f t="shared" si="7"/>
        <v>#DIV/0!</v>
      </c>
      <c r="P14" s="10" t="e">
        <f t="shared" si="8"/>
        <v>#DIV/0!</v>
      </c>
    </row>
    <row r="15" spans="1:16">
      <c r="A15" s="14">
        <v>1925</v>
      </c>
      <c r="B15" s="9" t="e">
        <f>'Posttax Min, Max, Mean'!P15</f>
        <v>#VALUE!</v>
      </c>
      <c r="C15" s="9" t="e">
        <f>'Posttax Min, Max, Mean'!Q15</f>
        <v>#DIV/0!</v>
      </c>
      <c r="D15" s="9" t="e">
        <f>'Posttax Min, Max, Mean'!R15</f>
        <v>#DIV/0!</v>
      </c>
      <c r="E15" s="10" t="e">
        <f t="shared" si="0"/>
        <v>#DIV/0!</v>
      </c>
      <c r="F15" s="10" t="e">
        <f t="shared" si="1"/>
        <v>#DIV/0!</v>
      </c>
      <c r="G15" s="9" t="e">
        <f t="shared" si="2"/>
        <v>#DIV/0!</v>
      </c>
      <c r="H15" s="9" t="e">
        <f t="shared" si="2"/>
        <v>#DIV/0!</v>
      </c>
      <c r="I15" s="11" t="e">
        <f t="shared" si="3"/>
        <v>#DIV/0!</v>
      </c>
      <c r="J15" s="11" t="e">
        <f t="shared" si="3"/>
        <v>#DIV/0!</v>
      </c>
      <c r="K15" s="12" t="e">
        <f t="shared" si="4"/>
        <v>#DIV/0!</v>
      </c>
      <c r="L15" s="12" t="e">
        <f t="shared" si="4"/>
        <v>#DIV/0!</v>
      </c>
      <c r="M15" s="13" t="e">
        <f t="shared" si="5"/>
        <v>#DIV/0!</v>
      </c>
      <c r="N15" s="13" t="e">
        <f t="shared" si="6"/>
        <v>#DIV/0!</v>
      </c>
      <c r="O15" s="13" t="e">
        <f t="shared" si="7"/>
        <v>#DIV/0!</v>
      </c>
      <c r="P15" s="10" t="e">
        <f t="shared" si="8"/>
        <v>#DIV/0!</v>
      </c>
    </row>
    <row r="16" spans="1:16">
      <c r="A16" s="14">
        <v>1926</v>
      </c>
      <c r="B16" s="9" t="e">
        <f>'Posttax Min, Max, Mean'!P16</f>
        <v>#VALUE!</v>
      </c>
      <c r="C16" s="9" t="e">
        <f>'Posttax Min, Max, Mean'!Q16</f>
        <v>#DIV/0!</v>
      </c>
      <c r="D16" s="9" t="e">
        <f>'Posttax Min, Max, Mean'!R16</f>
        <v>#DIV/0!</v>
      </c>
      <c r="E16" s="10" t="e">
        <f t="shared" si="0"/>
        <v>#DIV/0!</v>
      </c>
      <c r="F16" s="10" t="e">
        <f t="shared" si="1"/>
        <v>#DIV/0!</v>
      </c>
      <c r="G16" s="9" t="e">
        <f t="shared" si="2"/>
        <v>#DIV/0!</v>
      </c>
      <c r="H16" s="9" t="e">
        <f t="shared" si="2"/>
        <v>#DIV/0!</v>
      </c>
      <c r="I16" s="11" t="e">
        <f t="shared" si="3"/>
        <v>#DIV/0!</v>
      </c>
      <c r="J16" s="11" t="e">
        <f t="shared" si="3"/>
        <v>#DIV/0!</v>
      </c>
      <c r="K16" s="12" t="e">
        <f t="shared" si="4"/>
        <v>#DIV/0!</v>
      </c>
      <c r="L16" s="12" t="e">
        <f t="shared" si="4"/>
        <v>#DIV/0!</v>
      </c>
      <c r="M16" s="13" t="e">
        <f t="shared" si="5"/>
        <v>#DIV/0!</v>
      </c>
      <c r="N16" s="13" t="e">
        <f t="shared" si="6"/>
        <v>#DIV/0!</v>
      </c>
      <c r="O16" s="13" t="e">
        <f t="shared" si="7"/>
        <v>#DIV/0!</v>
      </c>
      <c r="P16" s="10" t="e">
        <f t="shared" si="8"/>
        <v>#DIV/0!</v>
      </c>
    </row>
    <row r="17" spans="1:16">
      <c r="A17" s="14">
        <v>1927</v>
      </c>
      <c r="B17" s="9" t="e">
        <f>'Posttax Min, Max, Mean'!P17</f>
        <v>#VALUE!</v>
      </c>
      <c r="C17" s="9" t="e">
        <f>'Posttax Min, Max, Mean'!Q17</f>
        <v>#DIV/0!</v>
      </c>
      <c r="D17" s="9" t="e">
        <f>'Posttax Min, Max, Mean'!R17</f>
        <v>#DIV/0!</v>
      </c>
      <c r="E17" s="10" t="e">
        <f t="shared" si="0"/>
        <v>#DIV/0!</v>
      </c>
      <c r="F17" s="10" t="e">
        <f t="shared" si="1"/>
        <v>#DIV/0!</v>
      </c>
      <c r="G17" s="9" t="e">
        <f t="shared" si="2"/>
        <v>#DIV/0!</v>
      </c>
      <c r="H17" s="9" t="e">
        <f t="shared" si="2"/>
        <v>#DIV/0!</v>
      </c>
      <c r="I17" s="11" t="e">
        <f t="shared" si="3"/>
        <v>#DIV/0!</v>
      </c>
      <c r="J17" s="11" t="e">
        <f t="shared" si="3"/>
        <v>#DIV/0!</v>
      </c>
      <c r="K17" s="12" t="e">
        <f t="shared" si="4"/>
        <v>#DIV/0!</v>
      </c>
      <c r="L17" s="12" t="e">
        <f t="shared" si="4"/>
        <v>#DIV/0!</v>
      </c>
      <c r="M17" s="13" t="e">
        <f t="shared" si="5"/>
        <v>#DIV/0!</v>
      </c>
      <c r="N17" s="13" t="e">
        <f t="shared" si="6"/>
        <v>#DIV/0!</v>
      </c>
      <c r="O17" s="13" t="e">
        <f t="shared" si="7"/>
        <v>#DIV/0!</v>
      </c>
      <c r="P17" s="10" t="e">
        <f t="shared" si="8"/>
        <v>#DIV/0!</v>
      </c>
    </row>
    <row r="18" spans="1:16">
      <c r="A18" s="14">
        <v>1928</v>
      </c>
      <c r="B18" s="9" t="e">
        <f>'Posttax Min, Max, Mean'!P18</f>
        <v>#VALUE!</v>
      </c>
      <c r="C18" s="9" t="e">
        <f>'Posttax Min, Max, Mean'!Q18</f>
        <v>#DIV/0!</v>
      </c>
      <c r="D18" s="9" t="e">
        <f>'Posttax Min, Max, Mean'!R18</f>
        <v>#DIV/0!</v>
      </c>
      <c r="E18" s="10" t="e">
        <f t="shared" si="0"/>
        <v>#DIV/0!</v>
      </c>
      <c r="F18" s="10" t="e">
        <f t="shared" si="1"/>
        <v>#DIV/0!</v>
      </c>
      <c r="G18" s="9" t="e">
        <f t="shared" si="2"/>
        <v>#DIV/0!</v>
      </c>
      <c r="H18" s="9" t="e">
        <f t="shared" si="2"/>
        <v>#DIV/0!</v>
      </c>
      <c r="I18" s="11" t="e">
        <f t="shared" si="3"/>
        <v>#DIV/0!</v>
      </c>
      <c r="J18" s="11" t="e">
        <f t="shared" si="3"/>
        <v>#DIV/0!</v>
      </c>
      <c r="K18" s="12" t="e">
        <f t="shared" si="4"/>
        <v>#DIV/0!</v>
      </c>
      <c r="L18" s="12" t="e">
        <f t="shared" si="4"/>
        <v>#DIV/0!</v>
      </c>
      <c r="M18" s="13" t="e">
        <f t="shared" si="5"/>
        <v>#DIV/0!</v>
      </c>
      <c r="N18" s="13" t="e">
        <f t="shared" si="6"/>
        <v>#DIV/0!</v>
      </c>
      <c r="O18" s="13" t="e">
        <f t="shared" si="7"/>
        <v>#DIV/0!</v>
      </c>
      <c r="P18" s="10" t="e">
        <f t="shared" si="8"/>
        <v>#DIV/0!</v>
      </c>
    </row>
    <row r="19" spans="1:16">
      <c r="A19" s="14">
        <v>1929</v>
      </c>
      <c r="B19" s="9" t="e">
        <f>'Posttax Min, Max, Mean'!P19</f>
        <v>#VALUE!</v>
      </c>
      <c r="C19" s="9" t="e">
        <f>'Posttax Min, Max, Mean'!Q19</f>
        <v>#DIV/0!</v>
      </c>
      <c r="D19" s="9" t="e">
        <f>'Posttax Min, Max, Mean'!R19</f>
        <v>#DIV/0!</v>
      </c>
      <c r="E19" s="10" t="e">
        <f t="shared" si="0"/>
        <v>#DIV/0!</v>
      </c>
      <c r="F19" s="10" t="e">
        <f t="shared" si="1"/>
        <v>#DIV/0!</v>
      </c>
      <c r="G19" s="9" t="e">
        <f t="shared" si="2"/>
        <v>#DIV/0!</v>
      </c>
      <c r="H19" s="9" t="e">
        <f t="shared" si="2"/>
        <v>#DIV/0!</v>
      </c>
      <c r="I19" s="11" t="e">
        <f t="shared" si="3"/>
        <v>#DIV/0!</v>
      </c>
      <c r="J19" s="11" t="e">
        <f t="shared" si="3"/>
        <v>#DIV/0!</v>
      </c>
      <c r="K19" s="12" t="e">
        <f t="shared" si="4"/>
        <v>#DIV/0!</v>
      </c>
      <c r="L19" s="12" t="e">
        <f t="shared" si="4"/>
        <v>#DIV/0!</v>
      </c>
      <c r="M19" s="13" t="e">
        <f t="shared" si="5"/>
        <v>#DIV/0!</v>
      </c>
      <c r="N19" s="13" t="e">
        <f t="shared" si="6"/>
        <v>#DIV/0!</v>
      </c>
      <c r="O19" s="13" t="e">
        <f t="shared" si="7"/>
        <v>#DIV/0!</v>
      </c>
      <c r="P19" s="10" t="e">
        <f t="shared" si="8"/>
        <v>#DIV/0!</v>
      </c>
    </row>
    <row r="20" spans="1:16">
      <c r="A20" s="14">
        <v>1930</v>
      </c>
      <c r="B20" s="9" t="e">
        <f>'Posttax Min, Max, Mean'!P20</f>
        <v>#VALUE!</v>
      </c>
      <c r="C20" s="9" t="e">
        <f>'Posttax Min, Max, Mean'!Q20</f>
        <v>#DIV/0!</v>
      </c>
      <c r="D20" s="9" t="e">
        <f>'Posttax Min, Max, Mean'!R20</f>
        <v>#DIV/0!</v>
      </c>
      <c r="E20" s="10" t="e">
        <f t="shared" si="0"/>
        <v>#DIV/0!</v>
      </c>
      <c r="F20" s="10" t="e">
        <f t="shared" si="1"/>
        <v>#DIV/0!</v>
      </c>
      <c r="G20" s="9" t="e">
        <f t="shared" si="2"/>
        <v>#DIV/0!</v>
      </c>
      <c r="H20" s="9" t="e">
        <f t="shared" si="2"/>
        <v>#DIV/0!</v>
      </c>
      <c r="I20" s="11" t="e">
        <f t="shared" si="3"/>
        <v>#DIV/0!</v>
      </c>
      <c r="J20" s="11" t="e">
        <f t="shared" si="3"/>
        <v>#DIV/0!</v>
      </c>
      <c r="K20" s="12" t="e">
        <f t="shared" si="4"/>
        <v>#DIV/0!</v>
      </c>
      <c r="L20" s="12" t="e">
        <f t="shared" si="4"/>
        <v>#DIV/0!</v>
      </c>
      <c r="M20" s="13" t="e">
        <f t="shared" si="5"/>
        <v>#DIV/0!</v>
      </c>
      <c r="N20" s="13" t="e">
        <f t="shared" si="6"/>
        <v>#DIV/0!</v>
      </c>
      <c r="O20" s="13" t="e">
        <f t="shared" si="7"/>
        <v>#DIV/0!</v>
      </c>
      <c r="P20" s="10" t="e">
        <f t="shared" si="8"/>
        <v>#DIV/0!</v>
      </c>
    </row>
    <row r="21" spans="1:16">
      <c r="A21" s="14">
        <v>1931</v>
      </c>
      <c r="B21" s="9" t="e">
        <f>'Posttax Min, Max, Mean'!P21</f>
        <v>#VALUE!</v>
      </c>
      <c r="C21" s="9" t="e">
        <f>'Posttax Min, Max, Mean'!Q21</f>
        <v>#DIV/0!</v>
      </c>
      <c r="D21" s="9" t="e">
        <f>'Posttax Min, Max, Mean'!R21</f>
        <v>#DIV/0!</v>
      </c>
      <c r="E21" s="10" t="e">
        <f t="shared" si="0"/>
        <v>#DIV/0!</v>
      </c>
      <c r="F21" s="10" t="e">
        <f t="shared" si="1"/>
        <v>#DIV/0!</v>
      </c>
      <c r="G21" s="9" t="e">
        <f t="shared" si="2"/>
        <v>#DIV/0!</v>
      </c>
      <c r="H21" s="9" t="e">
        <f t="shared" si="2"/>
        <v>#DIV/0!</v>
      </c>
      <c r="I21" s="11" t="e">
        <f t="shared" si="3"/>
        <v>#DIV/0!</v>
      </c>
      <c r="J21" s="11" t="e">
        <f t="shared" si="3"/>
        <v>#DIV/0!</v>
      </c>
      <c r="K21" s="12" t="e">
        <f t="shared" si="4"/>
        <v>#DIV/0!</v>
      </c>
      <c r="L21" s="12" t="e">
        <f t="shared" si="4"/>
        <v>#DIV/0!</v>
      </c>
      <c r="M21" s="13" t="e">
        <f t="shared" si="5"/>
        <v>#DIV/0!</v>
      </c>
      <c r="N21" s="13" t="e">
        <f t="shared" si="6"/>
        <v>#DIV/0!</v>
      </c>
      <c r="O21" s="13" t="e">
        <f t="shared" si="7"/>
        <v>#DIV/0!</v>
      </c>
      <c r="P21" s="10" t="e">
        <f t="shared" si="8"/>
        <v>#DIV/0!</v>
      </c>
    </row>
    <row r="22" spans="1:16">
      <c r="A22" s="14">
        <v>1932</v>
      </c>
      <c r="B22" s="9" t="e">
        <f>'Posttax Min, Max, Mean'!P22</f>
        <v>#VALUE!</v>
      </c>
      <c r="C22" s="9" t="e">
        <f>'Posttax Min, Max, Mean'!Q22</f>
        <v>#DIV/0!</v>
      </c>
      <c r="D22" s="9" t="e">
        <f>'Posttax Min, Max, Mean'!R22</f>
        <v>#DIV/0!</v>
      </c>
      <c r="E22" s="10" t="e">
        <f t="shared" si="0"/>
        <v>#DIV/0!</v>
      </c>
      <c r="F22" s="10" t="e">
        <f t="shared" si="1"/>
        <v>#DIV/0!</v>
      </c>
      <c r="G22" s="9" t="e">
        <f t="shared" si="2"/>
        <v>#DIV/0!</v>
      </c>
      <c r="H22" s="9" t="e">
        <f t="shared" si="2"/>
        <v>#DIV/0!</v>
      </c>
      <c r="I22" s="11" t="e">
        <f t="shared" si="3"/>
        <v>#DIV/0!</v>
      </c>
      <c r="J22" s="11" t="e">
        <f t="shared" si="3"/>
        <v>#DIV/0!</v>
      </c>
      <c r="K22" s="12" t="e">
        <f t="shared" si="4"/>
        <v>#DIV/0!</v>
      </c>
      <c r="L22" s="12" t="e">
        <f t="shared" si="4"/>
        <v>#DIV/0!</v>
      </c>
      <c r="M22" s="13" t="e">
        <f t="shared" si="5"/>
        <v>#DIV/0!</v>
      </c>
      <c r="N22" s="13" t="e">
        <f t="shared" si="6"/>
        <v>#DIV/0!</v>
      </c>
      <c r="O22" s="13" t="e">
        <f t="shared" si="7"/>
        <v>#DIV/0!</v>
      </c>
      <c r="P22" s="10" t="e">
        <f t="shared" si="8"/>
        <v>#DIV/0!</v>
      </c>
    </row>
    <row r="23" spans="1:16">
      <c r="A23" s="14">
        <v>1933</v>
      </c>
      <c r="B23" s="9" t="e">
        <f>'Posttax Min, Max, Mean'!P23</f>
        <v>#VALUE!</v>
      </c>
      <c r="C23" s="9" t="e">
        <f>'Posttax Min, Max, Mean'!Q23</f>
        <v>#DIV/0!</v>
      </c>
      <c r="D23" s="9" t="e">
        <f>'Posttax Min, Max, Mean'!R23</f>
        <v>#DIV/0!</v>
      </c>
      <c r="E23" s="10" t="e">
        <f t="shared" si="0"/>
        <v>#DIV/0!</v>
      </c>
      <c r="F23" s="10" t="e">
        <f t="shared" si="1"/>
        <v>#DIV/0!</v>
      </c>
      <c r="G23" s="9" t="e">
        <f t="shared" si="2"/>
        <v>#DIV/0!</v>
      </c>
      <c r="H23" s="9" t="e">
        <f t="shared" si="2"/>
        <v>#DIV/0!</v>
      </c>
      <c r="I23" s="11" t="e">
        <f t="shared" si="3"/>
        <v>#DIV/0!</v>
      </c>
      <c r="J23" s="11" t="e">
        <f t="shared" si="3"/>
        <v>#DIV/0!</v>
      </c>
      <c r="K23" s="12" t="e">
        <f t="shared" si="4"/>
        <v>#DIV/0!</v>
      </c>
      <c r="L23" s="12" t="e">
        <f t="shared" si="4"/>
        <v>#DIV/0!</v>
      </c>
      <c r="M23" s="13" t="e">
        <f t="shared" si="5"/>
        <v>#DIV/0!</v>
      </c>
      <c r="N23" s="13" t="e">
        <f t="shared" si="6"/>
        <v>#DIV/0!</v>
      </c>
      <c r="O23" s="13" t="e">
        <f t="shared" si="7"/>
        <v>#DIV/0!</v>
      </c>
      <c r="P23" s="10" t="e">
        <f t="shared" si="8"/>
        <v>#DIV/0!</v>
      </c>
    </row>
    <row r="24" spans="1:16">
      <c r="A24" s="14">
        <v>1934</v>
      </c>
      <c r="B24" s="9" t="e">
        <f>'Posttax Min, Max, Mean'!P24</f>
        <v>#VALUE!</v>
      </c>
      <c r="C24" s="9" t="e">
        <f>'Posttax Min, Max, Mean'!Q24</f>
        <v>#DIV/0!</v>
      </c>
      <c r="D24" s="9" t="e">
        <f>'Posttax Min, Max, Mean'!R24</f>
        <v>#DIV/0!</v>
      </c>
      <c r="E24" s="10" t="e">
        <f t="shared" si="0"/>
        <v>#DIV/0!</v>
      </c>
      <c r="F24" s="10" t="e">
        <f t="shared" si="1"/>
        <v>#DIV/0!</v>
      </c>
      <c r="G24" s="9" t="e">
        <f t="shared" si="2"/>
        <v>#DIV/0!</v>
      </c>
      <c r="H24" s="9" t="e">
        <f t="shared" si="2"/>
        <v>#DIV/0!</v>
      </c>
      <c r="I24" s="11" t="e">
        <f t="shared" si="3"/>
        <v>#DIV/0!</v>
      </c>
      <c r="J24" s="11" t="e">
        <f t="shared" si="3"/>
        <v>#DIV/0!</v>
      </c>
      <c r="K24" s="12" t="e">
        <f t="shared" si="4"/>
        <v>#DIV/0!</v>
      </c>
      <c r="L24" s="12" t="e">
        <f t="shared" si="4"/>
        <v>#DIV/0!</v>
      </c>
      <c r="M24" s="13" t="e">
        <f t="shared" si="5"/>
        <v>#DIV/0!</v>
      </c>
      <c r="N24" s="13" t="e">
        <f t="shared" si="6"/>
        <v>#DIV/0!</v>
      </c>
      <c r="O24" s="13" t="e">
        <f t="shared" si="7"/>
        <v>#DIV/0!</v>
      </c>
      <c r="P24" s="10" t="e">
        <f t="shared" si="8"/>
        <v>#DIV/0!</v>
      </c>
    </row>
    <row r="25" spans="1:16">
      <c r="A25" s="14">
        <v>1935</v>
      </c>
      <c r="B25" s="9" t="e">
        <f>'Posttax Min, Max, Mean'!P25</f>
        <v>#VALUE!</v>
      </c>
      <c r="C25" s="9" t="e">
        <f>'Posttax Min, Max, Mean'!Q25</f>
        <v>#DIV/0!</v>
      </c>
      <c r="D25" s="9" t="e">
        <f>'Posttax Min, Max, Mean'!R25</f>
        <v>#DIV/0!</v>
      </c>
      <c r="E25" s="10" t="e">
        <f t="shared" si="0"/>
        <v>#DIV/0!</v>
      </c>
      <c r="F25" s="10" t="e">
        <f t="shared" si="1"/>
        <v>#DIV/0!</v>
      </c>
      <c r="G25" s="9" t="e">
        <f t="shared" si="2"/>
        <v>#DIV/0!</v>
      </c>
      <c r="H25" s="9" t="e">
        <f t="shared" si="2"/>
        <v>#DIV/0!</v>
      </c>
      <c r="I25" s="11" t="e">
        <f t="shared" si="3"/>
        <v>#DIV/0!</v>
      </c>
      <c r="J25" s="11" t="e">
        <f t="shared" si="3"/>
        <v>#DIV/0!</v>
      </c>
      <c r="K25" s="12" t="e">
        <f t="shared" si="4"/>
        <v>#DIV/0!</v>
      </c>
      <c r="L25" s="12" t="e">
        <f t="shared" si="4"/>
        <v>#DIV/0!</v>
      </c>
      <c r="M25" s="13" t="e">
        <f t="shared" si="5"/>
        <v>#DIV/0!</v>
      </c>
      <c r="N25" s="13" t="e">
        <f t="shared" si="6"/>
        <v>#DIV/0!</v>
      </c>
      <c r="O25" s="13" t="e">
        <f t="shared" si="7"/>
        <v>#DIV/0!</v>
      </c>
      <c r="P25" s="10" t="e">
        <f t="shared" si="8"/>
        <v>#DIV/0!</v>
      </c>
    </row>
    <row r="26" spans="1:16">
      <c r="A26" s="14">
        <v>1936</v>
      </c>
      <c r="B26" s="9" t="e">
        <f>'Posttax Min, Max, Mean'!P26</f>
        <v>#VALUE!</v>
      </c>
      <c r="C26" s="9" t="e">
        <f>'Posttax Min, Max, Mean'!Q26</f>
        <v>#DIV/0!</v>
      </c>
      <c r="D26" s="9" t="e">
        <f>'Posttax Min, Max, Mean'!R26</f>
        <v>#DIV/0!</v>
      </c>
      <c r="E26" s="10" t="e">
        <f t="shared" si="0"/>
        <v>#DIV/0!</v>
      </c>
      <c r="F26" s="10" t="e">
        <f t="shared" si="1"/>
        <v>#DIV/0!</v>
      </c>
      <c r="G26" s="9" t="e">
        <f t="shared" si="2"/>
        <v>#DIV/0!</v>
      </c>
      <c r="H26" s="9" t="e">
        <f t="shared" si="2"/>
        <v>#DIV/0!</v>
      </c>
      <c r="I26" s="11" t="e">
        <f t="shared" si="3"/>
        <v>#DIV/0!</v>
      </c>
      <c r="J26" s="11" t="e">
        <f t="shared" si="3"/>
        <v>#DIV/0!</v>
      </c>
      <c r="K26" s="12" t="e">
        <f t="shared" si="4"/>
        <v>#DIV/0!</v>
      </c>
      <c r="L26" s="12" t="e">
        <f t="shared" si="4"/>
        <v>#DIV/0!</v>
      </c>
      <c r="M26" s="13" t="e">
        <f t="shared" si="5"/>
        <v>#DIV/0!</v>
      </c>
      <c r="N26" s="13" t="e">
        <f t="shared" si="6"/>
        <v>#DIV/0!</v>
      </c>
      <c r="O26" s="13" t="e">
        <f t="shared" si="7"/>
        <v>#DIV/0!</v>
      </c>
      <c r="P26" s="10" t="e">
        <f t="shared" si="8"/>
        <v>#DIV/0!</v>
      </c>
    </row>
    <row r="27" spans="1:16">
      <c r="A27" s="14">
        <v>1937</v>
      </c>
      <c r="B27" s="9" t="e">
        <f>'Posttax Min, Max, Mean'!P27</f>
        <v>#VALUE!</v>
      </c>
      <c r="C27" s="9" t="e">
        <f>'Posttax Min, Max, Mean'!Q27</f>
        <v>#DIV/0!</v>
      </c>
      <c r="D27" s="9" t="e">
        <f>'Posttax Min, Max, Mean'!R27</f>
        <v>#DIV/0!</v>
      </c>
      <c r="E27" s="10" t="e">
        <f t="shared" si="0"/>
        <v>#DIV/0!</v>
      </c>
      <c r="F27" s="10" t="e">
        <f t="shared" si="1"/>
        <v>#DIV/0!</v>
      </c>
      <c r="G27" s="9" t="e">
        <f t="shared" si="2"/>
        <v>#DIV/0!</v>
      </c>
      <c r="H27" s="9" t="e">
        <f t="shared" si="2"/>
        <v>#DIV/0!</v>
      </c>
      <c r="I27" s="11" t="e">
        <f t="shared" si="3"/>
        <v>#DIV/0!</v>
      </c>
      <c r="J27" s="11" t="e">
        <f t="shared" si="3"/>
        <v>#DIV/0!</v>
      </c>
      <c r="K27" s="12" t="e">
        <f t="shared" si="4"/>
        <v>#DIV/0!</v>
      </c>
      <c r="L27" s="12" t="e">
        <f t="shared" si="4"/>
        <v>#DIV/0!</v>
      </c>
      <c r="M27" s="13" t="e">
        <f t="shared" si="5"/>
        <v>#DIV/0!</v>
      </c>
      <c r="N27" s="13" t="e">
        <f t="shared" si="6"/>
        <v>#DIV/0!</v>
      </c>
      <c r="O27" s="13" t="e">
        <f t="shared" si="7"/>
        <v>#DIV/0!</v>
      </c>
      <c r="P27" s="10" t="e">
        <f t="shared" si="8"/>
        <v>#DIV/0!</v>
      </c>
    </row>
    <row r="28" spans="1:16">
      <c r="A28" s="14">
        <v>1938</v>
      </c>
      <c r="B28" s="9" t="e">
        <f>'Posttax Min, Max, Mean'!P28</f>
        <v>#VALUE!</v>
      </c>
      <c r="C28" s="9" t="e">
        <f>'Posttax Min, Max, Mean'!Q28</f>
        <v>#DIV/0!</v>
      </c>
      <c r="D28" s="9" t="e">
        <f>'Posttax Min, Max, Mean'!R28</f>
        <v>#DIV/0!</v>
      </c>
      <c r="E28" s="10" t="e">
        <f t="shared" si="0"/>
        <v>#DIV/0!</v>
      </c>
      <c r="F28" s="10" t="e">
        <f t="shared" si="1"/>
        <v>#DIV/0!</v>
      </c>
      <c r="G28" s="9" t="e">
        <f t="shared" si="2"/>
        <v>#DIV/0!</v>
      </c>
      <c r="H28" s="9" t="e">
        <f t="shared" si="2"/>
        <v>#DIV/0!</v>
      </c>
      <c r="I28" s="11" t="e">
        <f t="shared" si="3"/>
        <v>#DIV/0!</v>
      </c>
      <c r="J28" s="11" t="e">
        <f t="shared" si="3"/>
        <v>#DIV/0!</v>
      </c>
      <c r="K28" s="12" t="e">
        <f t="shared" si="4"/>
        <v>#DIV/0!</v>
      </c>
      <c r="L28" s="12" t="e">
        <f t="shared" si="4"/>
        <v>#DIV/0!</v>
      </c>
      <c r="M28" s="13" t="e">
        <f t="shared" si="5"/>
        <v>#DIV/0!</v>
      </c>
      <c r="N28" s="13" t="e">
        <f t="shared" si="6"/>
        <v>#DIV/0!</v>
      </c>
      <c r="O28" s="13" t="e">
        <f t="shared" si="7"/>
        <v>#DIV/0!</v>
      </c>
      <c r="P28" s="10" t="e">
        <f t="shared" si="8"/>
        <v>#DIV/0!</v>
      </c>
    </row>
    <row r="29" spans="1:16">
      <c r="A29" s="14">
        <v>1939</v>
      </c>
      <c r="B29" s="9" t="e">
        <f>'Posttax Min, Max, Mean'!P29</f>
        <v>#VALUE!</v>
      </c>
      <c r="C29" s="9" t="e">
        <f>'Posttax Min, Max, Mean'!Q29</f>
        <v>#DIV/0!</v>
      </c>
      <c r="D29" s="9" t="e">
        <f>'Posttax Min, Max, Mean'!R29</f>
        <v>#DIV/0!</v>
      </c>
      <c r="E29" s="10" t="e">
        <f t="shared" si="0"/>
        <v>#DIV/0!</v>
      </c>
      <c r="F29" s="10" t="e">
        <f t="shared" si="1"/>
        <v>#DIV/0!</v>
      </c>
      <c r="G29" s="9" t="e">
        <f t="shared" si="2"/>
        <v>#DIV/0!</v>
      </c>
      <c r="H29" s="9" t="e">
        <f t="shared" si="2"/>
        <v>#DIV/0!</v>
      </c>
      <c r="I29" s="11" t="e">
        <f t="shared" si="3"/>
        <v>#DIV/0!</v>
      </c>
      <c r="J29" s="11" t="e">
        <f t="shared" si="3"/>
        <v>#DIV/0!</v>
      </c>
      <c r="K29" s="12" t="e">
        <f t="shared" si="4"/>
        <v>#DIV/0!</v>
      </c>
      <c r="L29" s="12" t="e">
        <f t="shared" si="4"/>
        <v>#DIV/0!</v>
      </c>
      <c r="M29" s="13" t="e">
        <f t="shared" si="5"/>
        <v>#DIV/0!</v>
      </c>
      <c r="N29" s="13" t="e">
        <f t="shared" si="6"/>
        <v>#DIV/0!</v>
      </c>
      <c r="O29" s="13" t="e">
        <f t="shared" si="7"/>
        <v>#DIV/0!</v>
      </c>
      <c r="P29" s="10" t="e">
        <f t="shared" si="8"/>
        <v>#DIV/0!</v>
      </c>
    </row>
    <row r="30" spans="1:16">
      <c r="A30" s="14">
        <v>1940</v>
      </c>
      <c r="B30" s="9" t="e">
        <f>'Posttax Min, Max, Mean'!P30</f>
        <v>#VALUE!</v>
      </c>
      <c r="C30" s="9" t="e">
        <f>'Posttax Min, Max, Mean'!Q30</f>
        <v>#DIV/0!</v>
      </c>
      <c r="D30" s="9" t="e">
        <f>'Posttax Min, Max, Mean'!R30</f>
        <v>#DIV/0!</v>
      </c>
      <c r="E30" s="10" t="e">
        <f t="shared" si="0"/>
        <v>#DIV/0!</v>
      </c>
      <c r="F30" s="10" t="e">
        <f t="shared" si="1"/>
        <v>#DIV/0!</v>
      </c>
      <c r="G30" s="9" t="e">
        <f t="shared" si="2"/>
        <v>#DIV/0!</v>
      </c>
      <c r="H30" s="9" t="e">
        <f t="shared" si="2"/>
        <v>#DIV/0!</v>
      </c>
      <c r="I30" s="11" t="e">
        <f t="shared" si="3"/>
        <v>#DIV/0!</v>
      </c>
      <c r="J30" s="11" t="e">
        <f t="shared" si="3"/>
        <v>#DIV/0!</v>
      </c>
      <c r="K30" s="12" t="e">
        <f t="shared" si="4"/>
        <v>#DIV/0!</v>
      </c>
      <c r="L30" s="12" t="e">
        <f t="shared" si="4"/>
        <v>#DIV/0!</v>
      </c>
      <c r="M30" s="13" t="e">
        <f t="shared" si="5"/>
        <v>#DIV/0!</v>
      </c>
      <c r="N30" s="13" t="e">
        <f t="shared" si="6"/>
        <v>#DIV/0!</v>
      </c>
      <c r="O30" s="13" t="e">
        <f t="shared" si="7"/>
        <v>#DIV/0!</v>
      </c>
      <c r="P30" s="10" t="e">
        <f t="shared" si="8"/>
        <v>#DIV/0!</v>
      </c>
    </row>
    <row r="31" spans="1:16">
      <c r="A31" s="14">
        <v>1941</v>
      </c>
      <c r="B31" s="9" t="e">
        <f>'Posttax Min, Max, Mean'!P31</f>
        <v>#VALUE!</v>
      </c>
      <c r="C31" s="9" t="e">
        <f>'Posttax Min, Max, Mean'!Q31</f>
        <v>#DIV/0!</v>
      </c>
      <c r="D31" s="9" t="e">
        <f>'Posttax Min, Max, Mean'!R31</f>
        <v>#DIV/0!</v>
      </c>
      <c r="E31" s="10" t="e">
        <f t="shared" si="0"/>
        <v>#DIV/0!</v>
      </c>
      <c r="F31" s="10" t="e">
        <f t="shared" si="1"/>
        <v>#DIV/0!</v>
      </c>
      <c r="G31" s="9" t="e">
        <f t="shared" si="2"/>
        <v>#DIV/0!</v>
      </c>
      <c r="H31" s="9" t="e">
        <f t="shared" si="2"/>
        <v>#DIV/0!</v>
      </c>
      <c r="I31" s="11" t="e">
        <f t="shared" si="3"/>
        <v>#DIV/0!</v>
      </c>
      <c r="J31" s="11" t="e">
        <f t="shared" si="3"/>
        <v>#DIV/0!</v>
      </c>
      <c r="K31" s="12" t="e">
        <f t="shared" si="4"/>
        <v>#DIV/0!</v>
      </c>
      <c r="L31" s="12" t="e">
        <f t="shared" si="4"/>
        <v>#DIV/0!</v>
      </c>
      <c r="M31" s="13" t="e">
        <f t="shared" si="5"/>
        <v>#DIV/0!</v>
      </c>
      <c r="N31" s="13" t="e">
        <f t="shared" si="6"/>
        <v>#DIV/0!</v>
      </c>
      <c r="O31" s="13" t="e">
        <f t="shared" si="7"/>
        <v>#DIV/0!</v>
      </c>
      <c r="P31" s="10" t="e">
        <f t="shared" si="8"/>
        <v>#DIV/0!</v>
      </c>
    </row>
    <row r="32" spans="1:16">
      <c r="A32" s="14">
        <v>1942</v>
      </c>
      <c r="B32" s="9" t="e">
        <f>'Posttax Min, Max, Mean'!P32</f>
        <v>#VALUE!</v>
      </c>
      <c r="C32" s="9" t="e">
        <f>'Posttax Min, Max, Mean'!Q32</f>
        <v>#DIV/0!</v>
      </c>
      <c r="D32" s="9" t="e">
        <f>'Posttax Min, Max, Mean'!R32</f>
        <v>#DIV/0!</v>
      </c>
      <c r="E32" s="10" t="e">
        <f t="shared" si="0"/>
        <v>#DIV/0!</v>
      </c>
      <c r="F32" s="10" t="e">
        <f t="shared" si="1"/>
        <v>#DIV/0!</v>
      </c>
      <c r="G32" s="9" t="e">
        <f t="shared" si="2"/>
        <v>#DIV/0!</v>
      </c>
      <c r="H32" s="9" t="e">
        <f t="shared" si="2"/>
        <v>#DIV/0!</v>
      </c>
      <c r="I32" s="11" t="e">
        <f t="shared" si="3"/>
        <v>#DIV/0!</v>
      </c>
      <c r="J32" s="11" t="e">
        <f t="shared" si="3"/>
        <v>#DIV/0!</v>
      </c>
      <c r="K32" s="12" t="e">
        <f t="shared" si="4"/>
        <v>#DIV/0!</v>
      </c>
      <c r="L32" s="12" t="e">
        <f t="shared" si="4"/>
        <v>#DIV/0!</v>
      </c>
      <c r="M32" s="13" t="e">
        <f t="shared" si="5"/>
        <v>#DIV/0!</v>
      </c>
      <c r="N32" s="13" t="e">
        <f t="shared" si="6"/>
        <v>#DIV/0!</v>
      </c>
      <c r="O32" s="13" t="e">
        <f t="shared" si="7"/>
        <v>#DIV/0!</v>
      </c>
      <c r="P32" s="10" t="e">
        <f t="shared" si="8"/>
        <v>#DIV/0!</v>
      </c>
    </row>
    <row r="33" spans="1:16">
      <c r="A33" s="14">
        <v>1943</v>
      </c>
      <c r="B33" s="9" t="e">
        <f>'Posttax Min, Max, Mean'!P33</f>
        <v>#VALUE!</v>
      </c>
      <c r="C33" s="9" t="e">
        <f>'Posttax Min, Max, Mean'!Q33</f>
        <v>#DIV/0!</v>
      </c>
      <c r="D33" s="9" t="e">
        <f>'Posttax Min, Max, Mean'!R33</f>
        <v>#DIV/0!</v>
      </c>
      <c r="E33" s="10" t="e">
        <f t="shared" si="0"/>
        <v>#DIV/0!</v>
      </c>
      <c r="F33" s="10" t="e">
        <f t="shared" si="1"/>
        <v>#DIV/0!</v>
      </c>
      <c r="G33" s="9" t="e">
        <f t="shared" si="2"/>
        <v>#DIV/0!</v>
      </c>
      <c r="H33" s="9" t="e">
        <f t="shared" si="2"/>
        <v>#DIV/0!</v>
      </c>
      <c r="I33" s="11" t="e">
        <f t="shared" si="3"/>
        <v>#DIV/0!</v>
      </c>
      <c r="J33" s="11" t="e">
        <f t="shared" si="3"/>
        <v>#DIV/0!</v>
      </c>
      <c r="K33" s="12" t="e">
        <f t="shared" si="4"/>
        <v>#DIV/0!</v>
      </c>
      <c r="L33" s="12" t="e">
        <f t="shared" si="4"/>
        <v>#DIV/0!</v>
      </c>
      <c r="M33" s="13" t="e">
        <f t="shared" si="5"/>
        <v>#DIV/0!</v>
      </c>
      <c r="N33" s="13" t="e">
        <f t="shared" si="6"/>
        <v>#DIV/0!</v>
      </c>
      <c r="O33" s="13" t="e">
        <f t="shared" si="7"/>
        <v>#DIV/0!</v>
      </c>
      <c r="P33" s="10" t="e">
        <f t="shared" si="8"/>
        <v>#DIV/0!</v>
      </c>
    </row>
    <row r="34" spans="1:16">
      <c r="A34" s="14">
        <v>1944</v>
      </c>
      <c r="B34" s="9" t="e">
        <f>'Posttax Min, Max, Mean'!P34</f>
        <v>#VALUE!</v>
      </c>
      <c r="C34" s="9" t="e">
        <f>'Posttax Min, Max, Mean'!Q34</f>
        <v>#DIV/0!</v>
      </c>
      <c r="D34" s="9" t="e">
        <f>'Posttax Min, Max, Mean'!R34</f>
        <v>#DIV/0!</v>
      </c>
      <c r="E34" s="10" t="e">
        <f t="shared" si="0"/>
        <v>#DIV/0!</v>
      </c>
      <c r="F34" s="10" t="e">
        <f t="shared" si="1"/>
        <v>#DIV/0!</v>
      </c>
      <c r="G34" s="9" t="e">
        <f t="shared" si="2"/>
        <v>#DIV/0!</v>
      </c>
      <c r="H34" s="9" t="e">
        <f t="shared" si="2"/>
        <v>#DIV/0!</v>
      </c>
      <c r="I34" s="11" t="e">
        <f t="shared" si="3"/>
        <v>#DIV/0!</v>
      </c>
      <c r="J34" s="11" t="e">
        <f t="shared" si="3"/>
        <v>#DIV/0!</v>
      </c>
      <c r="K34" s="12" t="e">
        <f t="shared" si="4"/>
        <v>#DIV/0!</v>
      </c>
      <c r="L34" s="12" t="e">
        <f t="shared" si="4"/>
        <v>#DIV/0!</v>
      </c>
      <c r="M34" s="13" t="e">
        <f t="shared" si="5"/>
        <v>#DIV/0!</v>
      </c>
      <c r="N34" s="13" t="e">
        <f t="shared" si="6"/>
        <v>#DIV/0!</v>
      </c>
      <c r="O34" s="13" t="e">
        <f t="shared" si="7"/>
        <v>#DIV/0!</v>
      </c>
      <c r="P34" s="10" t="e">
        <f t="shared" si="8"/>
        <v>#DIV/0!</v>
      </c>
    </row>
    <row r="35" spans="1:16">
      <c r="A35" s="14">
        <v>1945</v>
      </c>
      <c r="B35" s="9" t="e">
        <f>'Posttax Min, Max, Mean'!P35</f>
        <v>#VALUE!</v>
      </c>
      <c r="C35" s="9" t="e">
        <f>'Posttax Min, Max, Mean'!Q35</f>
        <v>#DIV/0!</v>
      </c>
      <c r="D35" s="9" t="e">
        <f>'Posttax Min, Max, Mean'!R35</f>
        <v>#DIV/0!</v>
      </c>
      <c r="E35" s="10" t="e">
        <f t="shared" si="0"/>
        <v>#DIV/0!</v>
      </c>
      <c r="F35" s="10" t="e">
        <f t="shared" si="1"/>
        <v>#DIV/0!</v>
      </c>
      <c r="G35" s="9" t="e">
        <f t="shared" si="2"/>
        <v>#DIV/0!</v>
      </c>
      <c r="H35" s="9" t="e">
        <f t="shared" si="2"/>
        <v>#DIV/0!</v>
      </c>
      <c r="I35" s="11" t="e">
        <f t="shared" si="3"/>
        <v>#DIV/0!</v>
      </c>
      <c r="J35" s="11" t="e">
        <f t="shared" si="3"/>
        <v>#DIV/0!</v>
      </c>
      <c r="K35" s="12" t="e">
        <f t="shared" si="4"/>
        <v>#DIV/0!</v>
      </c>
      <c r="L35" s="12" t="e">
        <f t="shared" si="4"/>
        <v>#DIV/0!</v>
      </c>
      <c r="M35" s="13" t="e">
        <f t="shared" si="5"/>
        <v>#DIV/0!</v>
      </c>
      <c r="N35" s="13" t="e">
        <f t="shared" si="6"/>
        <v>#DIV/0!</v>
      </c>
      <c r="O35" s="13" t="e">
        <f t="shared" si="7"/>
        <v>#DIV/0!</v>
      </c>
      <c r="P35" s="10" t="e">
        <f t="shared" si="8"/>
        <v>#DIV/0!</v>
      </c>
    </row>
    <row r="36" spans="1:16">
      <c r="A36" s="14">
        <v>1946</v>
      </c>
      <c r="B36" s="9" t="e">
        <f>'Posttax Min, Max, Mean'!P36</f>
        <v>#VALUE!</v>
      </c>
      <c r="C36" s="9" t="e">
        <f>'Posttax Min, Max, Mean'!Q36</f>
        <v>#DIV/0!</v>
      </c>
      <c r="D36" s="9" t="e">
        <f>'Posttax Min, Max, Mean'!R36</f>
        <v>#DIV/0!</v>
      </c>
      <c r="E36" s="10" t="e">
        <f t="shared" si="0"/>
        <v>#DIV/0!</v>
      </c>
      <c r="F36" s="10" t="e">
        <f t="shared" si="1"/>
        <v>#DIV/0!</v>
      </c>
      <c r="G36" s="9" t="e">
        <f t="shared" ref="G36:H67" si="9">_xlfn.LOGNORM.INV(G$2,$E36,$F36)</f>
        <v>#DIV/0!</v>
      </c>
      <c r="H36" s="9" t="e">
        <f t="shared" si="9"/>
        <v>#DIV/0!</v>
      </c>
      <c r="I36" s="11" t="e">
        <f t="shared" si="3"/>
        <v>#DIV/0!</v>
      </c>
      <c r="J36" s="11" t="e">
        <f t="shared" si="3"/>
        <v>#DIV/0!</v>
      </c>
      <c r="K36" s="12" t="e">
        <f t="shared" si="4"/>
        <v>#DIV/0!</v>
      </c>
      <c r="L36" s="12" t="e">
        <f t="shared" si="4"/>
        <v>#DIV/0!</v>
      </c>
      <c r="M36" s="13" t="e">
        <f t="shared" si="5"/>
        <v>#DIV/0!</v>
      </c>
      <c r="N36" s="13" t="e">
        <f t="shared" si="6"/>
        <v>#DIV/0!</v>
      </c>
      <c r="O36" s="13" t="e">
        <f t="shared" si="7"/>
        <v>#DIV/0!</v>
      </c>
      <c r="P36" s="10" t="e">
        <f t="shared" si="8"/>
        <v>#DIV/0!</v>
      </c>
    </row>
    <row r="37" spans="1:16">
      <c r="A37" s="14">
        <v>1947</v>
      </c>
      <c r="B37" s="9" t="e">
        <f>'Posttax Min, Max, Mean'!P37</f>
        <v>#VALUE!</v>
      </c>
      <c r="C37" s="9" t="e">
        <f>'Posttax Min, Max, Mean'!Q37</f>
        <v>#DIV/0!</v>
      </c>
      <c r="D37" s="9" t="e">
        <f>'Posttax Min, Max, Mean'!R37</f>
        <v>#DIV/0!</v>
      </c>
      <c r="E37" s="10" t="e">
        <f t="shared" si="0"/>
        <v>#DIV/0!</v>
      </c>
      <c r="F37" s="10" t="e">
        <f t="shared" si="1"/>
        <v>#DIV/0!</v>
      </c>
      <c r="G37" s="9" t="e">
        <f t="shared" si="9"/>
        <v>#DIV/0!</v>
      </c>
      <c r="H37" s="9" t="e">
        <f t="shared" si="9"/>
        <v>#DIV/0!</v>
      </c>
      <c r="I37" s="11" t="e">
        <f t="shared" si="3"/>
        <v>#DIV/0!</v>
      </c>
      <c r="J37" s="11" t="e">
        <f t="shared" si="3"/>
        <v>#DIV/0!</v>
      </c>
      <c r="K37" s="12" t="e">
        <f t="shared" si="4"/>
        <v>#DIV/0!</v>
      </c>
      <c r="L37" s="12" t="e">
        <f t="shared" si="4"/>
        <v>#DIV/0!</v>
      </c>
      <c r="M37" s="13" t="e">
        <f t="shared" si="5"/>
        <v>#DIV/0!</v>
      </c>
      <c r="N37" s="13" t="e">
        <f t="shared" si="6"/>
        <v>#DIV/0!</v>
      </c>
      <c r="O37" s="13" t="e">
        <f t="shared" si="7"/>
        <v>#DIV/0!</v>
      </c>
      <c r="P37" s="10" t="e">
        <f t="shared" si="8"/>
        <v>#DIV/0!</v>
      </c>
    </row>
    <row r="38" spans="1:16">
      <c r="A38" s="14">
        <v>1948</v>
      </c>
      <c r="B38" s="9" t="e">
        <f>'Posttax Min, Max, Mean'!P38</f>
        <v>#VALUE!</v>
      </c>
      <c r="C38" s="9" t="e">
        <f>'Posttax Min, Max, Mean'!Q38</f>
        <v>#DIV/0!</v>
      </c>
      <c r="D38" s="9" t="e">
        <f>'Posttax Min, Max, Mean'!R38</f>
        <v>#DIV/0!</v>
      </c>
      <c r="E38" s="10" t="e">
        <f t="shared" si="0"/>
        <v>#DIV/0!</v>
      </c>
      <c r="F38" s="10" t="e">
        <f t="shared" si="1"/>
        <v>#DIV/0!</v>
      </c>
      <c r="G38" s="9" t="e">
        <f t="shared" si="9"/>
        <v>#DIV/0!</v>
      </c>
      <c r="H38" s="9" t="e">
        <f t="shared" si="9"/>
        <v>#DIV/0!</v>
      </c>
      <c r="I38" s="11" t="e">
        <f t="shared" si="3"/>
        <v>#DIV/0!</v>
      </c>
      <c r="J38" s="11" t="e">
        <f t="shared" si="3"/>
        <v>#DIV/0!</v>
      </c>
      <c r="K38" s="12" t="e">
        <f t="shared" si="4"/>
        <v>#DIV/0!</v>
      </c>
      <c r="L38" s="12" t="e">
        <f t="shared" si="4"/>
        <v>#DIV/0!</v>
      </c>
      <c r="M38" s="13" t="e">
        <f t="shared" si="5"/>
        <v>#DIV/0!</v>
      </c>
      <c r="N38" s="13" t="e">
        <f t="shared" si="6"/>
        <v>#DIV/0!</v>
      </c>
      <c r="O38" s="13" t="e">
        <f t="shared" si="7"/>
        <v>#DIV/0!</v>
      </c>
      <c r="P38" s="10" t="e">
        <f t="shared" si="8"/>
        <v>#DIV/0!</v>
      </c>
    </row>
    <row r="39" spans="1:16">
      <c r="A39" s="14">
        <v>1949</v>
      </c>
      <c r="B39" s="9" t="e">
        <f>'Posttax Min, Max, Mean'!P39</f>
        <v>#VALUE!</v>
      </c>
      <c r="C39" s="9" t="e">
        <f>'Posttax Min, Max, Mean'!Q39</f>
        <v>#DIV/0!</v>
      </c>
      <c r="D39" s="9" t="e">
        <f>'Posttax Min, Max, Mean'!R39</f>
        <v>#DIV/0!</v>
      </c>
      <c r="E39" s="10" t="e">
        <f t="shared" si="0"/>
        <v>#DIV/0!</v>
      </c>
      <c r="F39" s="10" t="e">
        <f t="shared" si="1"/>
        <v>#DIV/0!</v>
      </c>
      <c r="G39" s="9" t="e">
        <f t="shared" si="9"/>
        <v>#DIV/0!</v>
      </c>
      <c r="H39" s="9" t="e">
        <f t="shared" si="9"/>
        <v>#DIV/0!</v>
      </c>
      <c r="I39" s="11" t="e">
        <f t="shared" si="3"/>
        <v>#DIV/0!</v>
      </c>
      <c r="J39" s="11" t="e">
        <f t="shared" si="3"/>
        <v>#DIV/0!</v>
      </c>
      <c r="K39" s="12" t="e">
        <f t="shared" si="4"/>
        <v>#DIV/0!</v>
      </c>
      <c r="L39" s="12" t="e">
        <f t="shared" si="4"/>
        <v>#DIV/0!</v>
      </c>
      <c r="M39" s="13" t="e">
        <f t="shared" si="5"/>
        <v>#DIV/0!</v>
      </c>
      <c r="N39" s="13" t="e">
        <f t="shared" si="6"/>
        <v>#DIV/0!</v>
      </c>
      <c r="O39" s="13" t="e">
        <f t="shared" si="7"/>
        <v>#DIV/0!</v>
      </c>
      <c r="P39" s="10" t="e">
        <f t="shared" si="8"/>
        <v>#DIV/0!</v>
      </c>
    </row>
    <row r="40" spans="1:16">
      <c r="A40" s="14">
        <v>1950</v>
      </c>
      <c r="B40" s="9" t="e">
        <f>'Posttax Min, Max, Mean'!P40</f>
        <v>#VALUE!</v>
      </c>
      <c r="C40" s="9" t="e">
        <f>'Posttax Min, Max, Mean'!Q40</f>
        <v>#DIV/0!</v>
      </c>
      <c r="D40" s="9" t="e">
        <f>'Posttax Min, Max, Mean'!R40</f>
        <v>#DIV/0!</v>
      </c>
      <c r="E40" s="10" t="e">
        <f t="shared" si="0"/>
        <v>#DIV/0!</v>
      </c>
      <c r="F40" s="10" t="e">
        <f t="shared" si="1"/>
        <v>#DIV/0!</v>
      </c>
      <c r="G40" s="9" t="e">
        <f t="shared" si="9"/>
        <v>#DIV/0!</v>
      </c>
      <c r="H40" s="9" t="e">
        <f t="shared" si="9"/>
        <v>#DIV/0!</v>
      </c>
      <c r="I40" s="11" t="e">
        <f t="shared" si="3"/>
        <v>#DIV/0!</v>
      </c>
      <c r="J40" s="11" t="e">
        <f t="shared" si="3"/>
        <v>#DIV/0!</v>
      </c>
      <c r="K40" s="12" t="e">
        <f t="shared" si="4"/>
        <v>#DIV/0!</v>
      </c>
      <c r="L40" s="12" t="e">
        <f t="shared" si="4"/>
        <v>#DIV/0!</v>
      </c>
      <c r="M40" s="13" t="e">
        <f t="shared" si="5"/>
        <v>#DIV/0!</v>
      </c>
      <c r="N40" s="13" t="e">
        <f t="shared" si="6"/>
        <v>#DIV/0!</v>
      </c>
      <c r="O40" s="13" t="e">
        <f t="shared" si="7"/>
        <v>#DIV/0!</v>
      </c>
      <c r="P40" s="10" t="e">
        <f t="shared" si="8"/>
        <v>#DIV/0!</v>
      </c>
    </row>
    <row r="41" spans="1:16">
      <c r="A41" s="14">
        <v>1951</v>
      </c>
      <c r="B41" s="9" t="e">
        <f>'Posttax Min, Max, Mean'!P41</f>
        <v>#VALUE!</v>
      </c>
      <c r="C41" s="9" t="e">
        <f>'Posttax Min, Max, Mean'!Q41</f>
        <v>#DIV/0!</v>
      </c>
      <c r="D41" s="9" t="e">
        <f>'Posttax Min, Max, Mean'!R41</f>
        <v>#DIV/0!</v>
      </c>
      <c r="E41" s="10" t="e">
        <f t="shared" si="0"/>
        <v>#DIV/0!</v>
      </c>
      <c r="F41" s="10" t="e">
        <f t="shared" si="1"/>
        <v>#DIV/0!</v>
      </c>
      <c r="G41" s="9" t="e">
        <f t="shared" si="9"/>
        <v>#DIV/0!</v>
      </c>
      <c r="H41" s="9" t="e">
        <f t="shared" si="9"/>
        <v>#DIV/0!</v>
      </c>
      <c r="I41" s="11" t="e">
        <f t="shared" si="3"/>
        <v>#DIV/0!</v>
      </c>
      <c r="J41" s="11" t="e">
        <f t="shared" si="3"/>
        <v>#DIV/0!</v>
      </c>
      <c r="K41" s="12" t="e">
        <f t="shared" si="4"/>
        <v>#DIV/0!</v>
      </c>
      <c r="L41" s="12" t="e">
        <f t="shared" si="4"/>
        <v>#DIV/0!</v>
      </c>
      <c r="M41" s="13" t="e">
        <f t="shared" si="5"/>
        <v>#DIV/0!</v>
      </c>
      <c r="N41" s="13" t="e">
        <f t="shared" si="6"/>
        <v>#DIV/0!</v>
      </c>
      <c r="O41" s="13" t="e">
        <f t="shared" si="7"/>
        <v>#DIV/0!</v>
      </c>
      <c r="P41" s="10" t="e">
        <f t="shared" si="8"/>
        <v>#DIV/0!</v>
      </c>
    </row>
    <row r="42" spans="1:16">
      <c r="A42" s="14">
        <v>1952</v>
      </c>
      <c r="B42" s="9" t="e">
        <f>'Posttax Min, Max, Mean'!P42</f>
        <v>#VALUE!</v>
      </c>
      <c r="C42" s="9" t="e">
        <f>'Posttax Min, Max, Mean'!Q42</f>
        <v>#DIV/0!</v>
      </c>
      <c r="D42" s="9" t="e">
        <f>'Posttax Min, Max, Mean'!R42</f>
        <v>#DIV/0!</v>
      </c>
      <c r="E42" s="10" t="e">
        <f t="shared" si="0"/>
        <v>#DIV/0!</v>
      </c>
      <c r="F42" s="10" t="e">
        <f t="shared" si="1"/>
        <v>#DIV/0!</v>
      </c>
      <c r="G42" s="9" t="e">
        <f t="shared" si="9"/>
        <v>#DIV/0!</v>
      </c>
      <c r="H42" s="9" t="e">
        <f t="shared" si="9"/>
        <v>#DIV/0!</v>
      </c>
      <c r="I42" s="11" t="e">
        <f t="shared" si="3"/>
        <v>#DIV/0!</v>
      </c>
      <c r="J42" s="11" t="e">
        <f t="shared" si="3"/>
        <v>#DIV/0!</v>
      </c>
      <c r="K42" s="12" t="e">
        <f t="shared" si="4"/>
        <v>#DIV/0!</v>
      </c>
      <c r="L42" s="12" t="e">
        <f t="shared" si="4"/>
        <v>#DIV/0!</v>
      </c>
      <c r="M42" s="13" t="e">
        <f t="shared" si="5"/>
        <v>#DIV/0!</v>
      </c>
      <c r="N42" s="13" t="e">
        <f t="shared" si="6"/>
        <v>#DIV/0!</v>
      </c>
      <c r="O42" s="13" t="e">
        <f t="shared" si="7"/>
        <v>#DIV/0!</v>
      </c>
      <c r="P42" s="10" t="e">
        <f t="shared" si="8"/>
        <v>#DIV/0!</v>
      </c>
    </row>
    <row r="43" spans="1:16">
      <c r="A43" s="14">
        <v>1953</v>
      </c>
      <c r="B43" s="9" t="e">
        <f>'Posttax Min, Max, Mean'!P43</f>
        <v>#VALUE!</v>
      </c>
      <c r="C43" s="9" t="e">
        <f>'Posttax Min, Max, Mean'!Q43</f>
        <v>#DIV/0!</v>
      </c>
      <c r="D43" s="9" t="e">
        <f>'Posttax Min, Max, Mean'!R43</f>
        <v>#DIV/0!</v>
      </c>
      <c r="E43" s="10" t="e">
        <f t="shared" si="0"/>
        <v>#DIV/0!</v>
      </c>
      <c r="F43" s="10" t="e">
        <f t="shared" si="1"/>
        <v>#DIV/0!</v>
      </c>
      <c r="G43" s="9" t="e">
        <f t="shared" si="9"/>
        <v>#DIV/0!</v>
      </c>
      <c r="H43" s="9" t="e">
        <f t="shared" si="9"/>
        <v>#DIV/0!</v>
      </c>
      <c r="I43" s="11" t="e">
        <f t="shared" si="3"/>
        <v>#DIV/0!</v>
      </c>
      <c r="J43" s="11" t="e">
        <f t="shared" si="3"/>
        <v>#DIV/0!</v>
      </c>
      <c r="K43" s="12" t="e">
        <f t="shared" si="4"/>
        <v>#DIV/0!</v>
      </c>
      <c r="L43" s="12" t="e">
        <f t="shared" si="4"/>
        <v>#DIV/0!</v>
      </c>
      <c r="M43" s="13" t="e">
        <f t="shared" si="5"/>
        <v>#DIV/0!</v>
      </c>
      <c r="N43" s="13" t="e">
        <f t="shared" si="6"/>
        <v>#DIV/0!</v>
      </c>
      <c r="O43" s="13" t="e">
        <f t="shared" si="7"/>
        <v>#DIV/0!</v>
      </c>
      <c r="P43" s="10" t="e">
        <f t="shared" si="8"/>
        <v>#DIV/0!</v>
      </c>
    </row>
    <row r="44" spans="1:16">
      <c r="A44" s="14">
        <v>1954</v>
      </c>
      <c r="B44" s="9" t="e">
        <f>'Posttax Min, Max, Mean'!P44</f>
        <v>#VALUE!</v>
      </c>
      <c r="C44" s="9" t="e">
        <f>'Posttax Min, Max, Mean'!Q44</f>
        <v>#N/A</v>
      </c>
      <c r="D44" s="9" t="e">
        <f>'Posttax Min, Max, Mean'!R44</f>
        <v>#N/A</v>
      </c>
      <c r="E44" s="10" t="e">
        <f t="shared" si="0"/>
        <v>#N/A</v>
      </c>
      <c r="F44" s="10" t="e">
        <f t="shared" si="1"/>
        <v>#N/A</v>
      </c>
      <c r="G44" s="9" t="e">
        <f t="shared" si="9"/>
        <v>#N/A</v>
      </c>
      <c r="H44" s="9" t="e">
        <f t="shared" si="9"/>
        <v>#N/A</v>
      </c>
      <c r="I44" s="11" t="e">
        <f t="shared" si="3"/>
        <v>#N/A</v>
      </c>
      <c r="J44" s="11" t="e">
        <f t="shared" si="3"/>
        <v>#N/A</v>
      </c>
      <c r="K44" s="12" t="e">
        <f t="shared" si="4"/>
        <v>#N/A</v>
      </c>
      <c r="L44" s="12" t="e">
        <f t="shared" si="4"/>
        <v>#N/A</v>
      </c>
      <c r="M44" s="13" t="e">
        <f t="shared" si="5"/>
        <v>#N/A</v>
      </c>
      <c r="N44" s="13" t="e">
        <f t="shared" si="6"/>
        <v>#N/A</v>
      </c>
      <c r="O44" s="13" t="e">
        <f t="shared" si="7"/>
        <v>#N/A</v>
      </c>
      <c r="P44" s="10" t="e">
        <f t="shared" si="8"/>
        <v>#N/A</v>
      </c>
    </row>
    <row r="45" spans="1:16">
      <c r="A45" s="14">
        <v>1955</v>
      </c>
      <c r="B45" s="9" t="e">
        <f>'Posttax Min, Max, Mean'!P45</f>
        <v>#VALUE!</v>
      </c>
      <c r="C45" s="9" t="e">
        <f>'Posttax Min, Max, Mean'!Q45</f>
        <v>#N/A</v>
      </c>
      <c r="D45" s="9" t="e">
        <f>'Posttax Min, Max, Mean'!R45</f>
        <v>#N/A</v>
      </c>
      <c r="E45" s="10" t="e">
        <f t="shared" si="0"/>
        <v>#N/A</v>
      </c>
      <c r="F45" s="10" t="e">
        <f t="shared" si="1"/>
        <v>#N/A</v>
      </c>
      <c r="G45" s="9" t="e">
        <f t="shared" si="9"/>
        <v>#N/A</v>
      </c>
      <c r="H45" s="9" t="e">
        <f t="shared" si="9"/>
        <v>#N/A</v>
      </c>
      <c r="I45" s="11" t="e">
        <f t="shared" si="3"/>
        <v>#N/A</v>
      </c>
      <c r="J45" s="11" t="e">
        <f t="shared" si="3"/>
        <v>#N/A</v>
      </c>
      <c r="K45" s="12" t="e">
        <f t="shared" si="4"/>
        <v>#N/A</v>
      </c>
      <c r="L45" s="12" t="e">
        <f t="shared" si="4"/>
        <v>#N/A</v>
      </c>
      <c r="M45" s="13" t="e">
        <f t="shared" si="5"/>
        <v>#N/A</v>
      </c>
      <c r="N45" s="13" t="e">
        <f t="shared" si="6"/>
        <v>#N/A</v>
      </c>
      <c r="O45" s="13" t="e">
        <f t="shared" si="7"/>
        <v>#N/A</v>
      </c>
      <c r="P45" s="10" t="e">
        <f t="shared" si="8"/>
        <v>#N/A</v>
      </c>
    </row>
    <row r="46" spans="1:16">
      <c r="A46" s="14">
        <v>1956</v>
      </c>
      <c r="B46" s="9" t="e">
        <f>'Posttax Min, Max, Mean'!P46</f>
        <v>#VALUE!</v>
      </c>
      <c r="C46" s="9" t="e">
        <f>'Posttax Min, Max, Mean'!Q46</f>
        <v>#N/A</v>
      </c>
      <c r="D46" s="9" t="e">
        <f>'Posttax Min, Max, Mean'!R46</f>
        <v>#N/A</v>
      </c>
      <c r="E46" s="10" t="e">
        <f t="shared" si="0"/>
        <v>#N/A</v>
      </c>
      <c r="F46" s="10" t="e">
        <f t="shared" si="1"/>
        <v>#N/A</v>
      </c>
      <c r="G46" s="9" t="e">
        <f t="shared" si="9"/>
        <v>#N/A</v>
      </c>
      <c r="H46" s="9" t="e">
        <f t="shared" si="9"/>
        <v>#N/A</v>
      </c>
      <c r="I46" s="11" t="e">
        <f t="shared" si="3"/>
        <v>#N/A</v>
      </c>
      <c r="J46" s="11" t="e">
        <f t="shared" si="3"/>
        <v>#N/A</v>
      </c>
      <c r="K46" s="12" t="e">
        <f t="shared" si="4"/>
        <v>#N/A</v>
      </c>
      <c r="L46" s="12" t="e">
        <f t="shared" si="4"/>
        <v>#N/A</v>
      </c>
      <c r="M46" s="13" t="e">
        <f t="shared" si="5"/>
        <v>#N/A</v>
      </c>
      <c r="N46" s="13" t="e">
        <f t="shared" si="6"/>
        <v>#N/A</v>
      </c>
      <c r="O46" s="13" t="e">
        <f t="shared" si="7"/>
        <v>#N/A</v>
      </c>
      <c r="P46" s="10" t="e">
        <f t="shared" si="8"/>
        <v>#N/A</v>
      </c>
    </row>
    <row r="47" spans="1:16">
      <c r="A47" s="14">
        <v>1957</v>
      </c>
      <c r="B47" s="9" t="e">
        <f>'Posttax Min, Max, Mean'!P47</f>
        <v>#VALUE!</v>
      </c>
      <c r="C47" s="9" t="e">
        <f>'Posttax Min, Max, Mean'!Q47</f>
        <v>#N/A</v>
      </c>
      <c r="D47" s="9" t="e">
        <f>'Posttax Min, Max, Mean'!R47</f>
        <v>#N/A</v>
      </c>
      <c r="E47" s="10" t="e">
        <f t="shared" si="0"/>
        <v>#N/A</v>
      </c>
      <c r="F47" s="10" t="e">
        <f t="shared" si="1"/>
        <v>#N/A</v>
      </c>
      <c r="G47" s="9" t="e">
        <f t="shared" si="9"/>
        <v>#N/A</v>
      </c>
      <c r="H47" s="9" t="e">
        <f t="shared" si="9"/>
        <v>#N/A</v>
      </c>
      <c r="I47" s="11" t="e">
        <f t="shared" si="3"/>
        <v>#N/A</v>
      </c>
      <c r="J47" s="11" t="e">
        <f t="shared" si="3"/>
        <v>#N/A</v>
      </c>
      <c r="K47" s="12" t="e">
        <f t="shared" si="4"/>
        <v>#N/A</v>
      </c>
      <c r="L47" s="12" t="e">
        <f t="shared" si="4"/>
        <v>#N/A</v>
      </c>
      <c r="M47" s="13" t="e">
        <f t="shared" si="5"/>
        <v>#N/A</v>
      </c>
      <c r="N47" s="13" t="e">
        <f t="shared" si="6"/>
        <v>#N/A</v>
      </c>
      <c r="O47" s="13" t="e">
        <f t="shared" si="7"/>
        <v>#N/A</v>
      </c>
      <c r="P47" s="10" t="e">
        <f t="shared" si="8"/>
        <v>#N/A</v>
      </c>
    </row>
    <row r="48" spans="1:16">
      <c r="A48" s="14">
        <v>1958</v>
      </c>
      <c r="B48" s="9" t="e">
        <f>'Posttax Min, Max, Mean'!P48</f>
        <v>#VALUE!</v>
      </c>
      <c r="C48" s="9" t="e">
        <f>'Posttax Min, Max, Mean'!Q48</f>
        <v>#N/A</v>
      </c>
      <c r="D48" s="9" t="e">
        <f>'Posttax Min, Max, Mean'!R48</f>
        <v>#N/A</v>
      </c>
      <c r="E48" s="10" t="e">
        <f t="shared" si="0"/>
        <v>#N/A</v>
      </c>
      <c r="F48" s="10" t="e">
        <f t="shared" si="1"/>
        <v>#N/A</v>
      </c>
      <c r="G48" s="9" t="e">
        <f t="shared" si="9"/>
        <v>#N/A</v>
      </c>
      <c r="H48" s="9" t="e">
        <f t="shared" si="9"/>
        <v>#N/A</v>
      </c>
      <c r="I48" s="11" t="e">
        <f t="shared" si="3"/>
        <v>#N/A</v>
      </c>
      <c r="J48" s="11" t="e">
        <f t="shared" si="3"/>
        <v>#N/A</v>
      </c>
      <c r="K48" s="12" t="e">
        <f t="shared" si="4"/>
        <v>#N/A</v>
      </c>
      <c r="L48" s="12" t="e">
        <f t="shared" si="4"/>
        <v>#N/A</v>
      </c>
      <c r="M48" s="13" t="e">
        <f t="shared" si="5"/>
        <v>#N/A</v>
      </c>
      <c r="N48" s="13" t="e">
        <f t="shared" si="6"/>
        <v>#N/A</v>
      </c>
      <c r="O48" s="13" t="e">
        <f t="shared" si="7"/>
        <v>#N/A</v>
      </c>
      <c r="P48" s="10" t="e">
        <f t="shared" si="8"/>
        <v>#N/A</v>
      </c>
    </row>
    <row r="49" spans="1:16">
      <c r="A49" s="14">
        <v>1959</v>
      </c>
      <c r="B49" s="9" t="e">
        <f>'Posttax Min, Max, Mean'!P49</f>
        <v>#VALUE!</v>
      </c>
      <c r="C49" s="9" t="e">
        <f>'Posttax Min, Max, Mean'!Q49</f>
        <v>#N/A</v>
      </c>
      <c r="D49" s="9" t="e">
        <f>'Posttax Min, Max, Mean'!R49</f>
        <v>#N/A</v>
      </c>
      <c r="E49" s="10" t="e">
        <f t="shared" si="0"/>
        <v>#N/A</v>
      </c>
      <c r="F49" s="10" t="e">
        <f t="shared" si="1"/>
        <v>#N/A</v>
      </c>
      <c r="G49" s="9" t="e">
        <f t="shared" si="9"/>
        <v>#N/A</v>
      </c>
      <c r="H49" s="9" t="e">
        <f t="shared" si="9"/>
        <v>#N/A</v>
      </c>
      <c r="I49" s="11" t="e">
        <f t="shared" si="3"/>
        <v>#N/A</v>
      </c>
      <c r="J49" s="11" t="e">
        <f t="shared" si="3"/>
        <v>#N/A</v>
      </c>
      <c r="K49" s="12" t="e">
        <f t="shared" si="4"/>
        <v>#N/A</v>
      </c>
      <c r="L49" s="12" t="e">
        <f t="shared" si="4"/>
        <v>#N/A</v>
      </c>
      <c r="M49" s="13" t="e">
        <f t="shared" si="5"/>
        <v>#N/A</v>
      </c>
      <c r="N49" s="13" t="e">
        <f t="shared" si="6"/>
        <v>#N/A</v>
      </c>
      <c r="O49" s="13" t="e">
        <f t="shared" si="7"/>
        <v>#N/A</v>
      </c>
      <c r="P49" s="10" t="e">
        <f t="shared" si="8"/>
        <v>#N/A</v>
      </c>
    </row>
    <row r="50" spans="1:16">
      <c r="A50" s="14">
        <v>1960</v>
      </c>
      <c r="B50" s="9" t="e">
        <f>'Posttax Min, Max, Mean'!P50</f>
        <v>#N/A</v>
      </c>
      <c r="C50" s="9" t="e">
        <f>'Posttax Min, Max, Mean'!Q50</f>
        <v>#REF!</v>
      </c>
      <c r="D50" s="9" t="e">
        <f>'Posttax Min, Max, Mean'!R50</f>
        <v>#N/A</v>
      </c>
      <c r="E50" s="10" t="e">
        <f t="shared" si="0"/>
        <v>#REF!</v>
      </c>
      <c r="F50" s="10" t="e">
        <f t="shared" si="1"/>
        <v>#N/A</v>
      </c>
      <c r="G50" s="9" t="e">
        <f t="shared" si="9"/>
        <v>#REF!</v>
      </c>
      <c r="H50" s="9" t="e">
        <f t="shared" si="9"/>
        <v>#REF!</v>
      </c>
      <c r="I50" s="11" t="e">
        <f t="shared" si="3"/>
        <v>#REF!</v>
      </c>
      <c r="J50" s="11" t="e">
        <f t="shared" si="3"/>
        <v>#REF!</v>
      </c>
      <c r="K50" s="12" t="e">
        <f t="shared" si="4"/>
        <v>#REF!</v>
      </c>
      <c r="L50" s="12" t="e">
        <f t="shared" si="4"/>
        <v>#REF!</v>
      </c>
      <c r="M50" s="13" t="e">
        <f t="shared" si="5"/>
        <v>#REF!</v>
      </c>
      <c r="N50" s="13" t="e">
        <f t="shared" si="6"/>
        <v>#REF!</v>
      </c>
      <c r="O50" s="13" t="e">
        <f t="shared" si="7"/>
        <v>#REF!</v>
      </c>
      <c r="P50" s="10" t="e">
        <f t="shared" si="8"/>
        <v>#N/A</v>
      </c>
    </row>
    <row r="51" spans="1:16">
      <c r="A51" s="14">
        <v>1961</v>
      </c>
      <c r="B51" s="9" t="e">
        <f>'Posttax Min, Max, Mean'!P51</f>
        <v>#N/A</v>
      </c>
      <c r="C51" s="9" t="e">
        <f>'Posttax Min, Max, Mean'!Q51</f>
        <v>#N/A</v>
      </c>
      <c r="D51" s="9" t="e">
        <f>'Posttax Min, Max, Mean'!R51</f>
        <v>#N/A</v>
      </c>
      <c r="E51" s="10" t="e">
        <f t="shared" si="0"/>
        <v>#N/A</v>
      </c>
      <c r="F51" s="10" t="e">
        <f t="shared" si="1"/>
        <v>#N/A</v>
      </c>
      <c r="G51" s="9" t="e">
        <f t="shared" si="9"/>
        <v>#N/A</v>
      </c>
      <c r="H51" s="9" t="e">
        <f t="shared" si="9"/>
        <v>#N/A</v>
      </c>
      <c r="I51" s="11" t="e">
        <f t="shared" si="3"/>
        <v>#N/A</v>
      </c>
      <c r="J51" s="11" t="e">
        <f t="shared" si="3"/>
        <v>#N/A</v>
      </c>
      <c r="K51" s="12" t="e">
        <f t="shared" si="4"/>
        <v>#N/A</v>
      </c>
      <c r="L51" s="12" t="e">
        <f t="shared" si="4"/>
        <v>#N/A</v>
      </c>
      <c r="M51" s="13" t="e">
        <f t="shared" si="5"/>
        <v>#N/A</v>
      </c>
      <c r="N51" s="13" t="e">
        <f t="shared" si="6"/>
        <v>#N/A</v>
      </c>
      <c r="O51" s="13" t="e">
        <f t="shared" si="7"/>
        <v>#N/A</v>
      </c>
      <c r="P51" s="10" t="e">
        <f t="shared" si="8"/>
        <v>#N/A</v>
      </c>
    </row>
    <row r="52" spans="1:16">
      <c r="A52" s="14">
        <v>1962</v>
      </c>
      <c r="B52" s="9" t="e">
        <f>'Posttax Min, Max, Mean'!P52</f>
        <v>#N/A</v>
      </c>
      <c r="C52" s="9" t="e">
        <f>'Posttax Min, Max, Mean'!Q52</f>
        <v>#N/A</v>
      </c>
      <c r="D52" s="9" t="e">
        <f>'Posttax Min, Max, Mean'!R52</f>
        <v>#N/A</v>
      </c>
      <c r="E52" s="10" t="e">
        <f t="shared" si="0"/>
        <v>#N/A</v>
      </c>
      <c r="F52" s="10" t="e">
        <f t="shared" si="1"/>
        <v>#N/A</v>
      </c>
      <c r="G52" s="9" t="e">
        <f t="shared" si="9"/>
        <v>#N/A</v>
      </c>
      <c r="H52" s="9" t="e">
        <f t="shared" si="9"/>
        <v>#N/A</v>
      </c>
      <c r="I52" s="11" t="e">
        <f t="shared" si="3"/>
        <v>#N/A</v>
      </c>
      <c r="J52" s="11" t="e">
        <f t="shared" si="3"/>
        <v>#N/A</v>
      </c>
      <c r="K52" s="12" t="e">
        <f t="shared" si="4"/>
        <v>#N/A</v>
      </c>
      <c r="L52" s="12" t="e">
        <f t="shared" si="4"/>
        <v>#N/A</v>
      </c>
      <c r="M52" s="13" t="e">
        <f t="shared" si="5"/>
        <v>#N/A</v>
      </c>
      <c r="N52" s="13" t="e">
        <f t="shared" si="6"/>
        <v>#N/A</v>
      </c>
      <c r="O52" s="13" t="e">
        <f t="shared" si="7"/>
        <v>#N/A</v>
      </c>
      <c r="P52" s="10" t="e">
        <f t="shared" si="8"/>
        <v>#N/A</v>
      </c>
    </row>
    <row r="53" spans="1:16">
      <c r="A53" s="14">
        <v>1963</v>
      </c>
      <c r="B53" s="9" t="e">
        <f>'Posttax Min, Max, Mean'!P53</f>
        <v>#N/A</v>
      </c>
      <c r="C53" s="9" t="e">
        <f>'Posttax Min, Max, Mean'!Q53</f>
        <v>#N/A</v>
      </c>
      <c r="D53" s="9" t="e">
        <f>'Posttax Min, Max, Mean'!R53</f>
        <v>#N/A</v>
      </c>
      <c r="E53" s="10" t="e">
        <f t="shared" si="0"/>
        <v>#N/A</v>
      </c>
      <c r="F53" s="10" t="e">
        <f t="shared" si="1"/>
        <v>#N/A</v>
      </c>
      <c r="G53" s="9" t="e">
        <f t="shared" si="9"/>
        <v>#N/A</v>
      </c>
      <c r="H53" s="9" t="e">
        <f t="shared" si="9"/>
        <v>#N/A</v>
      </c>
      <c r="I53" s="11" t="e">
        <f t="shared" si="3"/>
        <v>#N/A</v>
      </c>
      <c r="J53" s="11" t="e">
        <f t="shared" si="3"/>
        <v>#N/A</v>
      </c>
      <c r="K53" s="12" t="e">
        <f t="shared" si="4"/>
        <v>#N/A</v>
      </c>
      <c r="L53" s="12" t="e">
        <f t="shared" si="4"/>
        <v>#N/A</v>
      </c>
      <c r="M53" s="13" t="e">
        <f t="shared" si="5"/>
        <v>#N/A</v>
      </c>
      <c r="N53" s="13" t="e">
        <f t="shared" si="6"/>
        <v>#N/A</v>
      </c>
      <c r="O53" s="13" t="e">
        <f t="shared" si="7"/>
        <v>#N/A</v>
      </c>
      <c r="P53" s="10" t="e">
        <f t="shared" si="8"/>
        <v>#N/A</v>
      </c>
    </row>
    <row r="54" spans="1:16">
      <c r="A54" s="14">
        <v>1964</v>
      </c>
      <c r="B54" s="9" t="e">
        <f>'Posttax Min, Max, Mean'!P54</f>
        <v>#N/A</v>
      </c>
      <c r="C54" s="9" t="e">
        <f>'Posttax Min, Max, Mean'!Q54</f>
        <v>#N/A</v>
      </c>
      <c r="D54" s="9" t="e">
        <f>'Posttax Min, Max, Mean'!R54</f>
        <v>#N/A</v>
      </c>
      <c r="E54" s="10" t="e">
        <f t="shared" si="0"/>
        <v>#N/A</v>
      </c>
      <c r="F54" s="10" t="e">
        <f t="shared" si="1"/>
        <v>#N/A</v>
      </c>
      <c r="G54" s="9" t="e">
        <f t="shared" si="9"/>
        <v>#N/A</v>
      </c>
      <c r="H54" s="9" t="e">
        <f t="shared" si="9"/>
        <v>#N/A</v>
      </c>
      <c r="I54" s="11" t="e">
        <f t="shared" si="3"/>
        <v>#N/A</v>
      </c>
      <c r="J54" s="11" t="e">
        <f t="shared" si="3"/>
        <v>#N/A</v>
      </c>
      <c r="K54" s="12" t="e">
        <f t="shared" si="4"/>
        <v>#N/A</v>
      </c>
      <c r="L54" s="12" t="e">
        <f t="shared" si="4"/>
        <v>#N/A</v>
      </c>
      <c r="M54" s="13" t="e">
        <f t="shared" si="5"/>
        <v>#N/A</v>
      </c>
      <c r="N54" s="13" t="e">
        <f t="shared" si="6"/>
        <v>#N/A</v>
      </c>
      <c r="O54" s="13" t="e">
        <f t="shared" si="7"/>
        <v>#N/A</v>
      </c>
      <c r="P54" s="10" t="e">
        <f t="shared" si="8"/>
        <v>#N/A</v>
      </c>
    </row>
    <row r="55" spans="1:16">
      <c r="A55" s="14">
        <v>1965</v>
      </c>
      <c r="B55" s="9" t="e">
        <f>'Posttax Min, Max, Mean'!P55</f>
        <v>#N/A</v>
      </c>
      <c r="C55" s="9" t="e">
        <f>'Posttax Min, Max, Mean'!Q55</f>
        <v>#N/A</v>
      </c>
      <c r="D55" s="9" t="e">
        <f>'Posttax Min, Max, Mean'!R55</f>
        <v>#N/A</v>
      </c>
      <c r="E55" s="10" t="e">
        <f t="shared" si="0"/>
        <v>#N/A</v>
      </c>
      <c r="F55" s="10" t="e">
        <f t="shared" si="1"/>
        <v>#N/A</v>
      </c>
      <c r="G55" s="9" t="e">
        <f t="shared" si="9"/>
        <v>#N/A</v>
      </c>
      <c r="H55" s="9" t="e">
        <f t="shared" si="9"/>
        <v>#N/A</v>
      </c>
      <c r="I55" s="11" t="e">
        <f t="shared" si="3"/>
        <v>#N/A</v>
      </c>
      <c r="J55" s="11" t="e">
        <f t="shared" si="3"/>
        <v>#N/A</v>
      </c>
      <c r="K55" s="12" t="e">
        <f t="shared" si="4"/>
        <v>#N/A</v>
      </c>
      <c r="L55" s="12" t="e">
        <f t="shared" si="4"/>
        <v>#N/A</v>
      </c>
      <c r="M55" s="13" t="e">
        <f t="shared" si="5"/>
        <v>#N/A</v>
      </c>
      <c r="N55" s="13" t="e">
        <f t="shared" si="6"/>
        <v>#N/A</v>
      </c>
      <c r="O55" s="13" t="e">
        <f t="shared" si="7"/>
        <v>#N/A</v>
      </c>
      <c r="P55" s="10" t="e">
        <f t="shared" si="8"/>
        <v>#N/A</v>
      </c>
    </row>
    <row r="56" spans="1:16">
      <c r="A56" s="14">
        <v>1966</v>
      </c>
      <c r="B56" s="9" t="e">
        <f>'Posttax Min, Max, Mean'!P56</f>
        <v>#N/A</v>
      </c>
      <c r="C56" s="9" t="e">
        <f>'Posttax Min, Max, Mean'!Q56</f>
        <v>#N/A</v>
      </c>
      <c r="D56" s="9" t="e">
        <f>'Posttax Min, Max, Mean'!R56</f>
        <v>#N/A</v>
      </c>
      <c r="E56" s="10" t="e">
        <f t="shared" si="0"/>
        <v>#N/A</v>
      </c>
      <c r="F56" s="10" t="e">
        <f t="shared" si="1"/>
        <v>#N/A</v>
      </c>
      <c r="G56" s="9" t="e">
        <f t="shared" si="9"/>
        <v>#N/A</v>
      </c>
      <c r="H56" s="9" t="e">
        <f t="shared" si="9"/>
        <v>#N/A</v>
      </c>
      <c r="I56" s="11" t="e">
        <f t="shared" si="3"/>
        <v>#N/A</v>
      </c>
      <c r="J56" s="11" t="e">
        <f t="shared" si="3"/>
        <v>#N/A</v>
      </c>
      <c r="K56" s="12" t="e">
        <f t="shared" si="4"/>
        <v>#N/A</v>
      </c>
      <c r="L56" s="12" t="e">
        <f t="shared" si="4"/>
        <v>#N/A</v>
      </c>
      <c r="M56" s="13" t="e">
        <f t="shared" si="5"/>
        <v>#N/A</v>
      </c>
      <c r="N56" s="13" t="e">
        <f t="shared" si="6"/>
        <v>#N/A</v>
      </c>
      <c r="O56" s="13" t="e">
        <f t="shared" si="7"/>
        <v>#N/A</v>
      </c>
      <c r="P56" s="10" t="e">
        <f t="shared" si="8"/>
        <v>#N/A</v>
      </c>
    </row>
    <row r="57" spans="1:16">
      <c r="A57" s="14">
        <v>1967</v>
      </c>
      <c r="B57" s="9" t="e">
        <f>'Posttax Min, Max, Mean'!P57</f>
        <v>#N/A</v>
      </c>
      <c r="C57" s="9" t="e">
        <f>'Posttax Min, Max, Mean'!Q57</f>
        <v>#N/A</v>
      </c>
      <c r="D57" s="9" t="e">
        <f>'Posttax Min, Max, Mean'!R57</f>
        <v>#N/A</v>
      </c>
      <c r="E57" s="10" t="e">
        <f t="shared" si="0"/>
        <v>#N/A</v>
      </c>
      <c r="F57" s="10" t="e">
        <f t="shared" si="1"/>
        <v>#N/A</v>
      </c>
      <c r="G57" s="9" t="e">
        <f t="shared" si="9"/>
        <v>#N/A</v>
      </c>
      <c r="H57" s="9" t="e">
        <f t="shared" si="9"/>
        <v>#N/A</v>
      </c>
      <c r="I57" s="11" t="e">
        <f t="shared" si="3"/>
        <v>#N/A</v>
      </c>
      <c r="J57" s="11" t="e">
        <f t="shared" si="3"/>
        <v>#N/A</v>
      </c>
      <c r="K57" s="12" t="e">
        <f t="shared" si="4"/>
        <v>#N/A</v>
      </c>
      <c r="L57" s="12" t="e">
        <f t="shared" si="4"/>
        <v>#N/A</v>
      </c>
      <c r="M57" s="13" t="e">
        <f t="shared" si="5"/>
        <v>#N/A</v>
      </c>
      <c r="N57" s="13" t="e">
        <f t="shared" si="6"/>
        <v>#N/A</v>
      </c>
      <c r="O57" s="13" t="e">
        <f t="shared" si="7"/>
        <v>#N/A</v>
      </c>
      <c r="P57" s="10" t="e">
        <f t="shared" si="8"/>
        <v>#N/A</v>
      </c>
    </row>
    <row r="58" spans="1:16">
      <c r="A58" s="14">
        <v>1968</v>
      </c>
      <c r="B58" s="9" t="e">
        <f>'Posttax Min, Max, Mean'!P58</f>
        <v>#N/A</v>
      </c>
      <c r="C58" s="9" t="e">
        <f>'Posttax Min, Max, Mean'!Q58</f>
        <v>#N/A</v>
      </c>
      <c r="D58" s="9" t="e">
        <f>'Posttax Min, Max, Mean'!R58</f>
        <v>#N/A</v>
      </c>
      <c r="E58" s="10" t="e">
        <f t="shared" si="0"/>
        <v>#N/A</v>
      </c>
      <c r="F58" s="10" t="e">
        <f t="shared" si="1"/>
        <v>#N/A</v>
      </c>
      <c r="G58" s="9" t="e">
        <f t="shared" si="9"/>
        <v>#N/A</v>
      </c>
      <c r="H58" s="9" t="e">
        <f t="shared" si="9"/>
        <v>#N/A</v>
      </c>
      <c r="I58" s="11" t="e">
        <f t="shared" si="3"/>
        <v>#N/A</v>
      </c>
      <c r="J58" s="11" t="e">
        <f t="shared" si="3"/>
        <v>#N/A</v>
      </c>
      <c r="K58" s="12" t="e">
        <f t="shared" si="4"/>
        <v>#N/A</v>
      </c>
      <c r="L58" s="12" t="e">
        <f t="shared" si="4"/>
        <v>#N/A</v>
      </c>
      <c r="M58" s="13" t="e">
        <f t="shared" si="5"/>
        <v>#N/A</v>
      </c>
      <c r="N58" s="13" t="e">
        <f t="shared" si="6"/>
        <v>#N/A</v>
      </c>
      <c r="O58" s="13" t="e">
        <f t="shared" si="7"/>
        <v>#N/A</v>
      </c>
      <c r="P58" s="10" t="e">
        <f t="shared" si="8"/>
        <v>#N/A</v>
      </c>
    </row>
    <row r="59" spans="1:16">
      <c r="A59" s="14">
        <v>1969</v>
      </c>
      <c r="B59" s="9" t="e">
        <f>'Posttax Min, Max, Mean'!P59</f>
        <v>#N/A</v>
      </c>
      <c r="C59" s="9" t="e">
        <f>'Posttax Min, Max, Mean'!Q59</f>
        <v>#N/A</v>
      </c>
      <c r="D59" s="9" t="e">
        <f>'Posttax Min, Max, Mean'!R59</f>
        <v>#N/A</v>
      </c>
      <c r="E59" s="10" t="e">
        <f t="shared" si="0"/>
        <v>#N/A</v>
      </c>
      <c r="F59" s="10" t="e">
        <f t="shared" si="1"/>
        <v>#N/A</v>
      </c>
      <c r="G59" s="9" t="e">
        <f t="shared" si="9"/>
        <v>#N/A</v>
      </c>
      <c r="H59" s="9" t="e">
        <f t="shared" si="9"/>
        <v>#N/A</v>
      </c>
      <c r="I59" s="11" t="e">
        <f t="shared" si="3"/>
        <v>#N/A</v>
      </c>
      <c r="J59" s="11" t="e">
        <f t="shared" si="3"/>
        <v>#N/A</v>
      </c>
      <c r="K59" s="12" t="e">
        <f t="shared" si="4"/>
        <v>#N/A</v>
      </c>
      <c r="L59" s="12" t="e">
        <f t="shared" si="4"/>
        <v>#N/A</v>
      </c>
      <c r="M59" s="13" t="e">
        <f t="shared" si="5"/>
        <v>#N/A</v>
      </c>
      <c r="N59" s="13" t="e">
        <f t="shared" si="6"/>
        <v>#N/A</v>
      </c>
      <c r="O59" s="13" t="e">
        <f t="shared" si="7"/>
        <v>#N/A</v>
      </c>
      <c r="P59" s="10" t="e">
        <f t="shared" si="8"/>
        <v>#N/A</v>
      </c>
    </row>
    <row r="60" spans="1:16">
      <c r="A60" s="14">
        <v>1970</v>
      </c>
      <c r="B60" s="9" t="e">
        <f>'Posttax Min, Max, Mean'!P60</f>
        <v>#N/A</v>
      </c>
      <c r="C60" s="9" t="e">
        <f>'Posttax Min, Max, Mean'!Q60</f>
        <v>#N/A</v>
      </c>
      <c r="D60" s="9" t="e">
        <f>'Posttax Min, Max, Mean'!R60</f>
        <v>#N/A</v>
      </c>
      <c r="E60" s="10" t="e">
        <f t="shared" si="0"/>
        <v>#N/A</v>
      </c>
      <c r="F60" s="10" t="e">
        <f t="shared" si="1"/>
        <v>#N/A</v>
      </c>
      <c r="G60" s="9" t="e">
        <f t="shared" si="9"/>
        <v>#N/A</v>
      </c>
      <c r="H60" s="9" t="e">
        <f t="shared" si="9"/>
        <v>#N/A</v>
      </c>
      <c r="I60" s="11" t="e">
        <f t="shared" si="3"/>
        <v>#N/A</v>
      </c>
      <c r="J60" s="11" t="e">
        <f t="shared" si="3"/>
        <v>#N/A</v>
      </c>
      <c r="K60" s="12" t="e">
        <f t="shared" si="4"/>
        <v>#N/A</v>
      </c>
      <c r="L60" s="12" t="e">
        <f t="shared" si="4"/>
        <v>#N/A</v>
      </c>
      <c r="M60" s="13" t="e">
        <f t="shared" si="5"/>
        <v>#N/A</v>
      </c>
      <c r="N60" s="13" t="e">
        <f t="shared" si="6"/>
        <v>#N/A</v>
      </c>
      <c r="O60" s="13" t="e">
        <f t="shared" si="7"/>
        <v>#N/A</v>
      </c>
      <c r="P60" s="10" t="e">
        <f t="shared" si="8"/>
        <v>#N/A</v>
      </c>
    </row>
    <row r="61" spans="1:16">
      <c r="A61" s="14">
        <v>1971</v>
      </c>
      <c r="B61" s="9" t="e">
        <f>'Posttax Min, Max, Mean'!P61</f>
        <v>#N/A</v>
      </c>
      <c r="C61" s="9" t="e">
        <f>'Posttax Min, Max, Mean'!Q61</f>
        <v>#N/A</v>
      </c>
      <c r="D61" s="9" t="e">
        <f>'Posttax Min, Max, Mean'!R61</f>
        <v>#N/A</v>
      </c>
      <c r="E61" s="10" t="e">
        <f t="shared" si="0"/>
        <v>#N/A</v>
      </c>
      <c r="F61" s="10" t="e">
        <f t="shared" si="1"/>
        <v>#N/A</v>
      </c>
      <c r="G61" s="9" t="e">
        <f t="shared" si="9"/>
        <v>#N/A</v>
      </c>
      <c r="H61" s="9" t="e">
        <f t="shared" si="9"/>
        <v>#N/A</v>
      </c>
      <c r="I61" s="11" t="e">
        <f t="shared" si="3"/>
        <v>#N/A</v>
      </c>
      <c r="J61" s="11" t="e">
        <f t="shared" si="3"/>
        <v>#N/A</v>
      </c>
      <c r="K61" s="12" t="e">
        <f t="shared" si="4"/>
        <v>#N/A</v>
      </c>
      <c r="L61" s="12" t="e">
        <f t="shared" si="4"/>
        <v>#N/A</v>
      </c>
      <c r="M61" s="13" t="e">
        <f t="shared" si="5"/>
        <v>#N/A</v>
      </c>
      <c r="N61" s="13" t="e">
        <f t="shared" si="6"/>
        <v>#N/A</v>
      </c>
      <c r="O61" s="13" t="e">
        <f t="shared" si="7"/>
        <v>#N/A</v>
      </c>
      <c r="P61" s="10" t="e">
        <f t="shared" si="8"/>
        <v>#N/A</v>
      </c>
    </row>
    <row r="62" spans="1:16">
      <c r="A62" s="14">
        <v>1972</v>
      </c>
      <c r="B62" s="9" t="e">
        <f>'Posttax Min, Max, Mean'!P62</f>
        <v>#N/A</v>
      </c>
      <c r="C62" s="9" t="e">
        <f>'Posttax Min, Max, Mean'!Q62</f>
        <v>#N/A</v>
      </c>
      <c r="D62" s="9" t="e">
        <f>'Posttax Min, Max, Mean'!R62</f>
        <v>#N/A</v>
      </c>
      <c r="E62" s="10" t="e">
        <f t="shared" si="0"/>
        <v>#N/A</v>
      </c>
      <c r="F62" s="10" t="e">
        <f t="shared" si="1"/>
        <v>#N/A</v>
      </c>
      <c r="G62" s="9" t="e">
        <f t="shared" si="9"/>
        <v>#N/A</v>
      </c>
      <c r="H62" s="9" t="e">
        <f t="shared" si="9"/>
        <v>#N/A</v>
      </c>
      <c r="I62" s="11" t="e">
        <f t="shared" si="3"/>
        <v>#N/A</v>
      </c>
      <c r="J62" s="11" t="e">
        <f t="shared" si="3"/>
        <v>#N/A</v>
      </c>
      <c r="K62" s="12" t="e">
        <f t="shared" si="4"/>
        <v>#N/A</v>
      </c>
      <c r="L62" s="12" t="e">
        <f t="shared" si="4"/>
        <v>#N/A</v>
      </c>
      <c r="M62" s="13" t="e">
        <f t="shared" si="5"/>
        <v>#N/A</v>
      </c>
      <c r="N62" s="13" t="e">
        <f t="shared" si="6"/>
        <v>#N/A</v>
      </c>
      <c r="O62" s="13" t="e">
        <f t="shared" si="7"/>
        <v>#N/A</v>
      </c>
      <c r="P62" s="10" t="e">
        <f t="shared" si="8"/>
        <v>#N/A</v>
      </c>
    </row>
    <row r="63" spans="1:16">
      <c r="A63" s="14">
        <v>1973</v>
      </c>
      <c r="B63" s="9" t="e">
        <f>'Posttax Min, Max, Mean'!P63</f>
        <v>#N/A</v>
      </c>
      <c r="C63" s="9" t="e">
        <f>'Posttax Min, Max, Mean'!Q63</f>
        <v>#N/A</v>
      </c>
      <c r="D63" s="9" t="e">
        <f>'Posttax Min, Max, Mean'!R63</f>
        <v>#N/A</v>
      </c>
      <c r="E63" s="10" t="e">
        <f t="shared" si="0"/>
        <v>#N/A</v>
      </c>
      <c r="F63" s="10" t="e">
        <f t="shared" si="1"/>
        <v>#N/A</v>
      </c>
      <c r="G63" s="9" t="e">
        <f t="shared" si="9"/>
        <v>#N/A</v>
      </c>
      <c r="H63" s="9" t="e">
        <f t="shared" si="9"/>
        <v>#N/A</v>
      </c>
      <c r="I63" s="11" t="e">
        <f t="shared" si="3"/>
        <v>#N/A</v>
      </c>
      <c r="J63" s="11" t="e">
        <f t="shared" si="3"/>
        <v>#N/A</v>
      </c>
      <c r="K63" s="12" t="e">
        <f t="shared" si="4"/>
        <v>#N/A</v>
      </c>
      <c r="L63" s="12" t="e">
        <f t="shared" si="4"/>
        <v>#N/A</v>
      </c>
      <c r="M63" s="13" t="e">
        <f t="shared" si="5"/>
        <v>#N/A</v>
      </c>
      <c r="N63" s="13" t="e">
        <f t="shared" si="6"/>
        <v>#N/A</v>
      </c>
      <c r="O63" s="13" t="e">
        <f t="shared" si="7"/>
        <v>#N/A</v>
      </c>
      <c r="P63" s="10" t="e">
        <f t="shared" si="8"/>
        <v>#N/A</v>
      </c>
    </row>
    <row r="64" spans="1:16">
      <c r="A64" s="14">
        <v>1974</v>
      </c>
      <c r="B64" s="9" t="e">
        <f>'Posttax Min, Max, Mean'!P64</f>
        <v>#N/A</v>
      </c>
      <c r="C64" s="9" t="e">
        <f>'Posttax Min, Max, Mean'!Q64</f>
        <v>#N/A</v>
      </c>
      <c r="D64" s="9" t="e">
        <f>'Posttax Min, Max, Mean'!R64</f>
        <v>#N/A</v>
      </c>
      <c r="E64" s="10" t="e">
        <f t="shared" si="0"/>
        <v>#N/A</v>
      </c>
      <c r="F64" s="10" t="e">
        <f t="shared" si="1"/>
        <v>#N/A</v>
      </c>
      <c r="G64" s="9" t="e">
        <f t="shared" si="9"/>
        <v>#N/A</v>
      </c>
      <c r="H64" s="9" t="e">
        <f t="shared" si="9"/>
        <v>#N/A</v>
      </c>
      <c r="I64" s="11" t="e">
        <f t="shared" si="3"/>
        <v>#N/A</v>
      </c>
      <c r="J64" s="11" t="e">
        <f t="shared" si="3"/>
        <v>#N/A</v>
      </c>
      <c r="K64" s="12" t="e">
        <f t="shared" si="4"/>
        <v>#N/A</v>
      </c>
      <c r="L64" s="12" t="e">
        <f t="shared" si="4"/>
        <v>#N/A</v>
      </c>
      <c r="M64" s="13" t="e">
        <f t="shared" si="5"/>
        <v>#N/A</v>
      </c>
      <c r="N64" s="13" t="e">
        <f t="shared" si="6"/>
        <v>#N/A</v>
      </c>
      <c r="O64" s="13" t="e">
        <f t="shared" si="7"/>
        <v>#N/A</v>
      </c>
      <c r="P64" s="10" t="e">
        <f t="shared" si="8"/>
        <v>#N/A</v>
      </c>
    </row>
    <row r="65" spans="1:16">
      <c r="A65" s="14">
        <v>1975</v>
      </c>
      <c r="B65" s="9" t="e">
        <f>'Posttax Min, Max, Mean'!P65</f>
        <v>#N/A</v>
      </c>
      <c r="C65" s="9" t="e">
        <f>'Posttax Min, Max, Mean'!Q65</f>
        <v>#N/A</v>
      </c>
      <c r="D65" s="9" t="e">
        <f>'Posttax Min, Max, Mean'!R65</f>
        <v>#N/A</v>
      </c>
      <c r="E65" s="10" t="e">
        <f t="shared" si="0"/>
        <v>#N/A</v>
      </c>
      <c r="F65" s="10" t="e">
        <f t="shared" si="1"/>
        <v>#N/A</v>
      </c>
      <c r="G65" s="9" t="e">
        <f t="shared" si="9"/>
        <v>#N/A</v>
      </c>
      <c r="H65" s="9" t="e">
        <f t="shared" si="9"/>
        <v>#N/A</v>
      </c>
      <c r="I65" s="11" t="e">
        <f t="shared" si="3"/>
        <v>#N/A</v>
      </c>
      <c r="J65" s="11" t="e">
        <f t="shared" si="3"/>
        <v>#N/A</v>
      </c>
      <c r="K65" s="12" t="e">
        <f t="shared" si="4"/>
        <v>#N/A</v>
      </c>
      <c r="L65" s="12" t="e">
        <f t="shared" si="4"/>
        <v>#N/A</v>
      </c>
      <c r="M65" s="13" t="e">
        <f t="shared" si="5"/>
        <v>#N/A</v>
      </c>
      <c r="N65" s="13" t="e">
        <f t="shared" si="6"/>
        <v>#N/A</v>
      </c>
      <c r="O65" s="13" t="e">
        <f t="shared" si="7"/>
        <v>#N/A</v>
      </c>
      <c r="P65" s="10" t="e">
        <f t="shared" si="8"/>
        <v>#N/A</v>
      </c>
    </row>
    <row r="66" spans="1:16">
      <c r="A66" s="14">
        <v>1976</v>
      </c>
      <c r="B66" s="9" t="e">
        <f>'Posttax Min, Max, Mean'!P66</f>
        <v>#N/A</v>
      </c>
      <c r="C66" s="9" t="e">
        <f>'Posttax Min, Max, Mean'!Q66</f>
        <v>#N/A</v>
      </c>
      <c r="D66" s="9" t="e">
        <f>'Posttax Min, Max, Mean'!R66</f>
        <v>#N/A</v>
      </c>
      <c r="E66" s="10" t="e">
        <f t="shared" si="0"/>
        <v>#N/A</v>
      </c>
      <c r="F66" s="10" t="e">
        <f t="shared" si="1"/>
        <v>#N/A</v>
      </c>
      <c r="G66" s="9" t="e">
        <f t="shared" si="9"/>
        <v>#N/A</v>
      </c>
      <c r="H66" s="9" t="e">
        <f t="shared" si="9"/>
        <v>#N/A</v>
      </c>
      <c r="I66" s="11" t="e">
        <f t="shared" si="3"/>
        <v>#N/A</v>
      </c>
      <c r="J66" s="11" t="e">
        <f t="shared" si="3"/>
        <v>#N/A</v>
      </c>
      <c r="K66" s="12" t="e">
        <f t="shared" si="4"/>
        <v>#N/A</v>
      </c>
      <c r="L66" s="12" t="e">
        <f t="shared" si="4"/>
        <v>#N/A</v>
      </c>
      <c r="M66" s="13" t="e">
        <f t="shared" si="5"/>
        <v>#N/A</v>
      </c>
      <c r="N66" s="13" t="e">
        <f t="shared" si="6"/>
        <v>#N/A</v>
      </c>
      <c r="O66" s="13" t="e">
        <f t="shared" si="7"/>
        <v>#N/A</v>
      </c>
      <c r="P66" s="10" t="e">
        <f t="shared" si="8"/>
        <v>#N/A</v>
      </c>
    </row>
    <row r="67" spans="1:16">
      <c r="A67" s="14">
        <v>1977</v>
      </c>
      <c r="B67" s="9" t="e">
        <f>'Posttax Min, Max, Mean'!P67</f>
        <v>#N/A</v>
      </c>
      <c r="C67" s="9" t="e">
        <f>'Posttax Min, Max, Mean'!Q67</f>
        <v>#N/A</v>
      </c>
      <c r="D67" s="9" t="e">
        <f>'Posttax Min, Max, Mean'!R67</f>
        <v>#N/A</v>
      </c>
      <c r="E67" s="10" t="e">
        <f t="shared" si="0"/>
        <v>#N/A</v>
      </c>
      <c r="F67" s="10" t="e">
        <f t="shared" si="1"/>
        <v>#N/A</v>
      </c>
      <c r="G67" s="9" t="e">
        <f t="shared" si="9"/>
        <v>#N/A</v>
      </c>
      <c r="H67" s="9" t="e">
        <f t="shared" si="9"/>
        <v>#N/A</v>
      </c>
      <c r="I67" s="11" t="e">
        <f t="shared" si="3"/>
        <v>#N/A</v>
      </c>
      <c r="J67" s="11" t="e">
        <f t="shared" si="3"/>
        <v>#N/A</v>
      </c>
      <c r="K67" s="12" t="e">
        <f t="shared" si="4"/>
        <v>#N/A</v>
      </c>
      <c r="L67" s="12" t="e">
        <f t="shared" si="4"/>
        <v>#N/A</v>
      </c>
      <c r="M67" s="13" t="e">
        <f t="shared" si="5"/>
        <v>#N/A</v>
      </c>
      <c r="N67" s="13" t="e">
        <f t="shared" si="6"/>
        <v>#N/A</v>
      </c>
      <c r="O67" s="13" t="e">
        <f t="shared" si="7"/>
        <v>#N/A</v>
      </c>
      <c r="P67" s="10" t="e">
        <f t="shared" si="8"/>
        <v>#N/A</v>
      </c>
    </row>
    <row r="68" spans="1:16">
      <c r="A68" s="14">
        <v>1978</v>
      </c>
      <c r="B68" s="9" t="e">
        <f>'Posttax Min, Max, Mean'!P68</f>
        <v>#N/A</v>
      </c>
      <c r="C68" s="9" t="e">
        <f>'Posttax Min, Max, Mean'!Q68</f>
        <v>#N/A</v>
      </c>
      <c r="D68" s="9" t="e">
        <f>'Posttax Min, Max, Mean'!R68</f>
        <v>#N/A</v>
      </c>
      <c r="E68" s="10" t="e">
        <f t="shared" ref="E68:E104" si="10">LN(C68)-F68^2/2</f>
        <v>#N/A</v>
      </c>
      <c r="F68" s="10" t="e">
        <f t="shared" ref="F68:F104" si="11">(LN(D68)-LN(B68))/6</f>
        <v>#N/A</v>
      </c>
      <c r="G68" s="9" t="e">
        <f t="shared" ref="G68:H104" si="12">_xlfn.LOGNORM.INV(G$2,$E68,$F68)</f>
        <v>#N/A</v>
      </c>
      <c r="H68" s="9" t="e">
        <f t="shared" si="12"/>
        <v>#N/A</v>
      </c>
      <c r="I68" s="11" t="e">
        <f t="shared" ref="I68:J104" si="13">(LN(G68)-($E68+$F68^2))/$F68</f>
        <v>#N/A</v>
      </c>
      <c r="J68" s="11" t="e">
        <f t="shared" si="13"/>
        <v>#N/A</v>
      </c>
      <c r="K68" s="12" t="e">
        <f t="shared" ref="K68:L104" si="14">_xlfn.NORM.DIST(I68,0,1,TRUE)</f>
        <v>#N/A</v>
      </c>
      <c r="L68" s="12" t="e">
        <f t="shared" si="14"/>
        <v>#N/A</v>
      </c>
      <c r="M68" s="13" t="e">
        <f t="shared" ref="M68:M104" si="15">K68</f>
        <v>#N/A</v>
      </c>
      <c r="N68" s="13" t="e">
        <f t="shared" ref="N68:N104" si="16">L68-K68</f>
        <v>#N/A</v>
      </c>
      <c r="O68" s="13" t="e">
        <f t="shared" ref="O68:O104" si="17">1-L68</f>
        <v>#N/A</v>
      </c>
      <c r="P68" s="10" t="e">
        <f t="shared" ref="P68:P104" si="18">2*_xlfn.NORM.DIST(F68/SQRT(2),0,1,TRUE)-1</f>
        <v>#N/A</v>
      </c>
    </row>
    <row r="69" spans="1:16">
      <c r="A69" s="14">
        <v>1979</v>
      </c>
      <c r="B69" s="9" t="e">
        <f>'Posttax Min, Max, Mean'!P69</f>
        <v>#N/A</v>
      </c>
      <c r="C69" s="9" t="e">
        <f>'Posttax Min, Max, Mean'!Q69</f>
        <v>#N/A</v>
      </c>
      <c r="D69" s="9" t="e">
        <f>'Posttax Min, Max, Mean'!R69</f>
        <v>#N/A</v>
      </c>
      <c r="E69" s="10" t="e">
        <f t="shared" si="10"/>
        <v>#N/A</v>
      </c>
      <c r="F69" s="10" t="e">
        <f t="shared" si="11"/>
        <v>#N/A</v>
      </c>
      <c r="G69" s="9" t="e">
        <f t="shared" si="12"/>
        <v>#N/A</v>
      </c>
      <c r="H69" s="9" t="e">
        <f t="shared" si="12"/>
        <v>#N/A</v>
      </c>
      <c r="I69" s="11" t="e">
        <f t="shared" si="13"/>
        <v>#N/A</v>
      </c>
      <c r="J69" s="11" t="e">
        <f t="shared" si="13"/>
        <v>#N/A</v>
      </c>
      <c r="K69" s="12" t="e">
        <f t="shared" si="14"/>
        <v>#N/A</v>
      </c>
      <c r="L69" s="12" t="e">
        <f t="shared" si="14"/>
        <v>#N/A</v>
      </c>
      <c r="M69" s="13" t="e">
        <f t="shared" si="15"/>
        <v>#N/A</v>
      </c>
      <c r="N69" s="13" t="e">
        <f t="shared" si="16"/>
        <v>#N/A</v>
      </c>
      <c r="O69" s="13" t="e">
        <f t="shared" si="17"/>
        <v>#N/A</v>
      </c>
      <c r="P69" s="10" t="e">
        <f t="shared" si="18"/>
        <v>#N/A</v>
      </c>
    </row>
    <row r="70" spans="1:16">
      <c r="A70" s="14">
        <v>1980</v>
      </c>
      <c r="B70" s="9">
        <f>'Posttax Min, Max, Mean'!P70</f>
        <v>483281.43832524261</v>
      </c>
      <c r="C70" s="9">
        <f>'Posttax Min, Max, Mean'!Q70</f>
        <v>734071.95206480578</v>
      </c>
      <c r="D70" s="9" t="e">
        <f>'Posttax Min, Max, Mean'!R70</f>
        <v>#VALUE!</v>
      </c>
      <c r="E70" s="10" t="e">
        <f t="shared" si="10"/>
        <v>#VALUE!</v>
      </c>
      <c r="F70" s="10" t="e">
        <f t="shared" si="11"/>
        <v>#VALUE!</v>
      </c>
      <c r="G70" s="9" t="e">
        <f t="shared" si="12"/>
        <v>#VALUE!</v>
      </c>
      <c r="H70" s="9" t="e">
        <f t="shared" si="12"/>
        <v>#VALUE!</v>
      </c>
      <c r="I70" s="11" t="e">
        <f t="shared" si="13"/>
        <v>#VALUE!</v>
      </c>
      <c r="J70" s="11" t="e">
        <f t="shared" si="13"/>
        <v>#VALUE!</v>
      </c>
      <c r="K70" s="12" t="e">
        <f t="shared" si="14"/>
        <v>#VALUE!</v>
      </c>
      <c r="L70" s="12" t="e">
        <f t="shared" si="14"/>
        <v>#VALUE!</v>
      </c>
      <c r="M70" s="13" t="e">
        <f t="shared" si="15"/>
        <v>#VALUE!</v>
      </c>
      <c r="N70" s="13" t="e">
        <f t="shared" si="16"/>
        <v>#VALUE!</v>
      </c>
      <c r="O70" s="13" t="e">
        <f t="shared" si="17"/>
        <v>#VALUE!</v>
      </c>
      <c r="P70" s="10" t="e">
        <f t="shared" si="18"/>
        <v>#VALUE!</v>
      </c>
    </row>
    <row r="71" spans="1:16">
      <c r="A71" s="14">
        <v>1981</v>
      </c>
      <c r="B71" s="9">
        <f>'Posttax Min, Max, Mean'!P71</f>
        <v>438090.10470847081</v>
      </c>
      <c r="C71" s="9">
        <f>'Posttax Min, Max, Mean'!Q71</f>
        <v>659740.73323938379</v>
      </c>
      <c r="D71" s="9">
        <f>'Posttax Min, Max, Mean'!R71</f>
        <v>4020026.7638723869</v>
      </c>
      <c r="E71" s="10">
        <f t="shared" si="10"/>
        <v>13.331360530377527</v>
      </c>
      <c r="F71" s="10">
        <f t="shared" si="11"/>
        <v>0.36943653858980302</v>
      </c>
      <c r="G71" s="9">
        <f t="shared" si="12"/>
        <v>989358.96746558871</v>
      </c>
      <c r="H71" s="9">
        <f t="shared" si="12"/>
        <v>1455410.3357399763</v>
      </c>
      <c r="I71" s="11">
        <f t="shared" si="13"/>
        <v>0.91211502695479707</v>
      </c>
      <c r="J71" s="11">
        <f t="shared" si="13"/>
        <v>1.9569113354510366</v>
      </c>
      <c r="K71" s="12">
        <f t="shared" si="14"/>
        <v>0.81914591565135564</v>
      </c>
      <c r="L71" s="12">
        <f t="shared" si="14"/>
        <v>0.9748210531955005</v>
      </c>
      <c r="M71" s="13">
        <f t="shared" si="15"/>
        <v>0.81914591565135564</v>
      </c>
      <c r="N71" s="13">
        <f t="shared" si="16"/>
        <v>0.15567513754414486</v>
      </c>
      <c r="O71" s="13">
        <f t="shared" si="17"/>
        <v>2.5178946804499502E-2</v>
      </c>
      <c r="P71" s="10">
        <f t="shared" si="18"/>
        <v>0.20608568964373752</v>
      </c>
    </row>
    <row r="72" spans="1:16">
      <c r="A72" s="14">
        <v>1982</v>
      </c>
      <c r="B72" s="9">
        <f>'Posttax Min, Max, Mean'!P72</f>
        <v>412667.259253886</v>
      </c>
      <c r="C72" s="9">
        <f>'Posttax Min, Max, Mean'!Q72</f>
        <v>613632.19602072542</v>
      </c>
      <c r="D72" s="9">
        <f>'Posttax Min, Max, Mean'!R72</f>
        <v>4390841.3076476688</v>
      </c>
      <c r="E72" s="10">
        <f t="shared" si="10"/>
        <v>13.249491325362868</v>
      </c>
      <c r="F72" s="10">
        <f t="shared" si="11"/>
        <v>0.39410575482852855</v>
      </c>
      <c r="G72" s="9">
        <f t="shared" si="12"/>
        <v>940868.03766053403</v>
      </c>
      <c r="H72" s="9">
        <f t="shared" si="12"/>
        <v>1420214.4087481883</v>
      </c>
      <c r="I72" s="11">
        <f t="shared" si="13"/>
        <v>0.88744581071607154</v>
      </c>
      <c r="J72" s="11">
        <f t="shared" si="13"/>
        <v>1.9322421192123123</v>
      </c>
      <c r="K72" s="12">
        <f t="shared" si="14"/>
        <v>0.81258053559189725</v>
      </c>
      <c r="L72" s="12">
        <f t="shared" si="14"/>
        <v>0.97333518562097732</v>
      </c>
      <c r="M72" s="13">
        <f t="shared" si="15"/>
        <v>0.81258053559189725</v>
      </c>
      <c r="N72" s="13">
        <f t="shared" si="16"/>
        <v>0.16075465002908007</v>
      </c>
      <c r="O72" s="13">
        <f t="shared" si="17"/>
        <v>2.6664814379022683E-2</v>
      </c>
      <c r="P72" s="10">
        <f t="shared" si="18"/>
        <v>0.21950563635427556</v>
      </c>
    </row>
    <row r="73" spans="1:16">
      <c r="A73" s="14">
        <v>1983</v>
      </c>
      <c r="B73" s="9">
        <f>'Posttax Min, Max, Mean'!P73</f>
        <v>399823.1979718876</v>
      </c>
      <c r="C73" s="9">
        <f>'Posttax Min, Max, Mean'!Q73</f>
        <v>604429.69458694779</v>
      </c>
      <c r="D73" s="9">
        <f>'Posttax Min, Max, Mean'!R73</f>
        <v>4477406.6445542173</v>
      </c>
      <c r="E73" s="10">
        <f t="shared" si="10"/>
        <v>13.230985392496365</v>
      </c>
      <c r="F73" s="10">
        <f t="shared" si="11"/>
        <v>0.40262947324811665</v>
      </c>
      <c r="G73" s="9">
        <f t="shared" si="12"/>
        <v>933761.02657199802</v>
      </c>
      <c r="H73" s="9">
        <f t="shared" si="12"/>
        <v>1422094.8822304117</v>
      </c>
      <c r="I73" s="11">
        <f t="shared" si="13"/>
        <v>0.87892209229648544</v>
      </c>
      <c r="J73" s="11">
        <f t="shared" si="13"/>
        <v>1.9237184007927222</v>
      </c>
      <c r="K73" s="12">
        <f t="shared" si="14"/>
        <v>0.810278240400639</v>
      </c>
      <c r="L73" s="12">
        <f t="shared" si="14"/>
        <v>0.97280505485231161</v>
      </c>
      <c r="M73" s="13">
        <f t="shared" si="15"/>
        <v>0.810278240400639</v>
      </c>
      <c r="N73" s="13">
        <f t="shared" si="16"/>
        <v>0.16252681445167261</v>
      </c>
      <c r="O73" s="13">
        <f t="shared" si="17"/>
        <v>2.7194945147688387E-2</v>
      </c>
      <c r="P73" s="10">
        <f t="shared" si="18"/>
        <v>0.22412756537284251</v>
      </c>
    </row>
    <row r="74" spans="1:16">
      <c r="A74" s="14">
        <v>1984</v>
      </c>
      <c r="B74" s="9">
        <f>'Posttax Min, Max, Mean'!P74</f>
        <v>383276.13588065444</v>
      </c>
      <c r="C74" s="9">
        <f>'Posttax Min, Max, Mean'!Q74</f>
        <v>600048.00705486047</v>
      </c>
      <c r="D74" s="9">
        <f>'Posttax Min, Max, Mean'!R74</f>
        <v>5138793.9007141469</v>
      </c>
      <c r="E74" s="10">
        <f t="shared" si="10"/>
        <v>13.21117784642715</v>
      </c>
      <c r="F74" s="10">
        <f t="shared" si="11"/>
        <v>0.43263632840635413</v>
      </c>
      <c r="G74" s="9">
        <f t="shared" si="12"/>
        <v>951336.96939048113</v>
      </c>
      <c r="H74" s="9">
        <f t="shared" si="12"/>
        <v>1495005.5082497154</v>
      </c>
      <c r="I74" s="11">
        <f t="shared" si="13"/>
        <v>0.84891523713824568</v>
      </c>
      <c r="J74" s="11">
        <f t="shared" si="13"/>
        <v>1.8937115456344853</v>
      </c>
      <c r="K74" s="12">
        <f t="shared" si="14"/>
        <v>0.80203577019236272</v>
      </c>
      <c r="L74" s="12">
        <f t="shared" si="14"/>
        <v>0.97086834600708649</v>
      </c>
      <c r="M74" s="13">
        <f t="shared" si="15"/>
        <v>0.80203577019236272</v>
      </c>
      <c r="N74" s="13">
        <f t="shared" si="16"/>
        <v>0.16883257581472377</v>
      </c>
      <c r="O74" s="13">
        <f t="shared" si="17"/>
        <v>2.9131653992913509E-2</v>
      </c>
      <c r="P74" s="10">
        <f t="shared" si="18"/>
        <v>0.24033450439775139</v>
      </c>
    </row>
    <row r="75" spans="1:16">
      <c r="A75" s="14">
        <v>1985</v>
      </c>
      <c r="B75" s="9">
        <f>'Posttax Min, Max, Mean'!P75</f>
        <v>370096.5661524164</v>
      </c>
      <c r="C75" s="9">
        <f>'Posttax Min, Max, Mean'!Q75</f>
        <v>592495.67484628258</v>
      </c>
      <c r="D75" s="9">
        <f>'Posttax Min, Max, Mean'!R75</f>
        <v>5008075.2432360593</v>
      </c>
      <c r="E75" s="10">
        <f t="shared" si="10"/>
        <v>13.197845395081973</v>
      </c>
      <c r="F75" s="10">
        <f t="shared" si="11"/>
        <v>0.43417382934789533</v>
      </c>
      <c r="G75" s="9">
        <f t="shared" si="12"/>
        <v>940588.99251248164</v>
      </c>
      <c r="H75" s="9">
        <f t="shared" si="12"/>
        <v>1480491.6106607232</v>
      </c>
      <c r="I75" s="11">
        <f t="shared" si="13"/>
        <v>0.84737773619670698</v>
      </c>
      <c r="J75" s="11">
        <f t="shared" si="13"/>
        <v>1.8921740446929483</v>
      </c>
      <c r="K75" s="12">
        <f t="shared" si="14"/>
        <v>0.80160769501859952</v>
      </c>
      <c r="L75" s="12">
        <f t="shared" si="14"/>
        <v>0.97076610231311045</v>
      </c>
      <c r="M75" s="13">
        <f t="shared" si="15"/>
        <v>0.80160769501859952</v>
      </c>
      <c r="N75" s="13">
        <f t="shared" si="16"/>
        <v>0.16915840729451093</v>
      </c>
      <c r="O75" s="13">
        <f t="shared" si="17"/>
        <v>2.9233897686889554E-2</v>
      </c>
      <c r="P75" s="10">
        <f t="shared" si="18"/>
        <v>0.24116215296940458</v>
      </c>
    </row>
    <row r="76" spans="1:16">
      <c r="A76" s="14">
        <v>1986</v>
      </c>
      <c r="B76" s="9">
        <f>'Posttax Min, Max, Mean'!P76</f>
        <v>363342.97917883215</v>
      </c>
      <c r="C76" s="9">
        <f>'Posttax Min, Max, Mean'!Q76</f>
        <v>616097.88143120438</v>
      </c>
      <c r="D76" s="9">
        <f>'Posttax Min, Max, Mean'!R76</f>
        <v>5052284.0521624088</v>
      </c>
      <c r="E76" s="10">
        <f t="shared" si="10"/>
        <v>13.234928739090391</v>
      </c>
      <c r="F76" s="10">
        <f t="shared" si="11"/>
        <v>0.43870807886230462</v>
      </c>
      <c r="G76" s="9">
        <f t="shared" si="12"/>
        <v>981812.62972801889</v>
      </c>
      <c r="H76" s="9">
        <f t="shared" si="12"/>
        <v>1552716.2051595119</v>
      </c>
      <c r="I76" s="11">
        <f t="shared" si="13"/>
        <v>0.84284348668229392</v>
      </c>
      <c r="J76" s="11">
        <f t="shared" si="13"/>
        <v>1.8876397951785333</v>
      </c>
      <c r="K76" s="12">
        <f t="shared" si="14"/>
        <v>0.80034200830483693</v>
      </c>
      <c r="L76" s="12">
        <f t="shared" si="14"/>
        <v>0.97046283809022138</v>
      </c>
      <c r="M76" s="13">
        <f t="shared" si="15"/>
        <v>0.80034200830483693</v>
      </c>
      <c r="N76" s="13">
        <f t="shared" si="16"/>
        <v>0.17012082978538445</v>
      </c>
      <c r="O76" s="13">
        <f t="shared" si="17"/>
        <v>2.953716190977862E-2</v>
      </c>
      <c r="P76" s="10">
        <f t="shared" si="18"/>
        <v>0.24360136262541676</v>
      </c>
    </row>
    <row r="77" spans="1:16">
      <c r="A77" s="14">
        <v>1987</v>
      </c>
      <c r="B77" s="9">
        <f>'Posttax Min, Max, Mean'!P77</f>
        <v>350549.21230633807</v>
      </c>
      <c r="C77" s="9">
        <f>'Posttax Min, Max, Mean'!Q77</f>
        <v>610093.89108151407</v>
      </c>
      <c r="D77" s="9">
        <f>'Posttax Min, Max, Mean'!R77</f>
        <v>5007961.1201778166</v>
      </c>
      <c r="E77" s="10">
        <f t="shared" si="10"/>
        <v>13.22314888964107</v>
      </c>
      <c r="F77" s="10">
        <f t="shared" si="11"/>
        <v>0.44321384109647727</v>
      </c>
      <c r="G77" s="9">
        <f t="shared" si="12"/>
        <v>975934.04041481449</v>
      </c>
      <c r="H77" s="9">
        <f t="shared" si="12"/>
        <v>1550702.2745205034</v>
      </c>
      <c r="I77" s="11">
        <f t="shared" si="13"/>
        <v>0.83833772444812105</v>
      </c>
      <c r="J77" s="11">
        <f t="shared" si="13"/>
        <v>1.8831340329443627</v>
      </c>
      <c r="K77" s="12">
        <f t="shared" si="14"/>
        <v>0.79907947279340497</v>
      </c>
      <c r="L77" s="12">
        <f t="shared" si="14"/>
        <v>0.97015889694753499</v>
      </c>
      <c r="M77" s="13">
        <f t="shared" si="15"/>
        <v>0.79907947279340497</v>
      </c>
      <c r="N77" s="13">
        <f t="shared" si="16"/>
        <v>0.17107942415413002</v>
      </c>
      <c r="O77" s="13">
        <f t="shared" si="17"/>
        <v>2.9841103052465012E-2</v>
      </c>
      <c r="P77" s="10">
        <f t="shared" si="18"/>
        <v>0.24602284549202191</v>
      </c>
    </row>
    <row r="78" spans="1:16">
      <c r="A78" s="14">
        <v>1988</v>
      </c>
      <c r="B78" s="9">
        <f>'Posttax Min, Max, Mean'!P78</f>
        <v>336622.06693153002</v>
      </c>
      <c r="C78" s="9">
        <f>'Posttax Min, Max, Mean'!Q78</f>
        <v>598800.9285245986</v>
      </c>
      <c r="D78" s="9">
        <f>'Posttax Min, Max, Mean'!R78</f>
        <v>5139156.9879036341</v>
      </c>
      <c r="E78" s="10">
        <f t="shared" si="10"/>
        <v>13.199499058204163</v>
      </c>
      <c r="F78" s="10">
        <f t="shared" si="11"/>
        <v>0.45428058282195344</v>
      </c>
      <c r="G78" s="9">
        <f t="shared" si="12"/>
        <v>966738.24520992162</v>
      </c>
      <c r="H78" s="9">
        <f t="shared" si="12"/>
        <v>1553954.8046811586</v>
      </c>
      <c r="I78" s="11">
        <f t="shared" si="13"/>
        <v>0.82727098272264843</v>
      </c>
      <c r="J78" s="11">
        <f t="shared" si="13"/>
        <v>1.8720672912188869</v>
      </c>
      <c r="K78" s="12">
        <f t="shared" si="14"/>
        <v>0.79595825661384534</v>
      </c>
      <c r="L78" s="12">
        <f t="shared" si="14"/>
        <v>0.96940135275224715</v>
      </c>
      <c r="M78" s="13">
        <f t="shared" si="15"/>
        <v>0.79595825661384534</v>
      </c>
      <c r="N78" s="13">
        <f t="shared" si="16"/>
        <v>0.17344309613840181</v>
      </c>
      <c r="O78" s="13">
        <f t="shared" si="17"/>
        <v>3.0598647247752853E-2</v>
      </c>
      <c r="P78" s="10">
        <f t="shared" si="18"/>
        <v>0.25196002159656761</v>
      </c>
    </row>
    <row r="79" spans="1:16">
      <c r="A79" s="14">
        <v>1989</v>
      </c>
      <c r="B79" s="9">
        <f>'Posttax Min, Max, Mean'!P79</f>
        <v>321148.31062903226</v>
      </c>
      <c r="C79" s="9">
        <f>'Posttax Min, Max, Mean'!Q79</f>
        <v>586319.03038338711</v>
      </c>
      <c r="D79" s="9">
        <f>'Posttax Min, Max, Mean'!R79</f>
        <v>4622583.5685887095</v>
      </c>
      <c r="E79" s="10">
        <f t="shared" si="10"/>
        <v>13.182843587624779</v>
      </c>
      <c r="F79" s="10">
        <f t="shared" si="11"/>
        <v>0.44446766640732882</v>
      </c>
      <c r="G79" s="9">
        <f t="shared" si="12"/>
        <v>938888.32494160742</v>
      </c>
      <c r="H79" s="9">
        <f t="shared" si="12"/>
        <v>1493794.3706944096</v>
      </c>
      <c r="I79" s="11">
        <f t="shared" si="13"/>
        <v>0.83708389913727188</v>
      </c>
      <c r="J79" s="11">
        <f t="shared" si="13"/>
        <v>1.8818802076335122</v>
      </c>
      <c r="K79" s="12">
        <f t="shared" si="14"/>
        <v>0.79872729499713768</v>
      </c>
      <c r="L79" s="12">
        <f t="shared" si="14"/>
        <v>0.9700738588374116</v>
      </c>
      <c r="M79" s="13">
        <f t="shared" si="15"/>
        <v>0.79872729499713768</v>
      </c>
      <c r="N79" s="13">
        <f t="shared" si="16"/>
        <v>0.17134656384027391</v>
      </c>
      <c r="O79" s="13">
        <f t="shared" si="17"/>
        <v>2.9926141162588404E-2</v>
      </c>
      <c r="P79" s="10">
        <f t="shared" si="18"/>
        <v>0.24669624634932652</v>
      </c>
    </row>
    <row r="80" spans="1:16">
      <c r="A80" s="14">
        <v>1990</v>
      </c>
      <c r="B80" s="9">
        <f>'Posttax Min, Max, Mean'!P80</f>
        <v>304685.46685539407</v>
      </c>
      <c r="C80" s="9">
        <f>'Posttax Min, Max, Mean'!Q80</f>
        <v>545710.85901300691</v>
      </c>
      <c r="D80" s="9">
        <f>'Posttax Min, Max, Mean'!R80</f>
        <v>3532177.9139449121</v>
      </c>
      <c r="E80" s="10">
        <f t="shared" si="10"/>
        <v>13.126449956676817</v>
      </c>
      <c r="F80" s="10">
        <f t="shared" si="11"/>
        <v>0.40839832403029419</v>
      </c>
      <c r="G80" s="9">
        <f t="shared" si="12"/>
        <v>847319.79825757083</v>
      </c>
      <c r="H80" s="9">
        <f t="shared" si="12"/>
        <v>1298248.4003492249</v>
      </c>
      <c r="I80" s="11">
        <f t="shared" si="13"/>
        <v>0.87315324151430562</v>
      </c>
      <c r="J80" s="11">
        <f t="shared" si="13"/>
        <v>1.9179495500105452</v>
      </c>
      <c r="K80" s="12">
        <f t="shared" si="14"/>
        <v>0.8087102214042754</v>
      </c>
      <c r="L80" s="12">
        <f t="shared" si="14"/>
        <v>0.97244129577089622</v>
      </c>
      <c r="M80" s="13">
        <f t="shared" si="15"/>
        <v>0.8087102214042754</v>
      </c>
      <c r="N80" s="13">
        <f t="shared" si="16"/>
        <v>0.16373107436662082</v>
      </c>
      <c r="O80" s="13">
        <f t="shared" si="17"/>
        <v>2.7558704229103781E-2</v>
      </c>
      <c r="P80" s="10">
        <f t="shared" si="18"/>
        <v>0.22725119894214796</v>
      </c>
    </row>
    <row r="81" spans="1:16">
      <c r="A81" s="14">
        <v>1991</v>
      </c>
      <c r="B81" s="9">
        <f>'Posttax Min, Max, Mean'!P81</f>
        <v>292381.72186490457</v>
      </c>
      <c r="C81" s="9">
        <f>'Posttax Min, Max, Mean'!Q81</f>
        <v>513536.72636666667</v>
      </c>
      <c r="D81" s="9">
        <f>'Posttax Min, Max, Mean'!R81</f>
        <v>3183370.5385095449</v>
      </c>
      <c r="E81" s="10">
        <f t="shared" si="10"/>
        <v>13.069898996335029</v>
      </c>
      <c r="F81" s="10">
        <f t="shared" si="11"/>
        <v>0.39793926950474506</v>
      </c>
      <c r="G81" s="9">
        <f t="shared" si="12"/>
        <v>790071.47114946647</v>
      </c>
      <c r="H81" s="9">
        <f t="shared" si="12"/>
        <v>1197377.3363917004</v>
      </c>
      <c r="I81" s="11">
        <f t="shared" si="13"/>
        <v>0.88361229603985614</v>
      </c>
      <c r="J81" s="11">
        <f t="shared" si="13"/>
        <v>1.9284086045360969</v>
      </c>
      <c r="K81" s="12">
        <f t="shared" si="14"/>
        <v>0.81154723045573629</v>
      </c>
      <c r="L81" s="12">
        <f t="shared" si="14"/>
        <v>0.97309783879642631</v>
      </c>
      <c r="M81" s="13">
        <f t="shared" si="15"/>
        <v>0.81154723045573629</v>
      </c>
      <c r="N81" s="13">
        <f t="shared" si="16"/>
        <v>0.16155060834069002</v>
      </c>
      <c r="O81" s="13">
        <f t="shared" si="17"/>
        <v>2.6902161203573693E-2</v>
      </c>
      <c r="P81" s="10">
        <f t="shared" si="18"/>
        <v>0.221585304571013</v>
      </c>
    </row>
    <row r="82" spans="1:16">
      <c r="A82" s="14">
        <v>1992</v>
      </c>
      <c r="B82" s="9">
        <f>'Posttax Min, Max, Mean'!P82</f>
        <v>283837.42350677116</v>
      </c>
      <c r="C82" s="9">
        <f>'Posttax Min, Max, Mean'!Q82</f>
        <v>479699.12282637192</v>
      </c>
      <c r="D82" s="9">
        <f>'Posttax Min, Max, Mean'!R82</f>
        <v>2944659.0743378471</v>
      </c>
      <c r="E82" s="10">
        <f t="shared" si="10"/>
        <v>13.004906817255334</v>
      </c>
      <c r="F82" s="10">
        <f t="shared" si="11"/>
        <v>0.38989111722434294</v>
      </c>
      <c r="G82" s="9">
        <f t="shared" si="12"/>
        <v>732759.18167367508</v>
      </c>
      <c r="H82" s="9">
        <f t="shared" si="12"/>
        <v>1101219.9722788176</v>
      </c>
      <c r="I82" s="11">
        <f t="shared" si="13"/>
        <v>0.89166044832025815</v>
      </c>
      <c r="J82" s="11">
        <f t="shared" si="13"/>
        <v>1.9364567568164945</v>
      </c>
      <c r="K82" s="12">
        <f t="shared" si="14"/>
        <v>0.81371252037513186</v>
      </c>
      <c r="L82" s="12">
        <f t="shared" si="14"/>
        <v>0.97359410804894675</v>
      </c>
      <c r="M82" s="13">
        <f t="shared" si="15"/>
        <v>0.81371252037513186</v>
      </c>
      <c r="N82" s="13">
        <f t="shared" si="16"/>
        <v>0.15988158767381488</v>
      </c>
      <c r="O82" s="13">
        <f t="shared" si="17"/>
        <v>2.6405891951053251E-2</v>
      </c>
      <c r="P82" s="10">
        <f t="shared" si="18"/>
        <v>0.21721739711177035</v>
      </c>
    </row>
    <row r="83" spans="1:16">
      <c r="A83" s="14">
        <v>1993</v>
      </c>
      <c r="B83" s="9">
        <f>'Posttax Min, Max, Mean'!P83</f>
        <v>275587.47763321799</v>
      </c>
      <c r="C83" s="9">
        <f>'Posttax Min, Max, Mean'!Q83</f>
        <v>441202.1144834602</v>
      </c>
      <c r="D83" s="9">
        <f>'Posttax Min, Max, Mean'!R83</f>
        <v>3102191.3470491348</v>
      </c>
      <c r="E83" s="10">
        <f t="shared" si="10"/>
        <v>12.915854996158311</v>
      </c>
      <c r="F83" s="10">
        <f t="shared" si="11"/>
        <v>0.40349315425484278</v>
      </c>
      <c r="G83" s="9">
        <f t="shared" si="12"/>
        <v>682114.13737656327</v>
      </c>
      <c r="H83" s="9">
        <f t="shared" si="12"/>
        <v>1039780.756409549</v>
      </c>
      <c r="I83" s="11">
        <f t="shared" si="13"/>
        <v>0.87805841128975681</v>
      </c>
      <c r="J83" s="11">
        <f t="shared" si="13"/>
        <v>1.9228547197859995</v>
      </c>
      <c r="K83" s="12">
        <f t="shared" si="14"/>
        <v>0.81004398958713641</v>
      </c>
      <c r="L83" s="12">
        <f t="shared" si="14"/>
        <v>0.97275085113725168</v>
      </c>
      <c r="M83" s="13">
        <f t="shared" si="15"/>
        <v>0.81004398958713641</v>
      </c>
      <c r="N83" s="13">
        <f t="shared" si="16"/>
        <v>0.16270686155011527</v>
      </c>
      <c r="O83" s="13">
        <f t="shared" si="17"/>
        <v>2.7249148862748318E-2</v>
      </c>
      <c r="P83" s="10">
        <f t="shared" si="18"/>
        <v>0.22459545102477652</v>
      </c>
    </row>
    <row r="84" spans="1:16">
      <c r="A84" s="14">
        <v>1994</v>
      </c>
      <c r="B84" s="9">
        <f>'Posttax Min, Max, Mean'!P84</f>
        <v>268707.08851551957</v>
      </c>
      <c r="C84" s="9">
        <f>'Posttax Min, Max, Mean'!Q84</f>
        <v>456060.1303238867</v>
      </c>
      <c r="D84" s="9">
        <f>'Posttax Min, Max, Mean'!R84</f>
        <v>4212543.7707165992</v>
      </c>
      <c r="E84" s="10">
        <f t="shared" si="10"/>
        <v>12.92517709425602</v>
      </c>
      <c r="F84" s="10">
        <f t="shared" si="11"/>
        <v>0.45870001153799428</v>
      </c>
      <c r="G84" s="9">
        <f t="shared" si="12"/>
        <v>738979.02173390449</v>
      </c>
      <c r="H84" s="9">
        <f t="shared" si="12"/>
        <v>1193347.4400620405</v>
      </c>
      <c r="I84" s="11">
        <f t="shared" si="13"/>
        <v>0.82285155400660448</v>
      </c>
      <c r="J84" s="11">
        <f t="shared" si="13"/>
        <v>1.8676478625028456</v>
      </c>
      <c r="K84" s="12">
        <f t="shared" si="14"/>
        <v>0.79470379235424404</v>
      </c>
      <c r="L84" s="12">
        <f t="shared" si="14"/>
        <v>0.96909441482479519</v>
      </c>
      <c r="M84" s="13">
        <f t="shared" si="15"/>
        <v>0.79470379235424404</v>
      </c>
      <c r="N84" s="13">
        <f t="shared" si="16"/>
        <v>0.17439062247055115</v>
      </c>
      <c r="O84" s="13">
        <f t="shared" si="17"/>
        <v>3.0905585175204808E-2</v>
      </c>
      <c r="P84" s="10">
        <f t="shared" si="18"/>
        <v>0.25432684633180291</v>
      </c>
    </row>
    <row r="85" spans="1:16">
      <c r="A85" s="14">
        <v>1995</v>
      </c>
      <c r="B85" s="9">
        <f>'Posttax Min, Max, Mean'!P85</f>
        <v>261301.77505249341</v>
      </c>
      <c r="C85" s="9">
        <f>'Posttax Min, Max, Mean'!Q85</f>
        <v>471082.74689632544</v>
      </c>
      <c r="D85" s="9">
        <f>'Posttax Min, Max, Mean'!R85</f>
        <v>4780462.3951194221</v>
      </c>
      <c r="E85" s="10">
        <f t="shared" si="10"/>
        <v>12.945449874273125</v>
      </c>
      <c r="F85" s="10">
        <f t="shared" si="11"/>
        <v>0.48443609842081603</v>
      </c>
      <c r="G85" s="9">
        <f t="shared" si="12"/>
        <v>779400.03329900431</v>
      </c>
      <c r="H85" s="9">
        <f t="shared" si="12"/>
        <v>1292923.8499589041</v>
      </c>
      <c r="I85" s="11">
        <f t="shared" si="13"/>
        <v>0.79711546712378678</v>
      </c>
      <c r="J85" s="11">
        <f t="shared" si="13"/>
        <v>1.8419117756200261</v>
      </c>
      <c r="K85" s="12">
        <f t="shared" si="14"/>
        <v>0.78730801287255769</v>
      </c>
      <c r="L85" s="12">
        <f t="shared" si="14"/>
        <v>0.96725597206932978</v>
      </c>
      <c r="M85" s="13">
        <f t="shared" si="15"/>
        <v>0.78730801287255769</v>
      </c>
      <c r="N85" s="13">
        <f t="shared" si="16"/>
        <v>0.17994795919677209</v>
      </c>
      <c r="O85" s="13">
        <f t="shared" si="17"/>
        <v>3.2744027930670216E-2</v>
      </c>
      <c r="P85" s="10">
        <f t="shared" si="18"/>
        <v>0.26806151025719882</v>
      </c>
    </row>
    <row r="86" spans="1:16">
      <c r="A86" s="14">
        <v>1996</v>
      </c>
      <c r="B86" s="9">
        <f>'Posttax Min, Max, Mean'!P86</f>
        <v>253807.46028043338</v>
      </c>
      <c r="C86" s="9">
        <f>'Posttax Min, Max, Mean'!Q86</f>
        <v>469030.85135462071</v>
      </c>
      <c r="D86" s="9">
        <f>'Posttax Min, Max, Mean'!R86</f>
        <v>4378673.3632071372</v>
      </c>
      <c r="E86" s="10">
        <f t="shared" si="10"/>
        <v>12.945775527691382</v>
      </c>
      <c r="F86" s="10">
        <f t="shared" si="11"/>
        <v>0.47465418720046237</v>
      </c>
      <c r="G86" s="9">
        <f t="shared" si="12"/>
        <v>769941.1361817189</v>
      </c>
      <c r="H86" s="9">
        <f t="shared" si="12"/>
        <v>1264245.7875861088</v>
      </c>
      <c r="I86" s="11">
        <f t="shared" si="13"/>
        <v>0.80689737834414021</v>
      </c>
      <c r="J86" s="11">
        <f t="shared" si="13"/>
        <v>1.8516936868403793</v>
      </c>
      <c r="K86" s="12">
        <f t="shared" si="14"/>
        <v>0.79013719531274695</v>
      </c>
      <c r="L86" s="12">
        <f t="shared" si="14"/>
        <v>0.96796508945580451</v>
      </c>
      <c r="M86" s="13">
        <f t="shared" si="15"/>
        <v>0.79013719531274695</v>
      </c>
      <c r="N86" s="13">
        <f t="shared" si="16"/>
        <v>0.17782789414305755</v>
      </c>
      <c r="O86" s="13">
        <f t="shared" si="17"/>
        <v>3.2034910544195494E-2</v>
      </c>
      <c r="P86" s="10">
        <f t="shared" si="18"/>
        <v>0.26285100258398519</v>
      </c>
    </row>
    <row r="87" spans="1:16">
      <c r="A87" s="14">
        <v>1997</v>
      </c>
      <c r="B87" s="9">
        <f>'Posttax Min, Max, Mean'!P87</f>
        <v>248114.58266666668</v>
      </c>
      <c r="C87" s="9">
        <f>'Posttax Min, Max, Mean'!Q87</f>
        <v>470253.1290520872</v>
      </c>
      <c r="D87" s="9">
        <f>'Posttax Min, Max, Mean'!R87</f>
        <v>4736725.2041557627</v>
      </c>
      <c r="E87" s="10">
        <f t="shared" si="10"/>
        <v>12.940223021896648</v>
      </c>
      <c r="F87" s="10">
        <f t="shared" si="11"/>
        <v>0.49153510406226797</v>
      </c>
      <c r="G87" s="9">
        <f t="shared" si="12"/>
        <v>782422.85136240453</v>
      </c>
      <c r="H87" s="9">
        <f t="shared" si="12"/>
        <v>1307600.9315556968</v>
      </c>
      <c r="I87" s="11">
        <f t="shared" si="13"/>
        <v>0.79001646148233251</v>
      </c>
      <c r="J87" s="11">
        <f t="shared" si="13"/>
        <v>1.8348127699785726</v>
      </c>
      <c r="K87" s="12">
        <f t="shared" si="14"/>
        <v>0.78524092262016532</v>
      </c>
      <c r="L87" s="12">
        <f t="shared" si="14"/>
        <v>0.96673328207504328</v>
      </c>
      <c r="M87" s="13">
        <f t="shared" si="15"/>
        <v>0.78524092262016532</v>
      </c>
      <c r="N87" s="13">
        <f t="shared" si="16"/>
        <v>0.18149235945487796</v>
      </c>
      <c r="O87" s="13">
        <f t="shared" si="17"/>
        <v>3.3266717924956724E-2</v>
      </c>
      <c r="P87" s="10">
        <f t="shared" si="18"/>
        <v>0.27183521182941117</v>
      </c>
    </row>
    <row r="88" spans="1:16">
      <c r="A88" s="14">
        <v>1998</v>
      </c>
      <c r="B88" s="9">
        <f>'Posttax Min, Max, Mean'!P88</f>
        <v>244309.14428220855</v>
      </c>
      <c r="C88" s="9">
        <f>'Posttax Min, Max, Mean'!Q88</f>
        <v>492758.85437092028</v>
      </c>
      <c r="D88" s="9">
        <f>'Posttax Min, Max, Mean'!R88</f>
        <v>4878736.5747177908</v>
      </c>
      <c r="E88" s="10">
        <f t="shared" si="10"/>
        <v>12.983257464864282</v>
      </c>
      <c r="F88" s="10">
        <f t="shared" si="11"/>
        <v>0.49903452643254997</v>
      </c>
      <c r="G88" s="9">
        <f t="shared" si="12"/>
        <v>824717.30292627052</v>
      </c>
      <c r="H88" s="9">
        <f t="shared" si="12"/>
        <v>1389126.0613136806</v>
      </c>
      <c r="I88" s="11">
        <f t="shared" si="13"/>
        <v>0.78251703911204895</v>
      </c>
      <c r="J88" s="11">
        <f t="shared" si="13"/>
        <v>1.8273133476082917</v>
      </c>
      <c r="K88" s="12">
        <f t="shared" si="14"/>
        <v>0.78304461219923449</v>
      </c>
      <c r="L88" s="12">
        <f t="shared" si="14"/>
        <v>0.96617366525651094</v>
      </c>
      <c r="M88" s="13">
        <f t="shared" si="15"/>
        <v>0.78304461219923449</v>
      </c>
      <c r="N88" s="13">
        <f t="shared" si="16"/>
        <v>0.18312905305727645</v>
      </c>
      <c r="O88" s="13">
        <f t="shared" si="17"/>
        <v>3.3826334743489062E-2</v>
      </c>
      <c r="P88" s="10">
        <f t="shared" si="18"/>
        <v>0.27581462063646001</v>
      </c>
    </row>
    <row r="89" spans="1:16">
      <c r="A89" s="14">
        <v>1999</v>
      </c>
      <c r="B89" s="9">
        <f>'Posttax Min, Max, Mean'!P89</f>
        <v>239029.955090036</v>
      </c>
      <c r="C89" s="9">
        <f>'Posttax Min, Max, Mean'!Q89</f>
        <v>501055.70620372146</v>
      </c>
      <c r="D89" s="9">
        <f>'Posttax Min, Max, Mean'!R89</f>
        <v>5152615.5244009607</v>
      </c>
      <c r="E89" s="10">
        <f t="shared" si="10"/>
        <v>12.993513959803888</v>
      </c>
      <c r="F89" s="10">
        <f t="shared" si="11"/>
        <v>0.51177847572821789</v>
      </c>
      <c r="G89" s="9">
        <f t="shared" si="12"/>
        <v>846939.43569509964</v>
      </c>
      <c r="H89" s="9">
        <f t="shared" si="12"/>
        <v>1445677.6460330402</v>
      </c>
      <c r="I89" s="11">
        <f t="shared" si="13"/>
        <v>0.76977308981638359</v>
      </c>
      <c r="J89" s="11">
        <f t="shared" si="13"/>
        <v>1.8145693983126223</v>
      </c>
      <c r="K89" s="12">
        <f t="shared" si="14"/>
        <v>0.77928274740788162</v>
      </c>
      <c r="L89" s="12">
        <f t="shared" si="14"/>
        <v>0.96520494558936953</v>
      </c>
      <c r="M89" s="13">
        <f t="shared" si="15"/>
        <v>0.77928274740788162</v>
      </c>
      <c r="N89" s="13">
        <f t="shared" si="16"/>
        <v>0.18592219818148792</v>
      </c>
      <c r="O89" s="13">
        <f t="shared" si="17"/>
        <v>3.4795054410630466E-2</v>
      </c>
      <c r="P89" s="10">
        <f t="shared" si="18"/>
        <v>0.28255981136840869</v>
      </c>
    </row>
    <row r="90" spans="1:16">
      <c r="A90" s="14">
        <v>2000</v>
      </c>
      <c r="B90" s="9">
        <f>'Posttax Min, Max, Mean'!P90</f>
        <v>231256.62321718934</v>
      </c>
      <c r="C90" s="9">
        <f>'Posttax Min, Max, Mean'!Q90</f>
        <v>506742.50392067368</v>
      </c>
      <c r="D90" s="9">
        <f>'Posttax Min, Max, Mean'!R90</f>
        <v>4545861.202613241</v>
      </c>
      <c r="E90" s="10">
        <f t="shared" si="10"/>
        <v>13.012548113784817</v>
      </c>
      <c r="F90" s="10">
        <f t="shared" si="11"/>
        <v>0.49640740921058679</v>
      </c>
      <c r="G90" s="9">
        <f t="shared" si="12"/>
        <v>846376.69564514782</v>
      </c>
      <c r="H90" s="9">
        <f t="shared" si="12"/>
        <v>1421700.7652106085</v>
      </c>
      <c r="I90" s="11">
        <f t="shared" si="13"/>
        <v>0.78514415633401469</v>
      </c>
      <c r="J90" s="11">
        <f t="shared" si="13"/>
        <v>1.8299404648302542</v>
      </c>
      <c r="K90" s="12">
        <f t="shared" si="14"/>
        <v>0.78381547357823156</v>
      </c>
      <c r="L90" s="12">
        <f t="shared" si="14"/>
        <v>0.96637057911576341</v>
      </c>
      <c r="M90" s="13">
        <f t="shared" si="15"/>
        <v>0.78381547357823156</v>
      </c>
      <c r="N90" s="13">
        <f t="shared" si="16"/>
        <v>0.18255510553753185</v>
      </c>
      <c r="O90" s="13">
        <f t="shared" si="17"/>
        <v>3.3629420884236594E-2</v>
      </c>
      <c r="P90" s="10">
        <f t="shared" si="18"/>
        <v>0.27442143838176802</v>
      </c>
    </row>
    <row r="91" spans="1:16">
      <c r="A91" s="14">
        <v>2001</v>
      </c>
      <c r="B91" s="9">
        <f>'Posttax Min, Max, Mean'!P91</f>
        <v>224858.21862224734</v>
      </c>
      <c r="C91" s="9">
        <f>'Posttax Min, Max, Mean'!Q91</f>
        <v>494530.04873517784</v>
      </c>
      <c r="D91" s="9">
        <f>'Posttax Min, Max, Mean'!R91</f>
        <v>4053058.7925239978</v>
      </c>
      <c r="E91" s="10">
        <f t="shared" si="10"/>
        <v>12.995220708785565</v>
      </c>
      <c r="F91" s="10">
        <f t="shared" si="11"/>
        <v>0.48195951138735477</v>
      </c>
      <c r="G91" s="9">
        <f t="shared" si="12"/>
        <v>816577.14961873973</v>
      </c>
      <c r="H91" s="9">
        <f t="shared" si="12"/>
        <v>1351095.3522608115</v>
      </c>
      <c r="I91" s="11">
        <f t="shared" si="13"/>
        <v>0.79959205415724732</v>
      </c>
      <c r="J91" s="11">
        <f t="shared" si="13"/>
        <v>1.8443883626534874</v>
      </c>
      <c r="K91" s="12">
        <f t="shared" si="14"/>
        <v>0.78802640366898913</v>
      </c>
      <c r="L91" s="12">
        <f t="shared" si="14"/>
        <v>0.9674367189649492</v>
      </c>
      <c r="M91" s="13">
        <f t="shared" si="15"/>
        <v>0.78802640366898913</v>
      </c>
      <c r="N91" s="13">
        <f t="shared" si="16"/>
        <v>0.17941031529596008</v>
      </c>
      <c r="O91" s="13">
        <f t="shared" si="17"/>
        <v>3.2563281035050795E-2</v>
      </c>
      <c r="P91" s="10">
        <f t="shared" si="18"/>
        <v>0.26674346953744843</v>
      </c>
    </row>
    <row r="92" spans="1:16">
      <c r="A92" s="14">
        <v>2002</v>
      </c>
      <c r="B92" s="9">
        <f>'Posttax Min, Max, Mean'!P92</f>
        <v>221383.09160551478</v>
      </c>
      <c r="C92" s="9">
        <f>'Posttax Min, Max, Mean'!Q92</f>
        <v>492557.61418423394</v>
      </c>
      <c r="D92" s="9">
        <f>'Posttax Min, Max, Mean'!R92</f>
        <v>4127726.015033355</v>
      </c>
      <c r="E92" s="10">
        <f t="shared" si="10"/>
        <v>12.988490869120623</v>
      </c>
      <c r="F92" s="10">
        <f t="shared" si="11"/>
        <v>0.48759788093645923</v>
      </c>
      <c r="G92" s="9">
        <f t="shared" si="12"/>
        <v>816982.29004114599</v>
      </c>
      <c r="H92" s="9">
        <f t="shared" si="12"/>
        <v>1359752.3734984093</v>
      </c>
      <c r="I92" s="11">
        <f t="shared" si="13"/>
        <v>0.79395368460813942</v>
      </c>
      <c r="J92" s="11">
        <f t="shared" si="13"/>
        <v>1.83874999310438</v>
      </c>
      <c r="K92" s="12">
        <f t="shared" si="14"/>
        <v>0.78638880258535182</v>
      </c>
      <c r="L92" s="12">
        <f t="shared" si="14"/>
        <v>0.96702401673845506</v>
      </c>
      <c r="M92" s="13">
        <f t="shared" si="15"/>
        <v>0.78638880258535182</v>
      </c>
      <c r="N92" s="13">
        <f t="shared" si="16"/>
        <v>0.18063521415310324</v>
      </c>
      <c r="O92" s="13">
        <f t="shared" si="17"/>
        <v>3.2975983261544939E-2</v>
      </c>
      <c r="P92" s="10">
        <f t="shared" si="18"/>
        <v>0.26974306313857044</v>
      </c>
    </row>
    <row r="93" spans="1:16">
      <c r="A93" s="14">
        <v>2003</v>
      </c>
      <c r="B93" s="9">
        <f>'Posttax Min, Max, Mean'!P93</f>
        <v>216473.09479234615</v>
      </c>
      <c r="C93" s="9">
        <f>'Posttax Min, Max, Mean'!Q93</f>
        <v>505725.32843259402</v>
      </c>
      <c r="D93" s="9">
        <f>'Posttax Min, Max, Mean'!R93</f>
        <v>4749264.091025223</v>
      </c>
      <c r="E93" s="10">
        <f t="shared" si="10"/>
        <v>13.001284176273874</v>
      </c>
      <c r="F93" s="10">
        <f t="shared" si="11"/>
        <v>0.51471311509622686</v>
      </c>
      <c r="G93" s="9">
        <f t="shared" si="12"/>
        <v>856762.11024249194</v>
      </c>
      <c r="H93" s="9">
        <f t="shared" si="12"/>
        <v>1466935.2776720859</v>
      </c>
      <c r="I93" s="11">
        <f t="shared" si="13"/>
        <v>0.76683845044837484</v>
      </c>
      <c r="J93" s="11">
        <f t="shared" si="13"/>
        <v>1.8116347589446167</v>
      </c>
      <c r="K93" s="12">
        <f t="shared" si="14"/>
        <v>0.77841121391687851</v>
      </c>
      <c r="L93" s="12">
        <f t="shared" si="14"/>
        <v>0.96497867477725041</v>
      </c>
      <c r="M93" s="13">
        <f t="shared" si="15"/>
        <v>0.77841121391687851</v>
      </c>
      <c r="N93" s="13">
        <f t="shared" si="16"/>
        <v>0.1865674608603719</v>
      </c>
      <c r="O93" s="13">
        <f t="shared" si="17"/>
        <v>3.5021325222749589E-2</v>
      </c>
      <c r="P93" s="10">
        <f t="shared" si="18"/>
        <v>0.28410998068655835</v>
      </c>
    </row>
    <row r="94" spans="1:16">
      <c r="A94" s="14">
        <v>2004</v>
      </c>
      <c r="B94" s="9">
        <f>'Posttax Min, Max, Mean'!P94</f>
        <v>210812.01968237161</v>
      </c>
      <c r="C94" s="9">
        <f>'Posttax Min, Max, Mean'!Q94</f>
        <v>506926.06201768131</v>
      </c>
      <c r="D94" s="9">
        <f>'Posttax Min, Max, Mean'!R94</f>
        <v>4679224.5341461087</v>
      </c>
      <c r="E94" s="10">
        <f t="shared" si="10"/>
        <v>13.002655031646741</v>
      </c>
      <c r="F94" s="10">
        <f t="shared" si="11"/>
        <v>0.51665347382375126</v>
      </c>
      <c r="G94" s="9">
        <f t="shared" si="12"/>
        <v>860073.47434881667</v>
      </c>
      <c r="H94" s="9">
        <f t="shared" si="12"/>
        <v>1475593.3559603686</v>
      </c>
      <c r="I94" s="11">
        <f t="shared" si="13"/>
        <v>0.76489809172084755</v>
      </c>
      <c r="J94" s="11">
        <f t="shared" si="13"/>
        <v>1.8096944002170867</v>
      </c>
      <c r="K94" s="12">
        <f t="shared" si="14"/>
        <v>0.77783388483084681</v>
      </c>
      <c r="L94" s="12">
        <f t="shared" si="14"/>
        <v>0.96482840429873218</v>
      </c>
      <c r="M94" s="13">
        <f t="shared" si="15"/>
        <v>0.77783388483084681</v>
      </c>
      <c r="N94" s="13">
        <f t="shared" si="16"/>
        <v>0.18699451946788537</v>
      </c>
      <c r="O94" s="13">
        <f t="shared" si="17"/>
        <v>3.5171595701267822E-2</v>
      </c>
      <c r="P94" s="10">
        <f t="shared" si="18"/>
        <v>0.28513429716628202</v>
      </c>
    </row>
    <row r="95" spans="1:16">
      <c r="A95" s="14">
        <v>2005</v>
      </c>
      <c r="B95" s="9">
        <f>'Posttax Min, Max, Mean'!P95</f>
        <v>203903.68928827444</v>
      </c>
      <c r="C95" s="9">
        <f>'Posttax Min, Max, Mean'!Q95</f>
        <v>505310.07239395787</v>
      </c>
      <c r="D95" s="9">
        <f>'Posttax Min, Max, Mean'!R95</f>
        <v>4947164.6651356881</v>
      </c>
      <c r="E95" s="10">
        <f t="shared" si="10"/>
        <v>12.991688297872928</v>
      </c>
      <c r="F95" s="10">
        <f t="shared" si="11"/>
        <v>0.53148702091639777</v>
      </c>
      <c r="G95" s="9">
        <f t="shared" si="12"/>
        <v>867019.13128767279</v>
      </c>
      <c r="H95" s="9">
        <f t="shared" si="12"/>
        <v>1510742.7859416634</v>
      </c>
      <c r="I95" s="11">
        <f t="shared" si="13"/>
        <v>0.75006454462820304</v>
      </c>
      <c r="J95" s="11">
        <f t="shared" si="13"/>
        <v>1.794860853124443</v>
      </c>
      <c r="K95" s="12">
        <f t="shared" si="14"/>
        <v>0.77339208395626935</v>
      </c>
      <c r="L95" s="12">
        <f t="shared" si="14"/>
        <v>0.96366206380082942</v>
      </c>
      <c r="M95" s="13">
        <f t="shared" si="15"/>
        <v>0.77339208395626935</v>
      </c>
      <c r="N95" s="13">
        <f t="shared" si="16"/>
        <v>0.19026997984456007</v>
      </c>
      <c r="O95" s="13">
        <f t="shared" si="17"/>
        <v>3.6337936199170584E-2</v>
      </c>
      <c r="P95" s="10">
        <f t="shared" si="18"/>
        <v>0.29294785186694905</v>
      </c>
    </row>
    <row r="96" spans="1:16">
      <c r="A96" s="14">
        <v>2006</v>
      </c>
      <c r="B96" s="9">
        <f>'Posttax Min, Max, Mean'!P96</f>
        <v>197531.69899801587</v>
      </c>
      <c r="C96" s="9">
        <f>'Posttax Min, Max, Mean'!Q96</f>
        <v>517950.63685089286</v>
      </c>
      <c r="D96" s="9">
        <f>'Posttax Min, Max, Mean'!R96</f>
        <v>5400452.897271825</v>
      </c>
      <c r="E96" s="10">
        <f t="shared" si="10"/>
        <v>13.005619844488233</v>
      </c>
      <c r="F96" s="10">
        <f t="shared" si="11"/>
        <v>0.55138983769710548</v>
      </c>
      <c r="G96" s="9">
        <f t="shared" si="12"/>
        <v>901895.87477343832</v>
      </c>
      <c r="H96" s="9">
        <f t="shared" si="12"/>
        <v>1604534.7885854742</v>
      </c>
      <c r="I96" s="11">
        <f t="shared" si="13"/>
        <v>0.73016172784749689</v>
      </c>
      <c r="J96" s="11">
        <f t="shared" si="13"/>
        <v>1.7749580363437341</v>
      </c>
      <c r="K96" s="12">
        <f t="shared" si="14"/>
        <v>0.76735433324436719</v>
      </c>
      <c r="L96" s="12">
        <f t="shared" si="14"/>
        <v>0.96204759183076993</v>
      </c>
      <c r="M96" s="13">
        <f t="shared" si="15"/>
        <v>0.76735433324436719</v>
      </c>
      <c r="N96" s="13">
        <f t="shared" si="16"/>
        <v>0.19469325858640274</v>
      </c>
      <c r="O96" s="13">
        <f t="shared" si="17"/>
        <v>3.7952408169230067E-2</v>
      </c>
      <c r="P96" s="10">
        <f t="shared" si="18"/>
        <v>0.30338321552219361</v>
      </c>
    </row>
    <row r="97" spans="1:16">
      <c r="A97" s="14">
        <v>2007</v>
      </c>
      <c r="B97" s="9">
        <f>'Posttax Min, Max, Mean'!P97</f>
        <v>192061.37935391767</v>
      </c>
      <c r="C97" s="9">
        <f>'Posttax Min, Max, Mean'!Q97</f>
        <v>516227.38496233273</v>
      </c>
      <c r="D97" s="9">
        <f>'Posttax Min, Max, Mean'!R97</f>
        <v>5099697.0770996707</v>
      </c>
      <c r="E97" s="10">
        <f t="shared" si="10"/>
        <v>13.004960431821193</v>
      </c>
      <c r="F97" s="10">
        <f t="shared" si="11"/>
        <v>0.54652023587109311</v>
      </c>
      <c r="G97" s="9">
        <f t="shared" si="12"/>
        <v>895694.16116597655</v>
      </c>
      <c r="H97" s="9">
        <f t="shared" si="12"/>
        <v>1585414.7780182865</v>
      </c>
      <c r="I97" s="11">
        <f t="shared" si="13"/>
        <v>0.7350313296735087</v>
      </c>
      <c r="J97" s="11">
        <f t="shared" si="13"/>
        <v>1.7798276381697493</v>
      </c>
      <c r="K97" s="12">
        <f t="shared" si="14"/>
        <v>0.76883979303140992</v>
      </c>
      <c r="L97" s="12">
        <f t="shared" si="14"/>
        <v>0.96244791350251646</v>
      </c>
      <c r="M97" s="13">
        <f t="shared" si="15"/>
        <v>0.76883979303140992</v>
      </c>
      <c r="N97" s="13">
        <f t="shared" si="16"/>
        <v>0.19360812047110654</v>
      </c>
      <c r="O97" s="13">
        <f t="shared" si="17"/>
        <v>3.7552086497483539E-2</v>
      </c>
      <c r="P97" s="10">
        <f t="shared" si="18"/>
        <v>0.30083521510213518</v>
      </c>
    </row>
    <row r="98" spans="1:16">
      <c r="A98" s="14">
        <v>2008</v>
      </c>
      <c r="B98" s="9">
        <f>'Posttax Min, Max, Mean'!P98</f>
        <v>184959.75679855832</v>
      </c>
      <c r="C98" s="9">
        <f>'Posttax Min, Max, Mean'!Q98</f>
        <v>499613.885410143</v>
      </c>
      <c r="D98" s="9">
        <f>'Posttax Min, Max, Mean'!R98</f>
        <v>4639452.1096965671</v>
      </c>
      <c r="E98" s="10">
        <f t="shared" si="10"/>
        <v>12.977387260008104</v>
      </c>
      <c r="F98" s="10">
        <f t="shared" si="11"/>
        <v>0.53703554797418285</v>
      </c>
      <c r="G98" s="9">
        <f t="shared" si="12"/>
        <v>860807.35029744718</v>
      </c>
      <c r="H98" s="9">
        <f t="shared" si="12"/>
        <v>1508639.4336908932</v>
      </c>
      <c r="I98" s="11">
        <f t="shared" si="13"/>
        <v>0.74451601757041774</v>
      </c>
      <c r="J98" s="11">
        <f t="shared" si="13"/>
        <v>1.7893123260666561</v>
      </c>
      <c r="K98" s="12">
        <f t="shared" si="14"/>
        <v>0.77171782271865685</v>
      </c>
      <c r="L98" s="12">
        <f t="shared" si="14"/>
        <v>0.96321773496572261</v>
      </c>
      <c r="M98" s="13">
        <f t="shared" si="15"/>
        <v>0.77171782271865685</v>
      </c>
      <c r="N98" s="13">
        <f t="shared" si="16"/>
        <v>0.19149991224706575</v>
      </c>
      <c r="O98" s="13">
        <f t="shared" si="17"/>
        <v>3.6782265034277395E-2</v>
      </c>
      <c r="P98" s="10">
        <f t="shared" si="18"/>
        <v>0.29586267232293006</v>
      </c>
    </row>
    <row r="99" spans="1:16">
      <c r="A99" s="14">
        <v>2009</v>
      </c>
      <c r="B99" s="9">
        <f>'Posttax Min, Max, Mean'!P99</f>
        <v>185620.15185259419</v>
      </c>
      <c r="C99" s="9">
        <f>'Posttax Min, Max, Mean'!Q99</f>
        <v>463312.1562148254</v>
      </c>
      <c r="D99" s="9">
        <f>'Posttax Min, Max, Mean'!R99</f>
        <v>3683234.4312365693</v>
      </c>
      <c r="E99" s="10">
        <f t="shared" si="10"/>
        <v>12.922167242486008</v>
      </c>
      <c r="F99" s="10">
        <f t="shared" si="11"/>
        <v>0.49797402923653955</v>
      </c>
      <c r="G99" s="9">
        <f t="shared" si="12"/>
        <v>774789.48505884735</v>
      </c>
      <c r="H99" s="9">
        <f t="shared" si="12"/>
        <v>1303584.1493403553</v>
      </c>
      <c r="I99" s="11">
        <f t="shared" si="13"/>
        <v>0.78357753630806082</v>
      </c>
      <c r="J99" s="11">
        <f t="shared" si="13"/>
        <v>1.8283738448043017</v>
      </c>
      <c r="K99" s="12">
        <f t="shared" si="14"/>
        <v>0.78335597943913982</v>
      </c>
      <c r="L99" s="12">
        <f t="shared" si="14"/>
        <v>0.96625326800335731</v>
      </c>
      <c r="M99" s="13">
        <f t="shared" si="15"/>
        <v>0.78335597943913982</v>
      </c>
      <c r="N99" s="13">
        <f t="shared" si="16"/>
        <v>0.1828972885642175</v>
      </c>
      <c r="O99" s="13">
        <f t="shared" si="17"/>
        <v>3.3746731996642687E-2</v>
      </c>
      <c r="P99" s="10">
        <f t="shared" si="18"/>
        <v>0.27525233974169572</v>
      </c>
    </row>
    <row r="100" spans="1:16">
      <c r="A100" s="14">
        <v>2010</v>
      </c>
      <c r="B100" s="9">
        <f>'Posttax Min, Max, Mean'!P100</f>
        <v>182624.60339545805</v>
      </c>
      <c r="C100" s="9">
        <f>'Posttax Min, Max, Mean'!Q100</f>
        <v>478162.21900731919</v>
      </c>
      <c r="D100" s="9">
        <f>'Posttax Min, Max, Mean'!R100</f>
        <v>4303658.7505136291</v>
      </c>
      <c r="E100" s="10">
        <f t="shared" si="10"/>
        <v>12.939035033602442</v>
      </c>
      <c r="F100" s="10">
        <f t="shared" si="11"/>
        <v>0.52663135228786384</v>
      </c>
      <c r="G100" s="9">
        <f t="shared" si="12"/>
        <v>817446.11694864009</v>
      </c>
      <c r="H100" s="9">
        <f t="shared" si="12"/>
        <v>1417156.2211391064</v>
      </c>
      <c r="I100" s="11">
        <f t="shared" si="13"/>
        <v>0.75492021325673697</v>
      </c>
      <c r="J100" s="11">
        <f t="shared" si="13"/>
        <v>1.7997165217529767</v>
      </c>
      <c r="K100" s="12">
        <f t="shared" si="14"/>
        <v>0.77485157162502871</v>
      </c>
      <c r="L100" s="12">
        <f t="shared" si="14"/>
        <v>0.96404729452394011</v>
      </c>
      <c r="M100" s="13">
        <f t="shared" si="15"/>
        <v>0.77485157162502871</v>
      </c>
      <c r="N100" s="13">
        <f t="shared" si="16"/>
        <v>0.1891957228989114</v>
      </c>
      <c r="O100" s="13">
        <f t="shared" si="17"/>
        <v>3.5952705476059887E-2</v>
      </c>
      <c r="P100" s="10">
        <f t="shared" si="18"/>
        <v>0.29039348206410587</v>
      </c>
    </row>
    <row r="101" spans="1:16">
      <c r="A101" s="14">
        <v>2011</v>
      </c>
      <c r="B101" s="9">
        <f>'Posttax Min, Max, Mean'!P101</f>
        <v>177036.39883701803</v>
      </c>
      <c r="C101" s="9">
        <f>'Posttax Min, Max, Mean'!Q101</f>
        <v>465011.15398156835</v>
      </c>
      <c r="D101" s="9">
        <f>'Posttax Min, Max, Mean'!R101</f>
        <v>4036054.1758387834</v>
      </c>
      <c r="E101" s="10">
        <f t="shared" si="10"/>
        <v>12.914038208247117</v>
      </c>
      <c r="F101" s="10">
        <f t="shared" si="11"/>
        <v>0.52111124165926215</v>
      </c>
      <c r="G101" s="9">
        <f t="shared" si="12"/>
        <v>791645.63159936445</v>
      </c>
      <c r="H101" s="9">
        <f t="shared" si="12"/>
        <v>1364534.9566036402</v>
      </c>
      <c r="I101" s="11">
        <f t="shared" si="13"/>
        <v>0.76044032388533767</v>
      </c>
      <c r="J101" s="11">
        <f t="shared" si="13"/>
        <v>1.8052366323815776</v>
      </c>
      <c r="K101" s="12">
        <f t="shared" si="14"/>
        <v>0.77650428619970946</v>
      </c>
      <c r="L101" s="12">
        <f t="shared" si="14"/>
        <v>0.96448116957730556</v>
      </c>
      <c r="M101" s="13">
        <f t="shared" si="15"/>
        <v>0.77650428619970946</v>
      </c>
      <c r="N101" s="13">
        <f t="shared" si="16"/>
        <v>0.1879768833775961</v>
      </c>
      <c r="O101" s="13">
        <f t="shared" si="17"/>
        <v>3.5518830422694436E-2</v>
      </c>
      <c r="P101" s="10">
        <f t="shared" si="18"/>
        <v>0.28748560836381998</v>
      </c>
    </row>
    <row r="102" spans="1:16">
      <c r="A102" s="14">
        <v>2012</v>
      </c>
      <c r="B102" s="9">
        <f>'Posttax Min, Max, Mean'!P102</f>
        <v>173447</v>
      </c>
      <c r="C102" s="9">
        <f>'Posttax Min, Max, Mean'!Q102</f>
        <v>454356.41</v>
      </c>
      <c r="D102" s="9">
        <f>'Posttax Min, Max, Mean'!R102</f>
        <v>3817669.8</v>
      </c>
      <c r="E102" s="10">
        <f t="shared" si="10"/>
        <v>12.893893919072282</v>
      </c>
      <c r="F102" s="10">
        <f t="shared" si="11"/>
        <v>0.51525390637658008</v>
      </c>
      <c r="G102" s="9">
        <f t="shared" si="12"/>
        <v>770055.88524939388</v>
      </c>
      <c r="H102" s="9">
        <f t="shared" si="12"/>
        <v>1319223.3481141843</v>
      </c>
      <c r="I102" s="11">
        <f t="shared" si="13"/>
        <v>0.7662976591680194</v>
      </c>
      <c r="J102" s="11">
        <f t="shared" si="13"/>
        <v>1.8110939676642592</v>
      </c>
      <c r="K102" s="12">
        <f t="shared" si="14"/>
        <v>0.77825039458519363</v>
      </c>
      <c r="L102" s="12">
        <f t="shared" si="14"/>
        <v>0.96493684642189781</v>
      </c>
      <c r="M102" s="13">
        <f t="shared" si="15"/>
        <v>0.77825039458519363</v>
      </c>
      <c r="N102" s="13">
        <f t="shared" si="16"/>
        <v>0.18668645183670418</v>
      </c>
      <c r="O102" s="13">
        <f t="shared" si="17"/>
        <v>3.5063153578102191E-2</v>
      </c>
      <c r="P102" s="10">
        <f t="shared" si="18"/>
        <v>0.28439551621056514</v>
      </c>
    </row>
    <row r="103" spans="1:16">
      <c r="A103" s="14">
        <v>2013</v>
      </c>
      <c r="B103" s="9">
        <f>'Posttax Min, Max, Mean'!P103</f>
        <v>170943.09472563607</v>
      </c>
      <c r="C103" s="9">
        <f>'Posttax Min, Max, Mean'!Q103</f>
        <v>452152.46368874941</v>
      </c>
      <c r="D103" s="9">
        <f>'Posttax Min, Max, Mean'!R103</f>
        <v>3763816.6370403124</v>
      </c>
      <c r="E103" s="10">
        <f t="shared" si="10"/>
        <v>12.889002679305465</v>
      </c>
      <c r="F103" s="10">
        <f t="shared" si="11"/>
        <v>0.51530967714356279</v>
      </c>
      <c r="G103" s="9">
        <f t="shared" si="12"/>
        <v>766353.32547730475</v>
      </c>
      <c r="H103" s="9">
        <f t="shared" si="12"/>
        <v>1312956.800274564</v>
      </c>
      <c r="I103" s="11">
        <f t="shared" si="13"/>
        <v>0.76624188840103902</v>
      </c>
      <c r="J103" s="11">
        <f t="shared" si="13"/>
        <v>1.8110381968972775</v>
      </c>
      <c r="K103" s="12">
        <f t="shared" si="14"/>
        <v>0.77823380580414381</v>
      </c>
      <c r="L103" s="12">
        <f t="shared" si="14"/>
        <v>0.96493253041289728</v>
      </c>
      <c r="M103" s="13">
        <f t="shared" si="15"/>
        <v>0.77823380580414381</v>
      </c>
      <c r="N103" s="13">
        <f t="shared" si="16"/>
        <v>0.18669872460875347</v>
      </c>
      <c r="O103" s="13">
        <f t="shared" si="17"/>
        <v>3.5067469587102718E-2</v>
      </c>
      <c r="P103" s="10">
        <f t="shared" si="18"/>
        <v>0.28442496067915535</v>
      </c>
    </row>
    <row r="104" spans="1:16">
      <c r="A104" s="14">
        <v>2014</v>
      </c>
      <c r="B104" s="9">
        <f>'Posttax Min, Max, Mean'!P104</f>
        <v>168214.34221242229</v>
      </c>
      <c r="C104" s="9">
        <f>'Posttax Min, Max, Mean'!Q104</f>
        <v>460681.35604698904</v>
      </c>
      <c r="D104" s="9">
        <f>'Posttax Min, Max, Mean'!R104</f>
        <v>4296694.8494736757</v>
      </c>
      <c r="E104" s="10">
        <f t="shared" si="10"/>
        <v>12.894629267692979</v>
      </c>
      <c r="F104" s="10">
        <f t="shared" si="11"/>
        <v>0.54006039229403646</v>
      </c>
      <c r="G104" s="9">
        <f t="shared" si="12"/>
        <v>795514.62314749858</v>
      </c>
      <c r="H104" s="9">
        <f t="shared" si="12"/>
        <v>1398621.4251887915</v>
      </c>
      <c r="I104" s="11">
        <f t="shared" si="13"/>
        <v>0.74149117325056568</v>
      </c>
      <c r="J104" s="11">
        <f t="shared" si="13"/>
        <v>1.7862874817468049</v>
      </c>
      <c r="K104" s="12">
        <f t="shared" si="14"/>
        <v>0.7708021591361085</v>
      </c>
      <c r="L104" s="12">
        <f t="shared" si="14"/>
        <v>0.96297363863131957</v>
      </c>
      <c r="M104" s="13">
        <f t="shared" si="15"/>
        <v>0.7708021591361085</v>
      </c>
      <c r="N104" s="13">
        <f t="shared" si="16"/>
        <v>0.19217147949521107</v>
      </c>
      <c r="O104" s="13">
        <f t="shared" si="17"/>
        <v>3.7026361368680427E-2</v>
      </c>
      <c r="P104" s="10">
        <f t="shared" si="18"/>
        <v>0.29744989546949796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3A9-8E96-6C4D-8409-5865FB0935B7}">
  <dimension ref="A1:R105"/>
  <sheetViews>
    <sheetView topLeftCell="A89" zoomScale="84" workbookViewId="0">
      <selection activeCell="L108" sqref="L108"/>
    </sheetView>
  </sheetViews>
  <sheetFormatPr baseColWidth="10" defaultRowHeight="20"/>
  <cols>
    <col min="1" max="5" width="10.85546875" style="51" bestFit="1" customWidth="1"/>
    <col min="6" max="10" width="10.85546875" style="60" bestFit="1" customWidth="1"/>
    <col min="11" max="11" width="11.140625" style="68" bestFit="1" customWidth="1"/>
    <col min="12" max="15" width="10.85546875" style="68" bestFit="1" customWidth="1"/>
    <col min="16" max="16" width="10.85546875" bestFit="1" customWidth="1"/>
    <col min="17" max="18" width="11.140625" bestFit="1" customWidth="1"/>
  </cols>
  <sheetData>
    <row r="1" spans="1:18">
      <c r="A1" s="95" t="s">
        <v>24</v>
      </c>
      <c r="B1" s="95"/>
      <c r="C1" s="95"/>
      <c r="D1" s="95"/>
      <c r="E1" s="95"/>
      <c r="F1" s="96" t="s">
        <v>25</v>
      </c>
      <c r="G1" s="96"/>
      <c r="H1" s="96"/>
      <c r="I1" s="96"/>
      <c r="J1" s="96"/>
      <c r="K1" s="97" t="s">
        <v>26</v>
      </c>
      <c r="L1" s="97"/>
      <c r="M1" s="97"/>
      <c r="N1" s="97"/>
      <c r="O1" s="97"/>
      <c r="P1" s="93" t="s">
        <v>7</v>
      </c>
      <c r="Q1" s="93"/>
      <c r="R1" s="93"/>
    </row>
    <row r="2" spans="1:18">
      <c r="A2" s="46" t="s">
        <v>27</v>
      </c>
      <c r="B2" s="47" t="s">
        <v>28</v>
      </c>
      <c r="C2" s="48" t="s">
        <v>29</v>
      </c>
      <c r="D2" s="47" t="s">
        <v>30</v>
      </c>
      <c r="E2" s="47" t="s">
        <v>31</v>
      </c>
      <c r="F2" s="53" t="s">
        <v>27</v>
      </c>
      <c r="G2" s="54" t="s">
        <v>28</v>
      </c>
      <c r="H2" s="55" t="s">
        <v>32</v>
      </c>
      <c r="I2" s="54" t="s">
        <v>30</v>
      </c>
      <c r="J2" s="54" t="s">
        <v>31</v>
      </c>
      <c r="K2" s="61" t="s">
        <v>27</v>
      </c>
      <c r="L2" s="62" t="s">
        <v>28</v>
      </c>
      <c r="M2" s="63" t="s">
        <v>29</v>
      </c>
      <c r="N2" s="62" t="s">
        <v>30</v>
      </c>
      <c r="O2" s="62" t="s">
        <v>31</v>
      </c>
      <c r="P2" s="18" t="s">
        <v>13</v>
      </c>
      <c r="Q2" s="18" t="s">
        <v>14</v>
      </c>
      <c r="R2" s="18" t="s">
        <v>15</v>
      </c>
    </row>
    <row r="3" spans="1:18">
      <c r="A3" s="49" t="s">
        <v>35</v>
      </c>
      <c r="B3" s="50">
        <v>1913</v>
      </c>
      <c r="C3" s="51">
        <v>1</v>
      </c>
      <c r="D3" s="52">
        <f>LOOKUP(B3,CPI!$A:$A,CPI!$B:$B)</f>
        <v>9.9</v>
      </c>
      <c r="E3" s="52">
        <f>LOOKUP(2012,CPI!$A:$A,CPI!$B:$B)</f>
        <v>229.59399999999999</v>
      </c>
      <c r="F3" s="56">
        <v>52619</v>
      </c>
      <c r="G3" s="57">
        <v>1913</v>
      </c>
      <c r="H3" s="58">
        <v>1</v>
      </c>
      <c r="I3" s="59">
        <f>LOOKUP($B3,CPI!$A:$A,CPI!$B:$B)</f>
        <v>9.9</v>
      </c>
      <c r="J3" s="59">
        <f>LOOKUP(2012,CPI!$A:$A,CPI!$B:$B)</f>
        <v>229.59399999999999</v>
      </c>
      <c r="K3" s="64">
        <f>[1]RawData!D149</f>
        <v>52619.05</v>
      </c>
      <c r="L3" s="65">
        <v>1913</v>
      </c>
      <c r="M3" s="66">
        <v>1</v>
      </c>
      <c r="N3" s="67">
        <f>LOOKUP($B3,CPI!$A:$A,CPI!$B:$B)</f>
        <v>9.9</v>
      </c>
      <c r="O3" s="67">
        <f>LOOKUP(2012,CPI!$A:$A,CPI!$B:$B)</f>
        <v>229.59399999999999</v>
      </c>
      <c r="P3" s="23" t="e">
        <f>A3/C3/D3*E3</f>
        <v>#VALUE!</v>
      </c>
      <c r="Q3" s="23">
        <f t="shared" ref="Q3:Q66" si="0">F3/H3/I3*J3</f>
        <v>1220303.7056565657</v>
      </c>
      <c r="R3" s="23">
        <f t="shared" ref="R3:R66" si="1">K3/M3/N3*O3</f>
        <v>1220304.8652222222</v>
      </c>
    </row>
    <row r="4" spans="1:18">
      <c r="A4" s="49" t="s">
        <v>35</v>
      </c>
      <c r="B4" s="50">
        <v>1914</v>
      </c>
      <c r="C4" s="51">
        <v>1</v>
      </c>
      <c r="D4" s="52">
        <f>LOOKUP(B4,CPI!$A:$A,CPI!$B:$B)</f>
        <v>10</v>
      </c>
      <c r="E4" s="52">
        <f>LOOKUP(2012,CPI!$A:$A,CPI!$B:$B)</f>
        <v>229.59399999999999</v>
      </c>
      <c r="G4" s="57">
        <v>1914</v>
      </c>
      <c r="I4" s="59">
        <f>LOOKUP($B4,CPI!$A:$A,CPI!$B:$B)</f>
        <v>10</v>
      </c>
      <c r="J4" s="59">
        <f>LOOKUP(2012,CPI!$A:$A,CPI!$B:$B)</f>
        <v>229.59399999999999</v>
      </c>
      <c r="L4" s="65">
        <v>1914</v>
      </c>
      <c r="N4" s="67">
        <f>LOOKUP($B4,CPI!$A:$A,CPI!$B:$B)</f>
        <v>10</v>
      </c>
      <c r="O4" s="67">
        <f>LOOKUP(2012,CPI!$A:$A,CPI!$B:$B)</f>
        <v>229.59399999999999</v>
      </c>
      <c r="P4" s="23" t="e">
        <f t="shared" ref="P4:P67" si="2">A4/C4/D4*E4</f>
        <v>#VALUE!</v>
      </c>
      <c r="Q4" s="23" t="e">
        <f t="shared" si="0"/>
        <v>#DIV/0!</v>
      </c>
      <c r="R4" s="23" t="e">
        <f t="shared" si="1"/>
        <v>#DIV/0!</v>
      </c>
    </row>
    <row r="5" spans="1:18">
      <c r="A5" s="49" t="s">
        <v>35</v>
      </c>
      <c r="B5" s="50">
        <v>1915</v>
      </c>
      <c r="C5" s="51">
        <v>1</v>
      </c>
      <c r="D5" s="52">
        <f>LOOKUP(B5,CPI!$A:$A,CPI!$B:$B)</f>
        <v>10.1</v>
      </c>
      <c r="E5" s="52">
        <f>LOOKUP(2012,CPI!$A:$A,CPI!$B:$B)</f>
        <v>229.59399999999999</v>
      </c>
      <c r="G5" s="57">
        <v>1915</v>
      </c>
      <c r="I5" s="59">
        <f>LOOKUP($B5,CPI!$A:$A,CPI!$B:$B)</f>
        <v>10.1</v>
      </c>
      <c r="J5" s="59">
        <f>LOOKUP(2012,CPI!$A:$A,CPI!$B:$B)</f>
        <v>229.59399999999999</v>
      </c>
      <c r="L5" s="65">
        <v>1915</v>
      </c>
      <c r="N5" s="67">
        <f>LOOKUP($B5,CPI!$A:$A,CPI!$B:$B)</f>
        <v>10.1</v>
      </c>
      <c r="O5" s="67">
        <f>LOOKUP(2012,CPI!$A:$A,CPI!$B:$B)</f>
        <v>229.59399999999999</v>
      </c>
      <c r="P5" s="23" t="e">
        <f t="shared" si="2"/>
        <v>#VALUE!</v>
      </c>
      <c r="Q5" s="23" t="e">
        <f t="shared" si="0"/>
        <v>#DIV/0!</v>
      </c>
      <c r="R5" s="23" t="e">
        <f t="shared" si="1"/>
        <v>#DIV/0!</v>
      </c>
    </row>
    <row r="6" spans="1:18">
      <c r="A6" s="49" t="s">
        <v>35</v>
      </c>
      <c r="B6" s="50">
        <v>1916</v>
      </c>
      <c r="C6" s="51">
        <v>1</v>
      </c>
      <c r="D6" s="52">
        <f>LOOKUP(B6,CPI!$A:$A,CPI!$B:$B)</f>
        <v>10.9</v>
      </c>
      <c r="E6" s="52">
        <f>LOOKUP(2012,CPI!$A:$A,CPI!$B:$B)</f>
        <v>229.59399999999999</v>
      </c>
      <c r="G6" s="57">
        <v>1916</v>
      </c>
      <c r="I6" s="59">
        <f>LOOKUP($B6,CPI!$A:$A,CPI!$B:$B)</f>
        <v>10.9</v>
      </c>
      <c r="J6" s="59">
        <f>LOOKUP(2012,CPI!$A:$A,CPI!$B:$B)</f>
        <v>229.59399999999999</v>
      </c>
      <c r="L6" s="65">
        <v>1916</v>
      </c>
      <c r="N6" s="67">
        <f>LOOKUP($B6,CPI!$A:$A,CPI!$B:$B)</f>
        <v>10.9</v>
      </c>
      <c r="O6" s="67">
        <f>LOOKUP(2012,CPI!$A:$A,CPI!$B:$B)</f>
        <v>229.59399999999999</v>
      </c>
      <c r="P6" s="23" t="e">
        <f t="shared" si="2"/>
        <v>#VALUE!</v>
      </c>
      <c r="Q6" s="23" t="e">
        <f t="shared" si="0"/>
        <v>#DIV/0!</v>
      </c>
      <c r="R6" s="23" t="e">
        <f t="shared" si="1"/>
        <v>#DIV/0!</v>
      </c>
    </row>
    <row r="7" spans="1:18">
      <c r="A7" s="49" t="s">
        <v>35</v>
      </c>
      <c r="B7" s="50">
        <v>1917</v>
      </c>
      <c r="C7" s="51">
        <v>1</v>
      </c>
      <c r="D7" s="52">
        <f>LOOKUP(B7,CPI!$A:$A,CPI!$B:$B)</f>
        <v>12.8</v>
      </c>
      <c r="E7" s="52">
        <f>LOOKUP(2012,CPI!$A:$A,CPI!$B:$B)</f>
        <v>229.59399999999999</v>
      </c>
      <c r="G7" s="57">
        <v>1917</v>
      </c>
      <c r="I7" s="59">
        <f>LOOKUP($B7,CPI!$A:$A,CPI!$B:$B)</f>
        <v>12.8</v>
      </c>
      <c r="J7" s="59">
        <f>LOOKUP(2012,CPI!$A:$A,CPI!$B:$B)</f>
        <v>229.59399999999999</v>
      </c>
      <c r="L7" s="65">
        <v>1917</v>
      </c>
      <c r="N7" s="67">
        <f>LOOKUP($B7,CPI!$A:$A,CPI!$B:$B)</f>
        <v>12.8</v>
      </c>
      <c r="O7" s="67">
        <f>LOOKUP(2012,CPI!$A:$A,CPI!$B:$B)</f>
        <v>229.59399999999999</v>
      </c>
      <c r="P7" s="23" t="e">
        <f t="shared" si="2"/>
        <v>#VALUE!</v>
      </c>
      <c r="Q7" s="23" t="e">
        <f t="shared" si="0"/>
        <v>#DIV/0!</v>
      </c>
      <c r="R7" s="23" t="e">
        <f t="shared" si="1"/>
        <v>#DIV/0!</v>
      </c>
    </row>
    <row r="8" spans="1:18">
      <c r="A8" s="49" t="s">
        <v>35</v>
      </c>
      <c r="B8" s="50">
        <v>1918</v>
      </c>
      <c r="C8" s="51">
        <v>1</v>
      </c>
      <c r="D8" s="52">
        <f>LOOKUP(B8,CPI!$A:$A,CPI!$B:$B)</f>
        <v>15.1</v>
      </c>
      <c r="E8" s="52">
        <f>LOOKUP(2012,CPI!$A:$A,CPI!$B:$B)</f>
        <v>229.59399999999999</v>
      </c>
      <c r="G8" s="57">
        <v>1918</v>
      </c>
      <c r="I8" s="59">
        <f>LOOKUP($B8,CPI!$A:$A,CPI!$B:$B)</f>
        <v>15.1</v>
      </c>
      <c r="J8" s="59">
        <f>LOOKUP(2012,CPI!$A:$A,CPI!$B:$B)</f>
        <v>229.59399999999999</v>
      </c>
      <c r="L8" s="65">
        <v>1918</v>
      </c>
      <c r="N8" s="67">
        <f>LOOKUP($B8,CPI!$A:$A,CPI!$B:$B)</f>
        <v>15.1</v>
      </c>
      <c r="O8" s="67">
        <f>LOOKUP(2012,CPI!$A:$A,CPI!$B:$B)</f>
        <v>229.59399999999999</v>
      </c>
      <c r="P8" s="23" t="e">
        <f t="shared" si="2"/>
        <v>#VALUE!</v>
      </c>
      <c r="Q8" s="23" t="e">
        <f t="shared" si="0"/>
        <v>#DIV/0!</v>
      </c>
      <c r="R8" s="23" t="e">
        <f t="shared" si="1"/>
        <v>#DIV/0!</v>
      </c>
    </row>
    <row r="9" spans="1:18">
      <c r="A9" s="49" t="s">
        <v>35</v>
      </c>
      <c r="B9" s="50">
        <v>1919</v>
      </c>
      <c r="C9" s="51">
        <v>1</v>
      </c>
      <c r="D9" s="52">
        <f>LOOKUP(B9,CPI!$A:$A,CPI!$B:$B)</f>
        <v>17.3</v>
      </c>
      <c r="E9" s="52">
        <f>LOOKUP(2012,CPI!$A:$A,CPI!$B:$B)</f>
        <v>229.59399999999999</v>
      </c>
      <c r="G9" s="57">
        <v>1919</v>
      </c>
      <c r="I9" s="59">
        <f>LOOKUP($B9,CPI!$A:$A,CPI!$B:$B)</f>
        <v>17.3</v>
      </c>
      <c r="J9" s="59">
        <f>LOOKUP(2012,CPI!$A:$A,CPI!$B:$B)</f>
        <v>229.59399999999999</v>
      </c>
      <c r="L9" s="65">
        <v>1919</v>
      </c>
      <c r="N9" s="67">
        <f>LOOKUP($B9,CPI!$A:$A,CPI!$B:$B)</f>
        <v>17.3</v>
      </c>
      <c r="O9" s="67">
        <f>LOOKUP(2012,CPI!$A:$A,CPI!$B:$B)</f>
        <v>229.59399999999999</v>
      </c>
      <c r="P9" s="23" t="e">
        <f t="shared" si="2"/>
        <v>#VALUE!</v>
      </c>
      <c r="Q9" s="23" t="e">
        <f t="shared" si="0"/>
        <v>#DIV/0!</v>
      </c>
      <c r="R9" s="23" t="e">
        <f t="shared" si="1"/>
        <v>#DIV/0!</v>
      </c>
    </row>
    <row r="10" spans="1:18">
      <c r="A10" s="49" t="s">
        <v>35</v>
      </c>
      <c r="B10" s="50">
        <v>1920</v>
      </c>
      <c r="C10" s="51">
        <v>1</v>
      </c>
      <c r="D10" s="52">
        <f>LOOKUP(B10,CPI!$A:$A,CPI!$B:$B)</f>
        <v>20</v>
      </c>
      <c r="E10" s="52">
        <f>LOOKUP(2012,CPI!$A:$A,CPI!$B:$B)</f>
        <v>229.59399999999999</v>
      </c>
      <c r="G10" s="57">
        <v>1920</v>
      </c>
      <c r="I10" s="59">
        <f>LOOKUP($B10,CPI!$A:$A,CPI!$B:$B)</f>
        <v>20</v>
      </c>
      <c r="J10" s="59">
        <f>LOOKUP(2012,CPI!$A:$A,CPI!$B:$B)</f>
        <v>229.59399999999999</v>
      </c>
      <c r="L10" s="65">
        <v>1920</v>
      </c>
      <c r="N10" s="67">
        <f>LOOKUP($B10,CPI!$A:$A,CPI!$B:$B)</f>
        <v>20</v>
      </c>
      <c r="O10" s="67">
        <f>LOOKUP(2012,CPI!$A:$A,CPI!$B:$B)</f>
        <v>229.59399999999999</v>
      </c>
      <c r="P10" s="23" t="e">
        <f t="shared" si="2"/>
        <v>#VALUE!</v>
      </c>
      <c r="Q10" s="23" t="e">
        <f t="shared" si="0"/>
        <v>#DIV/0!</v>
      </c>
      <c r="R10" s="23" t="e">
        <f t="shared" si="1"/>
        <v>#DIV/0!</v>
      </c>
    </row>
    <row r="11" spans="1:18">
      <c r="A11" s="49" t="s">
        <v>35</v>
      </c>
      <c r="B11" s="50">
        <v>1921</v>
      </c>
      <c r="C11" s="51">
        <v>1</v>
      </c>
      <c r="D11" s="52">
        <f>LOOKUP(B11,CPI!$A:$A,CPI!$B:$B)</f>
        <v>17.899999999999999</v>
      </c>
      <c r="E11" s="52">
        <f>LOOKUP(2012,CPI!$A:$A,CPI!$B:$B)</f>
        <v>229.59399999999999</v>
      </c>
      <c r="G11" s="57">
        <v>1921</v>
      </c>
      <c r="I11" s="59">
        <f>LOOKUP($B11,CPI!$A:$A,CPI!$B:$B)</f>
        <v>17.899999999999999</v>
      </c>
      <c r="J11" s="59">
        <f>LOOKUP(2012,CPI!$A:$A,CPI!$B:$B)</f>
        <v>229.59399999999999</v>
      </c>
      <c r="L11" s="65">
        <v>1921</v>
      </c>
      <c r="N11" s="67">
        <f>LOOKUP($B11,CPI!$A:$A,CPI!$B:$B)</f>
        <v>17.899999999999999</v>
      </c>
      <c r="O11" s="67">
        <f>LOOKUP(2012,CPI!$A:$A,CPI!$B:$B)</f>
        <v>229.59399999999999</v>
      </c>
      <c r="P11" s="23" t="e">
        <f t="shared" si="2"/>
        <v>#VALUE!</v>
      </c>
      <c r="Q11" s="23" t="e">
        <f t="shared" si="0"/>
        <v>#DIV/0!</v>
      </c>
      <c r="R11" s="23" t="e">
        <f t="shared" si="1"/>
        <v>#DIV/0!</v>
      </c>
    </row>
    <row r="12" spans="1:18">
      <c r="A12" s="49" t="s">
        <v>35</v>
      </c>
      <c r="B12" s="50">
        <v>1922</v>
      </c>
      <c r="C12" s="51">
        <v>1</v>
      </c>
      <c r="D12" s="52">
        <f>LOOKUP(B12,CPI!$A:$A,CPI!$B:$B)</f>
        <v>16.8</v>
      </c>
      <c r="E12" s="52">
        <f>LOOKUP(2012,CPI!$A:$A,CPI!$B:$B)</f>
        <v>229.59399999999999</v>
      </c>
      <c r="G12" s="57">
        <v>1922</v>
      </c>
      <c r="I12" s="59">
        <f>LOOKUP($B12,CPI!$A:$A,CPI!$B:$B)</f>
        <v>16.8</v>
      </c>
      <c r="J12" s="59">
        <f>LOOKUP(2012,CPI!$A:$A,CPI!$B:$B)</f>
        <v>229.59399999999999</v>
      </c>
      <c r="L12" s="65">
        <v>1922</v>
      </c>
      <c r="N12" s="67">
        <f>LOOKUP($B12,CPI!$A:$A,CPI!$B:$B)</f>
        <v>16.8</v>
      </c>
      <c r="O12" s="67">
        <f>LOOKUP(2012,CPI!$A:$A,CPI!$B:$B)</f>
        <v>229.59399999999999</v>
      </c>
      <c r="P12" s="23" t="e">
        <f t="shared" si="2"/>
        <v>#VALUE!</v>
      </c>
      <c r="Q12" s="23" t="e">
        <f t="shared" si="0"/>
        <v>#DIV/0!</v>
      </c>
      <c r="R12" s="23" t="e">
        <f t="shared" si="1"/>
        <v>#DIV/0!</v>
      </c>
    </row>
    <row r="13" spans="1:18">
      <c r="A13" s="49" t="s">
        <v>35</v>
      </c>
      <c r="B13" s="50">
        <v>1923</v>
      </c>
      <c r="C13" s="51">
        <v>1</v>
      </c>
      <c r="D13" s="52">
        <f>LOOKUP(B13,CPI!$A:$A,CPI!$B:$B)</f>
        <v>17.100000000000001</v>
      </c>
      <c r="E13" s="52">
        <f>LOOKUP(2012,CPI!$A:$A,CPI!$B:$B)</f>
        <v>229.59399999999999</v>
      </c>
      <c r="G13" s="57">
        <v>1923</v>
      </c>
      <c r="I13" s="59">
        <f>LOOKUP($B13,CPI!$A:$A,CPI!$B:$B)</f>
        <v>17.100000000000001</v>
      </c>
      <c r="J13" s="59">
        <f>LOOKUP(2012,CPI!$A:$A,CPI!$B:$B)</f>
        <v>229.59399999999999</v>
      </c>
      <c r="L13" s="65">
        <v>1923</v>
      </c>
      <c r="N13" s="67">
        <f>LOOKUP($B13,CPI!$A:$A,CPI!$B:$B)</f>
        <v>17.100000000000001</v>
      </c>
      <c r="O13" s="67">
        <f>LOOKUP(2012,CPI!$A:$A,CPI!$B:$B)</f>
        <v>229.59399999999999</v>
      </c>
      <c r="P13" s="23" t="e">
        <f t="shared" si="2"/>
        <v>#VALUE!</v>
      </c>
      <c r="Q13" s="23" t="e">
        <f t="shared" si="0"/>
        <v>#DIV/0!</v>
      </c>
      <c r="R13" s="23" t="e">
        <f t="shared" si="1"/>
        <v>#DIV/0!</v>
      </c>
    </row>
    <row r="14" spans="1:18">
      <c r="A14" s="49" t="s">
        <v>35</v>
      </c>
      <c r="B14" s="50">
        <v>1924</v>
      </c>
      <c r="C14" s="51">
        <v>1</v>
      </c>
      <c r="D14" s="52">
        <f>LOOKUP(B14,CPI!$A:$A,CPI!$B:$B)</f>
        <v>17.100000000000001</v>
      </c>
      <c r="E14" s="52">
        <f>LOOKUP(2012,CPI!$A:$A,CPI!$B:$B)</f>
        <v>229.59399999999999</v>
      </c>
      <c r="G14" s="57">
        <v>1924</v>
      </c>
      <c r="I14" s="59">
        <f>LOOKUP($B14,CPI!$A:$A,CPI!$B:$B)</f>
        <v>17.100000000000001</v>
      </c>
      <c r="J14" s="59">
        <f>LOOKUP(2012,CPI!$A:$A,CPI!$B:$B)</f>
        <v>229.59399999999999</v>
      </c>
      <c r="L14" s="65">
        <v>1924</v>
      </c>
      <c r="N14" s="67">
        <f>LOOKUP($B14,CPI!$A:$A,CPI!$B:$B)</f>
        <v>17.100000000000001</v>
      </c>
      <c r="O14" s="67">
        <f>LOOKUP(2012,CPI!$A:$A,CPI!$B:$B)</f>
        <v>229.59399999999999</v>
      </c>
      <c r="P14" s="23" t="e">
        <f t="shared" si="2"/>
        <v>#VALUE!</v>
      </c>
      <c r="Q14" s="23" t="e">
        <f t="shared" si="0"/>
        <v>#DIV/0!</v>
      </c>
      <c r="R14" s="23" t="e">
        <f t="shared" si="1"/>
        <v>#DIV/0!</v>
      </c>
    </row>
    <row r="15" spans="1:18">
      <c r="A15" s="49" t="s">
        <v>35</v>
      </c>
      <c r="B15" s="50">
        <v>1925</v>
      </c>
      <c r="C15" s="51">
        <v>1</v>
      </c>
      <c r="D15" s="52">
        <f>LOOKUP(B15,CPI!$A:$A,CPI!$B:$B)</f>
        <v>17.5</v>
      </c>
      <c r="E15" s="52">
        <f>LOOKUP(2012,CPI!$A:$A,CPI!$B:$B)</f>
        <v>229.59399999999999</v>
      </c>
      <c r="G15" s="57">
        <v>1925</v>
      </c>
      <c r="I15" s="59">
        <f>LOOKUP($B15,CPI!$A:$A,CPI!$B:$B)</f>
        <v>17.5</v>
      </c>
      <c r="J15" s="59">
        <f>LOOKUP(2012,CPI!$A:$A,CPI!$B:$B)</f>
        <v>229.59399999999999</v>
      </c>
      <c r="L15" s="65">
        <v>1925</v>
      </c>
      <c r="N15" s="67">
        <f>LOOKUP($B15,CPI!$A:$A,CPI!$B:$B)</f>
        <v>17.5</v>
      </c>
      <c r="O15" s="67">
        <f>LOOKUP(2012,CPI!$A:$A,CPI!$B:$B)</f>
        <v>229.59399999999999</v>
      </c>
      <c r="P15" s="23" t="e">
        <f t="shared" si="2"/>
        <v>#VALUE!</v>
      </c>
      <c r="Q15" s="23" t="e">
        <f t="shared" si="0"/>
        <v>#DIV/0!</v>
      </c>
      <c r="R15" s="23" t="e">
        <f t="shared" si="1"/>
        <v>#DIV/0!</v>
      </c>
    </row>
    <row r="16" spans="1:18">
      <c r="A16" s="49" t="s">
        <v>35</v>
      </c>
      <c r="B16" s="50">
        <v>1926</v>
      </c>
      <c r="C16" s="51">
        <v>1</v>
      </c>
      <c r="D16" s="52">
        <f>LOOKUP(B16,CPI!$A:$A,CPI!$B:$B)</f>
        <v>17.7</v>
      </c>
      <c r="E16" s="52">
        <f>LOOKUP(2012,CPI!$A:$A,CPI!$B:$B)</f>
        <v>229.59399999999999</v>
      </c>
      <c r="G16" s="57">
        <v>1926</v>
      </c>
      <c r="I16" s="59">
        <f>LOOKUP($B16,CPI!$A:$A,CPI!$B:$B)</f>
        <v>17.7</v>
      </c>
      <c r="J16" s="59">
        <f>LOOKUP(2012,CPI!$A:$A,CPI!$B:$B)</f>
        <v>229.59399999999999</v>
      </c>
      <c r="L16" s="65">
        <v>1926</v>
      </c>
      <c r="N16" s="67">
        <f>LOOKUP($B16,CPI!$A:$A,CPI!$B:$B)</f>
        <v>17.7</v>
      </c>
      <c r="O16" s="67">
        <f>LOOKUP(2012,CPI!$A:$A,CPI!$B:$B)</f>
        <v>229.59399999999999</v>
      </c>
      <c r="P16" s="23" t="e">
        <f t="shared" si="2"/>
        <v>#VALUE!</v>
      </c>
      <c r="Q16" s="23" t="e">
        <f t="shared" si="0"/>
        <v>#DIV/0!</v>
      </c>
      <c r="R16" s="23" t="e">
        <f t="shared" si="1"/>
        <v>#DIV/0!</v>
      </c>
    </row>
    <row r="17" spans="1:18">
      <c r="A17" s="49" t="s">
        <v>35</v>
      </c>
      <c r="B17" s="50">
        <v>1927</v>
      </c>
      <c r="C17" s="51">
        <v>1</v>
      </c>
      <c r="D17" s="52">
        <f>LOOKUP(B17,CPI!$A:$A,CPI!$B:$B)</f>
        <v>17.399999999999999</v>
      </c>
      <c r="E17" s="52">
        <f>LOOKUP(2012,CPI!$A:$A,CPI!$B:$B)</f>
        <v>229.59399999999999</v>
      </c>
      <c r="G17" s="57">
        <v>1927</v>
      </c>
      <c r="I17" s="59">
        <f>LOOKUP($B17,CPI!$A:$A,CPI!$B:$B)</f>
        <v>17.399999999999999</v>
      </c>
      <c r="J17" s="59">
        <f>LOOKUP(2012,CPI!$A:$A,CPI!$B:$B)</f>
        <v>229.59399999999999</v>
      </c>
      <c r="L17" s="65">
        <v>1927</v>
      </c>
      <c r="N17" s="67">
        <f>LOOKUP($B17,CPI!$A:$A,CPI!$B:$B)</f>
        <v>17.399999999999999</v>
      </c>
      <c r="O17" s="67">
        <f>LOOKUP(2012,CPI!$A:$A,CPI!$B:$B)</f>
        <v>229.59399999999999</v>
      </c>
      <c r="P17" s="23" t="e">
        <f t="shared" si="2"/>
        <v>#VALUE!</v>
      </c>
      <c r="Q17" s="23" t="e">
        <f t="shared" si="0"/>
        <v>#DIV/0!</v>
      </c>
      <c r="R17" s="23" t="e">
        <f t="shared" si="1"/>
        <v>#DIV/0!</v>
      </c>
    </row>
    <row r="18" spans="1:18">
      <c r="A18" s="49" t="s">
        <v>35</v>
      </c>
      <c r="B18" s="50">
        <v>1928</v>
      </c>
      <c r="C18" s="51">
        <v>1</v>
      </c>
      <c r="D18" s="52">
        <f>LOOKUP(B18,CPI!$A:$A,CPI!$B:$B)</f>
        <v>17.100000000000001</v>
      </c>
      <c r="E18" s="52">
        <f>LOOKUP(2012,CPI!$A:$A,CPI!$B:$B)</f>
        <v>229.59399999999999</v>
      </c>
      <c r="G18" s="57">
        <v>1928</v>
      </c>
      <c r="I18" s="59">
        <f>LOOKUP($B18,CPI!$A:$A,CPI!$B:$B)</f>
        <v>17.100000000000001</v>
      </c>
      <c r="J18" s="59">
        <f>LOOKUP(2012,CPI!$A:$A,CPI!$B:$B)</f>
        <v>229.59399999999999</v>
      </c>
      <c r="L18" s="65">
        <v>1928</v>
      </c>
      <c r="N18" s="67">
        <f>LOOKUP($B18,CPI!$A:$A,CPI!$B:$B)</f>
        <v>17.100000000000001</v>
      </c>
      <c r="O18" s="67">
        <f>LOOKUP(2012,CPI!$A:$A,CPI!$B:$B)</f>
        <v>229.59399999999999</v>
      </c>
      <c r="P18" s="23" t="e">
        <f t="shared" si="2"/>
        <v>#VALUE!</v>
      </c>
      <c r="Q18" s="23" t="e">
        <f t="shared" si="0"/>
        <v>#DIV/0!</v>
      </c>
      <c r="R18" s="23" t="e">
        <f t="shared" si="1"/>
        <v>#DIV/0!</v>
      </c>
    </row>
    <row r="19" spans="1:18">
      <c r="A19" s="49" t="s">
        <v>35</v>
      </c>
      <c r="B19" s="50">
        <v>1929</v>
      </c>
      <c r="C19" s="51">
        <v>1</v>
      </c>
      <c r="D19" s="52">
        <f>LOOKUP(B19,CPI!$A:$A,CPI!$B:$B)</f>
        <v>17.100000000000001</v>
      </c>
      <c r="E19" s="52">
        <f>LOOKUP(2012,CPI!$A:$A,CPI!$B:$B)</f>
        <v>229.59399999999999</v>
      </c>
      <c r="G19" s="57">
        <v>1929</v>
      </c>
      <c r="I19" s="59">
        <f>LOOKUP($B19,CPI!$A:$A,CPI!$B:$B)</f>
        <v>17.100000000000001</v>
      </c>
      <c r="J19" s="59">
        <f>LOOKUP(2012,CPI!$A:$A,CPI!$B:$B)</f>
        <v>229.59399999999999</v>
      </c>
      <c r="L19" s="65">
        <v>1929</v>
      </c>
      <c r="N19" s="67">
        <f>LOOKUP($B19,CPI!$A:$A,CPI!$B:$B)</f>
        <v>17.100000000000001</v>
      </c>
      <c r="O19" s="67">
        <f>LOOKUP(2012,CPI!$A:$A,CPI!$B:$B)</f>
        <v>229.59399999999999</v>
      </c>
      <c r="P19" s="23" t="e">
        <f t="shared" si="2"/>
        <v>#VALUE!</v>
      </c>
      <c r="Q19" s="23" t="e">
        <f t="shared" si="0"/>
        <v>#DIV/0!</v>
      </c>
      <c r="R19" s="23" t="e">
        <f t="shared" si="1"/>
        <v>#DIV/0!</v>
      </c>
    </row>
    <row r="20" spans="1:18">
      <c r="A20" s="49" t="s">
        <v>35</v>
      </c>
      <c r="B20" s="50">
        <v>1930</v>
      </c>
      <c r="C20" s="51">
        <v>1</v>
      </c>
      <c r="D20" s="52">
        <f>LOOKUP(B20,CPI!$A:$A,CPI!$B:$B)</f>
        <v>16.7</v>
      </c>
      <c r="E20" s="52">
        <f>LOOKUP(2012,CPI!$A:$A,CPI!$B:$B)</f>
        <v>229.59399999999999</v>
      </c>
      <c r="G20" s="57">
        <v>1930</v>
      </c>
      <c r="I20" s="59">
        <f>LOOKUP($B20,CPI!$A:$A,CPI!$B:$B)</f>
        <v>16.7</v>
      </c>
      <c r="J20" s="59">
        <f>LOOKUP(2012,CPI!$A:$A,CPI!$B:$B)</f>
        <v>229.59399999999999</v>
      </c>
      <c r="L20" s="65">
        <v>1930</v>
      </c>
      <c r="N20" s="67">
        <f>LOOKUP($B20,CPI!$A:$A,CPI!$B:$B)</f>
        <v>16.7</v>
      </c>
      <c r="O20" s="67">
        <f>LOOKUP(2012,CPI!$A:$A,CPI!$B:$B)</f>
        <v>229.59399999999999</v>
      </c>
      <c r="P20" s="23" t="e">
        <f t="shared" si="2"/>
        <v>#VALUE!</v>
      </c>
      <c r="Q20" s="23" t="e">
        <f t="shared" si="0"/>
        <v>#DIV/0!</v>
      </c>
      <c r="R20" s="23" t="e">
        <f t="shared" si="1"/>
        <v>#DIV/0!</v>
      </c>
    </row>
    <row r="21" spans="1:18">
      <c r="A21" s="49" t="s">
        <v>35</v>
      </c>
      <c r="B21" s="50">
        <v>1931</v>
      </c>
      <c r="C21" s="51">
        <v>1</v>
      </c>
      <c r="D21" s="52">
        <f>LOOKUP(B21,CPI!$A:$A,CPI!$B:$B)</f>
        <v>15.2</v>
      </c>
      <c r="E21" s="52">
        <f>LOOKUP(2012,CPI!$A:$A,CPI!$B:$B)</f>
        <v>229.59399999999999</v>
      </c>
      <c r="G21" s="57">
        <v>1931</v>
      </c>
      <c r="I21" s="59">
        <f>LOOKUP($B21,CPI!$A:$A,CPI!$B:$B)</f>
        <v>15.2</v>
      </c>
      <c r="J21" s="59">
        <f>LOOKUP(2012,CPI!$A:$A,CPI!$B:$B)</f>
        <v>229.59399999999999</v>
      </c>
      <c r="L21" s="65">
        <v>1931</v>
      </c>
      <c r="N21" s="67">
        <f>LOOKUP($B21,CPI!$A:$A,CPI!$B:$B)</f>
        <v>15.2</v>
      </c>
      <c r="O21" s="67">
        <f>LOOKUP(2012,CPI!$A:$A,CPI!$B:$B)</f>
        <v>229.59399999999999</v>
      </c>
      <c r="P21" s="23" t="e">
        <f t="shared" si="2"/>
        <v>#VALUE!</v>
      </c>
      <c r="Q21" s="23" t="e">
        <f t="shared" si="0"/>
        <v>#DIV/0!</v>
      </c>
      <c r="R21" s="23" t="e">
        <f t="shared" si="1"/>
        <v>#DIV/0!</v>
      </c>
    </row>
    <row r="22" spans="1:18">
      <c r="A22" s="49" t="s">
        <v>35</v>
      </c>
      <c r="B22" s="50">
        <v>1932</v>
      </c>
      <c r="C22" s="51">
        <v>1</v>
      </c>
      <c r="D22" s="52">
        <f>LOOKUP(B22,CPI!$A:$A,CPI!$B:$B)</f>
        <v>13.7</v>
      </c>
      <c r="E22" s="52">
        <f>LOOKUP(2012,CPI!$A:$A,CPI!$B:$B)</f>
        <v>229.59399999999999</v>
      </c>
      <c r="G22" s="57">
        <v>1932</v>
      </c>
      <c r="I22" s="59">
        <f>LOOKUP($B22,CPI!$A:$A,CPI!$B:$B)</f>
        <v>13.7</v>
      </c>
      <c r="J22" s="59">
        <f>LOOKUP(2012,CPI!$A:$A,CPI!$B:$B)</f>
        <v>229.59399999999999</v>
      </c>
      <c r="L22" s="65">
        <v>1932</v>
      </c>
      <c r="N22" s="67">
        <f>LOOKUP($B22,CPI!$A:$A,CPI!$B:$B)</f>
        <v>13.7</v>
      </c>
      <c r="O22" s="67">
        <f>LOOKUP(2012,CPI!$A:$A,CPI!$B:$B)</f>
        <v>229.59399999999999</v>
      </c>
      <c r="P22" s="23" t="e">
        <f t="shared" si="2"/>
        <v>#VALUE!</v>
      </c>
      <c r="Q22" s="23" t="e">
        <f t="shared" si="0"/>
        <v>#DIV/0!</v>
      </c>
      <c r="R22" s="23" t="e">
        <f t="shared" si="1"/>
        <v>#DIV/0!</v>
      </c>
    </row>
    <row r="23" spans="1:18">
      <c r="A23" s="49" t="s">
        <v>35</v>
      </c>
      <c r="B23" s="50">
        <v>1933</v>
      </c>
      <c r="C23" s="51">
        <v>1</v>
      </c>
      <c r="D23" s="52">
        <f>LOOKUP(B23,CPI!$A:$A,CPI!$B:$B)</f>
        <v>13</v>
      </c>
      <c r="E23" s="52">
        <f>LOOKUP(2012,CPI!$A:$A,CPI!$B:$B)</f>
        <v>229.59399999999999</v>
      </c>
      <c r="G23" s="57">
        <v>1933</v>
      </c>
      <c r="I23" s="59">
        <f>LOOKUP($B23,CPI!$A:$A,CPI!$B:$B)</f>
        <v>13</v>
      </c>
      <c r="J23" s="59">
        <f>LOOKUP(2012,CPI!$A:$A,CPI!$B:$B)</f>
        <v>229.59399999999999</v>
      </c>
      <c r="L23" s="65">
        <v>1933</v>
      </c>
      <c r="N23" s="67">
        <f>LOOKUP($B23,CPI!$A:$A,CPI!$B:$B)</f>
        <v>13</v>
      </c>
      <c r="O23" s="67">
        <f>LOOKUP(2012,CPI!$A:$A,CPI!$B:$B)</f>
        <v>229.59399999999999</v>
      </c>
      <c r="P23" s="23" t="e">
        <f t="shared" si="2"/>
        <v>#VALUE!</v>
      </c>
      <c r="Q23" s="23" t="e">
        <f t="shared" si="0"/>
        <v>#DIV/0!</v>
      </c>
      <c r="R23" s="23" t="e">
        <f t="shared" si="1"/>
        <v>#DIV/0!</v>
      </c>
    </row>
    <row r="24" spans="1:18">
      <c r="A24" s="49" t="s">
        <v>35</v>
      </c>
      <c r="B24" s="50">
        <v>1934</v>
      </c>
      <c r="C24" s="51">
        <v>1</v>
      </c>
      <c r="D24" s="52">
        <f>LOOKUP(B24,CPI!$A:$A,CPI!$B:$B)</f>
        <v>13.4</v>
      </c>
      <c r="E24" s="52">
        <f>LOOKUP(2012,CPI!$A:$A,CPI!$B:$B)</f>
        <v>229.59399999999999</v>
      </c>
      <c r="G24" s="57">
        <v>1934</v>
      </c>
      <c r="I24" s="59">
        <f>LOOKUP($B24,CPI!$A:$A,CPI!$B:$B)</f>
        <v>13.4</v>
      </c>
      <c r="J24" s="59">
        <f>LOOKUP(2012,CPI!$A:$A,CPI!$B:$B)</f>
        <v>229.59399999999999</v>
      </c>
      <c r="L24" s="65">
        <v>1934</v>
      </c>
      <c r="N24" s="67">
        <f>LOOKUP($B24,CPI!$A:$A,CPI!$B:$B)</f>
        <v>13.4</v>
      </c>
      <c r="O24" s="67">
        <f>LOOKUP(2012,CPI!$A:$A,CPI!$B:$B)</f>
        <v>229.59399999999999</v>
      </c>
      <c r="P24" s="23" t="e">
        <f t="shared" si="2"/>
        <v>#VALUE!</v>
      </c>
      <c r="Q24" s="23" t="e">
        <f t="shared" si="0"/>
        <v>#DIV/0!</v>
      </c>
      <c r="R24" s="23" t="e">
        <f t="shared" si="1"/>
        <v>#DIV/0!</v>
      </c>
    </row>
    <row r="25" spans="1:18">
      <c r="A25" s="49" t="s">
        <v>35</v>
      </c>
      <c r="B25" s="50">
        <v>1935</v>
      </c>
      <c r="C25" s="51">
        <v>1</v>
      </c>
      <c r="D25" s="52">
        <f>LOOKUP(B25,CPI!$A:$A,CPI!$B:$B)</f>
        <v>13.7</v>
      </c>
      <c r="E25" s="52">
        <f>LOOKUP(2012,CPI!$A:$A,CPI!$B:$B)</f>
        <v>229.59399999999999</v>
      </c>
      <c r="G25" s="57">
        <v>1935</v>
      </c>
      <c r="I25" s="59">
        <f>LOOKUP($B25,CPI!$A:$A,CPI!$B:$B)</f>
        <v>13.7</v>
      </c>
      <c r="J25" s="59">
        <f>LOOKUP(2012,CPI!$A:$A,CPI!$B:$B)</f>
        <v>229.59399999999999</v>
      </c>
      <c r="L25" s="65">
        <v>1935</v>
      </c>
      <c r="N25" s="67">
        <f>LOOKUP($B25,CPI!$A:$A,CPI!$B:$B)</f>
        <v>13.7</v>
      </c>
      <c r="O25" s="67">
        <f>LOOKUP(2012,CPI!$A:$A,CPI!$B:$B)</f>
        <v>229.59399999999999</v>
      </c>
      <c r="P25" s="23" t="e">
        <f t="shared" si="2"/>
        <v>#VALUE!</v>
      </c>
      <c r="Q25" s="23" t="e">
        <f t="shared" si="0"/>
        <v>#DIV/0!</v>
      </c>
      <c r="R25" s="23" t="e">
        <f t="shared" si="1"/>
        <v>#DIV/0!</v>
      </c>
    </row>
    <row r="26" spans="1:18">
      <c r="A26" s="49" t="s">
        <v>35</v>
      </c>
      <c r="B26" s="50">
        <v>1936</v>
      </c>
      <c r="C26" s="51">
        <v>1</v>
      </c>
      <c r="D26" s="52">
        <f>LOOKUP(B26,CPI!$A:$A,CPI!$B:$B)</f>
        <v>13.9</v>
      </c>
      <c r="E26" s="52">
        <f>LOOKUP(2012,CPI!$A:$A,CPI!$B:$B)</f>
        <v>229.59399999999999</v>
      </c>
      <c r="G26" s="57">
        <v>1936</v>
      </c>
      <c r="I26" s="59">
        <f>LOOKUP($B26,CPI!$A:$A,CPI!$B:$B)</f>
        <v>13.9</v>
      </c>
      <c r="J26" s="59">
        <f>LOOKUP(2012,CPI!$A:$A,CPI!$B:$B)</f>
        <v>229.59399999999999</v>
      </c>
      <c r="L26" s="65">
        <v>1936</v>
      </c>
      <c r="N26" s="67">
        <f>LOOKUP($B26,CPI!$A:$A,CPI!$B:$B)</f>
        <v>13.9</v>
      </c>
      <c r="O26" s="67">
        <f>LOOKUP(2012,CPI!$A:$A,CPI!$B:$B)</f>
        <v>229.59399999999999</v>
      </c>
      <c r="P26" s="23" t="e">
        <f t="shared" si="2"/>
        <v>#VALUE!</v>
      </c>
      <c r="Q26" s="23" t="e">
        <f t="shared" si="0"/>
        <v>#DIV/0!</v>
      </c>
      <c r="R26" s="23" t="e">
        <f t="shared" si="1"/>
        <v>#DIV/0!</v>
      </c>
    </row>
    <row r="27" spans="1:18">
      <c r="A27" s="49" t="s">
        <v>35</v>
      </c>
      <c r="B27" s="50">
        <v>1937</v>
      </c>
      <c r="C27" s="51">
        <v>1</v>
      </c>
      <c r="D27" s="52">
        <f>LOOKUP(B27,CPI!$A:$A,CPI!$B:$B)</f>
        <v>14.4</v>
      </c>
      <c r="E27" s="52">
        <f>LOOKUP(2012,CPI!$A:$A,CPI!$B:$B)</f>
        <v>229.59399999999999</v>
      </c>
      <c r="G27" s="57">
        <v>1937</v>
      </c>
      <c r="I27" s="59">
        <f>LOOKUP($B27,CPI!$A:$A,CPI!$B:$B)</f>
        <v>14.4</v>
      </c>
      <c r="J27" s="59">
        <f>LOOKUP(2012,CPI!$A:$A,CPI!$B:$B)</f>
        <v>229.59399999999999</v>
      </c>
      <c r="L27" s="65">
        <v>1937</v>
      </c>
      <c r="N27" s="67">
        <f>LOOKUP($B27,CPI!$A:$A,CPI!$B:$B)</f>
        <v>14.4</v>
      </c>
      <c r="O27" s="67">
        <f>LOOKUP(2012,CPI!$A:$A,CPI!$B:$B)</f>
        <v>229.59399999999999</v>
      </c>
      <c r="P27" s="23" t="e">
        <f t="shared" si="2"/>
        <v>#VALUE!</v>
      </c>
      <c r="Q27" s="23" t="e">
        <f t="shared" si="0"/>
        <v>#DIV/0!</v>
      </c>
      <c r="R27" s="23" t="e">
        <f t="shared" si="1"/>
        <v>#DIV/0!</v>
      </c>
    </row>
    <row r="28" spans="1:18">
      <c r="A28" s="49" t="s">
        <v>35</v>
      </c>
      <c r="B28" s="50">
        <v>1938</v>
      </c>
      <c r="C28" s="51">
        <v>1</v>
      </c>
      <c r="D28" s="52">
        <f>LOOKUP(B28,CPI!$A:$A,CPI!$B:$B)</f>
        <v>14.1</v>
      </c>
      <c r="E28" s="52">
        <f>LOOKUP(2012,CPI!$A:$A,CPI!$B:$B)</f>
        <v>229.59399999999999</v>
      </c>
      <c r="G28" s="57">
        <v>1938</v>
      </c>
      <c r="I28" s="59">
        <f>LOOKUP($B28,CPI!$A:$A,CPI!$B:$B)</f>
        <v>14.1</v>
      </c>
      <c r="J28" s="59">
        <f>LOOKUP(2012,CPI!$A:$A,CPI!$B:$B)</f>
        <v>229.59399999999999</v>
      </c>
      <c r="L28" s="65">
        <v>1938</v>
      </c>
      <c r="N28" s="67">
        <f>LOOKUP($B28,CPI!$A:$A,CPI!$B:$B)</f>
        <v>14.1</v>
      </c>
      <c r="O28" s="67">
        <f>LOOKUP(2012,CPI!$A:$A,CPI!$B:$B)</f>
        <v>229.59399999999999</v>
      </c>
      <c r="P28" s="23" t="e">
        <f t="shared" si="2"/>
        <v>#VALUE!</v>
      </c>
      <c r="Q28" s="23" t="e">
        <f t="shared" si="0"/>
        <v>#DIV/0!</v>
      </c>
      <c r="R28" s="23" t="e">
        <f t="shared" si="1"/>
        <v>#DIV/0!</v>
      </c>
    </row>
    <row r="29" spans="1:18">
      <c r="A29" s="49" t="s">
        <v>35</v>
      </c>
      <c r="B29" s="50">
        <v>1939</v>
      </c>
      <c r="C29" s="51">
        <v>1</v>
      </c>
      <c r="D29" s="52">
        <f>LOOKUP(B29,CPI!$A:$A,CPI!$B:$B)</f>
        <v>13.9</v>
      </c>
      <c r="E29" s="52">
        <f>LOOKUP(2012,CPI!$A:$A,CPI!$B:$B)</f>
        <v>229.59399999999999</v>
      </c>
      <c r="G29" s="57">
        <v>1939</v>
      </c>
      <c r="I29" s="59">
        <f>LOOKUP($B29,CPI!$A:$A,CPI!$B:$B)</f>
        <v>13.9</v>
      </c>
      <c r="J29" s="59">
        <f>LOOKUP(2012,CPI!$A:$A,CPI!$B:$B)</f>
        <v>229.59399999999999</v>
      </c>
      <c r="L29" s="65">
        <v>1939</v>
      </c>
      <c r="N29" s="67">
        <f>LOOKUP($B29,CPI!$A:$A,CPI!$B:$B)</f>
        <v>13.9</v>
      </c>
      <c r="O29" s="67">
        <f>LOOKUP(2012,CPI!$A:$A,CPI!$B:$B)</f>
        <v>229.59399999999999</v>
      </c>
      <c r="P29" s="23" t="e">
        <f t="shared" si="2"/>
        <v>#VALUE!</v>
      </c>
      <c r="Q29" s="23" t="e">
        <f t="shared" si="0"/>
        <v>#DIV/0!</v>
      </c>
      <c r="R29" s="23" t="e">
        <f t="shared" si="1"/>
        <v>#DIV/0!</v>
      </c>
    </row>
    <row r="30" spans="1:18">
      <c r="A30" s="49" t="s">
        <v>35</v>
      </c>
      <c r="B30" s="50">
        <v>1940</v>
      </c>
      <c r="C30" s="51">
        <v>1</v>
      </c>
      <c r="D30" s="52">
        <f>LOOKUP(B30,CPI!$A:$A,CPI!$B:$B)</f>
        <v>14</v>
      </c>
      <c r="E30" s="52">
        <f>LOOKUP(2012,CPI!$A:$A,CPI!$B:$B)</f>
        <v>229.59399999999999</v>
      </c>
      <c r="G30" s="57">
        <v>1940</v>
      </c>
      <c r="I30" s="59">
        <f>LOOKUP($B30,CPI!$A:$A,CPI!$B:$B)</f>
        <v>14</v>
      </c>
      <c r="J30" s="59">
        <f>LOOKUP(2012,CPI!$A:$A,CPI!$B:$B)</f>
        <v>229.59399999999999</v>
      </c>
      <c r="L30" s="65">
        <v>1940</v>
      </c>
      <c r="N30" s="67">
        <f>LOOKUP($B30,CPI!$A:$A,CPI!$B:$B)</f>
        <v>14</v>
      </c>
      <c r="O30" s="67">
        <f>LOOKUP(2012,CPI!$A:$A,CPI!$B:$B)</f>
        <v>229.59399999999999</v>
      </c>
      <c r="P30" s="23" t="e">
        <f t="shared" si="2"/>
        <v>#VALUE!</v>
      </c>
      <c r="Q30" s="23" t="e">
        <f t="shared" si="0"/>
        <v>#DIV/0!</v>
      </c>
      <c r="R30" s="23" t="e">
        <f t="shared" si="1"/>
        <v>#DIV/0!</v>
      </c>
    </row>
    <row r="31" spans="1:18">
      <c r="A31" s="49" t="s">
        <v>35</v>
      </c>
      <c r="B31" s="50">
        <v>1941</v>
      </c>
      <c r="C31" s="51">
        <v>1</v>
      </c>
      <c r="D31" s="52">
        <f>LOOKUP(B31,CPI!$A:$A,CPI!$B:$B)</f>
        <v>14.7</v>
      </c>
      <c r="E31" s="52">
        <f>LOOKUP(2012,CPI!$A:$A,CPI!$B:$B)</f>
        <v>229.59399999999999</v>
      </c>
      <c r="G31" s="57">
        <v>1941</v>
      </c>
      <c r="I31" s="59">
        <f>LOOKUP($B31,CPI!$A:$A,CPI!$B:$B)</f>
        <v>14.7</v>
      </c>
      <c r="J31" s="59">
        <f>LOOKUP(2012,CPI!$A:$A,CPI!$B:$B)</f>
        <v>229.59399999999999</v>
      </c>
      <c r="L31" s="65">
        <v>1941</v>
      </c>
      <c r="N31" s="67">
        <f>LOOKUP($B31,CPI!$A:$A,CPI!$B:$B)</f>
        <v>14.7</v>
      </c>
      <c r="O31" s="67">
        <f>LOOKUP(2012,CPI!$A:$A,CPI!$B:$B)</f>
        <v>229.59399999999999</v>
      </c>
      <c r="P31" s="23" t="e">
        <f t="shared" si="2"/>
        <v>#VALUE!</v>
      </c>
      <c r="Q31" s="23" t="e">
        <f t="shared" si="0"/>
        <v>#DIV/0!</v>
      </c>
      <c r="R31" s="23" t="e">
        <f t="shared" si="1"/>
        <v>#DIV/0!</v>
      </c>
    </row>
    <row r="32" spans="1:18">
      <c r="A32" s="49" t="s">
        <v>35</v>
      </c>
      <c r="B32" s="50">
        <v>1942</v>
      </c>
      <c r="C32" s="51">
        <v>1</v>
      </c>
      <c r="D32" s="52">
        <f>LOOKUP(B32,CPI!$A:$A,CPI!$B:$B)</f>
        <v>16.3</v>
      </c>
      <c r="E32" s="52">
        <f>LOOKUP(2012,CPI!$A:$A,CPI!$B:$B)</f>
        <v>229.59399999999999</v>
      </c>
      <c r="G32" s="57">
        <v>1942</v>
      </c>
      <c r="I32" s="59">
        <f>LOOKUP($B32,CPI!$A:$A,CPI!$B:$B)</f>
        <v>16.3</v>
      </c>
      <c r="J32" s="59">
        <f>LOOKUP(2012,CPI!$A:$A,CPI!$B:$B)</f>
        <v>229.59399999999999</v>
      </c>
      <c r="L32" s="65">
        <v>1942</v>
      </c>
      <c r="N32" s="67">
        <f>LOOKUP($B32,CPI!$A:$A,CPI!$B:$B)</f>
        <v>16.3</v>
      </c>
      <c r="O32" s="67">
        <f>LOOKUP(2012,CPI!$A:$A,CPI!$B:$B)</f>
        <v>229.59399999999999</v>
      </c>
      <c r="P32" s="23" t="e">
        <f t="shared" si="2"/>
        <v>#VALUE!</v>
      </c>
      <c r="Q32" s="23" t="e">
        <f t="shared" si="0"/>
        <v>#DIV/0!</v>
      </c>
      <c r="R32" s="23" t="e">
        <f t="shared" si="1"/>
        <v>#DIV/0!</v>
      </c>
    </row>
    <row r="33" spans="1:18">
      <c r="A33" s="49" t="s">
        <v>35</v>
      </c>
      <c r="B33" s="50">
        <v>1943</v>
      </c>
      <c r="C33" s="51">
        <v>1</v>
      </c>
      <c r="D33" s="52">
        <f>LOOKUP(B33,CPI!$A:$A,CPI!$B:$B)</f>
        <v>17.3</v>
      </c>
      <c r="E33" s="52">
        <f>LOOKUP(2012,CPI!$A:$A,CPI!$B:$B)</f>
        <v>229.59399999999999</v>
      </c>
      <c r="G33" s="57">
        <v>1943</v>
      </c>
      <c r="I33" s="59">
        <f>LOOKUP($B33,CPI!$A:$A,CPI!$B:$B)</f>
        <v>17.3</v>
      </c>
      <c r="J33" s="59">
        <f>LOOKUP(2012,CPI!$A:$A,CPI!$B:$B)</f>
        <v>229.59399999999999</v>
      </c>
      <c r="L33" s="65">
        <v>1943</v>
      </c>
      <c r="N33" s="67">
        <f>LOOKUP($B33,CPI!$A:$A,CPI!$B:$B)</f>
        <v>17.3</v>
      </c>
      <c r="O33" s="67">
        <f>LOOKUP(2012,CPI!$A:$A,CPI!$B:$B)</f>
        <v>229.59399999999999</v>
      </c>
      <c r="P33" s="23" t="e">
        <f t="shared" si="2"/>
        <v>#VALUE!</v>
      </c>
      <c r="Q33" s="23" t="e">
        <f t="shared" si="0"/>
        <v>#DIV/0!</v>
      </c>
      <c r="R33" s="23" t="e">
        <f t="shared" si="1"/>
        <v>#DIV/0!</v>
      </c>
    </row>
    <row r="34" spans="1:18">
      <c r="A34" s="49" t="s">
        <v>35</v>
      </c>
      <c r="B34" s="50">
        <v>1944</v>
      </c>
      <c r="C34" s="51">
        <v>1</v>
      </c>
      <c r="D34" s="52">
        <f>LOOKUP(B34,CPI!$A:$A,CPI!$B:$B)</f>
        <v>17.600000000000001</v>
      </c>
      <c r="E34" s="52">
        <f>LOOKUP(2012,CPI!$A:$A,CPI!$B:$B)</f>
        <v>229.59399999999999</v>
      </c>
      <c r="G34" s="57">
        <v>1944</v>
      </c>
      <c r="I34" s="59">
        <f>LOOKUP($B34,CPI!$A:$A,CPI!$B:$B)</f>
        <v>17.600000000000001</v>
      </c>
      <c r="J34" s="59">
        <f>LOOKUP(2012,CPI!$A:$A,CPI!$B:$B)</f>
        <v>229.59399999999999</v>
      </c>
      <c r="L34" s="65">
        <v>1944</v>
      </c>
      <c r="N34" s="67">
        <f>LOOKUP($B34,CPI!$A:$A,CPI!$B:$B)</f>
        <v>17.600000000000001</v>
      </c>
      <c r="O34" s="67">
        <f>LOOKUP(2012,CPI!$A:$A,CPI!$B:$B)</f>
        <v>229.59399999999999</v>
      </c>
      <c r="P34" s="23" t="e">
        <f t="shared" si="2"/>
        <v>#VALUE!</v>
      </c>
      <c r="Q34" s="23" t="e">
        <f t="shared" si="0"/>
        <v>#DIV/0!</v>
      </c>
      <c r="R34" s="23" t="e">
        <f t="shared" si="1"/>
        <v>#DIV/0!</v>
      </c>
    </row>
    <row r="35" spans="1:18">
      <c r="A35" s="49" t="s">
        <v>35</v>
      </c>
      <c r="B35" s="50">
        <v>1945</v>
      </c>
      <c r="C35" s="51">
        <v>1</v>
      </c>
      <c r="D35" s="52">
        <f>LOOKUP(B35,CPI!$A:$A,CPI!$B:$B)</f>
        <v>18</v>
      </c>
      <c r="E35" s="52">
        <f>LOOKUP(2012,CPI!$A:$A,CPI!$B:$B)</f>
        <v>229.59399999999999</v>
      </c>
      <c r="G35" s="57">
        <v>1945</v>
      </c>
      <c r="I35" s="59">
        <f>LOOKUP($B35,CPI!$A:$A,CPI!$B:$B)</f>
        <v>18</v>
      </c>
      <c r="J35" s="59">
        <f>LOOKUP(2012,CPI!$A:$A,CPI!$B:$B)</f>
        <v>229.59399999999999</v>
      </c>
      <c r="L35" s="65">
        <v>1945</v>
      </c>
      <c r="N35" s="67">
        <f>LOOKUP($B35,CPI!$A:$A,CPI!$B:$B)</f>
        <v>18</v>
      </c>
      <c r="O35" s="67">
        <f>LOOKUP(2012,CPI!$A:$A,CPI!$B:$B)</f>
        <v>229.59399999999999</v>
      </c>
      <c r="P35" s="23" t="e">
        <f t="shared" si="2"/>
        <v>#VALUE!</v>
      </c>
      <c r="Q35" s="23" t="e">
        <f t="shared" si="0"/>
        <v>#DIV/0!</v>
      </c>
      <c r="R35" s="23" t="e">
        <f t="shared" si="1"/>
        <v>#DIV/0!</v>
      </c>
    </row>
    <row r="36" spans="1:18">
      <c r="A36" s="49" t="s">
        <v>35</v>
      </c>
      <c r="B36" s="50">
        <v>1946</v>
      </c>
      <c r="C36" s="51">
        <v>1</v>
      </c>
      <c r="D36" s="52">
        <f>LOOKUP(B36,CPI!$A:$A,CPI!$B:$B)</f>
        <v>19.5</v>
      </c>
      <c r="E36" s="52">
        <f>LOOKUP(2012,CPI!$A:$A,CPI!$B:$B)</f>
        <v>229.59399999999999</v>
      </c>
      <c r="G36" s="57">
        <v>1946</v>
      </c>
      <c r="I36" s="59">
        <f>LOOKUP($B36,CPI!$A:$A,CPI!$B:$B)</f>
        <v>19.5</v>
      </c>
      <c r="J36" s="59">
        <f>LOOKUP(2012,CPI!$A:$A,CPI!$B:$B)</f>
        <v>229.59399999999999</v>
      </c>
      <c r="L36" s="65">
        <v>1946</v>
      </c>
      <c r="N36" s="67">
        <f>LOOKUP($B36,CPI!$A:$A,CPI!$B:$B)</f>
        <v>19.5</v>
      </c>
      <c r="O36" s="67">
        <f>LOOKUP(2012,CPI!$A:$A,CPI!$B:$B)</f>
        <v>229.59399999999999</v>
      </c>
      <c r="P36" s="23" t="e">
        <f t="shared" si="2"/>
        <v>#VALUE!</v>
      </c>
      <c r="Q36" s="23" t="e">
        <f t="shared" si="0"/>
        <v>#DIV/0!</v>
      </c>
      <c r="R36" s="23" t="e">
        <f t="shared" si="1"/>
        <v>#DIV/0!</v>
      </c>
    </row>
    <row r="37" spans="1:18">
      <c r="A37" s="49" t="s">
        <v>35</v>
      </c>
      <c r="B37" s="50">
        <v>1947</v>
      </c>
      <c r="C37" s="51">
        <v>1</v>
      </c>
      <c r="D37" s="52">
        <f>LOOKUP(B37,CPI!$A:$A,CPI!$B:$B)</f>
        <v>22.3</v>
      </c>
      <c r="E37" s="52">
        <f>LOOKUP(2012,CPI!$A:$A,CPI!$B:$B)</f>
        <v>229.59399999999999</v>
      </c>
      <c r="G37" s="57">
        <v>1947</v>
      </c>
      <c r="I37" s="59">
        <f>LOOKUP($B37,CPI!$A:$A,CPI!$B:$B)</f>
        <v>22.3</v>
      </c>
      <c r="J37" s="59">
        <f>LOOKUP(2012,CPI!$A:$A,CPI!$B:$B)</f>
        <v>229.59399999999999</v>
      </c>
      <c r="L37" s="65">
        <v>1947</v>
      </c>
      <c r="N37" s="67">
        <f>LOOKUP($B37,CPI!$A:$A,CPI!$B:$B)</f>
        <v>22.3</v>
      </c>
      <c r="O37" s="67">
        <f>LOOKUP(2012,CPI!$A:$A,CPI!$B:$B)</f>
        <v>229.59399999999999</v>
      </c>
      <c r="P37" s="23" t="e">
        <f t="shared" si="2"/>
        <v>#VALUE!</v>
      </c>
      <c r="Q37" s="23" t="e">
        <f t="shared" si="0"/>
        <v>#DIV/0!</v>
      </c>
      <c r="R37" s="23" t="e">
        <f t="shared" si="1"/>
        <v>#DIV/0!</v>
      </c>
    </row>
    <row r="38" spans="1:18">
      <c r="A38" s="49" t="s">
        <v>35</v>
      </c>
      <c r="B38" s="50">
        <v>1948</v>
      </c>
      <c r="C38" s="51">
        <v>1</v>
      </c>
      <c r="D38" s="52">
        <f>LOOKUP(B38,CPI!$A:$A,CPI!$B:$B)</f>
        <v>24.1</v>
      </c>
      <c r="E38" s="52">
        <f>LOOKUP(2012,CPI!$A:$A,CPI!$B:$B)</f>
        <v>229.59399999999999</v>
      </c>
      <c r="G38" s="57">
        <v>1948</v>
      </c>
      <c r="I38" s="59">
        <f>LOOKUP($B38,CPI!$A:$A,CPI!$B:$B)</f>
        <v>24.1</v>
      </c>
      <c r="J38" s="59">
        <f>LOOKUP(2012,CPI!$A:$A,CPI!$B:$B)</f>
        <v>229.59399999999999</v>
      </c>
      <c r="L38" s="65">
        <v>1948</v>
      </c>
      <c r="N38" s="67">
        <f>LOOKUP($B38,CPI!$A:$A,CPI!$B:$B)</f>
        <v>24.1</v>
      </c>
      <c r="O38" s="67">
        <f>LOOKUP(2012,CPI!$A:$A,CPI!$B:$B)</f>
        <v>229.59399999999999</v>
      </c>
      <c r="P38" s="23" t="e">
        <f t="shared" si="2"/>
        <v>#VALUE!</v>
      </c>
      <c r="Q38" s="23" t="e">
        <f t="shared" si="0"/>
        <v>#DIV/0!</v>
      </c>
      <c r="R38" s="23" t="e">
        <f t="shared" si="1"/>
        <v>#DIV/0!</v>
      </c>
    </row>
    <row r="39" spans="1:18">
      <c r="A39" s="49" t="s">
        <v>35</v>
      </c>
      <c r="B39" s="50">
        <v>1949</v>
      </c>
      <c r="C39" s="51">
        <v>1</v>
      </c>
      <c r="D39" s="52">
        <f>LOOKUP(B39,CPI!$A:$A,CPI!$B:$B)</f>
        <v>23.8</v>
      </c>
      <c r="E39" s="52">
        <f>LOOKUP(2012,CPI!$A:$A,CPI!$B:$B)</f>
        <v>229.59399999999999</v>
      </c>
      <c r="G39" s="57">
        <v>1949</v>
      </c>
      <c r="I39" s="59">
        <f>LOOKUP($B39,CPI!$A:$A,CPI!$B:$B)</f>
        <v>23.8</v>
      </c>
      <c r="J39" s="59">
        <f>LOOKUP(2012,CPI!$A:$A,CPI!$B:$B)</f>
        <v>229.59399999999999</v>
      </c>
      <c r="L39" s="65">
        <v>1949</v>
      </c>
      <c r="N39" s="67">
        <f>LOOKUP($B39,CPI!$A:$A,CPI!$B:$B)</f>
        <v>23.8</v>
      </c>
      <c r="O39" s="67">
        <f>LOOKUP(2012,CPI!$A:$A,CPI!$B:$B)</f>
        <v>229.59399999999999</v>
      </c>
      <c r="P39" s="23" t="e">
        <f t="shared" si="2"/>
        <v>#VALUE!</v>
      </c>
      <c r="Q39" s="23" t="e">
        <f t="shared" si="0"/>
        <v>#DIV/0!</v>
      </c>
      <c r="R39" s="23" t="e">
        <f t="shared" si="1"/>
        <v>#DIV/0!</v>
      </c>
    </row>
    <row r="40" spans="1:18">
      <c r="A40" s="49" t="s">
        <v>35</v>
      </c>
      <c r="B40" s="50">
        <v>1950</v>
      </c>
      <c r="C40" s="51">
        <v>1</v>
      </c>
      <c r="D40" s="52">
        <f>LOOKUP(B40,CPI!$A:$A,CPI!$B:$B)</f>
        <v>24.1</v>
      </c>
      <c r="E40" s="52">
        <f>LOOKUP(2012,CPI!$A:$A,CPI!$B:$B)</f>
        <v>229.59399999999999</v>
      </c>
      <c r="G40" s="57">
        <v>1950</v>
      </c>
      <c r="I40" s="59">
        <f>LOOKUP($B40,CPI!$A:$A,CPI!$B:$B)</f>
        <v>24.1</v>
      </c>
      <c r="J40" s="59">
        <f>LOOKUP(2012,CPI!$A:$A,CPI!$B:$B)</f>
        <v>229.59399999999999</v>
      </c>
      <c r="L40" s="65">
        <v>1950</v>
      </c>
      <c r="N40" s="67">
        <f>LOOKUP($B40,CPI!$A:$A,CPI!$B:$B)</f>
        <v>24.1</v>
      </c>
      <c r="O40" s="67">
        <f>LOOKUP(2012,CPI!$A:$A,CPI!$B:$B)</f>
        <v>229.59399999999999</v>
      </c>
      <c r="P40" s="23" t="e">
        <f t="shared" si="2"/>
        <v>#VALUE!</v>
      </c>
      <c r="Q40" s="23" t="e">
        <f t="shared" si="0"/>
        <v>#DIV/0!</v>
      </c>
      <c r="R40" s="23" t="e">
        <f t="shared" si="1"/>
        <v>#DIV/0!</v>
      </c>
    </row>
    <row r="41" spans="1:18">
      <c r="A41" s="49" t="s">
        <v>35</v>
      </c>
      <c r="B41" s="50">
        <v>1951</v>
      </c>
      <c r="C41" s="51">
        <v>1</v>
      </c>
      <c r="D41" s="52">
        <f>LOOKUP(B41,CPI!$A:$A,CPI!$B:$B)</f>
        <v>26</v>
      </c>
      <c r="E41" s="52">
        <f>LOOKUP(2012,CPI!$A:$A,CPI!$B:$B)</f>
        <v>229.59399999999999</v>
      </c>
      <c r="G41" s="57">
        <v>1951</v>
      </c>
      <c r="I41" s="59">
        <f>LOOKUP($B41,CPI!$A:$A,CPI!$B:$B)</f>
        <v>26</v>
      </c>
      <c r="J41" s="59">
        <f>LOOKUP(2012,CPI!$A:$A,CPI!$B:$B)</f>
        <v>229.59399999999999</v>
      </c>
      <c r="L41" s="65">
        <v>1951</v>
      </c>
      <c r="N41" s="67">
        <f>LOOKUP($B41,CPI!$A:$A,CPI!$B:$B)</f>
        <v>26</v>
      </c>
      <c r="O41" s="67">
        <f>LOOKUP(2012,CPI!$A:$A,CPI!$B:$B)</f>
        <v>229.59399999999999</v>
      </c>
      <c r="P41" s="23" t="e">
        <f t="shared" si="2"/>
        <v>#VALUE!</v>
      </c>
      <c r="Q41" s="23" t="e">
        <f t="shared" si="0"/>
        <v>#DIV/0!</v>
      </c>
      <c r="R41" s="23" t="e">
        <f t="shared" si="1"/>
        <v>#DIV/0!</v>
      </c>
    </row>
    <row r="42" spans="1:18">
      <c r="A42" s="49" t="s">
        <v>35</v>
      </c>
      <c r="B42" s="50">
        <v>1952</v>
      </c>
      <c r="C42" s="51">
        <v>1</v>
      </c>
      <c r="D42" s="52">
        <f>LOOKUP(B42,CPI!$A:$A,CPI!$B:$B)</f>
        <v>26.5</v>
      </c>
      <c r="E42" s="52">
        <f>LOOKUP(2012,CPI!$A:$A,CPI!$B:$B)</f>
        <v>229.59399999999999</v>
      </c>
      <c r="G42" s="57">
        <v>1952</v>
      </c>
      <c r="I42" s="59">
        <f>LOOKUP($B42,CPI!$A:$A,CPI!$B:$B)</f>
        <v>26.5</v>
      </c>
      <c r="J42" s="59">
        <f>LOOKUP(2012,CPI!$A:$A,CPI!$B:$B)</f>
        <v>229.59399999999999</v>
      </c>
      <c r="L42" s="65">
        <v>1952</v>
      </c>
      <c r="N42" s="67">
        <f>LOOKUP($B42,CPI!$A:$A,CPI!$B:$B)</f>
        <v>26.5</v>
      </c>
      <c r="O42" s="67">
        <f>LOOKUP(2012,CPI!$A:$A,CPI!$B:$B)</f>
        <v>229.59399999999999</v>
      </c>
      <c r="P42" s="23" t="e">
        <f t="shared" si="2"/>
        <v>#VALUE!</v>
      </c>
      <c r="Q42" s="23" t="e">
        <f t="shared" si="0"/>
        <v>#DIV/0!</v>
      </c>
      <c r="R42" s="23" t="e">
        <f t="shared" si="1"/>
        <v>#DIV/0!</v>
      </c>
    </row>
    <row r="43" spans="1:18">
      <c r="A43" s="49" t="s">
        <v>35</v>
      </c>
      <c r="B43" s="50">
        <v>1953</v>
      </c>
      <c r="C43" s="51">
        <v>1</v>
      </c>
      <c r="D43" s="52">
        <f>LOOKUP(B43,CPI!$A:$A,CPI!$B:$B)</f>
        <v>26.7</v>
      </c>
      <c r="E43" s="52">
        <f>LOOKUP(2012,CPI!$A:$A,CPI!$B:$B)</f>
        <v>229.59399999999999</v>
      </c>
      <c r="G43" s="57">
        <v>1953</v>
      </c>
      <c r="I43" s="59">
        <f>LOOKUP($B43,CPI!$A:$A,CPI!$B:$B)</f>
        <v>26.7</v>
      </c>
      <c r="J43" s="59">
        <f>LOOKUP(2012,CPI!$A:$A,CPI!$B:$B)</f>
        <v>229.59399999999999</v>
      </c>
      <c r="L43" s="65">
        <v>1953</v>
      </c>
      <c r="N43" s="67">
        <f>LOOKUP($B43,CPI!$A:$A,CPI!$B:$B)</f>
        <v>26.7</v>
      </c>
      <c r="O43" s="67">
        <f>LOOKUP(2012,CPI!$A:$A,CPI!$B:$B)</f>
        <v>229.59399999999999</v>
      </c>
      <c r="P43" s="23" t="e">
        <f t="shared" si="2"/>
        <v>#VALUE!</v>
      </c>
      <c r="Q43" s="23" t="e">
        <f t="shared" si="0"/>
        <v>#DIV/0!</v>
      </c>
      <c r="R43" s="23" t="e">
        <f t="shared" si="1"/>
        <v>#DIV/0!</v>
      </c>
    </row>
    <row r="44" spans="1:18">
      <c r="A44" s="49" t="s">
        <v>35</v>
      </c>
      <c r="B44" s="50">
        <v>1954</v>
      </c>
      <c r="C44" s="51" t="e">
        <f>LOOKUP($G44,'Exchange rate'!A:A,'Exchange rate'!B:B)</f>
        <v>#N/A</v>
      </c>
      <c r="D44" s="52">
        <f>LOOKUP(B44,CPI!$A:$A,CPI!$B:$B)</f>
        <v>26.9</v>
      </c>
      <c r="E44" s="52">
        <f>LOOKUP(2012,CPI!$A:$A,CPI!$B:$B)</f>
        <v>229.59399999999999</v>
      </c>
      <c r="G44" s="57">
        <v>1954</v>
      </c>
      <c r="H44" s="60" t="e">
        <f>LOOKUP($G44,'Exchange rate'!A:A,'Exchange rate'!B:B)</f>
        <v>#N/A</v>
      </c>
      <c r="I44" s="59">
        <f>LOOKUP($B44,CPI!$A:$A,CPI!$B:$B)</f>
        <v>26.9</v>
      </c>
      <c r="J44" s="59">
        <f>LOOKUP(2012,CPI!$A:$A,CPI!$B:$B)</f>
        <v>229.59399999999999</v>
      </c>
      <c r="L44" s="65">
        <v>1954</v>
      </c>
      <c r="M44" s="68" t="e">
        <f>LOOKUP($G44,'Exchange rate'!A:A,'Exchange rate'!B:B)</f>
        <v>#N/A</v>
      </c>
      <c r="N44" s="67">
        <f>LOOKUP($B44,CPI!$A:$A,CPI!$B:$B)</f>
        <v>26.9</v>
      </c>
      <c r="O44" s="67">
        <f>LOOKUP(2012,CPI!$A:$A,CPI!$B:$B)</f>
        <v>229.59399999999999</v>
      </c>
      <c r="P44" s="23" t="e">
        <f t="shared" si="2"/>
        <v>#VALUE!</v>
      </c>
      <c r="Q44" s="23" t="e">
        <f t="shared" si="0"/>
        <v>#N/A</v>
      </c>
      <c r="R44" s="23" t="e">
        <f t="shared" si="1"/>
        <v>#N/A</v>
      </c>
    </row>
    <row r="45" spans="1:18">
      <c r="A45" s="49" t="s">
        <v>35</v>
      </c>
      <c r="B45" s="50">
        <v>1955</v>
      </c>
      <c r="C45" s="51" t="e">
        <f>LOOKUP($G45,'Exchange rate'!A:A,'Exchange rate'!B:B)</f>
        <v>#N/A</v>
      </c>
      <c r="D45" s="52">
        <f>LOOKUP(B45,CPI!$A:$A,CPI!$B:$B)</f>
        <v>26.8</v>
      </c>
      <c r="E45" s="52">
        <f>LOOKUP(2012,CPI!$A:$A,CPI!$B:$B)</f>
        <v>229.59399999999999</v>
      </c>
      <c r="G45" s="57">
        <v>1955</v>
      </c>
      <c r="H45" s="60" t="e">
        <f>LOOKUP(G45,'Exchange rate'!A:A,'Exchange rate'!B:B)</f>
        <v>#N/A</v>
      </c>
      <c r="I45" s="59">
        <f>LOOKUP($B45,CPI!$A:$A,CPI!$B:$B)</f>
        <v>26.8</v>
      </c>
      <c r="J45" s="59">
        <f>LOOKUP(2012,CPI!$A:$A,CPI!$B:$B)</f>
        <v>229.59399999999999</v>
      </c>
      <c r="L45" s="65">
        <v>1955</v>
      </c>
      <c r="M45" s="68" t="e">
        <f>LOOKUP($G45,'Exchange rate'!A:A,'Exchange rate'!B:B)</f>
        <v>#N/A</v>
      </c>
      <c r="N45" s="67">
        <f>LOOKUP($B45,CPI!$A:$A,CPI!$B:$B)</f>
        <v>26.8</v>
      </c>
      <c r="O45" s="67">
        <f>LOOKUP(2012,CPI!$A:$A,CPI!$B:$B)</f>
        <v>229.59399999999999</v>
      </c>
      <c r="P45" s="23" t="e">
        <f t="shared" si="2"/>
        <v>#VALUE!</v>
      </c>
      <c r="Q45" s="23" t="e">
        <f t="shared" si="0"/>
        <v>#N/A</v>
      </c>
      <c r="R45" s="23" t="e">
        <f t="shared" si="1"/>
        <v>#N/A</v>
      </c>
    </row>
    <row r="46" spans="1:18">
      <c r="A46" s="49" t="s">
        <v>35</v>
      </c>
      <c r="B46" s="50">
        <v>1956</v>
      </c>
      <c r="C46" s="51" t="e">
        <f>LOOKUP($G46,'Exchange rate'!A:A,'Exchange rate'!B:B)</f>
        <v>#N/A</v>
      </c>
      <c r="D46" s="52">
        <f>LOOKUP(B46,CPI!$A:$A,CPI!$B:$B)</f>
        <v>27.2</v>
      </c>
      <c r="E46" s="52">
        <f>LOOKUP(2012,CPI!$A:$A,CPI!$B:$B)</f>
        <v>229.59399999999999</v>
      </c>
      <c r="G46" s="57">
        <v>1956</v>
      </c>
      <c r="H46" s="60" t="e">
        <f>LOOKUP(G46,'Exchange rate'!A:A,'Exchange rate'!B:B)</f>
        <v>#N/A</v>
      </c>
      <c r="I46" s="59">
        <f>LOOKUP($B46,CPI!$A:$A,CPI!$B:$B)</f>
        <v>27.2</v>
      </c>
      <c r="J46" s="59">
        <f>LOOKUP(2012,CPI!$A:$A,CPI!$B:$B)</f>
        <v>229.59399999999999</v>
      </c>
      <c r="L46" s="65">
        <v>1956</v>
      </c>
      <c r="M46" s="68" t="e">
        <f>LOOKUP($G46,'Exchange rate'!A:A,'Exchange rate'!B:B)</f>
        <v>#N/A</v>
      </c>
      <c r="N46" s="67">
        <f>LOOKUP($B46,CPI!$A:$A,CPI!$B:$B)</f>
        <v>27.2</v>
      </c>
      <c r="O46" s="67">
        <f>LOOKUP(2012,CPI!$A:$A,CPI!$B:$B)</f>
        <v>229.59399999999999</v>
      </c>
      <c r="P46" s="23" t="e">
        <f t="shared" si="2"/>
        <v>#VALUE!</v>
      </c>
      <c r="Q46" s="23" t="e">
        <f t="shared" si="0"/>
        <v>#N/A</v>
      </c>
      <c r="R46" s="23" t="e">
        <f t="shared" si="1"/>
        <v>#N/A</v>
      </c>
    </row>
    <row r="47" spans="1:18">
      <c r="A47" s="49" t="s">
        <v>35</v>
      </c>
      <c r="B47" s="50">
        <v>1957</v>
      </c>
      <c r="C47" s="51" t="e">
        <f>LOOKUP($G47,'Exchange rate'!A:A,'Exchange rate'!B:B)</f>
        <v>#N/A</v>
      </c>
      <c r="D47" s="52">
        <f>LOOKUP(B47,CPI!$A:$A,CPI!$B:$B)</f>
        <v>28.1</v>
      </c>
      <c r="E47" s="52">
        <f>LOOKUP(2012,CPI!$A:$A,CPI!$B:$B)</f>
        <v>229.59399999999999</v>
      </c>
      <c r="G47" s="57">
        <v>1957</v>
      </c>
      <c r="H47" s="60" t="e">
        <f>LOOKUP(G47,'Exchange rate'!A:A,'Exchange rate'!B:B)</f>
        <v>#N/A</v>
      </c>
      <c r="I47" s="59">
        <f>LOOKUP($B47,CPI!$A:$A,CPI!$B:$B)</f>
        <v>28.1</v>
      </c>
      <c r="J47" s="59">
        <f>LOOKUP(2012,CPI!$A:$A,CPI!$B:$B)</f>
        <v>229.59399999999999</v>
      </c>
      <c r="L47" s="65">
        <v>1957</v>
      </c>
      <c r="M47" s="68" t="e">
        <f>LOOKUP($G47,'Exchange rate'!A:A,'Exchange rate'!B:B)</f>
        <v>#N/A</v>
      </c>
      <c r="N47" s="67">
        <f>LOOKUP($B47,CPI!$A:$A,CPI!$B:$B)</f>
        <v>28.1</v>
      </c>
      <c r="O47" s="67">
        <f>LOOKUP(2012,CPI!$A:$A,CPI!$B:$B)</f>
        <v>229.59399999999999</v>
      </c>
      <c r="P47" s="23" t="e">
        <f t="shared" si="2"/>
        <v>#VALUE!</v>
      </c>
      <c r="Q47" s="23" t="e">
        <f t="shared" si="0"/>
        <v>#N/A</v>
      </c>
      <c r="R47" s="23" t="e">
        <f t="shared" si="1"/>
        <v>#N/A</v>
      </c>
    </row>
    <row r="48" spans="1:18">
      <c r="A48" s="49" t="s">
        <v>35</v>
      </c>
      <c r="B48" s="50">
        <v>1958</v>
      </c>
      <c r="C48" s="51" t="e">
        <f>LOOKUP($G48,'Exchange rate'!A:A,'Exchange rate'!B:B)</f>
        <v>#N/A</v>
      </c>
      <c r="D48" s="52">
        <f>LOOKUP(B48,CPI!$A:$A,CPI!$B:$B)</f>
        <v>28.9</v>
      </c>
      <c r="E48" s="52">
        <f>LOOKUP(2012,CPI!$A:$A,CPI!$B:$B)</f>
        <v>229.59399999999999</v>
      </c>
      <c r="G48" s="57">
        <v>1958</v>
      </c>
      <c r="H48" s="60" t="e">
        <f>LOOKUP(G48,'Exchange rate'!A:A,'Exchange rate'!B:B)</f>
        <v>#N/A</v>
      </c>
      <c r="I48" s="59">
        <f>LOOKUP($B48,CPI!$A:$A,CPI!$B:$B)</f>
        <v>28.9</v>
      </c>
      <c r="J48" s="59">
        <f>LOOKUP(2012,CPI!$A:$A,CPI!$B:$B)</f>
        <v>229.59399999999999</v>
      </c>
      <c r="L48" s="65">
        <v>1958</v>
      </c>
      <c r="M48" s="68" t="e">
        <f>LOOKUP($G48,'Exchange rate'!A:A,'Exchange rate'!B:B)</f>
        <v>#N/A</v>
      </c>
      <c r="N48" s="67">
        <f>LOOKUP($B48,CPI!$A:$A,CPI!$B:$B)</f>
        <v>28.9</v>
      </c>
      <c r="O48" s="67">
        <f>LOOKUP(2012,CPI!$A:$A,CPI!$B:$B)</f>
        <v>229.59399999999999</v>
      </c>
      <c r="P48" s="23" t="e">
        <f t="shared" si="2"/>
        <v>#VALUE!</v>
      </c>
      <c r="Q48" s="23" t="e">
        <f t="shared" si="0"/>
        <v>#N/A</v>
      </c>
      <c r="R48" s="23" t="e">
        <f t="shared" si="1"/>
        <v>#N/A</v>
      </c>
    </row>
    <row r="49" spans="1:18">
      <c r="A49" s="49" t="s">
        <v>35</v>
      </c>
      <c r="B49" s="50">
        <v>1959</v>
      </c>
      <c r="C49" s="51" t="e">
        <f>LOOKUP($G49,'Exchange rate'!A:A,'Exchange rate'!B:B)</f>
        <v>#N/A</v>
      </c>
      <c r="D49" s="52">
        <f>LOOKUP(B49,CPI!$A:$A,CPI!$B:$B)</f>
        <v>29.1</v>
      </c>
      <c r="E49" s="52">
        <f>LOOKUP(2012,CPI!$A:$A,CPI!$B:$B)</f>
        <v>229.59399999999999</v>
      </c>
      <c r="G49" s="57">
        <v>1959</v>
      </c>
      <c r="H49" s="60" t="e">
        <f>LOOKUP(G49,'Exchange rate'!A:A,'Exchange rate'!B:B)</f>
        <v>#N/A</v>
      </c>
      <c r="I49" s="59">
        <f>LOOKUP($B49,CPI!$A:$A,CPI!$B:$B)</f>
        <v>29.1</v>
      </c>
      <c r="J49" s="59">
        <f>LOOKUP(2012,CPI!$A:$A,CPI!$B:$B)</f>
        <v>229.59399999999999</v>
      </c>
      <c r="L49" s="65">
        <v>1959</v>
      </c>
      <c r="M49" s="68" t="e">
        <f>LOOKUP($G49,'Exchange rate'!A:A,'Exchange rate'!B:B)</f>
        <v>#N/A</v>
      </c>
      <c r="N49" s="67">
        <f>LOOKUP($B49,CPI!$A:$A,CPI!$B:$B)</f>
        <v>29.1</v>
      </c>
      <c r="O49" s="67">
        <f>LOOKUP(2012,CPI!$A:$A,CPI!$B:$B)</f>
        <v>229.59399999999999</v>
      </c>
      <c r="P49" s="23" t="e">
        <f t="shared" si="2"/>
        <v>#VALUE!</v>
      </c>
      <c r="Q49" s="23" t="e">
        <f t="shared" si="0"/>
        <v>#N/A</v>
      </c>
      <c r="R49" s="23" t="e">
        <f t="shared" si="1"/>
        <v>#N/A</v>
      </c>
    </row>
    <row r="50" spans="1:18">
      <c r="A50" s="49" t="e">
        <f>LOOKUP(B50, PosttaxMinimumWage!A:A,PosttaxMinimumWage!B:B)</f>
        <v>#N/A</v>
      </c>
      <c r="B50" s="50">
        <v>1960</v>
      </c>
      <c r="C50" s="51">
        <f>LOOKUP($G50,'Exchange rate'!A:A,'Exchange rate'!B:B)</f>
        <v>1</v>
      </c>
      <c r="D50" s="52">
        <f>LOOKUP(B50,CPI!$A:$A,CPI!$B:$B)</f>
        <v>29.6</v>
      </c>
      <c r="E50" s="52">
        <f>LOOKUP(2012,CPI!$A:$A,CPI!$B:$B)</f>
        <v>229.59399999999999</v>
      </c>
      <c r="F50" s="60" t="e">
        <f>LOOKUP(G50, PosttaxMeanWage!A:A,PosttaxMeanWage!B:B)</f>
        <v>#N/A</v>
      </c>
      <c r="G50" s="57">
        <v>1960</v>
      </c>
      <c r="H50" s="60">
        <f>LOOKUP(G50,'Exchange rate'!A:A,'Exchange rate'!B:B)</f>
        <v>1</v>
      </c>
      <c r="I50" s="59">
        <f>LOOKUP($B50,CPI!$A:$A,CPI!$B:$B)</f>
        <v>29.6</v>
      </c>
      <c r="J50" s="59">
        <f>LOOKUP(2012,CPI!$A:$A,CPI!$B:$B)</f>
        <v>229.59399999999999</v>
      </c>
      <c r="K50" s="68" t="e">
        <f>LOOKUP(L50,PosttaxMaximumWage!A:A,PosttaxMaximumWage!B:B)</f>
        <v>#N/A</v>
      </c>
      <c r="L50" s="65">
        <v>1960</v>
      </c>
      <c r="M50" s="68">
        <f>LOOKUP($G50,'Exchange rate'!A:A,'Exchange rate'!B:B)</f>
        <v>1</v>
      </c>
      <c r="N50" s="67">
        <f>LOOKUP($B50,CPI!$A:$A,CPI!$B:$B)</f>
        <v>29.6</v>
      </c>
      <c r="O50" s="67">
        <f>LOOKUP(2012,CPI!$A:$A,CPI!$B:$B)</f>
        <v>229.59399999999999</v>
      </c>
      <c r="P50" s="23" t="e">
        <f t="shared" si="2"/>
        <v>#N/A</v>
      </c>
      <c r="Q50" s="23" t="e">
        <f>#REF!/H50/I50*J50</f>
        <v>#REF!</v>
      </c>
      <c r="R50" s="23" t="e">
        <f t="shared" si="1"/>
        <v>#N/A</v>
      </c>
    </row>
    <row r="51" spans="1:18">
      <c r="A51" s="49" t="e">
        <f>LOOKUP(B51, PosttaxMinimumWage!A:A,PosttaxMinimumWage!B:B)</f>
        <v>#N/A</v>
      </c>
      <c r="B51" s="50">
        <v>1961</v>
      </c>
      <c r="C51" s="51">
        <f>LOOKUP($G51,'Exchange rate'!A:A,'Exchange rate'!B:B)</f>
        <v>1</v>
      </c>
      <c r="D51" s="52">
        <f>LOOKUP(B51,CPI!$A:$A,CPI!$B:$B)</f>
        <v>29.9</v>
      </c>
      <c r="E51" s="52">
        <f>LOOKUP(2012,CPI!$A:$A,CPI!$B:$B)</f>
        <v>229.59399999999999</v>
      </c>
      <c r="F51" s="60" t="e">
        <f>LOOKUP(G51, PosttaxMeanWage!A:A,PosttaxMeanWage!B:B)</f>
        <v>#N/A</v>
      </c>
      <c r="G51" s="57">
        <v>1961</v>
      </c>
      <c r="H51" s="60">
        <f>LOOKUP(G51,'Exchange rate'!A:A,'Exchange rate'!B:B)</f>
        <v>1</v>
      </c>
      <c r="I51" s="59">
        <f>LOOKUP($B51,CPI!$A:$A,CPI!$B:$B)</f>
        <v>29.9</v>
      </c>
      <c r="J51" s="59">
        <f>LOOKUP(2012,CPI!$A:$A,CPI!$B:$B)</f>
        <v>229.59399999999999</v>
      </c>
      <c r="K51" s="68" t="e">
        <f>LOOKUP(L51,PosttaxMaximumWage!A:A,PosttaxMaximumWage!B:B)</f>
        <v>#N/A</v>
      </c>
      <c r="L51" s="65">
        <v>1961</v>
      </c>
      <c r="M51" s="68">
        <f>LOOKUP($G51,'Exchange rate'!A:A,'Exchange rate'!B:B)</f>
        <v>1</v>
      </c>
      <c r="N51" s="67">
        <f>LOOKUP($B51,CPI!$A:$A,CPI!$B:$B)</f>
        <v>29.9</v>
      </c>
      <c r="O51" s="67">
        <f>LOOKUP(2012,CPI!$A:$A,CPI!$B:$B)</f>
        <v>229.59399999999999</v>
      </c>
      <c r="P51" s="23" t="e">
        <f t="shared" si="2"/>
        <v>#N/A</v>
      </c>
      <c r="Q51" s="23" t="e">
        <f>F50/H51/I51*J51</f>
        <v>#N/A</v>
      </c>
      <c r="R51" s="23" t="e">
        <f t="shared" si="1"/>
        <v>#N/A</v>
      </c>
    </row>
    <row r="52" spans="1:18">
      <c r="A52" s="49" t="e">
        <f>LOOKUP(B52, PosttaxMinimumWage!A:A,PosttaxMinimumWage!B:B)</f>
        <v>#N/A</v>
      </c>
      <c r="B52" s="50">
        <v>1962</v>
      </c>
      <c r="C52" s="51">
        <f>LOOKUP($G52,'Exchange rate'!A:A,'Exchange rate'!B:B)</f>
        <v>1</v>
      </c>
      <c r="D52" s="52">
        <f>LOOKUP(B52,CPI!$A:$A,CPI!$B:$B)</f>
        <v>30.2</v>
      </c>
      <c r="E52" s="52">
        <f>LOOKUP(2012,CPI!$A:$A,CPI!$B:$B)</f>
        <v>229.59399999999999</v>
      </c>
      <c r="F52" s="60" t="e">
        <f>LOOKUP(G52, PosttaxMeanWage!A:A,PosttaxMeanWage!B:B)</f>
        <v>#N/A</v>
      </c>
      <c r="G52" s="57">
        <v>1962</v>
      </c>
      <c r="H52" s="60">
        <f>LOOKUP(G52,'Exchange rate'!A:A,'Exchange rate'!B:B)</f>
        <v>1</v>
      </c>
      <c r="I52" s="59">
        <f>LOOKUP($B52,CPI!$A:$A,CPI!$B:$B)</f>
        <v>30.2</v>
      </c>
      <c r="J52" s="59">
        <f>LOOKUP(2012,CPI!$A:$A,CPI!$B:$B)</f>
        <v>229.59399999999999</v>
      </c>
      <c r="K52" s="68" t="e">
        <f>LOOKUP(L52,PosttaxMaximumWage!A:A,PosttaxMaximumWage!B:B)</f>
        <v>#N/A</v>
      </c>
      <c r="L52" s="65">
        <v>1962</v>
      </c>
      <c r="M52" s="68">
        <f>LOOKUP($G52,'Exchange rate'!A:A,'Exchange rate'!B:B)</f>
        <v>1</v>
      </c>
      <c r="N52" s="67">
        <f>LOOKUP($B52,CPI!$A:$A,CPI!$B:$B)</f>
        <v>30.2</v>
      </c>
      <c r="O52" s="67">
        <f>LOOKUP(2012,CPI!$A:$A,CPI!$B:$B)</f>
        <v>229.59399999999999</v>
      </c>
      <c r="P52" s="23" t="e">
        <f t="shared" si="2"/>
        <v>#N/A</v>
      </c>
      <c r="Q52" s="23" t="e">
        <f t="shared" si="0"/>
        <v>#N/A</v>
      </c>
      <c r="R52" s="23" t="e">
        <f t="shared" si="1"/>
        <v>#N/A</v>
      </c>
    </row>
    <row r="53" spans="1:18">
      <c r="A53" s="49" t="e">
        <f>LOOKUP(B53, PosttaxMinimumWage!A:A,PosttaxMinimumWage!B:B)</f>
        <v>#N/A</v>
      </c>
      <c r="B53" s="50">
        <v>1963</v>
      </c>
      <c r="C53" s="51">
        <f>LOOKUP($G53,'Exchange rate'!A:A,'Exchange rate'!B:B)</f>
        <v>1</v>
      </c>
      <c r="D53" s="52">
        <f>LOOKUP(B53,CPI!$A:$A,CPI!$B:$B)</f>
        <v>30.6</v>
      </c>
      <c r="E53" s="52">
        <f>LOOKUP(2012,CPI!$A:$A,CPI!$B:$B)</f>
        <v>229.59399999999999</v>
      </c>
      <c r="F53" s="60" t="e">
        <f>LOOKUP(G53, PosttaxMeanWage!A:A,PosttaxMeanWage!B:B)</f>
        <v>#N/A</v>
      </c>
      <c r="G53" s="57">
        <v>1963</v>
      </c>
      <c r="H53" s="60">
        <f>LOOKUP(G53,'Exchange rate'!A:A,'Exchange rate'!B:B)</f>
        <v>1</v>
      </c>
      <c r="I53" s="59">
        <f>LOOKUP($B53,CPI!$A:$A,CPI!$B:$B)</f>
        <v>30.6</v>
      </c>
      <c r="J53" s="59">
        <f>LOOKUP(2012,CPI!$A:$A,CPI!$B:$B)</f>
        <v>229.59399999999999</v>
      </c>
      <c r="K53" s="68" t="e">
        <f>LOOKUP(L53,PosttaxMaximumWage!A:A,PosttaxMaximumWage!B:B)</f>
        <v>#N/A</v>
      </c>
      <c r="L53" s="65">
        <v>1963</v>
      </c>
      <c r="M53" s="68">
        <f>LOOKUP($G53,'Exchange rate'!A:A,'Exchange rate'!B:B)</f>
        <v>1</v>
      </c>
      <c r="N53" s="67">
        <f>LOOKUP($B53,CPI!$A:$A,CPI!$B:$B)</f>
        <v>30.6</v>
      </c>
      <c r="O53" s="67">
        <f>LOOKUP(2012,CPI!$A:$A,CPI!$B:$B)</f>
        <v>229.59399999999999</v>
      </c>
      <c r="P53" s="23" t="e">
        <f t="shared" si="2"/>
        <v>#N/A</v>
      </c>
      <c r="Q53" s="23" t="e">
        <f t="shared" si="0"/>
        <v>#N/A</v>
      </c>
      <c r="R53" s="23" t="e">
        <f t="shared" si="1"/>
        <v>#N/A</v>
      </c>
    </row>
    <row r="54" spans="1:18">
      <c r="A54" s="49" t="e">
        <f>LOOKUP(B54, PosttaxMinimumWage!A:A,PosttaxMinimumWage!B:B)</f>
        <v>#N/A</v>
      </c>
      <c r="B54" s="50">
        <v>1964</v>
      </c>
      <c r="C54" s="51">
        <f>LOOKUP($G54,'Exchange rate'!A:A,'Exchange rate'!B:B)</f>
        <v>1</v>
      </c>
      <c r="D54" s="52">
        <f>LOOKUP(B54,CPI!$A:$A,CPI!$B:$B)</f>
        <v>31</v>
      </c>
      <c r="E54" s="52">
        <f>LOOKUP(2012,CPI!$A:$A,CPI!$B:$B)</f>
        <v>229.59399999999999</v>
      </c>
      <c r="F54" s="60" t="e">
        <f>LOOKUP(G54, PosttaxMeanWage!A:A,PosttaxMeanWage!B:B)</f>
        <v>#N/A</v>
      </c>
      <c r="G54" s="57">
        <v>1964</v>
      </c>
      <c r="H54" s="60">
        <f>LOOKUP(G54,'Exchange rate'!A:A,'Exchange rate'!B:B)</f>
        <v>1</v>
      </c>
      <c r="I54" s="59">
        <f>LOOKUP($B54,CPI!$A:$A,CPI!$B:$B)</f>
        <v>31</v>
      </c>
      <c r="J54" s="59">
        <f>LOOKUP(2012,CPI!$A:$A,CPI!$B:$B)</f>
        <v>229.59399999999999</v>
      </c>
      <c r="K54" s="68" t="e">
        <f>LOOKUP(L54,PosttaxMaximumWage!A:A,PosttaxMaximumWage!B:B)</f>
        <v>#N/A</v>
      </c>
      <c r="L54" s="65">
        <v>1964</v>
      </c>
      <c r="M54" s="68">
        <f>LOOKUP($G54,'Exchange rate'!A:A,'Exchange rate'!B:B)</f>
        <v>1</v>
      </c>
      <c r="N54" s="67">
        <f>LOOKUP($B54,CPI!$A:$A,CPI!$B:$B)</f>
        <v>31</v>
      </c>
      <c r="O54" s="67">
        <f>LOOKUP(2012,CPI!$A:$A,CPI!$B:$B)</f>
        <v>229.59399999999999</v>
      </c>
      <c r="P54" s="23" t="e">
        <f t="shared" si="2"/>
        <v>#N/A</v>
      </c>
      <c r="Q54" s="23" t="e">
        <f t="shared" si="0"/>
        <v>#N/A</v>
      </c>
      <c r="R54" s="23" t="e">
        <f t="shared" si="1"/>
        <v>#N/A</v>
      </c>
    </row>
    <row r="55" spans="1:18">
      <c r="A55" s="49" t="e">
        <f>LOOKUP(B55, PosttaxMinimumWage!A:A,PosttaxMinimumWage!B:B)</f>
        <v>#N/A</v>
      </c>
      <c r="B55" s="50">
        <v>1965</v>
      </c>
      <c r="C55" s="51">
        <f>LOOKUP($G55,'Exchange rate'!A:A,'Exchange rate'!B:B)</f>
        <v>1</v>
      </c>
      <c r="D55" s="52">
        <f>LOOKUP(B55,CPI!$A:$A,CPI!$B:$B)</f>
        <v>31.5</v>
      </c>
      <c r="E55" s="52">
        <f>LOOKUP(2012,CPI!$A:$A,CPI!$B:$B)</f>
        <v>229.59399999999999</v>
      </c>
      <c r="F55" s="60" t="e">
        <f>LOOKUP(G55, PosttaxMeanWage!A:A,PosttaxMeanWage!B:B)</f>
        <v>#N/A</v>
      </c>
      <c r="G55" s="57">
        <v>1965</v>
      </c>
      <c r="H55" s="60">
        <f>LOOKUP(G55,'Exchange rate'!A:A,'Exchange rate'!B:B)</f>
        <v>1</v>
      </c>
      <c r="I55" s="59">
        <f>LOOKUP($B55,CPI!$A:$A,CPI!$B:$B)</f>
        <v>31.5</v>
      </c>
      <c r="J55" s="59">
        <f>LOOKUP(2012,CPI!$A:$A,CPI!$B:$B)</f>
        <v>229.59399999999999</v>
      </c>
      <c r="K55" s="68" t="e">
        <f>LOOKUP(L55,PosttaxMaximumWage!A:A,PosttaxMaximumWage!B:B)</f>
        <v>#N/A</v>
      </c>
      <c r="L55" s="65">
        <v>1965</v>
      </c>
      <c r="M55" s="68">
        <f>LOOKUP($G55,'Exchange rate'!A:A,'Exchange rate'!B:B)</f>
        <v>1</v>
      </c>
      <c r="N55" s="67">
        <f>LOOKUP($B55,CPI!$A:$A,CPI!$B:$B)</f>
        <v>31.5</v>
      </c>
      <c r="O55" s="67">
        <f>LOOKUP(2012,CPI!$A:$A,CPI!$B:$B)</f>
        <v>229.59399999999999</v>
      </c>
      <c r="P55" s="23" t="e">
        <f t="shared" si="2"/>
        <v>#N/A</v>
      </c>
      <c r="Q55" s="23" t="e">
        <f t="shared" si="0"/>
        <v>#N/A</v>
      </c>
      <c r="R55" s="23" t="e">
        <f t="shared" si="1"/>
        <v>#N/A</v>
      </c>
    </row>
    <row r="56" spans="1:18">
      <c r="A56" s="49" t="e">
        <f>LOOKUP(B56, PosttaxMinimumWage!A:A,PosttaxMinimumWage!B:B)</f>
        <v>#N/A</v>
      </c>
      <c r="B56" s="50">
        <v>1966</v>
      </c>
      <c r="C56" s="51">
        <f>LOOKUP($G56,'Exchange rate'!A:A,'Exchange rate'!B:B)</f>
        <v>1</v>
      </c>
      <c r="D56" s="52">
        <f>LOOKUP(B56,CPI!$A:$A,CPI!$B:$B)</f>
        <v>32.4</v>
      </c>
      <c r="E56" s="52">
        <f>LOOKUP(2012,CPI!$A:$A,CPI!$B:$B)</f>
        <v>229.59399999999999</v>
      </c>
      <c r="F56" s="60" t="e">
        <f>LOOKUP(G56, PosttaxMeanWage!A:A,PosttaxMeanWage!B:B)</f>
        <v>#N/A</v>
      </c>
      <c r="G56" s="57">
        <v>1966</v>
      </c>
      <c r="H56" s="60">
        <f>LOOKUP(G56,'Exchange rate'!A:A,'Exchange rate'!B:B)</f>
        <v>1</v>
      </c>
      <c r="I56" s="59">
        <f>LOOKUP($B56,CPI!$A:$A,CPI!$B:$B)</f>
        <v>32.4</v>
      </c>
      <c r="J56" s="59">
        <f>LOOKUP(2012,CPI!$A:$A,CPI!$B:$B)</f>
        <v>229.59399999999999</v>
      </c>
      <c r="K56" s="68" t="e">
        <f>LOOKUP(L56,PosttaxMaximumWage!A:A,PosttaxMaximumWage!B:B)</f>
        <v>#N/A</v>
      </c>
      <c r="L56" s="65">
        <v>1966</v>
      </c>
      <c r="M56" s="68">
        <f>LOOKUP($G56,'Exchange rate'!A:A,'Exchange rate'!B:B)</f>
        <v>1</v>
      </c>
      <c r="N56" s="67">
        <f>LOOKUP($B56,CPI!$A:$A,CPI!$B:$B)</f>
        <v>32.4</v>
      </c>
      <c r="O56" s="67">
        <f>LOOKUP(2012,CPI!$A:$A,CPI!$B:$B)</f>
        <v>229.59399999999999</v>
      </c>
      <c r="P56" s="23" t="e">
        <f t="shared" si="2"/>
        <v>#N/A</v>
      </c>
      <c r="Q56" s="23" t="e">
        <f t="shared" si="0"/>
        <v>#N/A</v>
      </c>
      <c r="R56" s="23" t="e">
        <f t="shared" si="1"/>
        <v>#N/A</v>
      </c>
    </row>
    <row r="57" spans="1:18">
      <c r="A57" s="49" t="e">
        <f>LOOKUP(B57, PosttaxMinimumWage!A:A,PosttaxMinimumWage!B:B)</f>
        <v>#N/A</v>
      </c>
      <c r="B57" s="50">
        <v>1967</v>
      </c>
      <c r="C57" s="51">
        <f>LOOKUP($G57,'Exchange rate'!A:A,'Exchange rate'!B:B)</f>
        <v>1</v>
      </c>
      <c r="D57" s="52">
        <f>LOOKUP(B57,CPI!$A:$A,CPI!$B:$B)</f>
        <v>33.4</v>
      </c>
      <c r="E57" s="52">
        <f>LOOKUP(2012,CPI!$A:$A,CPI!$B:$B)</f>
        <v>229.59399999999999</v>
      </c>
      <c r="F57" s="60" t="e">
        <f>LOOKUP(G57, PosttaxMeanWage!A:A,PosttaxMeanWage!B:B)</f>
        <v>#N/A</v>
      </c>
      <c r="G57" s="57">
        <v>1967</v>
      </c>
      <c r="H57" s="60">
        <f>LOOKUP(G57,'Exchange rate'!A:A,'Exchange rate'!B:B)</f>
        <v>1</v>
      </c>
      <c r="I57" s="59">
        <f>LOOKUP($B57,CPI!$A:$A,CPI!$B:$B)</f>
        <v>33.4</v>
      </c>
      <c r="J57" s="59">
        <f>LOOKUP(2012,CPI!$A:$A,CPI!$B:$B)</f>
        <v>229.59399999999999</v>
      </c>
      <c r="K57" s="68" t="e">
        <f>LOOKUP(L57,PosttaxMaximumWage!A:A,PosttaxMaximumWage!B:B)</f>
        <v>#N/A</v>
      </c>
      <c r="L57" s="65">
        <v>1967</v>
      </c>
      <c r="M57" s="68">
        <f>LOOKUP($G57,'Exchange rate'!A:A,'Exchange rate'!B:B)</f>
        <v>1</v>
      </c>
      <c r="N57" s="67">
        <f>LOOKUP($B57,CPI!$A:$A,CPI!$B:$B)</f>
        <v>33.4</v>
      </c>
      <c r="O57" s="67">
        <f>LOOKUP(2012,CPI!$A:$A,CPI!$B:$B)</f>
        <v>229.59399999999999</v>
      </c>
      <c r="P57" s="23" t="e">
        <f t="shared" si="2"/>
        <v>#N/A</v>
      </c>
      <c r="Q57" s="23" t="e">
        <f t="shared" si="0"/>
        <v>#N/A</v>
      </c>
      <c r="R57" s="23" t="e">
        <f t="shared" si="1"/>
        <v>#N/A</v>
      </c>
    </row>
    <row r="58" spans="1:18">
      <c r="A58" s="49" t="e">
        <f>LOOKUP(B58, PosttaxMinimumWage!A:A,PosttaxMinimumWage!B:B)</f>
        <v>#N/A</v>
      </c>
      <c r="B58" s="50">
        <v>1968</v>
      </c>
      <c r="C58" s="51">
        <f>LOOKUP($G58,'Exchange rate'!A:A,'Exchange rate'!B:B)</f>
        <v>1</v>
      </c>
      <c r="D58" s="52">
        <f>LOOKUP(B58,CPI!$A:$A,CPI!$B:$B)</f>
        <v>34.799999999999997</v>
      </c>
      <c r="E58" s="52">
        <f>LOOKUP(2012,CPI!$A:$A,CPI!$B:$B)</f>
        <v>229.59399999999999</v>
      </c>
      <c r="F58" s="60" t="e">
        <f>LOOKUP(G58, PosttaxMeanWage!A:A,PosttaxMeanWage!B:B)</f>
        <v>#N/A</v>
      </c>
      <c r="G58" s="57">
        <v>1968</v>
      </c>
      <c r="H58" s="60">
        <f>LOOKUP(G58,'Exchange rate'!A:A,'Exchange rate'!B:B)</f>
        <v>1</v>
      </c>
      <c r="I58" s="59">
        <f>LOOKUP($B58,CPI!$A:$A,CPI!$B:$B)</f>
        <v>34.799999999999997</v>
      </c>
      <c r="J58" s="59">
        <f>LOOKUP(2012,CPI!$A:$A,CPI!$B:$B)</f>
        <v>229.59399999999999</v>
      </c>
      <c r="K58" s="68" t="e">
        <f>LOOKUP(L58,PosttaxMaximumWage!A:A,PosttaxMaximumWage!B:B)</f>
        <v>#N/A</v>
      </c>
      <c r="L58" s="65">
        <v>1968</v>
      </c>
      <c r="M58" s="68">
        <f>LOOKUP($G58,'Exchange rate'!A:A,'Exchange rate'!B:B)</f>
        <v>1</v>
      </c>
      <c r="N58" s="67">
        <f>LOOKUP($B58,CPI!$A:$A,CPI!$B:$B)</f>
        <v>34.799999999999997</v>
      </c>
      <c r="O58" s="67">
        <f>LOOKUP(2012,CPI!$A:$A,CPI!$B:$B)</f>
        <v>229.59399999999999</v>
      </c>
      <c r="P58" s="23" t="e">
        <f t="shared" si="2"/>
        <v>#N/A</v>
      </c>
      <c r="Q58" s="23" t="e">
        <f t="shared" si="0"/>
        <v>#N/A</v>
      </c>
      <c r="R58" s="23" t="e">
        <f t="shared" si="1"/>
        <v>#N/A</v>
      </c>
    </row>
    <row r="59" spans="1:18">
      <c r="A59" s="49" t="e">
        <f>LOOKUP(B59, PosttaxMinimumWage!A:A,PosttaxMinimumWage!B:B)</f>
        <v>#N/A</v>
      </c>
      <c r="B59" s="50">
        <v>1969</v>
      </c>
      <c r="C59" s="51">
        <f>LOOKUP($G59,'Exchange rate'!A:A,'Exchange rate'!B:B)</f>
        <v>1</v>
      </c>
      <c r="D59" s="52">
        <f>LOOKUP(B59,CPI!$A:$A,CPI!$B:$B)</f>
        <v>36.700000000000003</v>
      </c>
      <c r="E59" s="52">
        <f>LOOKUP(2012,CPI!$A:$A,CPI!$B:$B)</f>
        <v>229.59399999999999</v>
      </c>
      <c r="F59" s="60" t="e">
        <f>LOOKUP(G59, PosttaxMeanWage!A:A,PosttaxMeanWage!B:B)</f>
        <v>#N/A</v>
      </c>
      <c r="G59" s="57">
        <v>1969</v>
      </c>
      <c r="H59" s="60">
        <f>LOOKUP(G59,'Exchange rate'!A:A,'Exchange rate'!B:B)</f>
        <v>1</v>
      </c>
      <c r="I59" s="59">
        <f>LOOKUP($B59,CPI!$A:$A,CPI!$B:$B)</f>
        <v>36.700000000000003</v>
      </c>
      <c r="J59" s="59">
        <f>LOOKUP(2012,CPI!$A:$A,CPI!$B:$B)</f>
        <v>229.59399999999999</v>
      </c>
      <c r="K59" s="68" t="e">
        <f>LOOKUP(L59,PosttaxMaximumWage!A:A,PosttaxMaximumWage!B:B)</f>
        <v>#N/A</v>
      </c>
      <c r="L59" s="65">
        <v>1969</v>
      </c>
      <c r="M59" s="68">
        <f>LOOKUP($G59,'Exchange rate'!A:A,'Exchange rate'!B:B)</f>
        <v>1</v>
      </c>
      <c r="N59" s="67">
        <f>LOOKUP($B59,CPI!$A:$A,CPI!$B:$B)</f>
        <v>36.700000000000003</v>
      </c>
      <c r="O59" s="67">
        <f>LOOKUP(2012,CPI!$A:$A,CPI!$B:$B)</f>
        <v>229.59399999999999</v>
      </c>
      <c r="P59" s="23" t="e">
        <f t="shared" si="2"/>
        <v>#N/A</v>
      </c>
      <c r="Q59" s="23" t="e">
        <f t="shared" si="0"/>
        <v>#N/A</v>
      </c>
      <c r="R59" s="23" t="e">
        <f t="shared" si="1"/>
        <v>#N/A</v>
      </c>
    </row>
    <row r="60" spans="1:18">
      <c r="A60" s="49" t="e">
        <f>LOOKUP(B60, PosttaxMinimumWage!A:A,PosttaxMinimumWage!B:B)</f>
        <v>#N/A</v>
      </c>
      <c r="B60" s="50">
        <v>1970</v>
      </c>
      <c r="C60" s="51">
        <f>LOOKUP($G60,'Exchange rate'!A:A,'Exchange rate'!B:B)</f>
        <v>1</v>
      </c>
      <c r="D60" s="52">
        <f>LOOKUP(B60,CPI!$A:$A,CPI!$B:$B)</f>
        <v>38.799999999999997</v>
      </c>
      <c r="E60" s="52">
        <f>LOOKUP(2012,CPI!$A:$A,CPI!$B:$B)</f>
        <v>229.59399999999999</v>
      </c>
      <c r="F60" s="60" t="e">
        <f>LOOKUP(G60, PosttaxMeanWage!A:A,PosttaxMeanWage!B:B)</f>
        <v>#N/A</v>
      </c>
      <c r="G60" s="57">
        <v>1970</v>
      </c>
      <c r="H60" s="60">
        <f>LOOKUP(G60,'Exchange rate'!A:A,'Exchange rate'!B:B)</f>
        <v>1</v>
      </c>
      <c r="I60" s="59">
        <f>LOOKUP($B60,CPI!$A:$A,CPI!$B:$B)</f>
        <v>38.799999999999997</v>
      </c>
      <c r="J60" s="59">
        <f>LOOKUP(2012,CPI!$A:$A,CPI!$B:$B)</f>
        <v>229.59399999999999</v>
      </c>
      <c r="K60" s="68" t="e">
        <f>LOOKUP(L60,PosttaxMaximumWage!A:A,PosttaxMaximumWage!B:B)</f>
        <v>#N/A</v>
      </c>
      <c r="L60" s="65">
        <v>1970</v>
      </c>
      <c r="M60" s="68">
        <f>LOOKUP($G60,'Exchange rate'!A:A,'Exchange rate'!B:B)</f>
        <v>1</v>
      </c>
      <c r="N60" s="67">
        <f>LOOKUP($B60,CPI!$A:$A,CPI!$B:$B)</f>
        <v>38.799999999999997</v>
      </c>
      <c r="O60" s="67">
        <f>LOOKUP(2012,CPI!$A:$A,CPI!$B:$B)</f>
        <v>229.59399999999999</v>
      </c>
      <c r="P60" s="23" t="e">
        <f t="shared" si="2"/>
        <v>#N/A</v>
      </c>
      <c r="Q60" s="23" t="e">
        <f t="shared" si="0"/>
        <v>#N/A</v>
      </c>
      <c r="R60" s="23" t="e">
        <f t="shared" si="1"/>
        <v>#N/A</v>
      </c>
    </row>
    <row r="61" spans="1:18">
      <c r="A61" s="49" t="e">
        <f>LOOKUP(B61, PosttaxMinimumWage!A:A,PosttaxMinimumWage!B:B)</f>
        <v>#N/A</v>
      </c>
      <c r="B61" s="50">
        <v>1971</v>
      </c>
      <c r="C61" s="51">
        <f>LOOKUP($G61,'Exchange rate'!A:A,'Exchange rate'!B:B)</f>
        <v>1</v>
      </c>
      <c r="D61" s="52">
        <f>LOOKUP(B61,CPI!$A:$A,CPI!$B:$B)</f>
        <v>40.5</v>
      </c>
      <c r="E61" s="52">
        <f>LOOKUP(2012,CPI!$A:$A,CPI!$B:$B)</f>
        <v>229.59399999999999</v>
      </c>
      <c r="F61" s="60" t="e">
        <f>LOOKUP(G61, PosttaxMeanWage!A:A,PosttaxMeanWage!B:B)</f>
        <v>#N/A</v>
      </c>
      <c r="G61" s="57">
        <v>1971</v>
      </c>
      <c r="H61" s="60">
        <f>LOOKUP(G61,'Exchange rate'!A:A,'Exchange rate'!B:B)</f>
        <v>1</v>
      </c>
      <c r="I61" s="59">
        <f>LOOKUP($B61,CPI!$A:$A,CPI!$B:$B)</f>
        <v>40.5</v>
      </c>
      <c r="J61" s="59">
        <f>LOOKUP(2012,CPI!$A:$A,CPI!$B:$B)</f>
        <v>229.59399999999999</v>
      </c>
      <c r="K61" s="68" t="e">
        <f>LOOKUP(L61,PosttaxMaximumWage!A:A,PosttaxMaximumWage!B:B)</f>
        <v>#N/A</v>
      </c>
      <c r="L61" s="65">
        <v>1971</v>
      </c>
      <c r="M61" s="68">
        <f>LOOKUP($G61,'Exchange rate'!A:A,'Exchange rate'!B:B)</f>
        <v>1</v>
      </c>
      <c r="N61" s="67">
        <f>LOOKUP($B61,CPI!$A:$A,CPI!$B:$B)</f>
        <v>40.5</v>
      </c>
      <c r="O61" s="67">
        <f>LOOKUP(2012,CPI!$A:$A,CPI!$B:$B)</f>
        <v>229.59399999999999</v>
      </c>
      <c r="P61" s="23" t="e">
        <f t="shared" si="2"/>
        <v>#N/A</v>
      </c>
      <c r="Q61" s="23" t="e">
        <f t="shared" si="0"/>
        <v>#N/A</v>
      </c>
      <c r="R61" s="23" t="e">
        <f t="shared" si="1"/>
        <v>#N/A</v>
      </c>
    </row>
    <row r="62" spans="1:18">
      <c r="A62" s="49" t="e">
        <f>LOOKUP(B62, PosttaxMinimumWage!A:A,PosttaxMinimumWage!B:B)</f>
        <v>#N/A</v>
      </c>
      <c r="B62" s="50">
        <v>1972</v>
      </c>
      <c r="C62" s="51">
        <f>LOOKUP($G62,'Exchange rate'!A:A,'Exchange rate'!B:B)</f>
        <v>1</v>
      </c>
      <c r="D62" s="52">
        <f>LOOKUP(B62,CPI!$A:$A,CPI!$B:$B)</f>
        <v>41.8</v>
      </c>
      <c r="E62" s="52">
        <f>LOOKUP(2012,CPI!$A:$A,CPI!$B:$B)</f>
        <v>229.59399999999999</v>
      </c>
      <c r="F62" s="60" t="e">
        <f>LOOKUP(G62, PosttaxMeanWage!A:A,PosttaxMeanWage!B:B)</f>
        <v>#N/A</v>
      </c>
      <c r="G62" s="57">
        <v>1972</v>
      </c>
      <c r="H62" s="60">
        <f>LOOKUP(G62,'Exchange rate'!A:A,'Exchange rate'!B:B)</f>
        <v>1</v>
      </c>
      <c r="I62" s="59">
        <f>LOOKUP($B62,CPI!$A:$A,CPI!$B:$B)</f>
        <v>41.8</v>
      </c>
      <c r="J62" s="59">
        <f>LOOKUP(2012,CPI!$A:$A,CPI!$B:$B)</f>
        <v>229.59399999999999</v>
      </c>
      <c r="K62" s="68" t="e">
        <f>LOOKUP(L62,PosttaxMaximumWage!A:A,PosttaxMaximumWage!B:B)</f>
        <v>#N/A</v>
      </c>
      <c r="L62" s="65">
        <v>1972</v>
      </c>
      <c r="M62" s="68">
        <f>LOOKUP($G62,'Exchange rate'!A:A,'Exchange rate'!B:B)</f>
        <v>1</v>
      </c>
      <c r="N62" s="67">
        <f>LOOKUP($B62,CPI!$A:$A,CPI!$B:$B)</f>
        <v>41.8</v>
      </c>
      <c r="O62" s="67">
        <f>LOOKUP(2012,CPI!$A:$A,CPI!$B:$B)</f>
        <v>229.59399999999999</v>
      </c>
      <c r="P62" s="23" t="e">
        <f t="shared" si="2"/>
        <v>#N/A</v>
      </c>
      <c r="Q62" s="23" t="e">
        <f t="shared" si="0"/>
        <v>#N/A</v>
      </c>
      <c r="R62" s="23" t="e">
        <f t="shared" si="1"/>
        <v>#N/A</v>
      </c>
    </row>
    <row r="63" spans="1:18">
      <c r="A63" s="49" t="e">
        <f>LOOKUP(B63, PosttaxMinimumWage!A:A,PosttaxMinimumWage!B:B)</f>
        <v>#N/A</v>
      </c>
      <c r="B63" s="50">
        <v>1973</v>
      </c>
      <c r="C63" s="51">
        <f>LOOKUP($G63,'Exchange rate'!A:A,'Exchange rate'!B:B)</f>
        <v>1</v>
      </c>
      <c r="D63" s="52">
        <f>LOOKUP(B63,CPI!$A:$A,CPI!$B:$B)</f>
        <v>44.4</v>
      </c>
      <c r="E63" s="52">
        <f>LOOKUP(2012,CPI!$A:$A,CPI!$B:$B)</f>
        <v>229.59399999999999</v>
      </c>
      <c r="F63" s="60" t="e">
        <f>LOOKUP(G63, PosttaxMeanWage!A:A,PosttaxMeanWage!B:B)</f>
        <v>#N/A</v>
      </c>
      <c r="G63" s="57">
        <v>1973</v>
      </c>
      <c r="H63" s="60">
        <f>LOOKUP(G63,'Exchange rate'!A:A,'Exchange rate'!B:B)</f>
        <v>1</v>
      </c>
      <c r="I63" s="59">
        <f>LOOKUP($B63,CPI!$A:$A,CPI!$B:$B)</f>
        <v>44.4</v>
      </c>
      <c r="J63" s="59">
        <f>LOOKUP(2012,CPI!$A:$A,CPI!$B:$B)</f>
        <v>229.59399999999999</v>
      </c>
      <c r="K63" s="68" t="e">
        <f>LOOKUP(L63,PosttaxMaximumWage!A:A,PosttaxMaximumWage!B:B)</f>
        <v>#N/A</v>
      </c>
      <c r="L63" s="65">
        <v>1973</v>
      </c>
      <c r="M63" s="68">
        <f>LOOKUP($G63,'Exchange rate'!A:A,'Exchange rate'!B:B)</f>
        <v>1</v>
      </c>
      <c r="N63" s="67">
        <f>LOOKUP($B63,CPI!$A:$A,CPI!$B:$B)</f>
        <v>44.4</v>
      </c>
      <c r="O63" s="67">
        <f>LOOKUP(2012,CPI!$A:$A,CPI!$B:$B)</f>
        <v>229.59399999999999</v>
      </c>
      <c r="P63" s="23" t="e">
        <f t="shared" si="2"/>
        <v>#N/A</v>
      </c>
      <c r="Q63" s="23" t="e">
        <f t="shared" si="0"/>
        <v>#N/A</v>
      </c>
      <c r="R63" s="23" t="e">
        <f t="shared" si="1"/>
        <v>#N/A</v>
      </c>
    </row>
    <row r="64" spans="1:18">
      <c r="A64" s="49" t="e">
        <f>LOOKUP(B64, PosttaxMinimumWage!A:A,PosttaxMinimumWage!B:B)</f>
        <v>#N/A</v>
      </c>
      <c r="B64" s="50">
        <v>1974</v>
      </c>
      <c r="C64" s="51">
        <f>LOOKUP($G64,'Exchange rate'!A:A,'Exchange rate'!B:B)</f>
        <v>1</v>
      </c>
      <c r="D64" s="52">
        <f>LOOKUP(B64,CPI!$A:$A,CPI!$B:$B)</f>
        <v>49.3</v>
      </c>
      <c r="E64" s="52">
        <f>LOOKUP(2012,CPI!$A:$A,CPI!$B:$B)</f>
        <v>229.59399999999999</v>
      </c>
      <c r="F64" s="60" t="e">
        <f>LOOKUP(G64, PosttaxMeanWage!A:A,PosttaxMeanWage!B:B)</f>
        <v>#N/A</v>
      </c>
      <c r="G64" s="57">
        <v>1974</v>
      </c>
      <c r="H64" s="60">
        <f>LOOKUP(G64,'Exchange rate'!A:A,'Exchange rate'!B:B)</f>
        <v>1</v>
      </c>
      <c r="I64" s="59">
        <f>LOOKUP($B64,CPI!$A:$A,CPI!$B:$B)</f>
        <v>49.3</v>
      </c>
      <c r="J64" s="59">
        <f>LOOKUP(2012,CPI!$A:$A,CPI!$B:$B)</f>
        <v>229.59399999999999</v>
      </c>
      <c r="K64" s="68" t="e">
        <f>LOOKUP(L64,PosttaxMaximumWage!A:A,PosttaxMaximumWage!B:B)</f>
        <v>#N/A</v>
      </c>
      <c r="L64" s="65">
        <v>1974</v>
      </c>
      <c r="M64" s="68">
        <f>LOOKUP($G64,'Exchange rate'!A:A,'Exchange rate'!B:B)</f>
        <v>1</v>
      </c>
      <c r="N64" s="67">
        <f>LOOKUP($B64,CPI!$A:$A,CPI!$B:$B)</f>
        <v>49.3</v>
      </c>
      <c r="O64" s="67">
        <f>LOOKUP(2012,CPI!$A:$A,CPI!$B:$B)</f>
        <v>229.59399999999999</v>
      </c>
      <c r="P64" s="23" t="e">
        <f t="shared" si="2"/>
        <v>#N/A</v>
      </c>
      <c r="Q64" s="23" t="e">
        <f t="shared" si="0"/>
        <v>#N/A</v>
      </c>
      <c r="R64" s="23" t="e">
        <f t="shared" si="1"/>
        <v>#N/A</v>
      </c>
    </row>
    <row r="65" spans="1:18">
      <c r="A65" s="49" t="e">
        <f>LOOKUP(B65, PosttaxMinimumWage!A:A,PosttaxMinimumWage!B:B)</f>
        <v>#N/A</v>
      </c>
      <c r="B65" s="50">
        <v>1975</v>
      </c>
      <c r="C65" s="51">
        <f>LOOKUP($G65,'Exchange rate'!A:A,'Exchange rate'!B:B)</f>
        <v>1</v>
      </c>
      <c r="D65" s="52">
        <f>LOOKUP(B65,CPI!$A:$A,CPI!$B:$B)</f>
        <v>53.8</v>
      </c>
      <c r="E65" s="52">
        <f>LOOKUP(2012,CPI!$A:$A,CPI!$B:$B)</f>
        <v>229.59399999999999</v>
      </c>
      <c r="F65" s="60" t="e">
        <f>LOOKUP(G65, PosttaxMeanWage!A:A,PosttaxMeanWage!B:B)</f>
        <v>#N/A</v>
      </c>
      <c r="G65" s="57">
        <v>1975</v>
      </c>
      <c r="H65" s="60">
        <f>LOOKUP(G65,'Exchange rate'!A:A,'Exchange rate'!B:B)</f>
        <v>1</v>
      </c>
      <c r="I65" s="59">
        <f>LOOKUP($B65,CPI!$A:$A,CPI!$B:$B)</f>
        <v>53.8</v>
      </c>
      <c r="J65" s="59">
        <f>LOOKUP(2012,CPI!$A:$A,CPI!$B:$B)</f>
        <v>229.59399999999999</v>
      </c>
      <c r="K65" s="68" t="e">
        <f>LOOKUP(L65,PosttaxMaximumWage!A:A,PosttaxMaximumWage!B:B)</f>
        <v>#N/A</v>
      </c>
      <c r="L65" s="65">
        <v>1975</v>
      </c>
      <c r="M65" s="68">
        <f>LOOKUP($G65,'Exchange rate'!A:A,'Exchange rate'!B:B)</f>
        <v>1</v>
      </c>
      <c r="N65" s="67">
        <f>LOOKUP($B65,CPI!$A:$A,CPI!$B:$B)</f>
        <v>53.8</v>
      </c>
      <c r="O65" s="67">
        <f>LOOKUP(2012,CPI!$A:$A,CPI!$B:$B)</f>
        <v>229.59399999999999</v>
      </c>
      <c r="P65" s="23" t="e">
        <f t="shared" si="2"/>
        <v>#N/A</v>
      </c>
      <c r="Q65" s="23" t="e">
        <f t="shared" si="0"/>
        <v>#N/A</v>
      </c>
      <c r="R65" s="23" t="e">
        <f t="shared" si="1"/>
        <v>#N/A</v>
      </c>
    </row>
    <row r="66" spans="1:18">
      <c r="A66" s="49" t="e">
        <f>LOOKUP(B66, PosttaxMinimumWage!A:A,PosttaxMinimumWage!B:B)</f>
        <v>#N/A</v>
      </c>
      <c r="B66" s="50">
        <v>1976</v>
      </c>
      <c r="C66" s="51">
        <f>LOOKUP($G66,'Exchange rate'!A:A,'Exchange rate'!B:B)</f>
        <v>1</v>
      </c>
      <c r="D66" s="52">
        <f>LOOKUP(B66,CPI!$A:$A,CPI!$B:$B)</f>
        <v>56.9</v>
      </c>
      <c r="E66" s="52">
        <f>LOOKUP(2012,CPI!$A:$A,CPI!$B:$B)</f>
        <v>229.59399999999999</v>
      </c>
      <c r="F66" s="60" t="e">
        <f>LOOKUP(G66, PosttaxMeanWage!A:A,PosttaxMeanWage!B:B)</f>
        <v>#N/A</v>
      </c>
      <c r="G66" s="57">
        <v>1976</v>
      </c>
      <c r="H66" s="60">
        <f>LOOKUP(G66,'Exchange rate'!A:A,'Exchange rate'!B:B)</f>
        <v>1</v>
      </c>
      <c r="I66" s="59">
        <f>LOOKUP($B66,CPI!$A:$A,CPI!$B:$B)</f>
        <v>56.9</v>
      </c>
      <c r="J66" s="59">
        <f>LOOKUP(2012,CPI!$A:$A,CPI!$B:$B)</f>
        <v>229.59399999999999</v>
      </c>
      <c r="K66" s="68" t="e">
        <f>LOOKUP(L66,PosttaxMaximumWage!A:A,PosttaxMaximumWage!B:B)</f>
        <v>#N/A</v>
      </c>
      <c r="L66" s="65">
        <v>1976</v>
      </c>
      <c r="M66" s="68">
        <f>LOOKUP($G66,'Exchange rate'!A:A,'Exchange rate'!B:B)</f>
        <v>1</v>
      </c>
      <c r="N66" s="67">
        <f>LOOKUP($B66,CPI!$A:$A,CPI!$B:$B)</f>
        <v>56.9</v>
      </c>
      <c r="O66" s="67">
        <f>LOOKUP(2012,CPI!$A:$A,CPI!$B:$B)</f>
        <v>229.59399999999999</v>
      </c>
      <c r="P66" s="23" t="e">
        <f t="shared" si="2"/>
        <v>#N/A</v>
      </c>
      <c r="Q66" s="23" t="e">
        <f t="shared" si="0"/>
        <v>#N/A</v>
      </c>
      <c r="R66" s="23" t="e">
        <f t="shared" si="1"/>
        <v>#N/A</v>
      </c>
    </row>
    <row r="67" spans="1:18">
      <c r="A67" s="49" t="e">
        <f>LOOKUP(B67, PosttaxMinimumWage!A:A,PosttaxMinimumWage!B:B)</f>
        <v>#N/A</v>
      </c>
      <c r="B67" s="50">
        <v>1977</v>
      </c>
      <c r="C67" s="51">
        <f>LOOKUP($G67,'Exchange rate'!A:A,'Exchange rate'!B:B)</f>
        <v>1</v>
      </c>
      <c r="D67" s="52">
        <f>LOOKUP(B67,CPI!$A:$A,CPI!$B:$B)</f>
        <v>60.6</v>
      </c>
      <c r="E67" s="52">
        <f>LOOKUP(2012,CPI!$A:$A,CPI!$B:$B)</f>
        <v>229.59399999999999</v>
      </c>
      <c r="F67" s="60" t="e">
        <f>LOOKUP(G67, PosttaxMeanWage!A:A,PosttaxMeanWage!B:B)</f>
        <v>#N/A</v>
      </c>
      <c r="G67" s="57">
        <v>1977</v>
      </c>
      <c r="H67" s="60">
        <f>LOOKUP(G67,'Exchange rate'!A:A,'Exchange rate'!B:B)</f>
        <v>1</v>
      </c>
      <c r="I67" s="59">
        <f>LOOKUP($B67,CPI!$A:$A,CPI!$B:$B)</f>
        <v>60.6</v>
      </c>
      <c r="J67" s="59">
        <f>LOOKUP(2012,CPI!$A:$A,CPI!$B:$B)</f>
        <v>229.59399999999999</v>
      </c>
      <c r="K67" s="68" t="e">
        <f>LOOKUP(L67,PosttaxMaximumWage!A:A,PosttaxMaximumWage!B:B)</f>
        <v>#N/A</v>
      </c>
      <c r="L67" s="65">
        <v>1977</v>
      </c>
      <c r="M67" s="68">
        <f>LOOKUP($G67,'Exchange rate'!A:A,'Exchange rate'!B:B)</f>
        <v>1</v>
      </c>
      <c r="N67" s="67">
        <f>LOOKUP($B67,CPI!$A:$A,CPI!$B:$B)</f>
        <v>60.6</v>
      </c>
      <c r="O67" s="67">
        <f>LOOKUP(2012,CPI!$A:$A,CPI!$B:$B)</f>
        <v>229.59399999999999</v>
      </c>
      <c r="P67" s="23" t="e">
        <f t="shared" si="2"/>
        <v>#N/A</v>
      </c>
      <c r="Q67" s="23" t="e">
        <f t="shared" ref="Q67:Q104" si="3">F67/H67/I67*J67</f>
        <v>#N/A</v>
      </c>
      <c r="R67" s="23" t="e">
        <f t="shared" ref="R67:R104" si="4">K67/M67/N67*O67</f>
        <v>#N/A</v>
      </c>
    </row>
    <row r="68" spans="1:18">
      <c r="A68" s="49" t="e">
        <f>LOOKUP(B68, PosttaxMinimumWage!A:A,PosttaxMinimumWage!B:B)</f>
        <v>#N/A</v>
      </c>
      <c r="B68" s="50">
        <v>1978</v>
      </c>
      <c r="C68" s="51">
        <f>LOOKUP($G68,'Exchange rate'!A:A,'Exchange rate'!B:B)</f>
        <v>1</v>
      </c>
      <c r="D68" s="52">
        <f>LOOKUP(B68,CPI!$A:$A,CPI!$B:$B)</f>
        <v>65.2</v>
      </c>
      <c r="E68" s="52">
        <f>LOOKUP(2012,CPI!$A:$A,CPI!$B:$B)</f>
        <v>229.59399999999999</v>
      </c>
      <c r="F68" s="60" t="e">
        <f>LOOKUP(G68, PosttaxMeanWage!A:A,PosttaxMeanWage!B:B)</f>
        <v>#N/A</v>
      </c>
      <c r="G68" s="57">
        <v>1978</v>
      </c>
      <c r="H68" s="60">
        <f>LOOKUP(G68,'Exchange rate'!A:A,'Exchange rate'!B:B)</f>
        <v>1</v>
      </c>
      <c r="I68" s="59">
        <f>LOOKUP($B68,CPI!$A:$A,CPI!$B:$B)</f>
        <v>65.2</v>
      </c>
      <c r="J68" s="59">
        <f>LOOKUP(2012,CPI!$A:$A,CPI!$B:$B)</f>
        <v>229.59399999999999</v>
      </c>
      <c r="K68" s="68" t="e">
        <f>LOOKUP(L68,PosttaxMaximumWage!A:A,PosttaxMaximumWage!B:B)</f>
        <v>#N/A</v>
      </c>
      <c r="L68" s="65">
        <v>1978</v>
      </c>
      <c r="M68" s="68">
        <f>LOOKUP($G68,'Exchange rate'!A:A,'Exchange rate'!B:B)</f>
        <v>1</v>
      </c>
      <c r="N68" s="67">
        <f>LOOKUP($B68,CPI!$A:$A,CPI!$B:$B)</f>
        <v>65.2</v>
      </c>
      <c r="O68" s="67">
        <f>LOOKUP(2012,CPI!$A:$A,CPI!$B:$B)</f>
        <v>229.59399999999999</v>
      </c>
      <c r="P68" s="23" t="e">
        <f t="shared" ref="P68:P104" si="5">A68/C68/D68*E68</f>
        <v>#N/A</v>
      </c>
      <c r="Q68" s="23" t="e">
        <f t="shared" si="3"/>
        <v>#N/A</v>
      </c>
      <c r="R68" s="23" t="e">
        <f t="shared" si="4"/>
        <v>#N/A</v>
      </c>
    </row>
    <row r="69" spans="1:18">
      <c r="A69" s="49" t="e">
        <f>LOOKUP(B69, PosttaxMinimumWage!A:A,PosttaxMinimumWage!B:B)</f>
        <v>#N/A</v>
      </c>
      <c r="B69" s="50">
        <v>1979</v>
      </c>
      <c r="C69" s="51">
        <f>LOOKUP($G69,'Exchange rate'!A:A,'Exchange rate'!B:B)</f>
        <v>1</v>
      </c>
      <c r="D69" s="52">
        <f>LOOKUP(B69,CPI!$A:$A,CPI!$B:$B)</f>
        <v>72.599999999999994</v>
      </c>
      <c r="E69" s="52">
        <f>LOOKUP(2012,CPI!$A:$A,CPI!$B:$B)</f>
        <v>229.59399999999999</v>
      </c>
      <c r="F69" s="60" t="e">
        <f>LOOKUP(G69, PosttaxMeanWage!A:A,PosttaxMeanWage!B:B)</f>
        <v>#N/A</v>
      </c>
      <c r="G69" s="57">
        <v>1979</v>
      </c>
      <c r="H69" s="60">
        <f>LOOKUP(G69,'Exchange rate'!A:A,'Exchange rate'!B:B)</f>
        <v>1</v>
      </c>
      <c r="I69" s="59">
        <f>LOOKUP($B69,CPI!$A:$A,CPI!$B:$B)</f>
        <v>72.599999999999994</v>
      </c>
      <c r="J69" s="59">
        <f>LOOKUP(2012,CPI!$A:$A,CPI!$B:$B)</f>
        <v>229.59399999999999</v>
      </c>
      <c r="K69" s="68" t="e">
        <f>LOOKUP(L69,PosttaxMaximumWage!A:A,PosttaxMaximumWage!B:B)</f>
        <v>#N/A</v>
      </c>
      <c r="L69" s="65">
        <v>1979</v>
      </c>
      <c r="M69" s="68">
        <f>LOOKUP($G69,'Exchange rate'!A:A,'Exchange rate'!B:B)</f>
        <v>1</v>
      </c>
      <c r="N69" s="67">
        <f>LOOKUP($B69,CPI!$A:$A,CPI!$B:$B)</f>
        <v>72.599999999999994</v>
      </c>
      <c r="O69" s="67">
        <f>LOOKUP(2012,CPI!$A:$A,CPI!$B:$B)</f>
        <v>229.59399999999999</v>
      </c>
      <c r="P69" s="23" t="e">
        <f t="shared" si="5"/>
        <v>#N/A</v>
      </c>
      <c r="Q69" s="23" t="e">
        <f t="shared" si="3"/>
        <v>#N/A</v>
      </c>
      <c r="R69" s="23" t="e">
        <f t="shared" si="4"/>
        <v>#N/A</v>
      </c>
    </row>
    <row r="70" spans="1:18">
      <c r="A70" s="49">
        <f>LOOKUP(B70, PosttaxMinimumWage!A:A,PosttaxMinimumWage!B:B)</f>
        <v>173447</v>
      </c>
      <c r="B70" s="50">
        <v>1980</v>
      </c>
      <c r="C70" s="51">
        <f>LOOKUP($G70,'Exchange rate'!A:A,'Exchange rate'!B:B)</f>
        <v>1</v>
      </c>
      <c r="D70" s="52">
        <f>LOOKUP(B70,CPI!$A:$A,CPI!$B:$B)</f>
        <v>82.4</v>
      </c>
      <c r="E70" s="52">
        <f>LOOKUP(2012,CPI!$A:$A,CPI!$B:$B)</f>
        <v>229.59399999999999</v>
      </c>
      <c r="F70" s="60">
        <f>LOOKUP(G70, PosttaxMeanWage!A:A,PosttaxMeanWage!B:B)</f>
        <v>263454.31</v>
      </c>
      <c r="G70" s="57">
        <v>1980</v>
      </c>
      <c r="H70" s="60">
        <f>LOOKUP(G70,'Exchange rate'!A:A,'Exchange rate'!B:B)</f>
        <v>1</v>
      </c>
      <c r="I70" s="59">
        <f>LOOKUP($B70,CPI!$A:$A,CPI!$B:$B)</f>
        <v>82.4</v>
      </c>
      <c r="J70" s="59">
        <f>LOOKUP(2012,CPI!$A:$A,CPI!$B:$B)</f>
        <v>229.59399999999999</v>
      </c>
      <c r="K70" s="68" t="str">
        <f>LOOKUP(L70,PosttaxMaximumWage!A:A,PosttaxMaximumWage!B:B)</f>
        <v xml:space="preserve"> s</v>
      </c>
      <c r="L70" s="65">
        <v>1980</v>
      </c>
      <c r="M70" s="68">
        <f>LOOKUP($G70,'Exchange rate'!A:A,'Exchange rate'!B:B)</f>
        <v>1</v>
      </c>
      <c r="N70" s="67">
        <f>LOOKUP($B70,CPI!$A:$A,CPI!$B:$B)</f>
        <v>82.4</v>
      </c>
      <c r="O70" s="67">
        <f>LOOKUP(2012,CPI!$A:$A,CPI!$B:$B)</f>
        <v>229.59399999999999</v>
      </c>
      <c r="P70" s="23">
        <f t="shared" si="5"/>
        <v>483281.43832524261</v>
      </c>
      <c r="Q70" s="23">
        <f t="shared" si="3"/>
        <v>734071.95206480578</v>
      </c>
      <c r="R70" s="23" t="e">
        <f t="shared" si="4"/>
        <v>#VALUE!</v>
      </c>
    </row>
    <row r="71" spans="1:18">
      <c r="A71" s="49">
        <f>LOOKUP(B71, PosttaxMinimumWage!A:A,PosttaxMinimumWage!B:B)</f>
        <v>173447</v>
      </c>
      <c r="B71" s="50">
        <v>1981</v>
      </c>
      <c r="C71" s="51">
        <f>LOOKUP($G71,'Exchange rate'!A:A,'Exchange rate'!B:B)</f>
        <v>1</v>
      </c>
      <c r="D71" s="52">
        <f>LOOKUP(B71,CPI!$A:$A,CPI!$B:$B)</f>
        <v>90.9</v>
      </c>
      <c r="E71" s="52">
        <f>LOOKUP(2012,CPI!$A:$A,CPI!$B:$B)</f>
        <v>229.59399999999999</v>
      </c>
      <c r="F71" s="60">
        <f>LOOKUP(G71, PosttaxMeanWage!A:A,PosttaxMeanWage!B:B)</f>
        <v>261202.09</v>
      </c>
      <c r="G71" s="57">
        <v>1981</v>
      </c>
      <c r="H71" s="60">
        <f>LOOKUP(G71,'Exchange rate'!A:A,'Exchange rate'!B:B)</f>
        <v>1</v>
      </c>
      <c r="I71" s="59">
        <f>LOOKUP($B71,CPI!$A:$A,CPI!$B:$B)</f>
        <v>90.9</v>
      </c>
      <c r="J71" s="59">
        <f>LOOKUP(2012,CPI!$A:$A,CPI!$B:$B)</f>
        <v>229.59399999999999</v>
      </c>
      <c r="K71" s="68">
        <f>LOOKUP(L71,PosttaxMaximumWage!A:A,PosttaxMaximumWage!B:B)</f>
        <v>1591594</v>
      </c>
      <c r="L71" s="65">
        <v>1981</v>
      </c>
      <c r="M71" s="68">
        <f>LOOKUP($G71,'Exchange rate'!A:A,'Exchange rate'!B:B)</f>
        <v>1</v>
      </c>
      <c r="N71" s="67">
        <f>LOOKUP($B71,CPI!$A:$A,CPI!$B:$B)</f>
        <v>90.9</v>
      </c>
      <c r="O71" s="67">
        <f>LOOKUP(2012,CPI!$A:$A,CPI!$B:$B)</f>
        <v>229.59399999999999</v>
      </c>
      <c r="P71" s="23">
        <f t="shared" si="5"/>
        <v>438090.10470847081</v>
      </c>
      <c r="Q71" s="23">
        <f t="shared" si="3"/>
        <v>659740.73323938379</v>
      </c>
      <c r="R71" s="23">
        <f t="shared" si="4"/>
        <v>4020026.7638723869</v>
      </c>
    </row>
    <row r="72" spans="1:18">
      <c r="A72" s="49">
        <f>LOOKUP(B72, PosttaxMinimumWage!A:A,PosttaxMinimumWage!B:B)</f>
        <v>173447</v>
      </c>
      <c r="B72" s="50">
        <v>1982</v>
      </c>
      <c r="C72" s="51">
        <f>LOOKUP($G72,'Exchange rate'!A:A,'Exchange rate'!B:B)</f>
        <v>1</v>
      </c>
      <c r="D72" s="52">
        <f>LOOKUP(B72,CPI!$A:$A,CPI!$B:$B)</f>
        <v>96.5</v>
      </c>
      <c r="E72" s="52">
        <f>LOOKUP(2012,CPI!$A:$A,CPI!$B:$B)</f>
        <v>229.59399999999999</v>
      </c>
      <c r="F72" s="60">
        <f>LOOKUP(G72, PosttaxMeanWage!A:A,PosttaxMeanWage!B:B)</f>
        <v>257914</v>
      </c>
      <c r="G72" s="57">
        <v>1982</v>
      </c>
      <c r="H72" s="60">
        <f>LOOKUP(G72,'Exchange rate'!A:A,'Exchange rate'!B:B)</f>
        <v>1</v>
      </c>
      <c r="I72" s="59">
        <f>LOOKUP($B72,CPI!$A:$A,CPI!$B:$B)</f>
        <v>96.5</v>
      </c>
      <c r="J72" s="59">
        <f>LOOKUP(2012,CPI!$A:$A,CPI!$B:$B)</f>
        <v>229.59399999999999</v>
      </c>
      <c r="K72" s="68">
        <f>LOOKUP(L72,PosttaxMaximumWage!A:A,PosttaxMaximumWage!B:B)</f>
        <v>1845502</v>
      </c>
      <c r="L72" s="65">
        <v>1982</v>
      </c>
      <c r="M72" s="68">
        <f>LOOKUP($G72,'Exchange rate'!A:A,'Exchange rate'!B:B)</f>
        <v>1</v>
      </c>
      <c r="N72" s="67">
        <f>LOOKUP($B72,CPI!$A:$A,CPI!$B:$B)</f>
        <v>96.5</v>
      </c>
      <c r="O72" s="67">
        <f>LOOKUP(2012,CPI!$A:$A,CPI!$B:$B)</f>
        <v>229.59399999999999</v>
      </c>
      <c r="P72" s="23">
        <f t="shared" si="5"/>
        <v>412667.259253886</v>
      </c>
      <c r="Q72" s="23">
        <f t="shared" si="3"/>
        <v>613632.19602072542</v>
      </c>
      <c r="R72" s="23">
        <f t="shared" si="4"/>
        <v>4390841.3076476688</v>
      </c>
    </row>
    <row r="73" spans="1:18">
      <c r="A73" s="49">
        <f>LOOKUP(B73, PosttaxMinimumWage!A:A,PosttaxMinimumWage!B:B)</f>
        <v>173447</v>
      </c>
      <c r="B73" s="50">
        <v>1983</v>
      </c>
      <c r="C73" s="51">
        <f>LOOKUP($G73,'Exchange rate'!A:A,'Exchange rate'!B:B)</f>
        <v>1</v>
      </c>
      <c r="D73" s="52">
        <f>LOOKUP(B73,CPI!$A:$A,CPI!$B:$B)</f>
        <v>99.6</v>
      </c>
      <c r="E73" s="52">
        <f>LOOKUP(2012,CPI!$A:$A,CPI!$B:$B)</f>
        <v>229.59399999999999</v>
      </c>
      <c r="F73" s="60">
        <f>LOOKUP(G73, PosttaxMeanWage!A:A,PosttaxMeanWage!B:B)</f>
        <v>262207.19</v>
      </c>
      <c r="G73" s="57">
        <v>1983</v>
      </c>
      <c r="H73" s="60">
        <f>LOOKUP(G73,'Exchange rate'!A:A,'Exchange rate'!B:B)</f>
        <v>1</v>
      </c>
      <c r="I73" s="59">
        <f>LOOKUP($B73,CPI!$A:$A,CPI!$B:$B)</f>
        <v>99.6</v>
      </c>
      <c r="J73" s="59">
        <f>LOOKUP(2012,CPI!$A:$A,CPI!$B:$B)</f>
        <v>229.59399999999999</v>
      </c>
      <c r="K73" s="68">
        <f>LOOKUP(L73,PosttaxMaximumWage!A:A,PosttaxMaximumWage!B:B)</f>
        <v>1942340.4</v>
      </c>
      <c r="L73" s="65">
        <v>1983</v>
      </c>
      <c r="M73" s="68">
        <f>LOOKUP($G73,'Exchange rate'!A:A,'Exchange rate'!B:B)</f>
        <v>1</v>
      </c>
      <c r="N73" s="67">
        <f>LOOKUP($B73,CPI!$A:$A,CPI!$B:$B)</f>
        <v>99.6</v>
      </c>
      <c r="O73" s="67">
        <f>LOOKUP(2012,CPI!$A:$A,CPI!$B:$B)</f>
        <v>229.59399999999999</v>
      </c>
      <c r="P73" s="23">
        <f t="shared" si="5"/>
        <v>399823.1979718876</v>
      </c>
      <c r="Q73" s="23">
        <f t="shared" si="3"/>
        <v>604429.69458694779</v>
      </c>
      <c r="R73" s="23">
        <f t="shared" si="4"/>
        <v>4477406.6445542173</v>
      </c>
    </row>
    <row r="74" spans="1:18">
      <c r="A74" s="49">
        <f>LOOKUP(B74, PosttaxMinimumWage!A:A,PosttaxMinimumWage!B:B)</f>
        <v>173447</v>
      </c>
      <c r="B74" s="50">
        <v>1984</v>
      </c>
      <c r="C74" s="51">
        <f>LOOKUP($G74,'Exchange rate'!A:A,'Exchange rate'!B:B)</f>
        <v>1</v>
      </c>
      <c r="D74" s="52">
        <f>LOOKUP(B74,CPI!$A:$A,CPI!$B:$B)</f>
        <v>103.9</v>
      </c>
      <c r="E74" s="52">
        <f>LOOKUP(2012,CPI!$A:$A,CPI!$B:$B)</f>
        <v>229.59399999999999</v>
      </c>
      <c r="F74" s="60">
        <f>LOOKUP(G74, PosttaxMeanWage!A:A,PosttaxMeanWage!B:B)</f>
        <v>271544.5</v>
      </c>
      <c r="G74" s="57">
        <v>1984</v>
      </c>
      <c r="H74" s="60">
        <f>LOOKUP(G74,'Exchange rate'!A:A,'Exchange rate'!B:B)</f>
        <v>1</v>
      </c>
      <c r="I74" s="59">
        <f>LOOKUP($B74,CPI!$A:$A,CPI!$B:$B)</f>
        <v>103.9</v>
      </c>
      <c r="J74" s="59">
        <f>LOOKUP(2012,CPI!$A:$A,CPI!$B:$B)</f>
        <v>229.59399999999999</v>
      </c>
      <c r="K74" s="68">
        <f>LOOKUP(L74,PosttaxMaximumWage!A:A,PosttaxMaximumWage!B:B)</f>
        <v>2325499.2999999998</v>
      </c>
      <c r="L74" s="65">
        <v>1984</v>
      </c>
      <c r="M74" s="68">
        <f>LOOKUP($G74,'Exchange rate'!A:A,'Exchange rate'!B:B)</f>
        <v>1</v>
      </c>
      <c r="N74" s="67">
        <f>LOOKUP($B74,CPI!$A:$A,CPI!$B:$B)</f>
        <v>103.9</v>
      </c>
      <c r="O74" s="67">
        <f>LOOKUP(2012,CPI!$A:$A,CPI!$B:$B)</f>
        <v>229.59399999999999</v>
      </c>
      <c r="P74" s="23">
        <f t="shared" si="5"/>
        <v>383276.13588065444</v>
      </c>
      <c r="Q74" s="23">
        <f t="shared" si="3"/>
        <v>600048.00705486047</v>
      </c>
      <c r="R74" s="23">
        <f t="shared" si="4"/>
        <v>5138793.9007141469</v>
      </c>
    </row>
    <row r="75" spans="1:18">
      <c r="A75" s="49">
        <f>LOOKUP(B75, PosttaxMinimumWage!A:A,PosttaxMinimumWage!B:B)</f>
        <v>173447</v>
      </c>
      <c r="B75" s="50">
        <v>1985</v>
      </c>
      <c r="C75" s="51">
        <f>LOOKUP($G75,'Exchange rate'!A:A,'Exchange rate'!B:B)</f>
        <v>1</v>
      </c>
      <c r="D75" s="52">
        <f>LOOKUP(B75,CPI!$A:$A,CPI!$B:$B)</f>
        <v>107.6</v>
      </c>
      <c r="E75" s="52">
        <f>LOOKUP(2012,CPI!$A:$A,CPI!$B:$B)</f>
        <v>229.59399999999999</v>
      </c>
      <c r="F75" s="60">
        <f>LOOKUP(G75, PosttaxMeanWage!A:A,PosttaxMeanWage!B:B)</f>
        <v>277675.09000000003</v>
      </c>
      <c r="G75" s="57">
        <v>1985</v>
      </c>
      <c r="H75" s="60">
        <f>LOOKUP(G75,'Exchange rate'!A:A,'Exchange rate'!B:B)</f>
        <v>1</v>
      </c>
      <c r="I75" s="59">
        <f>LOOKUP($B75,CPI!$A:$A,CPI!$B:$B)</f>
        <v>107.6</v>
      </c>
      <c r="J75" s="59">
        <f>LOOKUP(2012,CPI!$A:$A,CPI!$B:$B)</f>
        <v>229.59399999999999</v>
      </c>
      <c r="K75" s="68">
        <f>LOOKUP(L75,PosttaxMaximumWage!A:A,PosttaxMaximumWage!B:B)</f>
        <v>2347051.2999999998</v>
      </c>
      <c r="L75" s="65">
        <v>1985</v>
      </c>
      <c r="M75" s="68">
        <f>LOOKUP($G75,'Exchange rate'!A:A,'Exchange rate'!B:B)</f>
        <v>1</v>
      </c>
      <c r="N75" s="67">
        <f>LOOKUP($B75,CPI!$A:$A,CPI!$B:$B)</f>
        <v>107.6</v>
      </c>
      <c r="O75" s="67">
        <f>LOOKUP(2012,CPI!$A:$A,CPI!$B:$B)</f>
        <v>229.59399999999999</v>
      </c>
      <c r="P75" s="23">
        <f t="shared" si="5"/>
        <v>370096.5661524164</v>
      </c>
      <c r="Q75" s="23">
        <f t="shared" si="3"/>
        <v>592495.67484628258</v>
      </c>
      <c r="R75" s="23">
        <f t="shared" si="4"/>
        <v>5008075.2432360593</v>
      </c>
    </row>
    <row r="76" spans="1:18">
      <c r="A76" s="49">
        <f>LOOKUP(B76, PosttaxMinimumWage!A:A,PosttaxMinimumWage!B:B)</f>
        <v>173447</v>
      </c>
      <c r="B76" s="50">
        <v>1986</v>
      </c>
      <c r="C76" s="51">
        <f>LOOKUP($G76,'Exchange rate'!A:A,'Exchange rate'!B:B)</f>
        <v>1</v>
      </c>
      <c r="D76" s="52">
        <f>LOOKUP(B76,CPI!$A:$A,CPI!$B:$B)</f>
        <v>109.6</v>
      </c>
      <c r="E76" s="52">
        <f>LOOKUP(2012,CPI!$A:$A,CPI!$B:$B)</f>
        <v>229.59399999999999</v>
      </c>
      <c r="F76" s="60">
        <f>LOOKUP(G76, PosttaxMeanWage!A:A,PosttaxMeanWage!B:B)</f>
        <v>294103.19</v>
      </c>
      <c r="G76" s="57">
        <v>1986</v>
      </c>
      <c r="H76" s="60">
        <f>LOOKUP(G76,'Exchange rate'!A:A,'Exchange rate'!B:B)</f>
        <v>1</v>
      </c>
      <c r="I76" s="59">
        <f>LOOKUP($B76,CPI!$A:$A,CPI!$B:$B)</f>
        <v>109.6</v>
      </c>
      <c r="J76" s="59">
        <f>LOOKUP(2012,CPI!$A:$A,CPI!$B:$B)</f>
        <v>229.59399999999999</v>
      </c>
      <c r="K76" s="68">
        <f>LOOKUP(L76,PosttaxMaximumWage!A:A,PosttaxMaximumWage!B:B)</f>
        <v>2411780.5</v>
      </c>
      <c r="L76" s="65">
        <v>1986</v>
      </c>
      <c r="M76" s="68">
        <f>LOOKUP($G76,'Exchange rate'!A:A,'Exchange rate'!B:B)</f>
        <v>1</v>
      </c>
      <c r="N76" s="67">
        <f>LOOKUP($B76,CPI!$A:$A,CPI!$B:$B)</f>
        <v>109.6</v>
      </c>
      <c r="O76" s="67">
        <f>LOOKUP(2012,CPI!$A:$A,CPI!$B:$B)</f>
        <v>229.59399999999999</v>
      </c>
      <c r="P76" s="23">
        <f t="shared" si="5"/>
        <v>363342.97917883215</v>
      </c>
      <c r="Q76" s="23">
        <f t="shared" si="3"/>
        <v>616097.88143120438</v>
      </c>
      <c r="R76" s="23">
        <f t="shared" si="4"/>
        <v>5052284.0521624088</v>
      </c>
    </row>
    <row r="77" spans="1:18">
      <c r="A77" s="49">
        <f>LOOKUP(B77, PosttaxMinimumWage!A:A,PosttaxMinimumWage!B:B)</f>
        <v>173447</v>
      </c>
      <c r="B77" s="50">
        <v>1987</v>
      </c>
      <c r="C77" s="51">
        <f>LOOKUP($G77,'Exchange rate'!A:A,'Exchange rate'!B:B)</f>
        <v>1</v>
      </c>
      <c r="D77" s="52">
        <f>LOOKUP(B77,CPI!$A:$A,CPI!$B:$B)</f>
        <v>113.6</v>
      </c>
      <c r="E77" s="52">
        <f>LOOKUP(2012,CPI!$A:$A,CPI!$B:$B)</f>
        <v>229.59399999999999</v>
      </c>
      <c r="F77" s="60">
        <f>LOOKUP(G77, PosttaxMeanWage!A:A,PosttaxMeanWage!B:B)</f>
        <v>301866.19</v>
      </c>
      <c r="G77" s="57">
        <v>1987</v>
      </c>
      <c r="H77" s="60">
        <f>LOOKUP(G77,'Exchange rate'!A:A,'Exchange rate'!B:B)</f>
        <v>1</v>
      </c>
      <c r="I77" s="59">
        <f>LOOKUP($B77,CPI!$A:$A,CPI!$B:$B)</f>
        <v>113.6</v>
      </c>
      <c r="J77" s="59">
        <f>LOOKUP(2012,CPI!$A:$A,CPI!$B:$B)</f>
        <v>229.59399999999999</v>
      </c>
      <c r="K77" s="68">
        <f>LOOKUP(L77,PosttaxMaximumWage!A:A,PosttaxMaximumWage!B:B)</f>
        <v>2477871.2999999998</v>
      </c>
      <c r="L77" s="65">
        <v>1987</v>
      </c>
      <c r="M77" s="68">
        <f>LOOKUP($G77,'Exchange rate'!A:A,'Exchange rate'!B:B)</f>
        <v>1</v>
      </c>
      <c r="N77" s="67">
        <f>LOOKUP($B77,CPI!$A:$A,CPI!$B:$B)</f>
        <v>113.6</v>
      </c>
      <c r="O77" s="67">
        <f>LOOKUP(2012,CPI!$A:$A,CPI!$B:$B)</f>
        <v>229.59399999999999</v>
      </c>
      <c r="P77" s="23">
        <f t="shared" si="5"/>
        <v>350549.21230633807</v>
      </c>
      <c r="Q77" s="23">
        <f t="shared" si="3"/>
        <v>610093.89108151407</v>
      </c>
      <c r="R77" s="23">
        <f t="shared" si="4"/>
        <v>5007961.1201778166</v>
      </c>
    </row>
    <row r="78" spans="1:18">
      <c r="A78" s="49">
        <f>LOOKUP(B78, PosttaxMinimumWage!A:A,PosttaxMinimumWage!B:B)</f>
        <v>173447</v>
      </c>
      <c r="B78" s="50">
        <v>1988</v>
      </c>
      <c r="C78" s="51">
        <f>LOOKUP($G78,'Exchange rate'!A:A,'Exchange rate'!B:B)</f>
        <v>1</v>
      </c>
      <c r="D78" s="52">
        <f>LOOKUP(B78,CPI!$A:$A,CPI!$B:$B)</f>
        <v>118.3</v>
      </c>
      <c r="E78" s="52">
        <f>LOOKUP(2012,CPI!$A:$A,CPI!$B:$B)</f>
        <v>229.59399999999999</v>
      </c>
      <c r="F78" s="60">
        <f>LOOKUP(G78, PosttaxMeanWage!A:A,PosttaxMeanWage!B:B)</f>
        <v>308536.59000000003</v>
      </c>
      <c r="G78" s="57">
        <v>1988</v>
      </c>
      <c r="H78" s="60">
        <f>LOOKUP(G78,'Exchange rate'!A:A,'Exchange rate'!B:B)</f>
        <v>1</v>
      </c>
      <c r="I78" s="59">
        <f>LOOKUP($B78,CPI!$A:$A,CPI!$B:$B)</f>
        <v>118.3</v>
      </c>
      <c r="J78" s="59">
        <f>LOOKUP(2012,CPI!$A:$A,CPI!$B:$B)</f>
        <v>229.59399999999999</v>
      </c>
      <c r="K78" s="68">
        <f>LOOKUP(L78,PosttaxMaximumWage!A:A,PosttaxMaximumWage!B:B)</f>
        <v>2647988.5</v>
      </c>
      <c r="L78" s="65">
        <v>1988</v>
      </c>
      <c r="M78" s="68">
        <f>LOOKUP($G78,'Exchange rate'!A:A,'Exchange rate'!B:B)</f>
        <v>1</v>
      </c>
      <c r="N78" s="67">
        <f>LOOKUP($B78,CPI!$A:$A,CPI!$B:$B)</f>
        <v>118.3</v>
      </c>
      <c r="O78" s="67">
        <f>LOOKUP(2012,CPI!$A:$A,CPI!$B:$B)</f>
        <v>229.59399999999999</v>
      </c>
      <c r="P78" s="23">
        <f t="shared" si="5"/>
        <v>336622.06693153002</v>
      </c>
      <c r="Q78" s="23">
        <f t="shared" si="3"/>
        <v>598800.9285245986</v>
      </c>
      <c r="R78" s="23">
        <f t="shared" si="4"/>
        <v>5139156.9879036341</v>
      </c>
    </row>
    <row r="79" spans="1:18">
      <c r="A79" s="49">
        <f>LOOKUP(B79, PosttaxMinimumWage!A:A,PosttaxMinimumWage!B:B)</f>
        <v>173447</v>
      </c>
      <c r="B79" s="50">
        <v>1989</v>
      </c>
      <c r="C79" s="51">
        <f>LOOKUP($G79,'Exchange rate'!A:A,'Exchange rate'!B:B)</f>
        <v>1</v>
      </c>
      <c r="D79" s="52">
        <f>LOOKUP(B79,CPI!$A:$A,CPI!$B:$B)</f>
        <v>124</v>
      </c>
      <c r="E79" s="52">
        <f>LOOKUP(2012,CPI!$A:$A,CPI!$B:$B)</f>
        <v>229.59399999999999</v>
      </c>
      <c r="F79" s="60">
        <f>LOOKUP(G79, PosttaxMeanWage!A:A,PosttaxMeanWage!B:B)</f>
        <v>316661.40999999997</v>
      </c>
      <c r="G79" s="57">
        <v>1989</v>
      </c>
      <c r="H79" s="60">
        <f>LOOKUP(G79,'Exchange rate'!A:A,'Exchange rate'!B:B)</f>
        <v>1</v>
      </c>
      <c r="I79" s="59">
        <f>LOOKUP($B79,CPI!$A:$A,CPI!$B:$B)</f>
        <v>124</v>
      </c>
      <c r="J79" s="59">
        <f>LOOKUP(2012,CPI!$A:$A,CPI!$B:$B)</f>
        <v>229.59399999999999</v>
      </c>
      <c r="K79" s="68">
        <f>LOOKUP(L79,PosttaxMaximumWage!A:A,PosttaxMaximumWage!B:B)</f>
        <v>2496582.5</v>
      </c>
      <c r="L79" s="65">
        <v>1989</v>
      </c>
      <c r="M79" s="68">
        <f>LOOKUP($G79,'Exchange rate'!A:A,'Exchange rate'!B:B)</f>
        <v>1</v>
      </c>
      <c r="N79" s="67">
        <f>LOOKUP($B79,CPI!$A:$A,CPI!$B:$B)</f>
        <v>124</v>
      </c>
      <c r="O79" s="67">
        <f>LOOKUP(2012,CPI!$A:$A,CPI!$B:$B)</f>
        <v>229.59399999999999</v>
      </c>
      <c r="P79" s="23">
        <f t="shared" si="5"/>
        <v>321148.31062903226</v>
      </c>
      <c r="Q79" s="23">
        <f t="shared" si="3"/>
        <v>586319.03038338711</v>
      </c>
      <c r="R79" s="23">
        <f t="shared" si="4"/>
        <v>4622583.5685887095</v>
      </c>
    </row>
    <row r="80" spans="1:18">
      <c r="A80" s="49">
        <f>LOOKUP(B80, PosttaxMinimumWage!A:A,PosttaxMinimumWage!B:B)</f>
        <v>173447</v>
      </c>
      <c r="B80" s="50">
        <v>1990</v>
      </c>
      <c r="C80" s="51">
        <f>LOOKUP($G80,'Exchange rate'!A:A,'Exchange rate'!B:B)</f>
        <v>1</v>
      </c>
      <c r="D80" s="52">
        <f>LOOKUP(B80,CPI!$A:$A,CPI!$B:$B)</f>
        <v>130.69999999999999</v>
      </c>
      <c r="E80" s="52">
        <f>LOOKUP(2012,CPI!$A:$A,CPI!$B:$B)</f>
        <v>229.59399999999999</v>
      </c>
      <c r="F80" s="60">
        <f>LOOKUP(G80, PosttaxMeanWage!A:A,PosttaxMeanWage!B:B)</f>
        <v>310654.5</v>
      </c>
      <c r="G80" s="57">
        <v>1990</v>
      </c>
      <c r="H80" s="60">
        <f>LOOKUP(G80,'Exchange rate'!A:A,'Exchange rate'!B:B)</f>
        <v>1</v>
      </c>
      <c r="I80" s="59">
        <f>LOOKUP($B80,CPI!$A:$A,CPI!$B:$B)</f>
        <v>130.69999999999999</v>
      </c>
      <c r="J80" s="59">
        <f>LOOKUP(2012,CPI!$A:$A,CPI!$B:$B)</f>
        <v>229.59399999999999</v>
      </c>
      <c r="K80" s="68">
        <f>LOOKUP(L80,PosttaxMaximumWage!A:A,PosttaxMaximumWage!B:B)</f>
        <v>2010747.9</v>
      </c>
      <c r="L80" s="65">
        <v>1990</v>
      </c>
      <c r="M80" s="68">
        <f>LOOKUP($G80,'Exchange rate'!A:A,'Exchange rate'!B:B)</f>
        <v>1</v>
      </c>
      <c r="N80" s="67">
        <f>LOOKUP($B80,CPI!$A:$A,CPI!$B:$B)</f>
        <v>130.69999999999999</v>
      </c>
      <c r="O80" s="67">
        <f>LOOKUP(2012,CPI!$A:$A,CPI!$B:$B)</f>
        <v>229.59399999999999</v>
      </c>
      <c r="P80" s="23">
        <f t="shared" si="5"/>
        <v>304685.46685539407</v>
      </c>
      <c r="Q80" s="23">
        <f t="shared" si="3"/>
        <v>545710.85901300691</v>
      </c>
      <c r="R80" s="23">
        <f t="shared" si="4"/>
        <v>3532177.9139449121</v>
      </c>
    </row>
    <row r="81" spans="1:18">
      <c r="A81" s="49">
        <f>LOOKUP(B81, PosttaxMinimumWage!A:A,PosttaxMinimumWage!B:B)</f>
        <v>173447</v>
      </c>
      <c r="B81" s="50">
        <v>1991</v>
      </c>
      <c r="C81" s="51">
        <f>LOOKUP($G81,'Exchange rate'!A:A,'Exchange rate'!B:B)</f>
        <v>1</v>
      </c>
      <c r="D81" s="52">
        <f>LOOKUP(B81,CPI!$A:$A,CPI!$B:$B)</f>
        <v>136.19999999999999</v>
      </c>
      <c r="E81" s="52">
        <f>LOOKUP(2012,CPI!$A:$A,CPI!$B:$B)</f>
        <v>229.59399999999999</v>
      </c>
      <c r="F81" s="60">
        <f>LOOKUP(G81, PosttaxMeanWage!A:A,PosttaxMeanWage!B:B)</f>
        <v>304640.81</v>
      </c>
      <c r="G81" s="57">
        <v>1991</v>
      </c>
      <c r="H81" s="60">
        <f>LOOKUP(G81,'Exchange rate'!A:A,'Exchange rate'!B:B)</f>
        <v>1</v>
      </c>
      <c r="I81" s="59">
        <f>LOOKUP($B81,CPI!$A:$A,CPI!$B:$B)</f>
        <v>136.19999999999999</v>
      </c>
      <c r="J81" s="59">
        <f>LOOKUP(2012,CPI!$A:$A,CPI!$B:$B)</f>
        <v>229.59399999999999</v>
      </c>
      <c r="K81" s="68">
        <f>LOOKUP(L81,PosttaxMaximumWage!A:A,PosttaxMaximumWage!B:B)</f>
        <v>1888442.5</v>
      </c>
      <c r="L81" s="65">
        <v>1991</v>
      </c>
      <c r="M81" s="68">
        <f>LOOKUP($G81,'Exchange rate'!A:A,'Exchange rate'!B:B)</f>
        <v>1</v>
      </c>
      <c r="N81" s="67">
        <f>LOOKUP($B81,CPI!$A:$A,CPI!$B:$B)</f>
        <v>136.19999999999999</v>
      </c>
      <c r="O81" s="67">
        <f>LOOKUP(2012,CPI!$A:$A,CPI!$B:$B)</f>
        <v>229.59399999999999</v>
      </c>
      <c r="P81" s="23">
        <f t="shared" si="5"/>
        <v>292381.72186490457</v>
      </c>
      <c r="Q81" s="23">
        <f t="shared" si="3"/>
        <v>513536.72636666667</v>
      </c>
      <c r="R81" s="23">
        <f t="shared" si="4"/>
        <v>3183370.5385095449</v>
      </c>
    </row>
    <row r="82" spans="1:18">
      <c r="A82" s="49">
        <f>LOOKUP(B82, PosttaxMinimumWage!A:A,PosttaxMinimumWage!B:B)</f>
        <v>173447</v>
      </c>
      <c r="B82" s="50">
        <v>1992</v>
      </c>
      <c r="C82" s="51">
        <f>LOOKUP($G82,'Exchange rate'!A:A,'Exchange rate'!B:B)</f>
        <v>1</v>
      </c>
      <c r="D82" s="52">
        <f>LOOKUP(B82,CPI!$A:$A,CPI!$B:$B)</f>
        <v>140.30000000000001</v>
      </c>
      <c r="E82" s="52">
        <f>LOOKUP(2012,CPI!$A:$A,CPI!$B:$B)</f>
        <v>229.59399999999999</v>
      </c>
      <c r="F82" s="60">
        <f>LOOKUP(G82, PosttaxMeanWage!A:A,PosttaxMeanWage!B:B)</f>
        <v>293133.90999999997</v>
      </c>
      <c r="G82" s="57">
        <v>1992</v>
      </c>
      <c r="H82" s="60">
        <f>LOOKUP(G82,'Exchange rate'!A:A,'Exchange rate'!B:B)</f>
        <v>1</v>
      </c>
      <c r="I82" s="59">
        <f>LOOKUP($B82,CPI!$A:$A,CPI!$B:$B)</f>
        <v>140.30000000000001</v>
      </c>
      <c r="J82" s="59">
        <f>LOOKUP(2012,CPI!$A:$A,CPI!$B:$B)</f>
        <v>229.59399999999999</v>
      </c>
      <c r="K82" s="68">
        <f>LOOKUP(L82,PosttaxMaximumWage!A:A,PosttaxMaximumWage!B:B)</f>
        <v>1799418.4</v>
      </c>
      <c r="L82" s="65">
        <v>1992</v>
      </c>
      <c r="M82" s="68">
        <f>LOOKUP($G82,'Exchange rate'!A:A,'Exchange rate'!B:B)</f>
        <v>1</v>
      </c>
      <c r="N82" s="67">
        <f>LOOKUP($B82,CPI!$A:$A,CPI!$B:$B)</f>
        <v>140.30000000000001</v>
      </c>
      <c r="O82" s="67">
        <f>LOOKUP(2012,CPI!$A:$A,CPI!$B:$B)</f>
        <v>229.59399999999999</v>
      </c>
      <c r="P82" s="23">
        <f t="shared" si="5"/>
        <v>283837.42350677116</v>
      </c>
      <c r="Q82" s="23">
        <f t="shared" si="3"/>
        <v>479699.12282637192</v>
      </c>
      <c r="R82" s="23">
        <f t="shared" si="4"/>
        <v>2944659.0743378471</v>
      </c>
    </row>
    <row r="83" spans="1:18">
      <c r="A83" s="49">
        <f>LOOKUP(B83, PosttaxMinimumWage!A:A,PosttaxMinimumWage!B:B)</f>
        <v>173447</v>
      </c>
      <c r="B83" s="50">
        <v>1993</v>
      </c>
      <c r="C83" s="51">
        <f>LOOKUP($G83,'Exchange rate'!A:A,'Exchange rate'!B:B)</f>
        <v>1</v>
      </c>
      <c r="D83" s="52">
        <f>LOOKUP(B83,CPI!$A:$A,CPI!$B:$B)</f>
        <v>144.5</v>
      </c>
      <c r="E83" s="52">
        <f>LOOKUP(2012,CPI!$A:$A,CPI!$B:$B)</f>
        <v>229.59399999999999</v>
      </c>
      <c r="F83" s="60">
        <f>LOOKUP(G83, PosttaxMeanWage!A:A,PosttaxMeanWage!B:B)</f>
        <v>277680.19</v>
      </c>
      <c r="G83" s="57">
        <v>1993</v>
      </c>
      <c r="H83" s="60">
        <f>LOOKUP(G83,'Exchange rate'!A:A,'Exchange rate'!B:B)</f>
        <v>1</v>
      </c>
      <c r="I83" s="59">
        <f>LOOKUP($B83,CPI!$A:$A,CPI!$B:$B)</f>
        <v>144.5</v>
      </c>
      <c r="J83" s="59">
        <f>LOOKUP(2012,CPI!$A:$A,CPI!$B:$B)</f>
        <v>229.59399999999999</v>
      </c>
      <c r="K83" s="68">
        <f>LOOKUP(L83,PosttaxMaximumWage!A:A,PosttaxMaximumWage!B:B)</f>
        <v>1952431.9</v>
      </c>
      <c r="L83" s="65">
        <v>1993</v>
      </c>
      <c r="M83" s="68">
        <f>LOOKUP($G83,'Exchange rate'!A:A,'Exchange rate'!B:B)</f>
        <v>1</v>
      </c>
      <c r="N83" s="67">
        <f>LOOKUP($B83,CPI!$A:$A,CPI!$B:$B)</f>
        <v>144.5</v>
      </c>
      <c r="O83" s="67">
        <f>LOOKUP(2012,CPI!$A:$A,CPI!$B:$B)</f>
        <v>229.59399999999999</v>
      </c>
      <c r="P83" s="23">
        <f t="shared" si="5"/>
        <v>275587.47763321799</v>
      </c>
      <c r="Q83" s="23">
        <f t="shared" si="3"/>
        <v>441202.1144834602</v>
      </c>
      <c r="R83" s="23">
        <f t="shared" si="4"/>
        <v>3102191.3470491348</v>
      </c>
    </row>
    <row r="84" spans="1:18">
      <c r="A84" s="49">
        <f>LOOKUP(B84, PosttaxMinimumWage!A:A,PosttaxMinimumWage!B:B)</f>
        <v>173447</v>
      </c>
      <c r="B84" s="50">
        <v>1994</v>
      </c>
      <c r="C84" s="51">
        <f>LOOKUP($G84,'Exchange rate'!A:A,'Exchange rate'!B:B)</f>
        <v>1</v>
      </c>
      <c r="D84" s="52">
        <f>LOOKUP(B84,CPI!$A:$A,CPI!$B:$B)</f>
        <v>148.19999999999999</v>
      </c>
      <c r="E84" s="52">
        <f>LOOKUP(2012,CPI!$A:$A,CPI!$B:$B)</f>
        <v>229.59399999999999</v>
      </c>
      <c r="F84" s="60">
        <f>LOOKUP(G84, PosttaxMeanWage!A:A,PosttaxMeanWage!B:B)</f>
        <v>294381</v>
      </c>
      <c r="G84" s="57">
        <v>1994</v>
      </c>
      <c r="H84" s="60">
        <f>LOOKUP(G84,'Exchange rate'!A:A,'Exchange rate'!B:B)</f>
        <v>1</v>
      </c>
      <c r="I84" s="59">
        <f>LOOKUP($B84,CPI!$A:$A,CPI!$B:$B)</f>
        <v>148.19999999999999</v>
      </c>
      <c r="J84" s="59">
        <f>LOOKUP(2012,CPI!$A:$A,CPI!$B:$B)</f>
        <v>229.59399999999999</v>
      </c>
      <c r="K84" s="68">
        <f>LOOKUP(L84,PosttaxMaximumWage!A:A,PosttaxMaximumWage!B:B)</f>
        <v>2719143.3</v>
      </c>
      <c r="L84" s="65">
        <v>1994</v>
      </c>
      <c r="M84" s="68">
        <f>LOOKUP($G84,'Exchange rate'!A:A,'Exchange rate'!B:B)</f>
        <v>1</v>
      </c>
      <c r="N84" s="67">
        <f>LOOKUP($B84,CPI!$A:$A,CPI!$B:$B)</f>
        <v>148.19999999999999</v>
      </c>
      <c r="O84" s="67">
        <f>LOOKUP(2012,CPI!$A:$A,CPI!$B:$B)</f>
        <v>229.59399999999999</v>
      </c>
      <c r="P84" s="23">
        <f t="shared" si="5"/>
        <v>268707.08851551957</v>
      </c>
      <c r="Q84" s="23">
        <f t="shared" si="3"/>
        <v>456060.1303238867</v>
      </c>
      <c r="R84" s="23">
        <f t="shared" si="4"/>
        <v>4212543.7707165992</v>
      </c>
    </row>
    <row r="85" spans="1:18">
      <c r="A85" s="49">
        <f>LOOKUP(B85, PosttaxMinimumWage!A:A,PosttaxMinimumWage!B:B)</f>
        <v>173447</v>
      </c>
      <c r="B85" s="50">
        <v>1995</v>
      </c>
      <c r="C85" s="51">
        <f>LOOKUP($G85,'Exchange rate'!A:A,'Exchange rate'!B:B)</f>
        <v>1</v>
      </c>
      <c r="D85" s="52">
        <f>LOOKUP(B85,CPI!$A:$A,CPI!$B:$B)</f>
        <v>152.4</v>
      </c>
      <c r="E85" s="52">
        <f>LOOKUP(2012,CPI!$A:$A,CPI!$B:$B)</f>
        <v>229.59399999999999</v>
      </c>
      <c r="F85" s="60">
        <f>LOOKUP(G85, PosttaxMeanWage!A:A,PosttaxMeanWage!B:B)</f>
        <v>312695.5</v>
      </c>
      <c r="G85" s="57">
        <v>1995</v>
      </c>
      <c r="H85" s="60">
        <f>LOOKUP(G85,'Exchange rate'!A:A,'Exchange rate'!B:B)</f>
        <v>1</v>
      </c>
      <c r="I85" s="59">
        <f>LOOKUP($B85,CPI!$A:$A,CPI!$B:$B)</f>
        <v>152.4</v>
      </c>
      <c r="J85" s="59">
        <f>LOOKUP(2012,CPI!$A:$A,CPI!$B:$B)</f>
        <v>229.59399999999999</v>
      </c>
      <c r="K85" s="68">
        <f>LOOKUP(L85,PosttaxMaximumWage!A:A,PosttaxMaximumWage!B:B)</f>
        <v>3173177.3</v>
      </c>
      <c r="L85" s="65">
        <v>1995</v>
      </c>
      <c r="M85" s="68">
        <f>LOOKUP($G85,'Exchange rate'!A:A,'Exchange rate'!B:B)</f>
        <v>1</v>
      </c>
      <c r="N85" s="67">
        <f>LOOKUP($B85,CPI!$A:$A,CPI!$B:$B)</f>
        <v>152.4</v>
      </c>
      <c r="O85" s="67">
        <f>LOOKUP(2012,CPI!$A:$A,CPI!$B:$B)</f>
        <v>229.59399999999999</v>
      </c>
      <c r="P85" s="23">
        <f t="shared" si="5"/>
        <v>261301.77505249341</v>
      </c>
      <c r="Q85" s="23">
        <f t="shared" si="3"/>
        <v>471082.74689632544</v>
      </c>
      <c r="R85" s="23">
        <f t="shared" si="4"/>
        <v>4780462.3951194221</v>
      </c>
    </row>
    <row r="86" spans="1:18">
      <c r="A86" s="49">
        <f>LOOKUP(B86, PosttaxMinimumWage!A:A,PosttaxMinimumWage!B:B)</f>
        <v>173447</v>
      </c>
      <c r="B86" s="50">
        <v>1996</v>
      </c>
      <c r="C86" s="51">
        <f>LOOKUP($G86,'Exchange rate'!A:A,'Exchange rate'!B:B)</f>
        <v>1</v>
      </c>
      <c r="D86" s="52">
        <f>LOOKUP(B86,CPI!$A:$A,CPI!$B:$B)</f>
        <v>156.9</v>
      </c>
      <c r="E86" s="52">
        <f>LOOKUP(2012,CPI!$A:$A,CPI!$B:$B)</f>
        <v>229.59399999999999</v>
      </c>
      <c r="F86" s="60">
        <f>LOOKUP(G86, PosttaxMeanWage!A:A,PosttaxMeanWage!B:B)</f>
        <v>320526.40999999997</v>
      </c>
      <c r="G86" s="57">
        <v>1996</v>
      </c>
      <c r="H86" s="60">
        <f>LOOKUP(G86,'Exchange rate'!A:A,'Exchange rate'!B:B)</f>
        <v>1</v>
      </c>
      <c r="I86" s="59">
        <f>LOOKUP($B86,CPI!$A:$A,CPI!$B:$B)</f>
        <v>156.9</v>
      </c>
      <c r="J86" s="59">
        <f>LOOKUP(2012,CPI!$A:$A,CPI!$B:$B)</f>
        <v>229.59399999999999</v>
      </c>
      <c r="K86" s="68">
        <f>LOOKUP(L86,PosttaxMaximumWage!A:A,PosttaxMaximumWage!B:B)</f>
        <v>2992298.8</v>
      </c>
      <c r="L86" s="65">
        <v>1996</v>
      </c>
      <c r="M86" s="68">
        <f>LOOKUP($G86,'Exchange rate'!A:A,'Exchange rate'!B:B)</f>
        <v>1</v>
      </c>
      <c r="N86" s="67">
        <f>LOOKUP($B86,CPI!$A:$A,CPI!$B:$B)</f>
        <v>156.9</v>
      </c>
      <c r="O86" s="67">
        <f>LOOKUP(2012,CPI!$A:$A,CPI!$B:$B)</f>
        <v>229.59399999999999</v>
      </c>
      <c r="P86" s="23">
        <f t="shared" si="5"/>
        <v>253807.46028043338</v>
      </c>
      <c r="Q86" s="23">
        <f t="shared" si="3"/>
        <v>469030.85135462071</v>
      </c>
      <c r="R86" s="23">
        <f t="shared" si="4"/>
        <v>4378673.3632071372</v>
      </c>
    </row>
    <row r="87" spans="1:18">
      <c r="A87" s="49">
        <f>LOOKUP(B87, PosttaxMinimumWage!A:A,PosttaxMinimumWage!B:B)</f>
        <v>173447</v>
      </c>
      <c r="B87" s="50">
        <v>1997</v>
      </c>
      <c r="C87" s="51">
        <f>LOOKUP($G87,'Exchange rate'!A:A,'Exchange rate'!B:B)</f>
        <v>1</v>
      </c>
      <c r="D87" s="52">
        <f>LOOKUP(B87,CPI!$A:$A,CPI!$B:$B)</f>
        <v>160.5</v>
      </c>
      <c r="E87" s="52">
        <f>LOOKUP(2012,CPI!$A:$A,CPI!$B:$B)</f>
        <v>229.59399999999999</v>
      </c>
      <c r="F87" s="60">
        <f>LOOKUP(G87, PosttaxMeanWage!A:A,PosttaxMeanWage!B:B)</f>
        <v>328735.19</v>
      </c>
      <c r="G87" s="57">
        <v>1997</v>
      </c>
      <c r="H87" s="60">
        <f>LOOKUP(G87,'Exchange rate'!A:A,'Exchange rate'!B:B)</f>
        <v>1</v>
      </c>
      <c r="I87" s="59">
        <f>LOOKUP($B87,CPI!$A:$A,CPI!$B:$B)</f>
        <v>160.5</v>
      </c>
      <c r="J87" s="59">
        <f>LOOKUP(2012,CPI!$A:$A,CPI!$B:$B)</f>
        <v>229.59399999999999</v>
      </c>
      <c r="K87" s="68">
        <f>LOOKUP(L87,PosttaxMaximumWage!A:A,PosttaxMaximumWage!B:B)</f>
        <v>3311255.5</v>
      </c>
      <c r="L87" s="65">
        <v>1997</v>
      </c>
      <c r="M87" s="68">
        <f>LOOKUP($G87,'Exchange rate'!A:A,'Exchange rate'!B:B)</f>
        <v>1</v>
      </c>
      <c r="N87" s="67">
        <f>LOOKUP($B87,CPI!$A:$A,CPI!$B:$B)</f>
        <v>160.5</v>
      </c>
      <c r="O87" s="67">
        <f>LOOKUP(2012,CPI!$A:$A,CPI!$B:$B)</f>
        <v>229.59399999999999</v>
      </c>
      <c r="P87" s="23">
        <f t="shared" si="5"/>
        <v>248114.58266666668</v>
      </c>
      <c r="Q87" s="23">
        <f t="shared" si="3"/>
        <v>470253.1290520872</v>
      </c>
      <c r="R87" s="23">
        <f t="shared" si="4"/>
        <v>4736725.2041557627</v>
      </c>
    </row>
    <row r="88" spans="1:18">
      <c r="A88" s="49">
        <f>LOOKUP(B88, PosttaxMinimumWage!A:A,PosttaxMinimumWage!B:B)</f>
        <v>173447</v>
      </c>
      <c r="B88" s="50">
        <v>1998</v>
      </c>
      <c r="C88" s="51">
        <f>LOOKUP($G88,'Exchange rate'!A:A,'Exchange rate'!B:B)</f>
        <v>1</v>
      </c>
      <c r="D88" s="52">
        <f>LOOKUP(B88,CPI!$A:$A,CPI!$B:$B)</f>
        <v>163</v>
      </c>
      <c r="E88" s="52">
        <f>LOOKUP(2012,CPI!$A:$A,CPI!$B:$B)</f>
        <v>229.59399999999999</v>
      </c>
      <c r="F88" s="60">
        <f>LOOKUP(G88, PosttaxMeanWage!A:A,PosttaxMeanWage!B:B)</f>
        <v>349833.59</v>
      </c>
      <c r="G88" s="57">
        <v>1998</v>
      </c>
      <c r="H88" s="60">
        <f>LOOKUP(G88,'Exchange rate'!A:A,'Exchange rate'!B:B)</f>
        <v>1</v>
      </c>
      <c r="I88" s="59">
        <f>LOOKUP($B88,CPI!$A:$A,CPI!$B:$B)</f>
        <v>163</v>
      </c>
      <c r="J88" s="59">
        <f>LOOKUP(2012,CPI!$A:$A,CPI!$B:$B)</f>
        <v>229.59399999999999</v>
      </c>
      <c r="K88" s="68">
        <f>LOOKUP(L88,PosttaxMaximumWage!A:A,PosttaxMaximumWage!B:B)</f>
        <v>3463653.5</v>
      </c>
      <c r="L88" s="65">
        <v>1998</v>
      </c>
      <c r="M88" s="68">
        <f>LOOKUP($G88,'Exchange rate'!A:A,'Exchange rate'!B:B)</f>
        <v>1</v>
      </c>
      <c r="N88" s="67">
        <f>LOOKUP($B88,CPI!$A:$A,CPI!$B:$B)</f>
        <v>163</v>
      </c>
      <c r="O88" s="67">
        <f>LOOKUP(2012,CPI!$A:$A,CPI!$B:$B)</f>
        <v>229.59399999999999</v>
      </c>
      <c r="P88" s="23">
        <f t="shared" si="5"/>
        <v>244309.14428220855</v>
      </c>
      <c r="Q88" s="23">
        <f t="shared" si="3"/>
        <v>492758.85437092028</v>
      </c>
      <c r="R88" s="23">
        <f t="shared" si="4"/>
        <v>4878736.5747177908</v>
      </c>
    </row>
    <row r="89" spans="1:18">
      <c r="A89" s="49">
        <f>LOOKUP(B89, PosttaxMinimumWage!A:A,PosttaxMinimumWage!B:B)</f>
        <v>173447</v>
      </c>
      <c r="B89" s="50">
        <v>1999</v>
      </c>
      <c r="C89" s="51">
        <f>LOOKUP($G89,'Exchange rate'!A:A,'Exchange rate'!B:B)</f>
        <v>1</v>
      </c>
      <c r="D89" s="52">
        <f>LOOKUP(B89,CPI!$A:$A,CPI!$B:$B)</f>
        <v>166.6</v>
      </c>
      <c r="E89" s="52">
        <f>LOOKUP(2012,CPI!$A:$A,CPI!$B:$B)</f>
        <v>229.59399999999999</v>
      </c>
      <c r="F89" s="60">
        <f>LOOKUP(G89, PosttaxMeanWage!A:A,PosttaxMeanWage!B:B)</f>
        <v>363580.41</v>
      </c>
      <c r="G89" s="57">
        <v>1999</v>
      </c>
      <c r="H89" s="60">
        <f>LOOKUP(G89,'Exchange rate'!A:A,'Exchange rate'!B:B)</f>
        <v>1</v>
      </c>
      <c r="I89" s="59">
        <f>LOOKUP($B89,CPI!$A:$A,CPI!$B:$B)</f>
        <v>166.6</v>
      </c>
      <c r="J89" s="59">
        <f>LOOKUP(2012,CPI!$A:$A,CPI!$B:$B)</f>
        <v>229.59399999999999</v>
      </c>
      <c r="K89" s="68">
        <f>LOOKUP(L89,PosttaxMaximumWage!A:A,PosttaxMaximumWage!B:B)</f>
        <v>3738885.8</v>
      </c>
      <c r="L89" s="65">
        <v>1999</v>
      </c>
      <c r="M89" s="68">
        <f>LOOKUP($G89,'Exchange rate'!A:A,'Exchange rate'!B:B)</f>
        <v>1</v>
      </c>
      <c r="N89" s="67">
        <f>LOOKUP($B89,CPI!$A:$A,CPI!$B:$B)</f>
        <v>166.6</v>
      </c>
      <c r="O89" s="67">
        <f>LOOKUP(2012,CPI!$A:$A,CPI!$B:$B)</f>
        <v>229.59399999999999</v>
      </c>
      <c r="P89" s="23">
        <f t="shared" si="5"/>
        <v>239029.955090036</v>
      </c>
      <c r="Q89" s="23">
        <f t="shared" si="3"/>
        <v>501055.70620372146</v>
      </c>
      <c r="R89" s="23">
        <f t="shared" si="4"/>
        <v>5152615.5244009607</v>
      </c>
    </row>
    <row r="90" spans="1:18">
      <c r="A90" s="49">
        <f>LOOKUP(B90, PosttaxMinimumWage!A:A,PosttaxMinimumWage!B:B)</f>
        <v>173447</v>
      </c>
      <c r="B90" s="50">
        <v>2000</v>
      </c>
      <c r="C90" s="51">
        <f>LOOKUP($G90,'Exchange rate'!A:A,'Exchange rate'!B:B)</f>
        <v>1</v>
      </c>
      <c r="D90" s="52">
        <f>LOOKUP(B90,CPI!$A:$A,CPI!$B:$B)</f>
        <v>172.2</v>
      </c>
      <c r="E90" s="52">
        <f>LOOKUP(2012,CPI!$A:$A,CPI!$B:$B)</f>
        <v>229.59399999999999</v>
      </c>
      <c r="F90" s="60">
        <f>LOOKUP(G90, PosttaxMeanWage!A:A,PosttaxMeanWage!B:B)</f>
        <v>380066.81</v>
      </c>
      <c r="G90" s="57">
        <v>2000</v>
      </c>
      <c r="H90" s="60">
        <f>LOOKUP(G90,'Exchange rate'!A:A,'Exchange rate'!B:B)</f>
        <v>1</v>
      </c>
      <c r="I90" s="59">
        <f>LOOKUP($B90,CPI!$A:$A,CPI!$B:$B)</f>
        <v>172.2</v>
      </c>
      <c r="J90" s="59">
        <f>LOOKUP(2012,CPI!$A:$A,CPI!$B:$B)</f>
        <v>229.59399999999999</v>
      </c>
      <c r="K90" s="68">
        <f>LOOKUP(L90,PosttaxMaximumWage!A:A,PosttaxMaximumWage!B:B)</f>
        <v>3409485</v>
      </c>
      <c r="L90" s="65">
        <v>2000</v>
      </c>
      <c r="M90" s="68">
        <f>LOOKUP($G90,'Exchange rate'!A:A,'Exchange rate'!B:B)</f>
        <v>1</v>
      </c>
      <c r="N90" s="67">
        <f>LOOKUP($B90,CPI!$A:$A,CPI!$B:$B)</f>
        <v>172.2</v>
      </c>
      <c r="O90" s="67">
        <f>LOOKUP(2012,CPI!$A:$A,CPI!$B:$B)</f>
        <v>229.59399999999999</v>
      </c>
      <c r="P90" s="23">
        <f t="shared" si="5"/>
        <v>231256.62321718934</v>
      </c>
      <c r="Q90" s="23">
        <f t="shared" si="3"/>
        <v>506742.50392067368</v>
      </c>
      <c r="R90" s="23">
        <f t="shared" si="4"/>
        <v>4545861.202613241</v>
      </c>
    </row>
    <row r="91" spans="1:18">
      <c r="A91" s="49">
        <f>LOOKUP(B91, PosttaxMinimumWage!A:A,PosttaxMinimumWage!B:B)</f>
        <v>173447</v>
      </c>
      <c r="B91" s="50">
        <v>2001</v>
      </c>
      <c r="C91" s="51">
        <f>LOOKUP($G91,'Exchange rate'!A:A,'Exchange rate'!B:B)</f>
        <v>1</v>
      </c>
      <c r="D91" s="52">
        <f>LOOKUP(B91,CPI!$A:$A,CPI!$B:$B)</f>
        <v>177.1</v>
      </c>
      <c r="E91" s="52">
        <f>LOOKUP(2012,CPI!$A:$A,CPI!$B:$B)</f>
        <v>229.59399999999999</v>
      </c>
      <c r="F91" s="60">
        <f>LOOKUP(G91, PosttaxMeanWage!A:A,PosttaxMeanWage!B:B)</f>
        <v>381461.5</v>
      </c>
      <c r="G91" s="57">
        <v>2001</v>
      </c>
      <c r="H91" s="60">
        <f>LOOKUP(G91,'Exchange rate'!A:A,'Exchange rate'!B:B)</f>
        <v>1</v>
      </c>
      <c r="I91" s="59">
        <f>LOOKUP($B91,CPI!$A:$A,CPI!$B:$B)</f>
        <v>177.1</v>
      </c>
      <c r="J91" s="59">
        <f>LOOKUP(2012,CPI!$A:$A,CPI!$B:$B)</f>
        <v>229.59399999999999</v>
      </c>
      <c r="K91" s="68">
        <f>LOOKUP(L91,PosttaxMaximumWage!A:A,PosttaxMaximumWage!B:B)</f>
        <v>3126374</v>
      </c>
      <c r="L91" s="65">
        <v>2001</v>
      </c>
      <c r="M91" s="68">
        <f>LOOKUP($G91,'Exchange rate'!A:A,'Exchange rate'!B:B)</f>
        <v>1</v>
      </c>
      <c r="N91" s="67">
        <f>LOOKUP($B91,CPI!$A:$A,CPI!$B:$B)</f>
        <v>177.1</v>
      </c>
      <c r="O91" s="67">
        <f>LOOKUP(2012,CPI!$A:$A,CPI!$B:$B)</f>
        <v>229.59399999999999</v>
      </c>
      <c r="P91" s="23">
        <f t="shared" si="5"/>
        <v>224858.21862224734</v>
      </c>
      <c r="Q91" s="23">
        <f t="shared" si="3"/>
        <v>494530.04873517784</v>
      </c>
      <c r="R91" s="23">
        <f t="shared" si="4"/>
        <v>4053058.7925239978</v>
      </c>
    </row>
    <row r="92" spans="1:18">
      <c r="A92" s="49">
        <f>LOOKUP(B92, PosttaxMinimumWage!A:A,PosttaxMinimumWage!B:B)</f>
        <v>173447</v>
      </c>
      <c r="B92" s="50">
        <v>2002</v>
      </c>
      <c r="C92" s="51">
        <f>LOOKUP($G92,'Exchange rate'!A:A,'Exchange rate'!B:B)</f>
        <v>1</v>
      </c>
      <c r="D92" s="52">
        <f>LOOKUP(B92,CPI!$A:$A,CPI!$B:$B)</f>
        <v>179.88</v>
      </c>
      <c r="E92" s="52">
        <f>LOOKUP(2012,CPI!$A:$A,CPI!$B:$B)</f>
        <v>229.59399999999999</v>
      </c>
      <c r="F92" s="60">
        <f>LOOKUP(G92, PosttaxMeanWage!A:A,PosttaxMeanWage!B:B)</f>
        <v>385904.09</v>
      </c>
      <c r="G92" s="57">
        <v>2002</v>
      </c>
      <c r="H92" s="60">
        <f>LOOKUP(G92,'Exchange rate'!A:A,'Exchange rate'!B:B)</f>
        <v>1</v>
      </c>
      <c r="I92" s="59">
        <f>LOOKUP($B92,CPI!$A:$A,CPI!$B:$B)</f>
        <v>179.88</v>
      </c>
      <c r="J92" s="59">
        <f>LOOKUP(2012,CPI!$A:$A,CPI!$B:$B)</f>
        <v>229.59399999999999</v>
      </c>
      <c r="K92" s="68">
        <f>LOOKUP(L92,PosttaxMaximumWage!A:A,PosttaxMaximumWage!B:B)</f>
        <v>3233949.3</v>
      </c>
      <c r="L92" s="65">
        <v>2002</v>
      </c>
      <c r="M92" s="68">
        <f>LOOKUP($G92,'Exchange rate'!A:A,'Exchange rate'!B:B)</f>
        <v>1</v>
      </c>
      <c r="N92" s="67">
        <f>LOOKUP($B92,CPI!$A:$A,CPI!$B:$B)</f>
        <v>179.88</v>
      </c>
      <c r="O92" s="67">
        <f>LOOKUP(2012,CPI!$A:$A,CPI!$B:$B)</f>
        <v>229.59399999999999</v>
      </c>
      <c r="P92" s="23">
        <f t="shared" si="5"/>
        <v>221383.09160551478</v>
      </c>
      <c r="Q92" s="23">
        <f t="shared" si="3"/>
        <v>492557.61418423394</v>
      </c>
      <c r="R92" s="23">
        <f t="shared" si="4"/>
        <v>4127726.015033355</v>
      </c>
    </row>
    <row r="93" spans="1:18">
      <c r="A93" s="49">
        <f>LOOKUP(B93, PosttaxMinimumWage!A:A,PosttaxMinimumWage!B:B)</f>
        <v>173447</v>
      </c>
      <c r="B93" s="50">
        <v>2003</v>
      </c>
      <c r="C93" s="51">
        <f>LOOKUP($G93,'Exchange rate'!A:A,'Exchange rate'!B:B)</f>
        <v>1</v>
      </c>
      <c r="D93" s="52">
        <f>LOOKUP(B93,CPI!$A:$A,CPI!$B:$B)</f>
        <v>183.96</v>
      </c>
      <c r="E93" s="52">
        <f>LOOKUP(2012,CPI!$A:$A,CPI!$B:$B)</f>
        <v>229.59399999999999</v>
      </c>
      <c r="F93" s="60">
        <f>LOOKUP(G93, PosttaxMeanWage!A:A,PosttaxMeanWage!B:B)</f>
        <v>405207.59</v>
      </c>
      <c r="G93" s="57">
        <v>2003</v>
      </c>
      <c r="H93" s="60">
        <f>LOOKUP(G93,'Exchange rate'!A:A,'Exchange rate'!B:B)</f>
        <v>1</v>
      </c>
      <c r="I93" s="59">
        <f>LOOKUP($B93,CPI!$A:$A,CPI!$B:$B)</f>
        <v>183.96</v>
      </c>
      <c r="J93" s="59">
        <f>LOOKUP(2012,CPI!$A:$A,CPI!$B:$B)</f>
        <v>229.59399999999999</v>
      </c>
      <c r="K93" s="68">
        <f>LOOKUP(L93,PosttaxMaximumWage!A:A,PosttaxMaximumWage!B:B)</f>
        <v>3805302.5</v>
      </c>
      <c r="L93" s="65">
        <v>2003</v>
      </c>
      <c r="M93" s="68">
        <f>LOOKUP($G93,'Exchange rate'!A:A,'Exchange rate'!B:B)</f>
        <v>1</v>
      </c>
      <c r="N93" s="67">
        <f>LOOKUP($B93,CPI!$A:$A,CPI!$B:$B)</f>
        <v>183.96</v>
      </c>
      <c r="O93" s="67">
        <f>LOOKUP(2012,CPI!$A:$A,CPI!$B:$B)</f>
        <v>229.59399999999999</v>
      </c>
      <c r="P93" s="23">
        <f t="shared" si="5"/>
        <v>216473.09479234615</v>
      </c>
      <c r="Q93" s="23">
        <f t="shared" si="3"/>
        <v>505725.32843259402</v>
      </c>
      <c r="R93" s="23">
        <f t="shared" si="4"/>
        <v>4749264.091025223</v>
      </c>
    </row>
    <row r="94" spans="1:18">
      <c r="A94" s="49">
        <f>LOOKUP(B94, PosttaxMinimumWage!A:A,PosttaxMinimumWage!B:B)</f>
        <v>173447</v>
      </c>
      <c r="B94" s="50">
        <v>2004</v>
      </c>
      <c r="C94" s="51">
        <f>LOOKUP($G94,'Exchange rate'!A:A,'Exchange rate'!B:B)</f>
        <v>1</v>
      </c>
      <c r="D94" s="52">
        <f>LOOKUP(B94,CPI!$A:$A,CPI!$B:$B)</f>
        <v>188.9</v>
      </c>
      <c r="E94" s="52">
        <f>LOOKUP(2012,CPI!$A:$A,CPI!$B:$B)</f>
        <v>229.59399999999999</v>
      </c>
      <c r="F94" s="60">
        <f>LOOKUP(G94, PosttaxMeanWage!A:A,PosttaxMeanWage!B:B)</f>
        <v>417076.81</v>
      </c>
      <c r="G94" s="57">
        <v>2004</v>
      </c>
      <c r="H94" s="60">
        <f>LOOKUP(G94,'Exchange rate'!A:A,'Exchange rate'!B:B)</f>
        <v>1</v>
      </c>
      <c r="I94" s="59">
        <f>LOOKUP($B94,CPI!$A:$A,CPI!$B:$B)</f>
        <v>188.9</v>
      </c>
      <c r="J94" s="59">
        <f>LOOKUP(2012,CPI!$A:$A,CPI!$B:$B)</f>
        <v>229.59399999999999</v>
      </c>
      <c r="K94" s="68">
        <f>LOOKUP(L94,PosttaxMaximumWage!A:A,PosttaxMaximumWage!B:B)</f>
        <v>3849863.3</v>
      </c>
      <c r="L94" s="65">
        <v>2004</v>
      </c>
      <c r="M94" s="68">
        <f>LOOKUP($G94,'Exchange rate'!A:A,'Exchange rate'!B:B)</f>
        <v>1</v>
      </c>
      <c r="N94" s="67">
        <f>LOOKUP($B94,CPI!$A:$A,CPI!$B:$B)</f>
        <v>188.9</v>
      </c>
      <c r="O94" s="67">
        <f>LOOKUP(2012,CPI!$A:$A,CPI!$B:$B)</f>
        <v>229.59399999999999</v>
      </c>
      <c r="P94" s="23">
        <f t="shared" si="5"/>
        <v>210812.01968237161</v>
      </c>
      <c r="Q94" s="23">
        <f t="shared" si="3"/>
        <v>506926.06201768131</v>
      </c>
      <c r="R94" s="23">
        <f t="shared" si="4"/>
        <v>4679224.5341461087</v>
      </c>
    </row>
    <row r="95" spans="1:18">
      <c r="A95" s="49">
        <f>LOOKUP(B95, PosttaxMinimumWage!A:A,PosttaxMinimumWage!B:B)</f>
        <v>173447</v>
      </c>
      <c r="B95" s="50">
        <v>2005</v>
      </c>
      <c r="C95" s="51">
        <f>LOOKUP($G95,'Exchange rate'!A:A,'Exchange rate'!B:B)</f>
        <v>1</v>
      </c>
      <c r="D95" s="52">
        <f>LOOKUP(B95,CPI!$A:$A,CPI!$B:$B)</f>
        <v>195.3</v>
      </c>
      <c r="E95" s="52">
        <f>LOOKUP(2012,CPI!$A:$A,CPI!$B:$B)</f>
        <v>229.59399999999999</v>
      </c>
      <c r="F95" s="60">
        <f>LOOKUP(G95, PosttaxMeanWage!A:A,PosttaxMeanWage!B:B)</f>
        <v>429832.91</v>
      </c>
      <c r="G95" s="57">
        <v>2005</v>
      </c>
      <c r="H95" s="60">
        <f>LOOKUP(G95,'Exchange rate'!A:A,'Exchange rate'!B:B)</f>
        <v>1</v>
      </c>
      <c r="I95" s="59">
        <f>LOOKUP($B95,CPI!$A:$A,CPI!$B:$B)</f>
        <v>195.3</v>
      </c>
      <c r="J95" s="59">
        <f>LOOKUP(2012,CPI!$A:$A,CPI!$B:$B)</f>
        <v>229.59399999999999</v>
      </c>
      <c r="K95" s="68">
        <f>LOOKUP(L95,PosttaxMaximumWage!A:A,PosttaxMaximumWage!B:B)</f>
        <v>4208216.5</v>
      </c>
      <c r="L95" s="65">
        <v>2005</v>
      </c>
      <c r="M95" s="68">
        <f>LOOKUP($G95,'Exchange rate'!A:A,'Exchange rate'!B:B)</f>
        <v>1</v>
      </c>
      <c r="N95" s="67">
        <f>LOOKUP($B95,CPI!$A:$A,CPI!$B:$B)</f>
        <v>195.3</v>
      </c>
      <c r="O95" s="67">
        <f>LOOKUP(2012,CPI!$A:$A,CPI!$B:$B)</f>
        <v>229.59399999999999</v>
      </c>
      <c r="P95" s="23">
        <f t="shared" si="5"/>
        <v>203903.68928827444</v>
      </c>
      <c r="Q95" s="23">
        <f t="shared" si="3"/>
        <v>505310.07239395787</v>
      </c>
      <c r="R95" s="23">
        <f t="shared" si="4"/>
        <v>4947164.6651356881</v>
      </c>
    </row>
    <row r="96" spans="1:18">
      <c r="A96" s="49">
        <f>LOOKUP(B96, PosttaxMinimumWage!A:A,PosttaxMinimumWage!B:B)</f>
        <v>173447</v>
      </c>
      <c r="B96" s="50">
        <v>2006</v>
      </c>
      <c r="C96" s="51">
        <f>LOOKUP($G96,'Exchange rate'!A:A,'Exchange rate'!B:B)</f>
        <v>1</v>
      </c>
      <c r="D96" s="52">
        <f>LOOKUP(B96,CPI!$A:$A,CPI!$B:$B)</f>
        <v>201.6</v>
      </c>
      <c r="E96" s="52">
        <f>LOOKUP(2012,CPI!$A:$A,CPI!$B:$B)</f>
        <v>229.59399999999999</v>
      </c>
      <c r="F96" s="60">
        <f>LOOKUP(G96, PosttaxMeanWage!A:A,PosttaxMeanWage!B:B)</f>
        <v>454797.81</v>
      </c>
      <c r="G96" s="57">
        <v>2006</v>
      </c>
      <c r="H96" s="60">
        <f>LOOKUP(G96,'Exchange rate'!A:A,'Exchange rate'!B:B)</f>
        <v>1</v>
      </c>
      <c r="I96" s="59">
        <f>LOOKUP($B96,CPI!$A:$A,CPI!$B:$B)</f>
        <v>201.6</v>
      </c>
      <c r="J96" s="59">
        <f>LOOKUP(2012,CPI!$A:$A,CPI!$B:$B)</f>
        <v>229.59399999999999</v>
      </c>
      <c r="K96" s="68">
        <f>LOOKUP(L96,PosttaxMaximumWage!A:A,PosttaxMaximumWage!B:B)</f>
        <v>4741985</v>
      </c>
      <c r="L96" s="65">
        <v>2006</v>
      </c>
      <c r="M96" s="68">
        <f>LOOKUP($G96,'Exchange rate'!A:A,'Exchange rate'!B:B)</f>
        <v>1</v>
      </c>
      <c r="N96" s="67">
        <f>LOOKUP($B96,CPI!$A:$A,CPI!$B:$B)</f>
        <v>201.6</v>
      </c>
      <c r="O96" s="67">
        <f>LOOKUP(2012,CPI!$A:$A,CPI!$B:$B)</f>
        <v>229.59399999999999</v>
      </c>
      <c r="P96" s="23">
        <f t="shared" si="5"/>
        <v>197531.69899801587</v>
      </c>
      <c r="Q96" s="23">
        <f t="shared" si="3"/>
        <v>517950.63685089286</v>
      </c>
      <c r="R96" s="23">
        <f t="shared" si="4"/>
        <v>5400452.897271825</v>
      </c>
    </row>
    <row r="97" spans="1:18">
      <c r="A97" s="49">
        <f>LOOKUP(B97, PosttaxMinimumWage!A:A,PosttaxMinimumWage!B:B)</f>
        <v>173447</v>
      </c>
      <c r="B97" s="50">
        <v>2007</v>
      </c>
      <c r="C97" s="51">
        <f>LOOKUP($G97,'Exchange rate'!A:A,'Exchange rate'!B:B)</f>
        <v>1</v>
      </c>
      <c r="D97" s="52">
        <f>LOOKUP(B97,CPI!$A:$A,CPI!$B:$B)</f>
        <v>207.34200000000001</v>
      </c>
      <c r="E97" s="52">
        <f>LOOKUP(2012,CPI!$A:$A,CPI!$B:$B)</f>
        <v>229.59399999999999</v>
      </c>
      <c r="F97" s="60">
        <f>LOOKUP(G97, PosttaxMeanWage!A:A,PosttaxMeanWage!B:B)</f>
        <v>466195.19</v>
      </c>
      <c r="G97" s="57">
        <v>2007</v>
      </c>
      <c r="H97" s="60">
        <f>LOOKUP(G97,'Exchange rate'!A:A,'Exchange rate'!B:B)</f>
        <v>1</v>
      </c>
      <c r="I97" s="59">
        <f>LOOKUP($B97,CPI!$A:$A,CPI!$B:$B)</f>
        <v>207.34200000000001</v>
      </c>
      <c r="J97" s="59">
        <f>LOOKUP(2012,CPI!$A:$A,CPI!$B:$B)</f>
        <v>229.59399999999999</v>
      </c>
      <c r="K97" s="68">
        <f>LOOKUP(L97,PosttaxMaximumWage!A:A,PosttaxMaximumWage!B:B)</f>
        <v>4605440</v>
      </c>
      <c r="L97" s="65">
        <v>2007</v>
      </c>
      <c r="M97" s="68">
        <f>LOOKUP($G97,'Exchange rate'!A:A,'Exchange rate'!B:B)</f>
        <v>1</v>
      </c>
      <c r="N97" s="67">
        <f>LOOKUP($B97,CPI!$A:$A,CPI!$B:$B)</f>
        <v>207.34200000000001</v>
      </c>
      <c r="O97" s="67">
        <f>LOOKUP(2012,CPI!$A:$A,CPI!$B:$B)</f>
        <v>229.59399999999999</v>
      </c>
      <c r="P97" s="23">
        <f t="shared" si="5"/>
        <v>192061.37935391767</v>
      </c>
      <c r="Q97" s="23">
        <f t="shared" si="3"/>
        <v>516227.38496233273</v>
      </c>
      <c r="R97" s="23">
        <f t="shared" si="4"/>
        <v>5099697.0770996707</v>
      </c>
    </row>
    <row r="98" spans="1:18">
      <c r="A98" s="49">
        <f>LOOKUP(B98, PosttaxMinimumWage!A:A,PosttaxMinimumWage!B:B)</f>
        <v>173447</v>
      </c>
      <c r="B98" s="50">
        <v>2008</v>
      </c>
      <c r="C98" s="51">
        <f>LOOKUP($G98,'Exchange rate'!A:A,'Exchange rate'!B:B)</f>
        <v>1</v>
      </c>
      <c r="D98" s="52">
        <f>LOOKUP(B98,CPI!$A:$A,CPI!$B:$B)</f>
        <v>215.303</v>
      </c>
      <c r="E98" s="52">
        <f>LOOKUP(2012,CPI!$A:$A,CPI!$B:$B)</f>
        <v>229.59399999999999</v>
      </c>
      <c r="F98" s="60">
        <f>LOOKUP(G98, PosttaxMeanWage!A:A,PosttaxMeanWage!B:B)</f>
        <v>468515.59</v>
      </c>
      <c r="G98" s="57">
        <v>2008</v>
      </c>
      <c r="H98" s="60">
        <f>LOOKUP(G98,'Exchange rate'!A:A,'Exchange rate'!B:B)</f>
        <v>1</v>
      </c>
      <c r="I98" s="59">
        <f>LOOKUP($B98,CPI!$A:$A,CPI!$B:$B)</f>
        <v>215.303</v>
      </c>
      <c r="J98" s="59">
        <f>LOOKUP(2012,CPI!$A:$A,CPI!$B:$B)</f>
        <v>229.59399999999999</v>
      </c>
      <c r="K98" s="68">
        <f>LOOKUP(L98,PosttaxMaximumWage!A:A,PosttaxMaximumWage!B:B)</f>
        <v>4350671</v>
      </c>
      <c r="L98" s="65">
        <v>2008</v>
      </c>
      <c r="M98" s="68">
        <f>LOOKUP($G98,'Exchange rate'!A:A,'Exchange rate'!B:B)</f>
        <v>1</v>
      </c>
      <c r="N98" s="67">
        <f>LOOKUP($B98,CPI!$A:$A,CPI!$B:$B)</f>
        <v>215.303</v>
      </c>
      <c r="O98" s="67">
        <f>LOOKUP(2012,CPI!$A:$A,CPI!$B:$B)</f>
        <v>229.59399999999999</v>
      </c>
      <c r="P98" s="23">
        <f t="shared" si="5"/>
        <v>184959.75679855832</v>
      </c>
      <c r="Q98" s="23">
        <f t="shared" si="3"/>
        <v>499613.885410143</v>
      </c>
      <c r="R98" s="23">
        <f t="shared" si="4"/>
        <v>4639452.1096965671</v>
      </c>
    </row>
    <row r="99" spans="1:18">
      <c r="A99" s="49">
        <f>LOOKUP(B99, PosttaxMinimumWage!A:A,PosttaxMinimumWage!B:B)</f>
        <v>173447</v>
      </c>
      <c r="B99" s="50">
        <v>2009</v>
      </c>
      <c r="C99" s="51">
        <f>LOOKUP($G99,'Exchange rate'!A:A,'Exchange rate'!B:B)</f>
        <v>1</v>
      </c>
      <c r="D99" s="52">
        <f>LOOKUP(B99,CPI!$A:$A,CPI!$B:$B)</f>
        <v>214.53700000000001</v>
      </c>
      <c r="E99" s="52">
        <f>LOOKUP(2012,CPI!$A:$A,CPI!$B:$B)</f>
        <v>229.59399999999999</v>
      </c>
      <c r="F99" s="60">
        <f>LOOKUP(G99, PosttaxMeanWage!A:A,PosttaxMeanWage!B:B)</f>
        <v>432927.69</v>
      </c>
      <c r="G99" s="57">
        <v>2009</v>
      </c>
      <c r="H99" s="60">
        <f>LOOKUP(G99,'Exchange rate'!A:A,'Exchange rate'!B:B)</f>
        <v>1</v>
      </c>
      <c r="I99" s="59">
        <f>LOOKUP($B99,CPI!$A:$A,CPI!$B:$B)</f>
        <v>214.53700000000001</v>
      </c>
      <c r="J99" s="59">
        <f>LOOKUP(2012,CPI!$A:$A,CPI!$B:$B)</f>
        <v>229.59399999999999</v>
      </c>
      <c r="K99" s="68">
        <f>LOOKUP(L99,PosttaxMaximumWage!A:A,PosttaxMaximumWage!B:B)</f>
        <v>3441684.3</v>
      </c>
      <c r="L99" s="65">
        <v>2009</v>
      </c>
      <c r="M99" s="68">
        <f>LOOKUP($G99,'Exchange rate'!A:A,'Exchange rate'!B:B)</f>
        <v>1</v>
      </c>
      <c r="N99" s="67">
        <f>LOOKUP($B99,CPI!$A:$A,CPI!$B:$B)</f>
        <v>214.53700000000001</v>
      </c>
      <c r="O99" s="67">
        <f>LOOKUP(2012,CPI!$A:$A,CPI!$B:$B)</f>
        <v>229.59399999999999</v>
      </c>
      <c r="P99" s="23">
        <f t="shared" si="5"/>
        <v>185620.15185259419</v>
      </c>
      <c r="Q99" s="23">
        <f t="shared" si="3"/>
        <v>463312.1562148254</v>
      </c>
      <c r="R99" s="23">
        <f t="shared" si="4"/>
        <v>3683234.4312365693</v>
      </c>
    </row>
    <row r="100" spans="1:18">
      <c r="A100" s="49">
        <f>LOOKUP(B100, PosttaxMinimumWage!A:A,PosttaxMinimumWage!B:B)</f>
        <v>173447</v>
      </c>
      <c r="B100" s="50">
        <v>2010</v>
      </c>
      <c r="C100" s="51">
        <f>LOOKUP($G100,'Exchange rate'!A:A,'Exchange rate'!B:B)</f>
        <v>1</v>
      </c>
      <c r="D100" s="52">
        <f>LOOKUP(B100,CPI!$A:$A,CPI!$B:$B)</f>
        <v>218.05600000000001</v>
      </c>
      <c r="E100" s="52">
        <f>LOOKUP(2012,CPI!$A:$A,CPI!$B:$B)</f>
        <v>229.59399999999999</v>
      </c>
      <c r="F100" s="60">
        <f>LOOKUP(G100, PosttaxMeanWage!A:A,PosttaxMeanWage!B:B)</f>
        <v>454132.69</v>
      </c>
      <c r="G100" s="57">
        <v>2010</v>
      </c>
      <c r="H100" s="60">
        <f>LOOKUP(G100,'Exchange rate'!A:A,'Exchange rate'!B:B)</f>
        <v>1</v>
      </c>
      <c r="I100" s="59">
        <f>LOOKUP($B100,CPI!$A:$A,CPI!$B:$B)</f>
        <v>218.05600000000001</v>
      </c>
      <c r="J100" s="59">
        <f>LOOKUP(2012,CPI!$A:$A,CPI!$B:$B)</f>
        <v>229.59399999999999</v>
      </c>
      <c r="K100" s="68">
        <f>LOOKUP(L100,PosttaxMaximumWage!A:A,PosttaxMaximumWage!B:B)</f>
        <v>4087383</v>
      </c>
      <c r="L100" s="65">
        <v>2010</v>
      </c>
      <c r="M100" s="68">
        <f>LOOKUP($G100,'Exchange rate'!A:A,'Exchange rate'!B:B)</f>
        <v>1</v>
      </c>
      <c r="N100" s="67">
        <f>LOOKUP($B100,CPI!$A:$A,CPI!$B:$B)</f>
        <v>218.05600000000001</v>
      </c>
      <c r="O100" s="67">
        <f>LOOKUP(2012,CPI!$A:$A,CPI!$B:$B)</f>
        <v>229.59399999999999</v>
      </c>
      <c r="P100" s="23">
        <f t="shared" si="5"/>
        <v>182624.60339545805</v>
      </c>
      <c r="Q100" s="23">
        <f t="shared" si="3"/>
        <v>478162.21900731919</v>
      </c>
      <c r="R100" s="23">
        <f t="shared" si="4"/>
        <v>4303658.7505136291</v>
      </c>
    </row>
    <row r="101" spans="1:18">
      <c r="A101" s="49">
        <f>LOOKUP(B101, PosttaxMinimumWage!A:A,PosttaxMinimumWage!B:B)</f>
        <v>173447</v>
      </c>
      <c r="B101" s="50">
        <v>2011</v>
      </c>
      <c r="C101" s="51">
        <f>LOOKUP($G101,'Exchange rate'!A:A,'Exchange rate'!B:B)</f>
        <v>1</v>
      </c>
      <c r="D101" s="52">
        <f>LOOKUP(B101,CPI!$A:$A,CPI!$B:$B)</f>
        <v>224.93899999999999</v>
      </c>
      <c r="E101" s="52">
        <f>LOOKUP(2012,CPI!$A:$A,CPI!$B:$B)</f>
        <v>229.59399999999999</v>
      </c>
      <c r="F101" s="60">
        <f>LOOKUP(G101, PosttaxMeanWage!A:A,PosttaxMeanWage!B:B)</f>
        <v>455583.09</v>
      </c>
      <c r="G101" s="57">
        <v>2011</v>
      </c>
      <c r="H101" s="60">
        <f>LOOKUP(G101,'Exchange rate'!A:A,'Exchange rate'!B:B)</f>
        <v>1</v>
      </c>
      <c r="I101" s="59">
        <f>LOOKUP($B101,CPI!$A:$A,CPI!$B:$B)</f>
        <v>224.93899999999999</v>
      </c>
      <c r="J101" s="59">
        <f>LOOKUP(2012,CPI!$A:$A,CPI!$B:$B)</f>
        <v>229.59399999999999</v>
      </c>
      <c r="K101" s="68">
        <f>LOOKUP(L101,PosttaxMaximumWage!A:A,PosttaxMaximumWage!B:B)</f>
        <v>3954223.5</v>
      </c>
      <c r="L101" s="65">
        <v>2011</v>
      </c>
      <c r="M101" s="68">
        <f>LOOKUP($G101,'Exchange rate'!A:A,'Exchange rate'!B:B)</f>
        <v>1</v>
      </c>
      <c r="N101" s="67">
        <f>LOOKUP($B101,CPI!$A:$A,CPI!$B:$B)</f>
        <v>224.93899999999999</v>
      </c>
      <c r="O101" s="67">
        <f>LOOKUP(2012,CPI!$A:$A,CPI!$B:$B)</f>
        <v>229.59399999999999</v>
      </c>
      <c r="P101" s="23">
        <f t="shared" si="5"/>
        <v>177036.39883701803</v>
      </c>
      <c r="Q101" s="23">
        <f t="shared" si="3"/>
        <v>465011.15398156835</v>
      </c>
      <c r="R101" s="23">
        <f t="shared" si="4"/>
        <v>4036054.1758387834</v>
      </c>
    </row>
    <row r="102" spans="1:18">
      <c r="A102" s="49">
        <f>LOOKUP(B102, PosttaxMinimumWage!A:A,PosttaxMinimumWage!B:B)</f>
        <v>173447</v>
      </c>
      <c r="B102" s="50">
        <v>2012</v>
      </c>
      <c r="C102" s="51">
        <f>LOOKUP($G102,'Exchange rate'!A:A,'Exchange rate'!B:B)</f>
        <v>1</v>
      </c>
      <c r="D102" s="52">
        <f>LOOKUP(B102,CPI!$A:$A,CPI!$B:$B)</f>
        <v>229.59399999999999</v>
      </c>
      <c r="E102" s="52">
        <f>LOOKUP(2012,CPI!$A:$A,CPI!$B:$B)</f>
        <v>229.59399999999999</v>
      </c>
      <c r="F102" s="60">
        <f>LOOKUP(G102, PosttaxMeanWage!A:A,PosttaxMeanWage!B:B)</f>
        <v>454356.41</v>
      </c>
      <c r="G102" s="57">
        <v>2012</v>
      </c>
      <c r="H102" s="60">
        <f>LOOKUP(G102,'Exchange rate'!A:A,'Exchange rate'!B:B)</f>
        <v>1</v>
      </c>
      <c r="I102" s="59">
        <f>LOOKUP($B102,CPI!$A:$A,CPI!$B:$B)</f>
        <v>229.59399999999999</v>
      </c>
      <c r="J102" s="59">
        <f>LOOKUP(2012,CPI!$A:$A,CPI!$B:$B)</f>
        <v>229.59399999999999</v>
      </c>
      <c r="K102" s="68">
        <f>LOOKUP(L102,PosttaxMaximumWage!A:A,PosttaxMaximumWage!B:B)</f>
        <v>3817669.8</v>
      </c>
      <c r="L102" s="65">
        <v>2012</v>
      </c>
      <c r="M102" s="68">
        <f>LOOKUP($G102,'Exchange rate'!A:A,'Exchange rate'!B:B)</f>
        <v>1</v>
      </c>
      <c r="N102" s="67">
        <f>LOOKUP($B102,CPI!$A:$A,CPI!$B:$B)</f>
        <v>229.59399999999999</v>
      </c>
      <c r="O102" s="67">
        <f>LOOKUP(2012,CPI!$A:$A,CPI!$B:$B)</f>
        <v>229.59399999999999</v>
      </c>
      <c r="P102" s="23">
        <f t="shared" si="5"/>
        <v>173447</v>
      </c>
      <c r="Q102" s="23">
        <f t="shared" si="3"/>
        <v>454356.41</v>
      </c>
      <c r="R102" s="23">
        <f t="shared" si="4"/>
        <v>3817669.8</v>
      </c>
    </row>
    <row r="103" spans="1:18">
      <c r="A103" s="49">
        <f>LOOKUP(B103, PosttaxMinimumWage!A:A,PosttaxMinimumWage!B:B)</f>
        <v>173447</v>
      </c>
      <c r="B103" s="50">
        <v>2013</v>
      </c>
      <c r="C103" s="51">
        <f>LOOKUP($G103,'Exchange rate'!A:A,'Exchange rate'!B:B)</f>
        <v>1</v>
      </c>
      <c r="D103" s="52">
        <f>LOOKUP(B103,CPI!$A:$A,CPI!$B:$B)</f>
        <v>232.95699999999999</v>
      </c>
      <c r="E103" s="52">
        <f>LOOKUP(2012,CPI!$A:$A,CPI!$B:$B)</f>
        <v>229.59399999999999</v>
      </c>
      <c r="F103" s="60">
        <f>LOOKUP(G103, PosttaxMeanWage!A:A,PosttaxMeanWage!B:B)</f>
        <v>458775.41</v>
      </c>
      <c r="G103" s="57">
        <v>2013</v>
      </c>
      <c r="H103" s="60">
        <f>LOOKUP(G103,'Exchange rate'!A:A,'Exchange rate'!B:B)</f>
        <v>1</v>
      </c>
      <c r="I103" s="59">
        <f>LOOKUP($B103,CPI!$A:$A,CPI!$B:$B)</f>
        <v>232.95699999999999</v>
      </c>
      <c r="J103" s="59">
        <f>LOOKUP(2012,CPI!$A:$A,CPI!$B:$B)</f>
        <v>229.59399999999999</v>
      </c>
      <c r="K103" s="68">
        <f>LOOKUP(L103,PosttaxMaximumWage!A:A,PosttaxMaximumWage!B:B)</f>
        <v>3818947.5</v>
      </c>
      <c r="L103" s="65">
        <v>2013</v>
      </c>
      <c r="M103" s="68">
        <f>LOOKUP($G103,'Exchange rate'!A:A,'Exchange rate'!B:B)</f>
        <v>1</v>
      </c>
      <c r="N103" s="67">
        <f>LOOKUP($B103,CPI!$A:$A,CPI!$B:$B)</f>
        <v>232.95699999999999</v>
      </c>
      <c r="O103" s="67">
        <f>LOOKUP(2012,CPI!$A:$A,CPI!$B:$B)</f>
        <v>229.59399999999999</v>
      </c>
      <c r="P103" s="23">
        <f t="shared" si="5"/>
        <v>170943.09472563607</v>
      </c>
      <c r="Q103" s="23">
        <f t="shared" si="3"/>
        <v>452152.46368874941</v>
      </c>
      <c r="R103" s="23">
        <f t="shared" si="4"/>
        <v>3763816.6370403124</v>
      </c>
    </row>
    <row r="104" spans="1:18">
      <c r="A104" s="49">
        <f>LOOKUP(B104, PosttaxMinimumWage!A:A,PosttaxMinimumWage!B:B)</f>
        <v>173447</v>
      </c>
      <c r="B104" s="50">
        <v>2014</v>
      </c>
      <c r="C104" s="51">
        <f>LOOKUP($G104,'Exchange rate'!A:A,'Exchange rate'!B:B)</f>
        <v>1</v>
      </c>
      <c r="D104" s="52">
        <f>LOOKUP(B104,CPI!$A:$A,CPI!$B:$B)</f>
        <v>236.73599999999999</v>
      </c>
      <c r="E104" s="52">
        <f>LOOKUP(2012,CPI!$A:$A,CPI!$B:$B)</f>
        <v>229.59399999999999</v>
      </c>
      <c r="F104" s="60">
        <f>LOOKUP(G104, PosttaxMeanWage!A:A,PosttaxMeanWage!B:B)</f>
        <v>475011.81</v>
      </c>
      <c r="G104" s="57">
        <v>2014</v>
      </c>
      <c r="H104" s="60">
        <f>LOOKUP(G104,'Exchange rate'!A:A,'Exchange rate'!B:B)</f>
        <v>1</v>
      </c>
      <c r="I104" s="59">
        <f>LOOKUP($B104,CPI!$A:$A,CPI!$B:$B)</f>
        <v>236.73599999999999</v>
      </c>
      <c r="J104" s="59">
        <f>LOOKUP(2012,CPI!$A:$A,CPI!$B:$B)</f>
        <v>229.59399999999999</v>
      </c>
      <c r="K104" s="68">
        <f>LOOKUP(L104,PosttaxMaximumWage!A:A,PosttaxMaximumWage!B:B)</f>
        <v>4430352.5</v>
      </c>
      <c r="L104" s="65">
        <v>2014</v>
      </c>
      <c r="M104" s="68">
        <f>LOOKUP($G104,'Exchange rate'!A:A,'Exchange rate'!B:B)</f>
        <v>1</v>
      </c>
      <c r="N104" s="67">
        <f>LOOKUP($B104,CPI!$A:$A,CPI!$B:$B)</f>
        <v>236.73599999999999</v>
      </c>
      <c r="O104" s="67">
        <f>LOOKUP(2012,CPI!$A:$A,CPI!$B:$B)</f>
        <v>229.59399999999999</v>
      </c>
      <c r="P104" s="23">
        <f t="shared" si="5"/>
        <v>168214.34221242229</v>
      </c>
      <c r="Q104" s="23">
        <f t="shared" si="3"/>
        <v>460681.35604698904</v>
      </c>
      <c r="R104" s="23">
        <f t="shared" si="4"/>
        <v>4296694.8494736757</v>
      </c>
    </row>
    <row r="105" spans="1:18">
      <c r="A105" s="49" t="e">
        <f>LOOKUP(B105, PosttaxMinimumWage!A:A,PosttaxMinimumWage!B:B)</f>
        <v>#N/A</v>
      </c>
      <c r="C105" s="51" t="e">
        <f>LOOKUP($G105,'Exchange rate'!A:A,'Exchange rate'!B:B)</f>
        <v>#N/A</v>
      </c>
      <c r="D105" s="51" t="s">
        <v>33</v>
      </c>
      <c r="E105" s="52" t="s">
        <v>33</v>
      </c>
      <c r="F105" s="60" t="s">
        <v>33</v>
      </c>
      <c r="G105" s="60" t="s">
        <v>33</v>
      </c>
      <c r="H105" s="60" t="s">
        <v>33</v>
      </c>
      <c r="I105" s="59" t="s">
        <v>33</v>
      </c>
      <c r="J105" s="59" t="s">
        <v>33</v>
      </c>
      <c r="K105" s="68" t="s">
        <v>33</v>
      </c>
      <c r="L105" s="68" t="s">
        <v>33</v>
      </c>
      <c r="M105" s="68" t="s">
        <v>33</v>
      </c>
      <c r="N105" s="67" t="s">
        <v>33</v>
      </c>
      <c r="O105" s="67" t="s">
        <v>33</v>
      </c>
      <c r="P105" s="23" t="s">
        <v>34</v>
      </c>
      <c r="Q105" s="23" t="s">
        <v>34</v>
      </c>
      <c r="R105" s="23" t="s">
        <v>34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6A926944-BE08-9D4E-8707-B16624E06D1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D1F-CEA6-8B44-95FB-077FD9786F88}">
  <dimension ref="A1:B61"/>
  <sheetViews>
    <sheetView workbookViewId="0">
      <selection activeCell="B2" sqref="B2:B40"/>
    </sheetView>
  </sheetViews>
  <sheetFormatPr baseColWidth="10" defaultRowHeight="20"/>
  <sheetData>
    <row r="1" spans="1:2">
      <c r="A1" t="s">
        <v>23</v>
      </c>
      <c r="B1" t="s">
        <v>43</v>
      </c>
    </row>
    <row r="2" spans="1:2">
      <c r="A2" s="45">
        <v>1980</v>
      </c>
      <c r="B2">
        <v>173447</v>
      </c>
    </row>
    <row r="3" spans="1:2">
      <c r="A3" s="45">
        <v>1981</v>
      </c>
      <c r="B3">
        <v>173447</v>
      </c>
    </row>
    <row r="4" spans="1:2">
      <c r="A4" s="45">
        <v>1982</v>
      </c>
      <c r="B4">
        <v>173447</v>
      </c>
    </row>
    <row r="5" spans="1:2">
      <c r="A5" s="45">
        <v>1983</v>
      </c>
      <c r="B5">
        <v>173447</v>
      </c>
    </row>
    <row r="6" spans="1:2">
      <c r="A6" s="45">
        <v>1984</v>
      </c>
      <c r="B6">
        <v>173447</v>
      </c>
    </row>
    <row r="7" spans="1:2">
      <c r="A7" s="45">
        <v>1985</v>
      </c>
      <c r="B7">
        <v>173447</v>
      </c>
    </row>
    <row r="8" spans="1:2">
      <c r="A8" s="45">
        <v>1986</v>
      </c>
      <c r="B8">
        <v>173447</v>
      </c>
    </row>
    <row r="9" spans="1:2">
      <c r="A9" s="45">
        <v>1987</v>
      </c>
      <c r="B9">
        <v>173447</v>
      </c>
    </row>
    <row r="10" spans="1:2">
      <c r="A10" s="45">
        <v>1988</v>
      </c>
      <c r="B10">
        <v>173447</v>
      </c>
    </row>
    <row r="11" spans="1:2">
      <c r="A11" s="45">
        <v>1989</v>
      </c>
      <c r="B11">
        <v>173447</v>
      </c>
    </row>
    <row r="12" spans="1:2">
      <c r="A12" s="45">
        <v>1990</v>
      </c>
      <c r="B12">
        <v>173447</v>
      </c>
    </row>
    <row r="13" spans="1:2">
      <c r="A13" s="45">
        <v>1991</v>
      </c>
      <c r="B13">
        <v>173447</v>
      </c>
    </row>
    <row r="14" spans="1:2">
      <c r="A14" s="45">
        <v>1992</v>
      </c>
      <c r="B14">
        <v>173447</v>
      </c>
    </row>
    <row r="15" spans="1:2">
      <c r="A15" s="45">
        <v>1993</v>
      </c>
      <c r="B15">
        <v>173447</v>
      </c>
    </row>
    <row r="16" spans="1:2">
      <c r="A16" s="45">
        <v>1994</v>
      </c>
      <c r="B16">
        <v>173447</v>
      </c>
    </row>
    <row r="17" spans="1:2">
      <c r="A17" s="45">
        <v>1995</v>
      </c>
      <c r="B17">
        <v>173447</v>
      </c>
    </row>
    <row r="18" spans="1:2">
      <c r="A18" s="45">
        <v>1996</v>
      </c>
      <c r="B18">
        <v>173447</v>
      </c>
    </row>
    <row r="19" spans="1:2">
      <c r="A19" s="45">
        <v>1997</v>
      </c>
      <c r="B19">
        <v>173447</v>
      </c>
    </row>
    <row r="20" spans="1:2">
      <c r="A20" s="45">
        <v>1998</v>
      </c>
      <c r="B20">
        <v>173447</v>
      </c>
    </row>
    <row r="21" spans="1:2">
      <c r="A21" s="45">
        <v>1999</v>
      </c>
      <c r="B21">
        <v>173447</v>
      </c>
    </row>
    <row r="22" spans="1:2">
      <c r="A22" s="45">
        <v>2000</v>
      </c>
      <c r="B22">
        <v>173447</v>
      </c>
    </row>
    <row r="23" spans="1:2">
      <c r="A23" s="45">
        <v>2001</v>
      </c>
      <c r="B23">
        <v>173447</v>
      </c>
    </row>
    <row r="24" spans="1:2">
      <c r="A24" s="45">
        <v>2002</v>
      </c>
      <c r="B24">
        <v>173447</v>
      </c>
    </row>
    <row r="25" spans="1:2">
      <c r="A25" s="45">
        <v>2003</v>
      </c>
      <c r="B25">
        <v>173447</v>
      </c>
    </row>
    <row r="26" spans="1:2">
      <c r="A26" s="45">
        <v>2004</v>
      </c>
      <c r="B26">
        <v>173447</v>
      </c>
    </row>
    <row r="27" spans="1:2">
      <c r="A27" s="45">
        <v>2005</v>
      </c>
      <c r="B27">
        <v>173447</v>
      </c>
    </row>
    <row r="28" spans="1:2">
      <c r="A28" s="45">
        <v>2006</v>
      </c>
      <c r="B28">
        <v>173447</v>
      </c>
    </row>
    <row r="29" spans="1:2">
      <c r="A29" s="45">
        <v>2007</v>
      </c>
      <c r="B29">
        <v>173447</v>
      </c>
    </row>
    <row r="30" spans="1:2">
      <c r="A30" s="45">
        <v>2008</v>
      </c>
      <c r="B30">
        <v>173447</v>
      </c>
    </row>
    <row r="31" spans="1:2">
      <c r="A31" s="45">
        <v>2009</v>
      </c>
      <c r="B31">
        <v>173447</v>
      </c>
    </row>
    <row r="32" spans="1:2">
      <c r="A32" s="45">
        <v>2010</v>
      </c>
      <c r="B32">
        <v>173447</v>
      </c>
    </row>
    <row r="33" spans="1:2">
      <c r="A33" s="45">
        <v>2011</v>
      </c>
      <c r="B33">
        <v>173447</v>
      </c>
    </row>
    <row r="34" spans="1:2">
      <c r="A34" s="45">
        <v>2012</v>
      </c>
      <c r="B34">
        <v>173447</v>
      </c>
    </row>
    <row r="35" spans="1:2">
      <c r="A35" s="45">
        <v>2013</v>
      </c>
      <c r="B35">
        <v>173447</v>
      </c>
    </row>
    <row r="36" spans="1:2">
      <c r="A36" s="45">
        <v>2014</v>
      </c>
      <c r="B36">
        <v>173447</v>
      </c>
    </row>
    <row r="37" spans="1:2">
      <c r="A37" s="45">
        <v>2015</v>
      </c>
      <c r="B37">
        <v>173447</v>
      </c>
    </row>
    <row r="38" spans="1:2">
      <c r="A38" s="45">
        <v>2016</v>
      </c>
      <c r="B38">
        <v>173447</v>
      </c>
    </row>
    <row r="39" spans="1:2">
      <c r="A39" s="25"/>
      <c r="B39">
        <v>173447</v>
      </c>
    </row>
    <row r="40" spans="1:2">
      <c r="A40" s="25"/>
      <c r="B40">
        <v>173447</v>
      </c>
    </row>
    <row r="41" spans="1:2">
      <c r="A41" s="25"/>
      <c r="B41" s="26"/>
    </row>
    <row r="42" spans="1:2">
      <c r="A42" s="25"/>
      <c r="B42" s="26"/>
    </row>
    <row r="43" spans="1:2">
      <c r="A43" s="25"/>
      <c r="B43" s="26"/>
    </row>
    <row r="44" spans="1:2">
      <c r="A44" s="25"/>
      <c r="B44" s="26"/>
    </row>
    <row r="45" spans="1:2">
      <c r="A45" s="25"/>
      <c r="B45" s="26"/>
    </row>
    <row r="46" spans="1:2">
      <c r="A46" s="25"/>
      <c r="B46" s="26"/>
    </row>
    <row r="47" spans="1:2">
      <c r="A47" s="25"/>
      <c r="B47" s="26"/>
    </row>
    <row r="48" spans="1:2">
      <c r="A48" s="25"/>
      <c r="B48" s="26"/>
    </row>
    <row r="49" spans="1:2">
      <c r="A49" s="25"/>
      <c r="B49" s="26"/>
    </row>
    <row r="50" spans="1:2">
      <c r="A50" s="25"/>
      <c r="B50" s="26"/>
    </row>
    <row r="51" spans="1:2">
      <c r="A51" s="25"/>
      <c r="B51" s="26"/>
    </row>
    <row r="52" spans="1:2">
      <c r="A52" s="25"/>
      <c r="B52" s="26"/>
    </row>
    <row r="53" spans="1:2">
      <c r="A53" s="25"/>
      <c r="B53" s="26"/>
    </row>
    <row r="54" spans="1:2">
      <c r="A54" s="25"/>
      <c r="B54" s="26"/>
    </row>
    <row r="55" spans="1:2">
      <c r="A55" s="25"/>
      <c r="B55" s="26"/>
    </row>
    <row r="56" spans="1:2">
      <c r="A56" s="25"/>
      <c r="B56" s="26"/>
    </row>
    <row r="57" spans="1:2">
      <c r="A57" s="25"/>
      <c r="B57" s="26"/>
    </row>
    <row r="58" spans="1:2">
      <c r="A58" s="25"/>
      <c r="B58" s="26"/>
    </row>
    <row r="59" spans="1:2">
      <c r="A59" s="25"/>
      <c r="B59" s="26"/>
    </row>
    <row r="60" spans="1:2">
      <c r="A60" s="25"/>
      <c r="B60" s="26"/>
    </row>
    <row r="61" spans="1:2">
      <c r="A61" s="25"/>
      <c r="B61" s="26"/>
    </row>
  </sheetData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773E-ADC9-3F4B-A6F5-44ED2274B697}">
  <dimension ref="A1:E58"/>
  <sheetViews>
    <sheetView tabSelected="1" workbookViewId="0">
      <selection activeCell="B2" sqref="B2:B36"/>
    </sheetView>
  </sheetViews>
  <sheetFormatPr baseColWidth="10" defaultRowHeight="20"/>
  <sheetData>
    <row r="1" spans="1:5">
      <c r="A1" t="s">
        <v>23</v>
      </c>
      <c r="B1" t="s">
        <v>42</v>
      </c>
    </row>
    <row r="2" spans="1:5">
      <c r="A2" s="45">
        <v>1980</v>
      </c>
      <c r="B2" s="45" t="s">
        <v>59</v>
      </c>
    </row>
    <row r="3" spans="1:5">
      <c r="A3" s="45">
        <v>1981</v>
      </c>
      <c r="B3" s="45">
        <v>1591594</v>
      </c>
    </row>
    <row r="4" spans="1:5">
      <c r="A4" s="45">
        <v>1982</v>
      </c>
      <c r="B4" s="45">
        <v>1845502</v>
      </c>
    </row>
    <row r="5" spans="1:5">
      <c r="A5" s="45">
        <v>1983</v>
      </c>
      <c r="B5" s="45">
        <v>1942340.4</v>
      </c>
    </row>
    <row r="6" spans="1:5">
      <c r="A6" s="45">
        <v>1984</v>
      </c>
      <c r="B6" s="45">
        <v>2325499.2999999998</v>
      </c>
    </row>
    <row r="7" spans="1:5">
      <c r="A7" s="45">
        <v>1985</v>
      </c>
      <c r="B7" s="45">
        <v>2347051.2999999998</v>
      </c>
    </row>
    <row r="8" spans="1:5">
      <c r="A8" s="45">
        <v>1986</v>
      </c>
      <c r="B8" s="45">
        <v>2411780.5</v>
      </c>
    </row>
    <row r="9" spans="1:5">
      <c r="A9" s="45">
        <v>1987</v>
      </c>
      <c r="B9" s="45">
        <v>2477871.2999999998</v>
      </c>
    </row>
    <row r="10" spans="1:5">
      <c r="A10" s="45">
        <v>1988</v>
      </c>
      <c r="B10" s="45">
        <v>2647988.5</v>
      </c>
      <c r="E10">
        <f>47.3/289.1</f>
        <v>0.16361120719474229</v>
      </c>
    </row>
    <row r="11" spans="1:5">
      <c r="A11" s="45">
        <v>1989</v>
      </c>
      <c r="B11" s="45">
        <v>2496582.5</v>
      </c>
    </row>
    <row r="12" spans="1:5">
      <c r="A12" s="45">
        <v>1990</v>
      </c>
      <c r="B12" s="45">
        <v>2010747.9</v>
      </c>
    </row>
    <row r="13" spans="1:5">
      <c r="A13" s="45">
        <v>1991</v>
      </c>
      <c r="B13" s="45">
        <v>1888442.5</v>
      </c>
    </row>
    <row r="14" spans="1:5">
      <c r="A14" s="45">
        <v>1992</v>
      </c>
      <c r="B14" s="45">
        <v>1799418.4</v>
      </c>
    </row>
    <row r="15" spans="1:5">
      <c r="A15" s="45">
        <v>1993</v>
      </c>
      <c r="B15" s="45">
        <v>1952431.9</v>
      </c>
    </row>
    <row r="16" spans="1:5">
      <c r="A16" s="45">
        <v>1994</v>
      </c>
      <c r="B16" s="45">
        <v>2719143.3</v>
      </c>
    </row>
    <row r="17" spans="1:2">
      <c r="A17" s="45">
        <v>1995</v>
      </c>
      <c r="B17" s="45">
        <v>3173177.3</v>
      </c>
    </row>
    <row r="18" spans="1:2">
      <c r="A18" s="45">
        <v>1996</v>
      </c>
      <c r="B18" s="45">
        <v>2992298.8</v>
      </c>
    </row>
    <row r="19" spans="1:2">
      <c r="A19" s="45">
        <v>1997</v>
      </c>
      <c r="B19" s="45">
        <v>3311255.5</v>
      </c>
    </row>
    <row r="20" spans="1:2">
      <c r="A20" s="45">
        <v>1998</v>
      </c>
      <c r="B20" s="45">
        <v>3463653.5</v>
      </c>
    </row>
    <row r="21" spans="1:2">
      <c r="A21" s="45">
        <v>1999</v>
      </c>
      <c r="B21" s="45">
        <v>3738885.8</v>
      </c>
    </row>
    <row r="22" spans="1:2">
      <c r="A22" s="45">
        <v>2000</v>
      </c>
      <c r="B22" s="45">
        <v>3409485</v>
      </c>
    </row>
    <row r="23" spans="1:2">
      <c r="A23" s="45">
        <v>2001</v>
      </c>
      <c r="B23" s="45">
        <v>3126374</v>
      </c>
    </row>
    <row r="24" spans="1:2">
      <c r="A24" s="45">
        <v>2002</v>
      </c>
      <c r="B24" s="45">
        <v>3233949.3</v>
      </c>
    </row>
    <row r="25" spans="1:2">
      <c r="A25" s="45">
        <v>2003</v>
      </c>
      <c r="B25" s="45">
        <v>3805302.5</v>
      </c>
    </row>
    <row r="26" spans="1:2">
      <c r="A26" s="45">
        <v>2004</v>
      </c>
      <c r="B26" s="45">
        <v>3849863.3</v>
      </c>
    </row>
    <row r="27" spans="1:2">
      <c r="A27" s="45">
        <v>2005</v>
      </c>
      <c r="B27" s="45">
        <v>4208216.5</v>
      </c>
    </row>
    <row r="28" spans="1:2">
      <c r="A28" s="45">
        <v>2006</v>
      </c>
      <c r="B28" s="45">
        <v>4741985</v>
      </c>
    </row>
    <row r="29" spans="1:2">
      <c r="A29" s="45">
        <v>2007</v>
      </c>
      <c r="B29" s="45">
        <v>4605440</v>
      </c>
    </row>
    <row r="30" spans="1:2">
      <c r="A30" s="45">
        <v>2008</v>
      </c>
      <c r="B30" s="45">
        <v>4350671</v>
      </c>
    </row>
    <row r="31" spans="1:2">
      <c r="A31" s="45">
        <v>2009</v>
      </c>
      <c r="B31" s="45">
        <v>3441684.3</v>
      </c>
    </row>
    <row r="32" spans="1:2">
      <c r="A32" s="45">
        <v>2010</v>
      </c>
      <c r="B32" s="45">
        <v>4087383</v>
      </c>
    </row>
    <row r="33" spans="1:2">
      <c r="A33" s="45">
        <v>2011</v>
      </c>
      <c r="B33" s="45">
        <v>3954223.5</v>
      </c>
    </row>
    <row r="34" spans="1:2">
      <c r="A34" s="45">
        <v>2012</v>
      </c>
      <c r="B34" s="45">
        <v>3817669.8</v>
      </c>
    </row>
    <row r="35" spans="1:2">
      <c r="A35" s="45">
        <v>2013</v>
      </c>
      <c r="B35" s="45">
        <v>3818947.5</v>
      </c>
    </row>
    <row r="36" spans="1:2">
      <c r="A36" s="45">
        <v>2014</v>
      </c>
      <c r="B36" s="45">
        <v>4430352.5</v>
      </c>
    </row>
    <row r="37" spans="1:2">
      <c r="A37" s="45">
        <v>2015</v>
      </c>
      <c r="B37" s="45">
        <v>8709898</v>
      </c>
    </row>
    <row r="38" spans="1:2">
      <c r="A38" s="45">
        <v>2016</v>
      </c>
      <c r="B38" s="45">
        <v>7846051.5</v>
      </c>
    </row>
    <row r="39" spans="1:2">
      <c r="B39" s="45"/>
    </row>
    <row r="40" spans="1:2">
      <c r="B40" s="45"/>
    </row>
    <row r="41" spans="1:2">
      <c r="B41" s="45"/>
    </row>
    <row r="42" spans="1:2">
      <c r="B42" s="45"/>
    </row>
    <row r="43" spans="1:2">
      <c r="B43" s="45"/>
    </row>
    <row r="44" spans="1:2">
      <c r="B44" s="45"/>
    </row>
    <row r="45" spans="1:2">
      <c r="B45" s="45"/>
    </row>
    <row r="46" spans="1:2">
      <c r="B46" s="45"/>
    </row>
    <row r="47" spans="1:2">
      <c r="B47" s="45"/>
    </row>
    <row r="48" spans="1:2">
      <c r="B48" s="45"/>
    </row>
    <row r="49" spans="2:2">
      <c r="B49" s="45"/>
    </row>
    <row r="50" spans="2:2">
      <c r="B50" s="45"/>
    </row>
    <row r="51" spans="2:2">
      <c r="B51" s="45"/>
    </row>
    <row r="52" spans="2:2">
      <c r="B52" s="45"/>
    </row>
    <row r="53" spans="2:2">
      <c r="B53" s="45"/>
    </row>
    <row r="54" spans="2:2">
      <c r="B54" s="45"/>
    </row>
    <row r="55" spans="2:2">
      <c r="B55" s="45"/>
    </row>
    <row r="56" spans="2:2">
      <c r="B56" s="45"/>
    </row>
    <row r="57" spans="2:2">
      <c r="B57" s="45"/>
    </row>
    <row r="58" spans="2:2">
      <c r="B58" s="45"/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7AA7-BF6E-0742-BC0B-960EEED13E24}">
  <dimension ref="A1:B38"/>
  <sheetViews>
    <sheetView workbookViewId="0">
      <selection activeCell="B2" sqref="B2:B38"/>
    </sheetView>
  </sheetViews>
  <sheetFormatPr baseColWidth="10" defaultRowHeight="20"/>
  <sheetData>
    <row r="1" spans="1:2">
      <c r="A1" t="s">
        <v>23</v>
      </c>
      <c r="B1" t="s">
        <v>44</v>
      </c>
    </row>
    <row r="2" spans="1:2">
      <c r="A2" s="45">
        <v>1980</v>
      </c>
      <c r="B2" s="45">
        <v>263454.31</v>
      </c>
    </row>
    <row r="3" spans="1:2">
      <c r="A3" s="45">
        <v>1981</v>
      </c>
      <c r="B3" s="45">
        <v>261202.09</v>
      </c>
    </row>
    <row r="4" spans="1:2">
      <c r="A4" s="45">
        <v>1982</v>
      </c>
      <c r="B4" s="45">
        <v>257914</v>
      </c>
    </row>
    <row r="5" spans="1:2">
      <c r="A5" s="45">
        <v>1983</v>
      </c>
      <c r="B5" s="45">
        <v>262207.19</v>
      </c>
    </row>
    <row r="6" spans="1:2">
      <c r="A6" s="45">
        <v>1984</v>
      </c>
      <c r="B6" s="45">
        <v>271544.5</v>
      </c>
    </row>
    <row r="7" spans="1:2">
      <c r="A7" s="45">
        <v>1985</v>
      </c>
      <c r="B7" s="45">
        <v>277675.09000000003</v>
      </c>
    </row>
    <row r="8" spans="1:2">
      <c r="A8" s="45">
        <v>1986</v>
      </c>
      <c r="B8" s="45">
        <v>294103.19</v>
      </c>
    </row>
    <row r="9" spans="1:2">
      <c r="A9" s="45">
        <v>1987</v>
      </c>
      <c r="B9" s="45">
        <v>301866.19</v>
      </c>
    </row>
    <row r="10" spans="1:2">
      <c r="A10" s="45">
        <v>1988</v>
      </c>
      <c r="B10" s="45">
        <v>308536.59000000003</v>
      </c>
    </row>
    <row r="11" spans="1:2">
      <c r="A11" s="45">
        <v>1989</v>
      </c>
      <c r="B11" s="45">
        <v>316661.40999999997</v>
      </c>
    </row>
    <row r="12" spans="1:2">
      <c r="A12" s="45">
        <v>1990</v>
      </c>
      <c r="B12" s="45">
        <v>310654.5</v>
      </c>
    </row>
    <row r="13" spans="1:2">
      <c r="A13" s="45">
        <v>1991</v>
      </c>
      <c r="B13" s="45">
        <v>304640.81</v>
      </c>
    </row>
    <row r="14" spans="1:2">
      <c r="A14" s="45">
        <v>1992</v>
      </c>
      <c r="B14" s="45">
        <v>293133.90999999997</v>
      </c>
    </row>
    <row r="15" spans="1:2">
      <c r="A15" s="45">
        <v>1993</v>
      </c>
      <c r="B15" s="45">
        <v>277680.19</v>
      </c>
    </row>
    <row r="16" spans="1:2">
      <c r="A16" s="45">
        <v>1994</v>
      </c>
      <c r="B16" s="45">
        <v>294381</v>
      </c>
    </row>
    <row r="17" spans="1:2">
      <c r="A17" s="45">
        <v>1995</v>
      </c>
      <c r="B17" s="45">
        <v>312695.5</v>
      </c>
    </row>
    <row r="18" spans="1:2">
      <c r="A18" s="45">
        <v>1996</v>
      </c>
      <c r="B18" s="45">
        <v>320526.40999999997</v>
      </c>
    </row>
    <row r="19" spans="1:2">
      <c r="A19" s="45">
        <v>1997</v>
      </c>
      <c r="B19" s="45">
        <v>328735.19</v>
      </c>
    </row>
    <row r="20" spans="1:2">
      <c r="A20" s="45">
        <v>1998</v>
      </c>
      <c r="B20" s="45">
        <v>349833.59</v>
      </c>
    </row>
    <row r="21" spans="1:2">
      <c r="A21" s="45">
        <v>1999</v>
      </c>
      <c r="B21" s="45">
        <v>363580.41</v>
      </c>
    </row>
    <row r="22" spans="1:2">
      <c r="A22" s="45">
        <v>2000</v>
      </c>
      <c r="B22" s="45">
        <v>380066.81</v>
      </c>
    </row>
    <row r="23" spans="1:2">
      <c r="A23" s="45">
        <v>2001</v>
      </c>
      <c r="B23" s="45">
        <v>381461.5</v>
      </c>
    </row>
    <row r="24" spans="1:2">
      <c r="A24" s="45">
        <v>2002</v>
      </c>
      <c r="B24" s="45">
        <v>385904.09</v>
      </c>
    </row>
    <row r="25" spans="1:2">
      <c r="A25" s="45">
        <v>2003</v>
      </c>
      <c r="B25" s="45">
        <v>405207.59</v>
      </c>
    </row>
    <row r="26" spans="1:2">
      <c r="A26" s="45">
        <v>2004</v>
      </c>
      <c r="B26" s="45">
        <v>417076.81</v>
      </c>
    </row>
    <row r="27" spans="1:2">
      <c r="A27" s="45">
        <v>2005</v>
      </c>
      <c r="B27" s="45">
        <v>429832.91</v>
      </c>
    </row>
    <row r="28" spans="1:2">
      <c r="A28" s="45">
        <v>2006</v>
      </c>
      <c r="B28" s="45">
        <v>454797.81</v>
      </c>
    </row>
    <row r="29" spans="1:2">
      <c r="A29" s="45">
        <v>2007</v>
      </c>
      <c r="B29" s="45">
        <v>466195.19</v>
      </c>
    </row>
    <row r="30" spans="1:2">
      <c r="A30" s="45">
        <v>2008</v>
      </c>
      <c r="B30" s="45">
        <v>468515.59</v>
      </c>
    </row>
    <row r="31" spans="1:2">
      <c r="A31" s="45">
        <v>2009</v>
      </c>
      <c r="B31" s="45">
        <v>432927.69</v>
      </c>
    </row>
    <row r="32" spans="1:2">
      <c r="A32" s="45">
        <v>2010</v>
      </c>
      <c r="B32" s="45">
        <v>454132.69</v>
      </c>
    </row>
    <row r="33" spans="1:2">
      <c r="A33" s="45">
        <v>2011</v>
      </c>
      <c r="B33" s="45">
        <v>455583.09</v>
      </c>
    </row>
    <row r="34" spans="1:2">
      <c r="A34" s="45">
        <v>2012</v>
      </c>
      <c r="B34" s="45">
        <v>454356.41</v>
      </c>
    </row>
    <row r="35" spans="1:2">
      <c r="A35" s="45">
        <v>2013</v>
      </c>
      <c r="B35" s="45">
        <v>458775.41</v>
      </c>
    </row>
    <row r="36" spans="1:2">
      <c r="A36" s="45">
        <v>2014</v>
      </c>
      <c r="B36" s="45">
        <v>475011.81</v>
      </c>
    </row>
    <row r="37" spans="1:2">
      <c r="A37" s="45">
        <v>2015</v>
      </c>
      <c r="B37" s="45">
        <v>497268.59</v>
      </c>
    </row>
    <row r="38" spans="1:2">
      <c r="A38" s="45">
        <v>2016</v>
      </c>
      <c r="B38" s="45">
        <v>507191.19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FD06-C031-794A-A726-A9BC9B54C428}">
  <dimension ref="A1:B59"/>
  <sheetViews>
    <sheetView workbookViewId="0">
      <selection activeCell="B2" sqref="B2:B59"/>
    </sheetView>
  </sheetViews>
  <sheetFormatPr baseColWidth="10" defaultRowHeight="20"/>
  <cols>
    <col min="1" max="1" width="12.7109375" bestFit="1" customWidth="1"/>
  </cols>
  <sheetData>
    <row r="1" spans="1:2">
      <c r="A1" s="45">
        <v>1960</v>
      </c>
      <c r="B1" s="45">
        <v>1</v>
      </c>
    </row>
    <row r="2" spans="1:2">
      <c r="A2" s="45">
        <v>1961</v>
      </c>
      <c r="B2" s="45">
        <v>1</v>
      </c>
    </row>
    <row r="3" spans="1:2">
      <c r="A3" s="45">
        <v>1962</v>
      </c>
      <c r="B3" s="45">
        <v>1</v>
      </c>
    </row>
    <row r="4" spans="1:2">
      <c r="A4" s="45">
        <v>1963</v>
      </c>
      <c r="B4" s="45">
        <v>1</v>
      </c>
    </row>
    <row r="5" spans="1:2">
      <c r="A5" s="45">
        <v>1964</v>
      </c>
      <c r="B5" s="45">
        <v>1</v>
      </c>
    </row>
    <row r="6" spans="1:2">
      <c r="A6" s="45">
        <v>1965</v>
      </c>
      <c r="B6" s="45">
        <v>1</v>
      </c>
    </row>
    <row r="7" spans="1:2">
      <c r="A7" s="45">
        <v>1966</v>
      </c>
      <c r="B7" s="45">
        <v>1</v>
      </c>
    </row>
    <row r="8" spans="1:2">
      <c r="A8" s="45">
        <v>1967</v>
      </c>
      <c r="B8" s="45">
        <v>1</v>
      </c>
    </row>
    <row r="9" spans="1:2">
      <c r="A9" s="45">
        <v>1968</v>
      </c>
      <c r="B9" s="45">
        <v>1</v>
      </c>
    </row>
    <row r="10" spans="1:2">
      <c r="A10" s="45">
        <v>1969</v>
      </c>
      <c r="B10" s="45">
        <v>1</v>
      </c>
    </row>
    <row r="11" spans="1:2">
      <c r="A11" s="45">
        <v>1970</v>
      </c>
      <c r="B11" s="45">
        <v>1</v>
      </c>
    </row>
    <row r="12" spans="1:2">
      <c r="A12" s="45">
        <v>1971</v>
      </c>
      <c r="B12" s="45">
        <v>1</v>
      </c>
    </row>
    <row r="13" spans="1:2">
      <c r="A13" s="45">
        <v>1972</v>
      </c>
      <c r="B13" s="45">
        <v>1</v>
      </c>
    </row>
    <row r="14" spans="1:2">
      <c r="A14" s="45">
        <v>1973</v>
      </c>
      <c r="B14" s="45">
        <v>1</v>
      </c>
    </row>
    <row r="15" spans="1:2">
      <c r="A15" s="45">
        <v>1974</v>
      </c>
      <c r="B15" s="45">
        <v>1</v>
      </c>
    </row>
    <row r="16" spans="1:2">
      <c r="A16" s="45">
        <v>1975</v>
      </c>
      <c r="B16" s="45">
        <v>1</v>
      </c>
    </row>
    <row r="17" spans="1:2">
      <c r="A17" s="45">
        <v>1976</v>
      </c>
      <c r="B17" s="45">
        <v>1</v>
      </c>
    </row>
    <row r="18" spans="1:2">
      <c r="A18" s="45">
        <v>1977</v>
      </c>
      <c r="B18" s="45">
        <v>1</v>
      </c>
    </row>
    <row r="19" spans="1:2">
      <c r="A19" s="45">
        <v>1978</v>
      </c>
      <c r="B19" s="45">
        <v>1</v>
      </c>
    </row>
    <row r="20" spans="1:2">
      <c r="A20" s="45">
        <v>1979</v>
      </c>
      <c r="B20" s="45">
        <v>1</v>
      </c>
    </row>
    <row r="21" spans="1:2">
      <c r="A21" s="45">
        <v>1980</v>
      </c>
      <c r="B21" s="45">
        <v>1</v>
      </c>
    </row>
    <row r="22" spans="1:2">
      <c r="A22" s="45">
        <v>1981</v>
      </c>
      <c r="B22" s="45">
        <v>1</v>
      </c>
    </row>
    <row r="23" spans="1:2">
      <c r="A23" s="45">
        <v>1982</v>
      </c>
      <c r="B23" s="45">
        <v>1</v>
      </c>
    </row>
    <row r="24" spans="1:2">
      <c r="A24" s="45">
        <v>1983</v>
      </c>
      <c r="B24" s="45">
        <v>1</v>
      </c>
    </row>
    <row r="25" spans="1:2">
      <c r="A25" s="45">
        <v>1984</v>
      </c>
      <c r="B25" s="45">
        <v>1</v>
      </c>
    </row>
    <row r="26" spans="1:2">
      <c r="A26" s="45">
        <v>1985</v>
      </c>
      <c r="B26" s="45">
        <v>1</v>
      </c>
    </row>
    <row r="27" spans="1:2">
      <c r="A27" s="45">
        <v>1986</v>
      </c>
      <c r="B27" s="45">
        <v>1</v>
      </c>
    </row>
    <row r="28" spans="1:2">
      <c r="A28" s="45">
        <v>1987</v>
      </c>
      <c r="B28" s="45">
        <v>1</v>
      </c>
    </row>
    <row r="29" spans="1:2">
      <c r="A29" s="45">
        <v>1988</v>
      </c>
      <c r="B29" s="45">
        <v>1</v>
      </c>
    </row>
    <row r="30" spans="1:2">
      <c r="A30" s="45">
        <v>1989</v>
      </c>
      <c r="B30" s="45">
        <v>1</v>
      </c>
    </row>
    <row r="31" spans="1:2">
      <c r="A31" s="45">
        <v>1990</v>
      </c>
      <c r="B31" s="45">
        <v>1</v>
      </c>
    </row>
    <row r="32" spans="1:2">
      <c r="A32" s="45">
        <v>1991</v>
      </c>
      <c r="B32" s="45">
        <v>1</v>
      </c>
    </row>
    <row r="33" spans="1:2">
      <c r="A33" s="45">
        <v>1992</v>
      </c>
      <c r="B33" s="45">
        <v>1</v>
      </c>
    </row>
    <row r="34" spans="1:2">
      <c r="A34" s="45">
        <v>1993</v>
      </c>
      <c r="B34" s="45">
        <v>1</v>
      </c>
    </row>
    <row r="35" spans="1:2">
      <c r="A35" s="45">
        <v>1994</v>
      </c>
      <c r="B35" s="45">
        <v>1</v>
      </c>
    </row>
    <row r="36" spans="1:2">
      <c r="A36" s="45">
        <v>1995</v>
      </c>
      <c r="B36" s="45">
        <v>1</v>
      </c>
    </row>
    <row r="37" spans="1:2">
      <c r="A37" s="45">
        <v>1996</v>
      </c>
      <c r="B37" s="45">
        <v>1</v>
      </c>
    </row>
    <row r="38" spans="1:2">
      <c r="A38" s="45">
        <v>1997</v>
      </c>
      <c r="B38" s="45">
        <v>1</v>
      </c>
    </row>
    <row r="39" spans="1:2">
      <c r="A39" s="45">
        <v>1998</v>
      </c>
      <c r="B39" s="45">
        <v>1</v>
      </c>
    </row>
    <row r="40" spans="1:2">
      <c r="A40" s="45">
        <v>1999</v>
      </c>
      <c r="B40" s="45">
        <v>1</v>
      </c>
    </row>
    <row r="41" spans="1:2">
      <c r="A41" s="45">
        <v>2000</v>
      </c>
      <c r="B41" s="45">
        <v>1</v>
      </c>
    </row>
    <row r="42" spans="1:2">
      <c r="A42" s="45">
        <v>2001</v>
      </c>
      <c r="B42" s="45">
        <v>1</v>
      </c>
    </row>
    <row r="43" spans="1:2">
      <c r="A43" s="45">
        <v>2002</v>
      </c>
      <c r="B43" s="45">
        <v>1</v>
      </c>
    </row>
    <row r="44" spans="1:2">
      <c r="A44" s="45">
        <v>2003</v>
      </c>
      <c r="B44" s="45">
        <v>1</v>
      </c>
    </row>
    <row r="45" spans="1:2">
      <c r="A45" s="45">
        <v>2004</v>
      </c>
      <c r="B45" s="45">
        <v>1</v>
      </c>
    </row>
    <row r="46" spans="1:2">
      <c r="A46" s="45">
        <v>2005</v>
      </c>
      <c r="B46" s="45">
        <v>1</v>
      </c>
    </row>
    <row r="47" spans="1:2">
      <c r="A47" s="45">
        <v>2006</v>
      </c>
      <c r="B47" s="45">
        <v>1</v>
      </c>
    </row>
    <row r="48" spans="1:2">
      <c r="A48" s="45">
        <v>2007</v>
      </c>
      <c r="B48" s="45">
        <v>1</v>
      </c>
    </row>
    <row r="49" spans="1:2">
      <c r="A49" s="45">
        <v>2008</v>
      </c>
      <c r="B49" s="45">
        <v>1</v>
      </c>
    </row>
    <row r="50" spans="1:2">
      <c r="A50" s="45">
        <v>2009</v>
      </c>
      <c r="B50" s="45">
        <v>1</v>
      </c>
    </row>
    <row r="51" spans="1:2">
      <c r="A51" s="45">
        <v>2010</v>
      </c>
      <c r="B51" s="45">
        <v>1</v>
      </c>
    </row>
    <row r="52" spans="1:2">
      <c r="A52" s="45">
        <v>2011</v>
      </c>
      <c r="B52" s="45">
        <v>1</v>
      </c>
    </row>
    <row r="53" spans="1:2">
      <c r="A53" s="45">
        <v>2012</v>
      </c>
      <c r="B53" s="45">
        <v>1</v>
      </c>
    </row>
    <row r="54" spans="1:2">
      <c r="A54" s="45">
        <v>2013</v>
      </c>
      <c r="B54" s="45">
        <v>1</v>
      </c>
    </row>
    <row r="55" spans="1:2">
      <c r="A55" s="45">
        <v>2014</v>
      </c>
      <c r="B55" s="45">
        <v>1</v>
      </c>
    </row>
    <row r="56" spans="1:2">
      <c r="A56" s="45">
        <v>2015</v>
      </c>
      <c r="B56" s="45">
        <v>1</v>
      </c>
    </row>
    <row r="57" spans="1:2">
      <c r="A57" s="45">
        <v>2016</v>
      </c>
      <c r="B57" s="45">
        <v>1</v>
      </c>
    </row>
    <row r="58" spans="1:2">
      <c r="A58" s="45">
        <v>2017</v>
      </c>
      <c r="B58" s="45">
        <v>1</v>
      </c>
    </row>
    <row r="59" spans="1:2">
      <c r="A59" s="45">
        <v>2018</v>
      </c>
      <c r="B59" s="45">
        <v>1</v>
      </c>
    </row>
  </sheetData>
  <phoneticPr fontId="2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9725-7C42-C342-8B9E-834FE47C622C}">
  <dimension ref="A1:B107"/>
  <sheetViews>
    <sheetView topLeftCell="A98" zoomScale="186" workbookViewId="0">
      <selection activeCell="F11" sqref="F11"/>
    </sheetView>
  </sheetViews>
  <sheetFormatPr baseColWidth="10" defaultRowHeight="20"/>
  <sheetData>
    <row r="1" spans="1:2">
      <c r="A1" s="24">
        <v>1913</v>
      </c>
      <c r="B1" s="24">
        <v>9.9</v>
      </c>
    </row>
    <row r="2" spans="1:2">
      <c r="A2" s="24">
        <v>1914</v>
      </c>
      <c r="B2" s="24">
        <v>10</v>
      </c>
    </row>
    <row r="3" spans="1:2">
      <c r="A3" s="24">
        <v>1915</v>
      </c>
      <c r="B3" s="24">
        <v>10.1</v>
      </c>
    </row>
    <row r="4" spans="1:2">
      <c r="A4" s="24">
        <v>1916</v>
      </c>
      <c r="B4" s="24">
        <v>10.9</v>
      </c>
    </row>
    <row r="5" spans="1:2">
      <c r="A5" s="24">
        <v>1917</v>
      </c>
      <c r="B5" s="24">
        <v>12.8</v>
      </c>
    </row>
    <row r="6" spans="1:2">
      <c r="A6" s="24">
        <v>1918</v>
      </c>
      <c r="B6" s="24">
        <v>15.1</v>
      </c>
    </row>
    <row r="7" spans="1:2">
      <c r="A7" s="24">
        <v>1919</v>
      </c>
      <c r="B7" s="24">
        <v>17.3</v>
      </c>
    </row>
    <row r="8" spans="1:2">
      <c r="A8" s="24">
        <v>1920</v>
      </c>
      <c r="B8" s="24">
        <v>20</v>
      </c>
    </row>
    <row r="9" spans="1:2">
      <c r="A9" s="24">
        <v>1921</v>
      </c>
      <c r="B9" s="24">
        <v>17.899999999999999</v>
      </c>
    </row>
    <row r="10" spans="1:2">
      <c r="A10" s="24">
        <v>1922</v>
      </c>
      <c r="B10" s="24">
        <v>16.8</v>
      </c>
    </row>
    <row r="11" spans="1:2">
      <c r="A11" s="24">
        <v>1923</v>
      </c>
      <c r="B11" s="24">
        <v>17.100000000000001</v>
      </c>
    </row>
    <row r="12" spans="1:2">
      <c r="A12" s="24">
        <v>1924</v>
      </c>
      <c r="B12" s="24">
        <v>17.100000000000001</v>
      </c>
    </row>
    <row r="13" spans="1:2">
      <c r="A13" s="24">
        <v>1925</v>
      </c>
      <c r="B13" s="24">
        <v>17.5</v>
      </c>
    </row>
    <row r="14" spans="1:2">
      <c r="A14" s="24">
        <v>1926</v>
      </c>
      <c r="B14" s="24">
        <v>17.7</v>
      </c>
    </row>
    <row r="15" spans="1:2">
      <c r="A15" s="24">
        <v>1927</v>
      </c>
      <c r="B15" s="24">
        <v>17.399999999999999</v>
      </c>
    </row>
    <row r="16" spans="1:2">
      <c r="A16" s="24">
        <v>1928</v>
      </c>
      <c r="B16" s="24">
        <v>17.100000000000001</v>
      </c>
    </row>
    <row r="17" spans="1:2">
      <c r="A17" s="24">
        <v>1929</v>
      </c>
      <c r="B17" s="24">
        <v>17.100000000000001</v>
      </c>
    </row>
    <row r="18" spans="1:2">
      <c r="A18" s="24">
        <v>1930</v>
      </c>
      <c r="B18" s="24">
        <v>16.7</v>
      </c>
    </row>
    <row r="19" spans="1:2">
      <c r="A19" s="24">
        <v>1931</v>
      </c>
      <c r="B19" s="24">
        <v>15.2</v>
      </c>
    </row>
    <row r="20" spans="1:2">
      <c r="A20" s="24">
        <v>1932</v>
      </c>
      <c r="B20" s="24">
        <v>13.7</v>
      </c>
    </row>
    <row r="21" spans="1:2">
      <c r="A21" s="24">
        <v>1933</v>
      </c>
      <c r="B21" s="24">
        <v>13</v>
      </c>
    </row>
    <row r="22" spans="1:2">
      <c r="A22" s="24">
        <v>1934</v>
      </c>
      <c r="B22" s="24">
        <v>13.4</v>
      </c>
    </row>
    <row r="23" spans="1:2">
      <c r="A23" s="24">
        <v>1935</v>
      </c>
      <c r="B23" s="24">
        <v>13.7</v>
      </c>
    </row>
    <row r="24" spans="1:2">
      <c r="A24" s="24">
        <v>1936</v>
      </c>
      <c r="B24" s="24">
        <v>13.9</v>
      </c>
    </row>
    <row r="25" spans="1:2">
      <c r="A25" s="24">
        <v>1937</v>
      </c>
      <c r="B25" s="24">
        <v>14.4</v>
      </c>
    </row>
    <row r="26" spans="1:2">
      <c r="A26" s="24">
        <v>1938</v>
      </c>
      <c r="B26" s="24">
        <v>14.1</v>
      </c>
    </row>
    <row r="27" spans="1:2">
      <c r="A27" s="24">
        <v>1939</v>
      </c>
      <c r="B27" s="24">
        <v>13.9</v>
      </c>
    </row>
    <row r="28" spans="1:2">
      <c r="A28" s="24">
        <v>1940</v>
      </c>
      <c r="B28" s="24">
        <v>14</v>
      </c>
    </row>
    <row r="29" spans="1:2">
      <c r="A29" s="24">
        <v>1941</v>
      </c>
      <c r="B29" s="24">
        <v>14.7</v>
      </c>
    </row>
    <row r="30" spans="1:2">
      <c r="A30" s="24">
        <v>1942</v>
      </c>
      <c r="B30" s="24">
        <v>16.3</v>
      </c>
    </row>
    <row r="31" spans="1:2">
      <c r="A31" s="24">
        <v>1943</v>
      </c>
      <c r="B31" s="24">
        <v>17.3</v>
      </c>
    </row>
    <row r="32" spans="1:2">
      <c r="A32" s="24">
        <v>1944</v>
      </c>
      <c r="B32" s="24">
        <v>17.600000000000001</v>
      </c>
    </row>
    <row r="33" spans="1:2">
      <c r="A33" s="24">
        <v>1945</v>
      </c>
      <c r="B33" s="24">
        <v>18</v>
      </c>
    </row>
    <row r="34" spans="1:2">
      <c r="A34" s="24">
        <v>1946</v>
      </c>
      <c r="B34" s="24">
        <v>19.5</v>
      </c>
    </row>
    <row r="35" spans="1:2">
      <c r="A35" s="24">
        <v>1947</v>
      </c>
      <c r="B35" s="24">
        <v>22.3</v>
      </c>
    </row>
    <row r="36" spans="1:2">
      <c r="A36" s="24">
        <v>1948</v>
      </c>
      <c r="B36" s="24">
        <v>24.1</v>
      </c>
    </row>
    <row r="37" spans="1:2">
      <c r="A37" s="24">
        <v>1949</v>
      </c>
      <c r="B37" s="24">
        <v>23.8</v>
      </c>
    </row>
    <row r="38" spans="1:2">
      <c r="A38" s="24">
        <v>1950</v>
      </c>
      <c r="B38" s="24">
        <v>24.1</v>
      </c>
    </row>
    <row r="39" spans="1:2">
      <c r="A39" s="24">
        <v>1951</v>
      </c>
      <c r="B39" s="24">
        <v>26</v>
      </c>
    </row>
    <row r="40" spans="1:2">
      <c r="A40" s="24">
        <v>1952</v>
      </c>
      <c r="B40" s="24">
        <v>26.5</v>
      </c>
    </row>
    <row r="41" spans="1:2">
      <c r="A41" s="24">
        <v>1953</v>
      </c>
      <c r="B41" s="24">
        <v>26.7</v>
      </c>
    </row>
    <row r="42" spans="1:2">
      <c r="A42" s="24">
        <v>1954</v>
      </c>
      <c r="B42" s="24">
        <v>26.9</v>
      </c>
    </row>
    <row r="43" spans="1:2">
      <c r="A43" s="24">
        <v>1955</v>
      </c>
      <c r="B43" s="24">
        <v>26.8</v>
      </c>
    </row>
    <row r="44" spans="1:2">
      <c r="A44" s="24">
        <v>1956</v>
      </c>
      <c r="B44" s="24">
        <v>27.2</v>
      </c>
    </row>
    <row r="45" spans="1:2">
      <c r="A45" s="24">
        <v>1957</v>
      </c>
      <c r="B45" s="24">
        <v>28.1</v>
      </c>
    </row>
    <row r="46" spans="1:2">
      <c r="A46" s="24">
        <v>1958</v>
      </c>
      <c r="B46" s="24">
        <v>28.9</v>
      </c>
    </row>
    <row r="47" spans="1:2">
      <c r="A47" s="24">
        <v>1959</v>
      </c>
      <c r="B47" s="24">
        <v>29.1</v>
      </c>
    </row>
    <row r="48" spans="1:2">
      <c r="A48" s="24">
        <v>1960</v>
      </c>
      <c r="B48" s="24">
        <v>29.6</v>
      </c>
    </row>
    <row r="49" spans="1:2">
      <c r="A49" s="24">
        <v>1961</v>
      </c>
      <c r="B49" s="24">
        <v>29.9</v>
      </c>
    </row>
    <row r="50" spans="1:2">
      <c r="A50" s="24">
        <v>1962</v>
      </c>
      <c r="B50" s="24">
        <v>30.2</v>
      </c>
    </row>
    <row r="51" spans="1:2">
      <c r="A51" s="24">
        <v>1963</v>
      </c>
      <c r="B51" s="24">
        <v>30.6</v>
      </c>
    </row>
    <row r="52" spans="1:2">
      <c r="A52" s="24">
        <v>1964</v>
      </c>
      <c r="B52" s="24">
        <v>31</v>
      </c>
    </row>
    <row r="53" spans="1:2">
      <c r="A53" s="24">
        <v>1965</v>
      </c>
      <c r="B53" s="24">
        <v>31.5</v>
      </c>
    </row>
    <row r="54" spans="1:2">
      <c r="A54" s="24">
        <v>1966</v>
      </c>
      <c r="B54" s="24">
        <v>32.4</v>
      </c>
    </row>
    <row r="55" spans="1:2">
      <c r="A55" s="24">
        <v>1967</v>
      </c>
      <c r="B55" s="24">
        <v>33.4</v>
      </c>
    </row>
    <row r="56" spans="1:2">
      <c r="A56" s="24">
        <v>1968</v>
      </c>
      <c r="B56" s="24">
        <v>34.799999999999997</v>
      </c>
    </row>
    <row r="57" spans="1:2">
      <c r="A57" s="24">
        <v>1969</v>
      </c>
      <c r="B57" s="24">
        <v>36.700000000000003</v>
      </c>
    </row>
    <row r="58" spans="1:2">
      <c r="A58" s="24">
        <v>1970</v>
      </c>
      <c r="B58" s="24">
        <v>38.799999999999997</v>
      </c>
    </row>
    <row r="59" spans="1:2">
      <c r="A59" s="24">
        <v>1971</v>
      </c>
      <c r="B59" s="24">
        <v>40.5</v>
      </c>
    </row>
    <row r="60" spans="1:2">
      <c r="A60" s="24">
        <v>1972</v>
      </c>
      <c r="B60" s="24">
        <v>41.8</v>
      </c>
    </row>
    <row r="61" spans="1:2">
      <c r="A61" s="24">
        <v>1973</v>
      </c>
      <c r="B61" s="24">
        <v>44.4</v>
      </c>
    </row>
    <row r="62" spans="1:2">
      <c r="A62" s="24">
        <v>1974</v>
      </c>
      <c r="B62" s="24">
        <v>49.3</v>
      </c>
    </row>
    <row r="63" spans="1:2">
      <c r="A63" s="24">
        <v>1975</v>
      </c>
      <c r="B63" s="24">
        <v>53.8</v>
      </c>
    </row>
    <row r="64" spans="1:2">
      <c r="A64" s="24">
        <v>1976</v>
      </c>
      <c r="B64" s="24">
        <v>56.9</v>
      </c>
    </row>
    <row r="65" spans="1:2">
      <c r="A65" s="24">
        <v>1977</v>
      </c>
      <c r="B65" s="24">
        <v>60.6</v>
      </c>
    </row>
    <row r="66" spans="1:2">
      <c r="A66" s="24">
        <v>1978</v>
      </c>
      <c r="B66" s="24">
        <v>65.2</v>
      </c>
    </row>
    <row r="67" spans="1:2">
      <c r="A67" s="24">
        <v>1979</v>
      </c>
      <c r="B67" s="24">
        <v>72.599999999999994</v>
      </c>
    </row>
    <row r="68" spans="1:2">
      <c r="A68" s="24">
        <v>1980</v>
      </c>
      <c r="B68" s="24">
        <v>82.4</v>
      </c>
    </row>
    <row r="69" spans="1:2">
      <c r="A69" s="24">
        <v>1981</v>
      </c>
      <c r="B69" s="24">
        <v>90.9</v>
      </c>
    </row>
    <row r="70" spans="1:2">
      <c r="A70" s="24">
        <v>1982</v>
      </c>
      <c r="B70" s="24">
        <v>96.5</v>
      </c>
    </row>
    <row r="71" spans="1:2">
      <c r="A71" s="24">
        <v>1983</v>
      </c>
      <c r="B71" s="24">
        <v>99.6</v>
      </c>
    </row>
    <row r="72" spans="1:2">
      <c r="A72" s="24">
        <v>1984</v>
      </c>
      <c r="B72" s="24">
        <v>103.9</v>
      </c>
    </row>
    <row r="73" spans="1:2">
      <c r="A73" s="24">
        <v>1985</v>
      </c>
      <c r="B73" s="24">
        <v>107.6</v>
      </c>
    </row>
    <row r="74" spans="1:2">
      <c r="A74" s="24">
        <v>1986</v>
      </c>
      <c r="B74" s="24">
        <v>109.6</v>
      </c>
    </row>
    <row r="75" spans="1:2">
      <c r="A75" s="24">
        <v>1987</v>
      </c>
      <c r="B75" s="24">
        <v>113.6</v>
      </c>
    </row>
    <row r="76" spans="1:2">
      <c r="A76" s="24">
        <v>1988</v>
      </c>
      <c r="B76" s="24">
        <v>118.3</v>
      </c>
    </row>
    <row r="77" spans="1:2">
      <c r="A77" s="24">
        <v>1989</v>
      </c>
      <c r="B77" s="24">
        <v>124</v>
      </c>
    </row>
    <row r="78" spans="1:2">
      <c r="A78" s="24">
        <v>1990</v>
      </c>
      <c r="B78" s="24">
        <v>130.69999999999999</v>
      </c>
    </row>
    <row r="79" spans="1:2">
      <c r="A79" s="24">
        <v>1991</v>
      </c>
      <c r="B79" s="24">
        <v>136.19999999999999</v>
      </c>
    </row>
    <row r="80" spans="1:2">
      <c r="A80" s="24">
        <v>1992</v>
      </c>
      <c r="B80" s="24">
        <v>140.30000000000001</v>
      </c>
    </row>
    <row r="81" spans="1:2">
      <c r="A81" s="24">
        <v>1993</v>
      </c>
      <c r="B81" s="24">
        <v>144.5</v>
      </c>
    </row>
    <row r="82" spans="1:2">
      <c r="A82" s="24">
        <v>1994</v>
      </c>
      <c r="B82" s="24">
        <v>148.19999999999999</v>
      </c>
    </row>
    <row r="83" spans="1:2">
      <c r="A83" s="24">
        <v>1995</v>
      </c>
      <c r="B83" s="24">
        <v>152.4</v>
      </c>
    </row>
    <row r="84" spans="1:2">
      <c r="A84" s="24">
        <v>1996</v>
      </c>
      <c r="B84" s="24">
        <v>156.9</v>
      </c>
    </row>
    <row r="85" spans="1:2">
      <c r="A85" s="24">
        <v>1997</v>
      </c>
      <c r="B85" s="24">
        <v>160.5</v>
      </c>
    </row>
    <row r="86" spans="1:2">
      <c r="A86" s="24">
        <v>1998</v>
      </c>
      <c r="B86" s="24">
        <v>163</v>
      </c>
    </row>
    <row r="87" spans="1:2">
      <c r="A87" s="24">
        <v>1999</v>
      </c>
      <c r="B87" s="24">
        <v>166.6</v>
      </c>
    </row>
    <row r="88" spans="1:2">
      <c r="A88" s="24">
        <v>2000</v>
      </c>
      <c r="B88" s="24">
        <v>172.2</v>
      </c>
    </row>
    <row r="89" spans="1:2">
      <c r="A89" s="24">
        <v>2001</v>
      </c>
      <c r="B89" s="24">
        <v>177.1</v>
      </c>
    </row>
    <row r="90" spans="1:2">
      <c r="A90" s="24">
        <v>2002</v>
      </c>
      <c r="B90" s="24">
        <v>179.88</v>
      </c>
    </row>
    <row r="91" spans="1:2">
      <c r="A91" s="24">
        <v>2003</v>
      </c>
      <c r="B91" s="24">
        <v>183.96</v>
      </c>
    </row>
    <row r="92" spans="1:2">
      <c r="A92" s="24">
        <v>2004</v>
      </c>
      <c r="B92" s="24">
        <v>188.9</v>
      </c>
    </row>
    <row r="93" spans="1:2">
      <c r="A93" s="24">
        <v>2005</v>
      </c>
      <c r="B93" s="24">
        <v>195.3</v>
      </c>
    </row>
    <row r="94" spans="1:2">
      <c r="A94" s="24">
        <v>2006</v>
      </c>
      <c r="B94" s="24">
        <v>201.6</v>
      </c>
    </row>
    <row r="95" spans="1:2">
      <c r="A95" s="24">
        <v>2007</v>
      </c>
      <c r="B95" s="24">
        <v>207.34200000000001</v>
      </c>
    </row>
    <row r="96" spans="1:2">
      <c r="A96" s="24">
        <v>2008</v>
      </c>
      <c r="B96" s="24">
        <v>215.303</v>
      </c>
    </row>
    <row r="97" spans="1:2">
      <c r="A97" s="24">
        <v>2009</v>
      </c>
      <c r="B97" s="24">
        <v>214.53700000000001</v>
      </c>
    </row>
    <row r="98" spans="1:2">
      <c r="A98" s="24">
        <v>2010</v>
      </c>
      <c r="B98" s="24">
        <v>218.05600000000001</v>
      </c>
    </row>
    <row r="99" spans="1:2">
      <c r="A99" s="24">
        <v>2011</v>
      </c>
      <c r="B99" s="24">
        <v>224.93899999999999</v>
      </c>
    </row>
    <row r="100" spans="1:2">
      <c r="A100" s="24">
        <v>2012</v>
      </c>
      <c r="B100" s="24">
        <v>229.59399999999999</v>
      </c>
    </row>
    <row r="101" spans="1:2">
      <c r="A101" s="24">
        <v>2013</v>
      </c>
      <c r="B101" s="24">
        <v>232.95699999999999</v>
      </c>
    </row>
    <row r="102" spans="1:2">
      <c r="A102" s="24">
        <v>2014</v>
      </c>
      <c r="B102" s="24">
        <v>236.73599999999999</v>
      </c>
    </row>
    <row r="103" spans="1:2">
      <c r="A103" s="24">
        <v>2015</v>
      </c>
      <c r="B103" s="24">
        <v>237.017</v>
      </c>
    </row>
    <row r="104" spans="1:2">
      <c r="A104" s="24">
        <v>2016</v>
      </c>
      <c r="B104" s="24">
        <v>240.00800000000001</v>
      </c>
    </row>
    <row r="105" spans="1:2">
      <c r="A105" s="24">
        <v>2017</v>
      </c>
      <c r="B105" s="24">
        <v>245.12</v>
      </c>
    </row>
    <row r="106" spans="1:2">
      <c r="A106" s="24">
        <v>2018</v>
      </c>
      <c r="B106" s="24">
        <v>251.107</v>
      </c>
    </row>
    <row r="107" spans="1:2">
      <c r="A107" s="24">
        <v>2019</v>
      </c>
      <c r="B107" s="24"/>
    </row>
  </sheetData>
  <sortState xmlns:xlrd2="http://schemas.microsoft.com/office/spreadsheetml/2017/richdata2" ref="A1:B108">
    <sortCondition ref="A1:A108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8F5D-A445-0146-9E40-C76770A5B303}">
  <dimension ref="A1:D75"/>
  <sheetViews>
    <sheetView topLeftCell="A32" workbookViewId="0">
      <selection activeCell="F15" sqref="F15"/>
    </sheetView>
  </sheetViews>
  <sheetFormatPr baseColWidth="10" defaultRowHeight="20"/>
  <sheetData>
    <row r="1" spans="1:4">
      <c r="A1" s="79" t="s">
        <v>45</v>
      </c>
      <c r="B1" s="79" t="s">
        <v>2</v>
      </c>
      <c r="C1" s="79" t="s">
        <v>46</v>
      </c>
      <c r="D1" s="79" t="s">
        <v>47</v>
      </c>
    </row>
    <row r="2" spans="1:4">
      <c r="A2" s="45" t="s">
        <v>48</v>
      </c>
      <c r="B2" s="45">
        <v>1980</v>
      </c>
      <c r="C2" s="45">
        <v>263454.31</v>
      </c>
      <c r="D2" s="45">
        <v>263454.31</v>
      </c>
    </row>
    <row r="3" spans="1:4">
      <c r="A3" s="45" t="s">
        <v>48</v>
      </c>
      <c r="B3" s="45">
        <v>1981</v>
      </c>
      <c r="C3" s="45">
        <v>261202.09</v>
      </c>
      <c r="D3" s="45">
        <v>261202.09</v>
      </c>
    </row>
    <row r="4" spans="1:4">
      <c r="A4" s="45" t="s">
        <v>48</v>
      </c>
      <c r="B4" s="45">
        <v>1982</v>
      </c>
      <c r="C4" s="45">
        <v>257914</v>
      </c>
      <c r="D4" s="45">
        <v>257914</v>
      </c>
    </row>
    <row r="5" spans="1:4">
      <c r="A5" s="45" t="s">
        <v>48</v>
      </c>
      <c r="B5" s="45">
        <v>1983</v>
      </c>
      <c r="C5" s="45">
        <v>262207.19</v>
      </c>
      <c r="D5" s="45">
        <v>262207.19</v>
      </c>
    </row>
    <row r="6" spans="1:4">
      <c r="A6" s="45" t="s">
        <v>48</v>
      </c>
      <c r="B6" s="45">
        <v>1984</v>
      </c>
      <c r="C6" s="45">
        <v>271544.5</v>
      </c>
      <c r="D6" s="45">
        <v>271544.5</v>
      </c>
    </row>
    <row r="7" spans="1:4">
      <c r="A7" s="45" t="s">
        <v>48</v>
      </c>
      <c r="B7" s="45">
        <v>1985</v>
      </c>
      <c r="C7" s="45">
        <v>277675.09000000003</v>
      </c>
      <c r="D7" s="45">
        <v>277675.09000000003</v>
      </c>
    </row>
    <row r="8" spans="1:4">
      <c r="A8" s="45" t="s">
        <v>48</v>
      </c>
      <c r="B8" s="45">
        <v>1986</v>
      </c>
      <c r="C8" s="45">
        <v>294103.19</v>
      </c>
      <c r="D8" s="45">
        <v>294103.19</v>
      </c>
    </row>
    <row r="9" spans="1:4">
      <c r="A9" s="45" t="s">
        <v>48</v>
      </c>
      <c r="B9" s="45">
        <v>1987</v>
      </c>
      <c r="C9" s="45">
        <v>301866.19</v>
      </c>
      <c r="D9" s="45">
        <v>301866.19</v>
      </c>
    </row>
    <row r="10" spans="1:4">
      <c r="A10" s="45" t="s">
        <v>48</v>
      </c>
      <c r="B10" s="45">
        <v>1988</v>
      </c>
      <c r="C10" s="45">
        <v>308536.59000000003</v>
      </c>
      <c r="D10" s="45">
        <v>308536.59000000003</v>
      </c>
    </row>
    <row r="11" spans="1:4">
      <c r="A11" s="45" t="s">
        <v>48</v>
      </c>
      <c r="B11" s="45">
        <v>1989</v>
      </c>
      <c r="C11" s="45">
        <v>316661.40999999997</v>
      </c>
      <c r="D11" s="45">
        <v>316661.40999999997</v>
      </c>
    </row>
    <row r="12" spans="1:4">
      <c r="A12" s="45" t="s">
        <v>48</v>
      </c>
      <c r="B12" s="45">
        <v>1990</v>
      </c>
      <c r="C12" s="45">
        <v>310654.5</v>
      </c>
      <c r="D12" s="45">
        <v>310654.5</v>
      </c>
    </row>
    <row r="13" spans="1:4">
      <c r="A13" s="45" t="s">
        <v>48</v>
      </c>
      <c r="B13" s="45">
        <v>1991</v>
      </c>
      <c r="C13" s="45">
        <v>304640.90999999997</v>
      </c>
      <c r="D13" s="45">
        <v>304640.81</v>
      </c>
    </row>
    <row r="14" spans="1:4">
      <c r="A14" s="45" t="s">
        <v>48</v>
      </c>
      <c r="B14" s="45">
        <v>1992</v>
      </c>
      <c r="C14" s="45">
        <v>293133.90999999997</v>
      </c>
      <c r="D14" s="45">
        <v>293133.90999999997</v>
      </c>
    </row>
    <row r="15" spans="1:4">
      <c r="A15" s="45" t="s">
        <v>48</v>
      </c>
      <c r="B15" s="45">
        <v>1993</v>
      </c>
      <c r="C15" s="45">
        <v>277680.19</v>
      </c>
      <c r="D15" s="45">
        <v>277680.19</v>
      </c>
    </row>
    <row r="16" spans="1:4">
      <c r="A16" s="45" t="s">
        <v>48</v>
      </c>
      <c r="B16" s="45">
        <v>1994</v>
      </c>
      <c r="C16" s="45">
        <v>294381.09000000003</v>
      </c>
      <c r="D16" s="45">
        <v>294381</v>
      </c>
    </row>
    <row r="17" spans="1:4">
      <c r="A17" s="45" t="s">
        <v>48</v>
      </c>
      <c r="B17" s="45">
        <v>1995</v>
      </c>
      <c r="C17" s="45">
        <v>312695.5</v>
      </c>
      <c r="D17" s="45">
        <v>312695.5</v>
      </c>
    </row>
    <row r="18" spans="1:4">
      <c r="A18" s="45" t="s">
        <v>48</v>
      </c>
      <c r="B18" s="45">
        <v>1996</v>
      </c>
      <c r="C18" s="45">
        <v>320526.40999999997</v>
      </c>
      <c r="D18" s="45">
        <v>320526.40999999997</v>
      </c>
    </row>
    <row r="19" spans="1:4">
      <c r="A19" s="45" t="s">
        <v>48</v>
      </c>
      <c r="B19" s="45">
        <v>1997</v>
      </c>
      <c r="C19" s="45">
        <v>328735.19</v>
      </c>
      <c r="D19" s="45">
        <v>328735.19</v>
      </c>
    </row>
    <row r="20" spans="1:4">
      <c r="A20" s="45" t="s">
        <v>48</v>
      </c>
      <c r="B20" s="45">
        <v>1998</v>
      </c>
      <c r="C20" s="45">
        <v>349833.59</v>
      </c>
      <c r="D20" s="45">
        <v>349833.59</v>
      </c>
    </row>
    <row r="21" spans="1:4">
      <c r="A21" s="45" t="s">
        <v>48</v>
      </c>
      <c r="B21" s="45">
        <v>1999</v>
      </c>
      <c r="C21" s="45">
        <v>363580.41</v>
      </c>
      <c r="D21" s="45">
        <v>363580.41</v>
      </c>
    </row>
    <row r="22" spans="1:4">
      <c r="A22" s="45" t="s">
        <v>48</v>
      </c>
      <c r="B22" s="45">
        <v>2000</v>
      </c>
      <c r="C22" s="45">
        <v>380066.81</v>
      </c>
      <c r="D22" s="45">
        <v>380066.81</v>
      </c>
    </row>
    <row r="23" spans="1:4">
      <c r="A23" s="45" t="s">
        <v>48</v>
      </c>
      <c r="B23" s="45">
        <v>2001</v>
      </c>
      <c r="C23" s="45">
        <v>381461.5</v>
      </c>
      <c r="D23" s="45">
        <v>381461.5</v>
      </c>
    </row>
    <row r="24" spans="1:4">
      <c r="A24" s="45" t="s">
        <v>48</v>
      </c>
      <c r="B24" s="45">
        <v>2002</v>
      </c>
      <c r="C24" s="45">
        <v>385904.09</v>
      </c>
      <c r="D24" s="45">
        <v>385904.09</v>
      </c>
    </row>
    <row r="25" spans="1:4">
      <c r="A25" s="45" t="s">
        <v>48</v>
      </c>
      <c r="B25" s="45">
        <v>2003</v>
      </c>
      <c r="C25" s="45">
        <v>405207.59</v>
      </c>
      <c r="D25" s="45">
        <v>405207.59</v>
      </c>
    </row>
    <row r="26" spans="1:4">
      <c r="A26" s="45" t="s">
        <v>48</v>
      </c>
      <c r="B26" s="45">
        <v>2004</v>
      </c>
      <c r="C26" s="45">
        <v>417076.81</v>
      </c>
      <c r="D26" s="45">
        <v>417076.81</v>
      </c>
    </row>
    <row r="27" spans="1:4">
      <c r="A27" s="45" t="s">
        <v>48</v>
      </c>
      <c r="B27" s="45">
        <v>2005</v>
      </c>
      <c r="C27" s="45">
        <v>429832.91</v>
      </c>
      <c r="D27" s="45">
        <v>429832.91</v>
      </c>
    </row>
    <row r="28" spans="1:4">
      <c r="A28" s="45" t="s">
        <v>48</v>
      </c>
      <c r="B28" s="45">
        <v>2006</v>
      </c>
      <c r="C28" s="45">
        <v>454797.81</v>
      </c>
      <c r="D28" s="45">
        <v>454797.81</v>
      </c>
    </row>
    <row r="29" spans="1:4">
      <c r="A29" s="45" t="s">
        <v>48</v>
      </c>
      <c r="B29" s="45">
        <v>2007</v>
      </c>
      <c r="C29" s="45">
        <v>466195.19</v>
      </c>
      <c r="D29" s="45">
        <v>466195.19</v>
      </c>
    </row>
    <row r="30" spans="1:4">
      <c r="A30" s="45" t="s">
        <v>48</v>
      </c>
      <c r="B30" s="45">
        <v>2008</v>
      </c>
      <c r="C30" s="45">
        <v>468515.59</v>
      </c>
      <c r="D30" s="45">
        <v>468515.59</v>
      </c>
    </row>
    <row r="31" spans="1:4">
      <c r="A31" s="45" t="s">
        <v>48</v>
      </c>
      <c r="B31" s="45">
        <v>2009</v>
      </c>
      <c r="C31" s="45">
        <v>432927.69</v>
      </c>
      <c r="D31" s="45">
        <v>432927.69</v>
      </c>
    </row>
    <row r="32" spans="1:4">
      <c r="A32" s="45" t="s">
        <v>48</v>
      </c>
      <c r="B32" s="45">
        <v>2010</v>
      </c>
      <c r="C32" s="45">
        <v>454132.69</v>
      </c>
      <c r="D32" s="45">
        <v>454132.69</v>
      </c>
    </row>
    <row r="33" spans="1:4">
      <c r="A33" s="45" t="s">
        <v>48</v>
      </c>
      <c r="B33" s="45">
        <v>2011</v>
      </c>
      <c r="C33" s="45">
        <v>455583.09</v>
      </c>
      <c r="D33" s="45">
        <v>455583.09</v>
      </c>
    </row>
    <row r="34" spans="1:4">
      <c r="A34" s="45" t="s">
        <v>48</v>
      </c>
      <c r="B34" s="45">
        <v>2012</v>
      </c>
      <c r="C34" s="45">
        <v>454356.31</v>
      </c>
      <c r="D34" s="45">
        <v>454356.41</v>
      </c>
    </row>
    <row r="35" spans="1:4">
      <c r="A35" s="45" t="s">
        <v>48</v>
      </c>
      <c r="B35" s="45">
        <v>2013</v>
      </c>
      <c r="C35" s="45">
        <v>458775.41</v>
      </c>
      <c r="D35" s="45">
        <v>458775.41</v>
      </c>
    </row>
    <row r="36" spans="1:4">
      <c r="A36" s="45" t="s">
        <v>48</v>
      </c>
      <c r="B36" s="45">
        <v>2014</v>
      </c>
      <c r="C36" s="45">
        <v>475011.81</v>
      </c>
      <c r="D36" s="45">
        <v>475011.81</v>
      </c>
    </row>
    <row r="37" spans="1:4">
      <c r="A37" s="45" t="s">
        <v>48</v>
      </c>
      <c r="B37" s="45">
        <v>2015</v>
      </c>
      <c r="C37" s="45">
        <v>497268.59</v>
      </c>
      <c r="D37" s="45">
        <v>497268.59</v>
      </c>
    </row>
    <row r="38" spans="1:4">
      <c r="A38" s="45" t="s">
        <v>48</v>
      </c>
      <c r="B38" s="45">
        <v>2016</v>
      </c>
      <c r="C38" s="45">
        <v>507191.19</v>
      </c>
      <c r="D38" s="45">
        <v>507191.19</v>
      </c>
    </row>
    <row r="39" spans="1:4">
      <c r="A39" s="45" t="s">
        <v>49</v>
      </c>
      <c r="B39" s="45">
        <v>1980</v>
      </c>
      <c r="C39" s="45">
        <v>3275185.5</v>
      </c>
      <c r="D39" s="45">
        <v>2729107</v>
      </c>
    </row>
    <row r="40" spans="1:4">
      <c r="A40" s="45" t="s">
        <v>49</v>
      </c>
      <c r="B40" s="45">
        <v>1981</v>
      </c>
      <c r="C40" s="45">
        <v>3372239.8</v>
      </c>
      <c r="D40" s="45">
        <v>2835996.5</v>
      </c>
    </row>
    <row r="41" spans="1:4">
      <c r="A41" s="45" t="s">
        <v>49</v>
      </c>
      <c r="B41" s="45">
        <v>1982</v>
      </c>
      <c r="C41" s="45">
        <v>4022561.8</v>
      </c>
      <c r="D41" s="45">
        <v>3664569.3</v>
      </c>
    </row>
    <row r="42" spans="1:4">
      <c r="A42" s="45" t="s">
        <v>49</v>
      </c>
      <c r="B42" s="45">
        <v>1983</v>
      </c>
      <c r="C42" s="45">
        <v>4325556</v>
      </c>
      <c r="D42" s="45">
        <v>3935121.8</v>
      </c>
    </row>
    <row r="43" spans="1:4">
      <c r="A43" s="45" t="s">
        <v>49</v>
      </c>
      <c r="B43" s="45">
        <v>1984</v>
      </c>
      <c r="C43" s="45">
        <v>5287310.5</v>
      </c>
      <c r="D43" s="45">
        <v>5096482</v>
      </c>
    </row>
    <row r="44" spans="1:4">
      <c r="A44" s="45" t="s">
        <v>49</v>
      </c>
      <c r="B44" s="45">
        <v>1985</v>
      </c>
      <c r="C44" s="45">
        <v>5171083.5</v>
      </c>
      <c r="D44" s="45">
        <v>5033590.5</v>
      </c>
    </row>
    <row r="45" spans="1:4">
      <c r="A45" s="45" t="s">
        <v>49</v>
      </c>
      <c r="B45" s="45">
        <v>1986</v>
      </c>
      <c r="C45" s="45">
        <v>5104491</v>
      </c>
      <c r="D45" s="45">
        <v>4999109</v>
      </c>
    </row>
    <row r="46" spans="1:4">
      <c r="A46" s="45" t="s">
        <v>49</v>
      </c>
      <c r="B46" s="45">
        <v>1987</v>
      </c>
      <c r="C46" s="45">
        <v>5437936</v>
      </c>
      <c r="D46" s="45">
        <v>5156645.5</v>
      </c>
    </row>
    <row r="47" spans="1:4">
      <c r="A47" s="45" t="s">
        <v>49</v>
      </c>
      <c r="B47" s="45">
        <v>1988</v>
      </c>
      <c r="C47" s="45">
        <v>6212406.5</v>
      </c>
      <c r="D47" s="45">
        <v>5705277.5</v>
      </c>
    </row>
    <row r="48" spans="1:4">
      <c r="A48" s="45" t="s">
        <v>49</v>
      </c>
      <c r="B48" s="45">
        <v>1989</v>
      </c>
      <c r="C48" s="45">
        <v>5888725.5</v>
      </c>
      <c r="D48" s="45">
        <v>5019334.5</v>
      </c>
    </row>
    <row r="49" spans="1:4">
      <c r="A49" s="45" t="s">
        <v>49</v>
      </c>
      <c r="B49" s="45">
        <v>1990</v>
      </c>
      <c r="C49" s="45">
        <v>4479273</v>
      </c>
      <c r="D49" s="45">
        <v>3495589.3</v>
      </c>
    </row>
    <row r="50" spans="1:4">
      <c r="A50" s="45" t="s">
        <v>49</v>
      </c>
      <c r="B50" s="45">
        <v>1991</v>
      </c>
      <c r="C50" s="45">
        <v>4588287.5</v>
      </c>
      <c r="D50" s="45">
        <v>3020181.5</v>
      </c>
    </row>
    <row r="51" spans="1:4">
      <c r="A51" s="45" t="s">
        <v>49</v>
      </c>
      <c r="B51" s="45">
        <v>1992</v>
      </c>
      <c r="C51" s="45">
        <v>4335328.5</v>
      </c>
      <c r="D51" s="45">
        <v>2837429.8</v>
      </c>
    </row>
    <row r="52" spans="1:4">
      <c r="A52" s="45" t="s">
        <v>49</v>
      </c>
      <c r="B52" s="45">
        <v>1993</v>
      </c>
      <c r="C52" s="45">
        <v>4817852</v>
      </c>
      <c r="D52" s="45">
        <v>3384033.5</v>
      </c>
    </row>
    <row r="53" spans="1:4">
      <c r="A53" s="45" t="s">
        <v>49</v>
      </c>
      <c r="B53" s="45">
        <v>1994</v>
      </c>
      <c r="C53" s="45">
        <v>6837488</v>
      </c>
      <c r="D53" s="45">
        <v>5497263.5</v>
      </c>
    </row>
    <row r="54" spans="1:4">
      <c r="A54" s="45" t="s">
        <v>49</v>
      </c>
      <c r="B54" s="45">
        <v>1995</v>
      </c>
      <c r="C54" s="45">
        <v>7915000</v>
      </c>
      <c r="D54" s="45">
        <v>6970831.5</v>
      </c>
    </row>
    <row r="55" spans="1:4">
      <c r="A55" s="45" t="s">
        <v>49</v>
      </c>
      <c r="B55" s="45">
        <v>1996</v>
      </c>
      <c r="C55" s="45">
        <v>6972226</v>
      </c>
      <c r="D55" s="45">
        <v>5945127.5</v>
      </c>
    </row>
    <row r="56" spans="1:4">
      <c r="A56" s="45" t="s">
        <v>49</v>
      </c>
      <c r="B56" s="45">
        <v>1997</v>
      </c>
      <c r="C56" s="45">
        <v>7669559</v>
      </c>
      <c r="D56" s="45">
        <v>6857255.5</v>
      </c>
    </row>
    <row r="57" spans="1:4">
      <c r="A57" s="45" t="s">
        <v>49</v>
      </c>
      <c r="B57" s="45">
        <v>1998</v>
      </c>
      <c r="C57" s="45">
        <v>7982222</v>
      </c>
      <c r="D57" s="45">
        <v>7143336</v>
      </c>
    </row>
    <row r="58" spans="1:4">
      <c r="A58" s="45" t="s">
        <v>49</v>
      </c>
      <c r="B58" s="45">
        <v>1999</v>
      </c>
      <c r="C58" s="45">
        <v>8646834</v>
      </c>
      <c r="D58" s="45">
        <v>7930604</v>
      </c>
    </row>
    <row r="59" spans="1:4">
      <c r="A59" s="45" t="s">
        <v>49</v>
      </c>
      <c r="B59" s="45">
        <v>2000</v>
      </c>
      <c r="C59" s="45">
        <v>5461070.5</v>
      </c>
      <c r="D59" s="45">
        <v>5379648.5</v>
      </c>
    </row>
    <row r="60" spans="1:4">
      <c r="A60" s="45" t="s">
        <v>49</v>
      </c>
      <c r="B60" s="45">
        <v>2001</v>
      </c>
      <c r="C60" s="45">
        <v>4945709.5</v>
      </c>
      <c r="D60" s="45">
        <v>4765142</v>
      </c>
    </row>
    <row r="61" spans="1:4">
      <c r="A61" s="45" t="s">
        <v>49</v>
      </c>
      <c r="B61" s="45">
        <v>2002</v>
      </c>
      <c r="C61" s="45">
        <v>5139701</v>
      </c>
      <c r="D61" s="45">
        <v>5019308</v>
      </c>
    </row>
    <row r="62" spans="1:4">
      <c r="A62" s="45" t="s">
        <v>49</v>
      </c>
      <c r="B62" s="45">
        <v>2003</v>
      </c>
      <c r="C62" s="45">
        <v>6296146</v>
      </c>
      <c r="D62" s="45">
        <v>6284429.5</v>
      </c>
    </row>
    <row r="63" spans="1:4">
      <c r="A63" s="45" t="s">
        <v>49</v>
      </c>
      <c r="B63" s="45">
        <v>2004</v>
      </c>
      <c r="C63" s="45">
        <v>7302138</v>
      </c>
      <c r="D63" s="45">
        <v>6790045.5</v>
      </c>
    </row>
    <row r="64" spans="1:4">
      <c r="A64" s="45" t="s">
        <v>49</v>
      </c>
      <c r="B64" s="45">
        <v>2005</v>
      </c>
      <c r="C64" s="45">
        <v>9397397</v>
      </c>
      <c r="D64" s="45">
        <v>8178478.5</v>
      </c>
    </row>
    <row r="65" spans="1:4">
      <c r="A65" s="45" t="s">
        <v>49</v>
      </c>
      <c r="B65" s="45">
        <v>2006</v>
      </c>
      <c r="C65" s="45">
        <v>11646254</v>
      </c>
      <c r="D65" s="45">
        <v>9811451</v>
      </c>
    </row>
    <row r="66" spans="1:4">
      <c r="A66" s="45" t="s">
        <v>49</v>
      </c>
      <c r="B66" s="45">
        <v>2007</v>
      </c>
      <c r="C66" s="45">
        <v>12303911</v>
      </c>
      <c r="D66" s="45">
        <v>9596580</v>
      </c>
    </row>
    <row r="67" spans="1:4">
      <c r="A67" s="45" t="s">
        <v>49</v>
      </c>
      <c r="B67" s="45">
        <v>2008</v>
      </c>
      <c r="C67" s="45">
        <v>12002643</v>
      </c>
      <c r="D67" s="45">
        <v>9147064</v>
      </c>
    </row>
    <row r="68" spans="1:4">
      <c r="A68" s="45" t="s">
        <v>49</v>
      </c>
      <c r="B68" s="45">
        <v>2009</v>
      </c>
      <c r="C68" s="45">
        <v>8686273</v>
      </c>
      <c r="D68" s="45">
        <v>6392981</v>
      </c>
    </row>
    <row r="69" spans="1:4">
      <c r="A69" s="45" t="s">
        <v>49</v>
      </c>
      <c r="B69" s="45">
        <v>2010</v>
      </c>
      <c r="C69" s="45">
        <v>11283604</v>
      </c>
      <c r="D69" s="45">
        <v>8340409</v>
      </c>
    </row>
    <row r="70" spans="1:4">
      <c r="A70" s="45" t="s">
        <v>49</v>
      </c>
      <c r="B70" s="45">
        <v>2011</v>
      </c>
      <c r="C70" s="45">
        <v>10267671</v>
      </c>
      <c r="D70" s="45">
        <v>7794066.5</v>
      </c>
    </row>
    <row r="71" spans="1:4">
      <c r="A71" s="45" t="s">
        <v>49</v>
      </c>
      <c r="B71" s="45">
        <v>2012</v>
      </c>
      <c r="C71" s="45">
        <v>9551079</v>
      </c>
      <c r="D71" s="45">
        <v>6916016.5</v>
      </c>
    </row>
    <row r="72" spans="1:4">
      <c r="A72" s="45" t="s">
        <v>49</v>
      </c>
      <c r="B72" s="45">
        <v>2013</v>
      </c>
      <c r="C72" s="45">
        <v>10058685</v>
      </c>
      <c r="D72" s="45">
        <v>7044579</v>
      </c>
    </row>
    <row r="73" spans="1:4">
      <c r="A73" s="45" t="s">
        <v>49</v>
      </c>
      <c r="B73" s="45">
        <v>2014</v>
      </c>
      <c r="C73" s="45">
        <v>14191089</v>
      </c>
      <c r="D73" s="45">
        <v>8521288</v>
      </c>
    </row>
    <row r="74" spans="1:4">
      <c r="A74" s="45" t="s">
        <v>49</v>
      </c>
      <c r="B74" s="45">
        <v>2015</v>
      </c>
      <c r="C74" s="45">
        <v>14133756</v>
      </c>
      <c r="D74" s="45">
        <v>8709898</v>
      </c>
    </row>
    <row r="75" spans="1:4">
      <c r="A75" s="45" t="s">
        <v>49</v>
      </c>
      <c r="B75" s="45">
        <v>2016</v>
      </c>
      <c r="C75" s="45">
        <v>13460775</v>
      </c>
      <c r="D75" s="45">
        <v>7846051.5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4631-FF17-DD4B-972E-00EBB06E6591}">
  <dimension ref="A1:J310"/>
  <sheetViews>
    <sheetView topLeftCell="A54" zoomScale="50" workbookViewId="0">
      <selection activeCell="D105" sqref="D105"/>
    </sheetView>
  </sheetViews>
  <sheetFormatPr baseColWidth="10" defaultRowHeight="20"/>
  <sheetData>
    <row r="1" spans="1:10">
      <c r="A1" s="85" t="s">
        <v>0</v>
      </c>
      <c r="B1" s="85"/>
      <c r="C1" s="85"/>
      <c r="D1" s="85"/>
      <c r="E1" s="86" t="s">
        <v>6</v>
      </c>
      <c r="F1" s="86"/>
      <c r="G1" s="86"/>
      <c r="H1" s="87" t="s">
        <v>1</v>
      </c>
      <c r="I1" s="87"/>
      <c r="J1" s="87"/>
    </row>
    <row r="2" spans="1:10">
      <c r="A2" s="84" t="s">
        <v>2</v>
      </c>
      <c r="B2" s="84" t="s">
        <v>3</v>
      </c>
      <c r="C2" s="84" t="s">
        <v>4</v>
      </c>
      <c r="D2" s="84" t="s">
        <v>5</v>
      </c>
      <c r="E2" s="84" t="s">
        <v>3</v>
      </c>
      <c r="F2" s="84" t="s">
        <v>4</v>
      </c>
      <c r="G2" s="84" t="s">
        <v>5</v>
      </c>
      <c r="H2" s="84" t="s">
        <v>3</v>
      </c>
      <c r="I2" s="84" t="s">
        <v>4</v>
      </c>
      <c r="J2" s="84" t="s">
        <v>5</v>
      </c>
    </row>
    <row r="3" spans="1:10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0">
      <c r="A4" s="14">
        <v>1913</v>
      </c>
      <c r="B4" s="1" t="e">
        <f>'Pretax Calculation'!M3</f>
        <v>#NUM!</v>
      </c>
      <c r="C4" s="1" t="e">
        <f>'Pretax Calculation'!N3</f>
        <v>#NUM!</v>
      </c>
      <c r="D4" s="1" t="e">
        <f>'Pretax Calculation'!O3</f>
        <v>#NUM!</v>
      </c>
      <c r="E4" s="43">
        <v>0.75749999000000001</v>
      </c>
      <c r="F4" s="43">
        <v>0.1855</v>
      </c>
      <c r="G4" s="43">
        <v>5.7100001999999997E-2</v>
      </c>
      <c r="H4" s="2" t="e">
        <f>E4/B4-1</f>
        <v>#NUM!</v>
      </c>
      <c r="I4" s="2" t="e">
        <f>F4/C4-1</f>
        <v>#NUM!</v>
      </c>
      <c r="J4" s="2" t="e">
        <f>G4/D4-1</f>
        <v>#NUM!</v>
      </c>
    </row>
    <row r="5" spans="1:10">
      <c r="A5" s="14">
        <v>1914</v>
      </c>
      <c r="B5" s="1" t="e">
        <f>'Pretax Calculation'!M4</f>
        <v>#NUM!</v>
      </c>
      <c r="C5" s="1" t="e">
        <f>'Pretax Calculation'!N4</f>
        <v>#NUM!</v>
      </c>
      <c r="D5" s="1" t="e">
        <f>'Pretax Calculation'!O4</f>
        <v>#NUM!</v>
      </c>
      <c r="E5" s="43">
        <v>0.75739997999999997</v>
      </c>
      <c r="F5" s="43">
        <v>0.186</v>
      </c>
      <c r="G5" s="43">
        <v>5.6600000999999997E-2</v>
      </c>
      <c r="H5" s="2" t="e">
        <f t="shared" ref="H5:H68" si="0">E5/B5-1</f>
        <v>#NUM!</v>
      </c>
      <c r="I5" s="2" t="e">
        <f t="shared" ref="I5:I68" si="1">F5/C5-1</f>
        <v>#NUM!</v>
      </c>
      <c r="J5" s="2" t="e">
        <f t="shared" ref="J5:J68" si="2">G5/D5-1</f>
        <v>#NUM!</v>
      </c>
    </row>
    <row r="6" spans="1:10">
      <c r="A6" s="14">
        <v>1915</v>
      </c>
      <c r="B6" s="1" t="e">
        <f>'Pretax Calculation'!M5</f>
        <v>#NUM!</v>
      </c>
      <c r="C6" s="1" t="e">
        <f>'Pretax Calculation'!N5</f>
        <v>#NUM!</v>
      </c>
      <c r="D6" s="1" t="e">
        <f>'Pretax Calculation'!O5</f>
        <v>#NUM!</v>
      </c>
      <c r="E6" s="43">
        <v>0.75889998999999997</v>
      </c>
      <c r="F6" s="43">
        <v>0.18350000999999999</v>
      </c>
      <c r="G6" s="43">
        <v>5.7700001000000001E-2</v>
      </c>
      <c r="H6" s="2" t="e">
        <f t="shared" si="0"/>
        <v>#NUM!</v>
      </c>
      <c r="I6" s="2" t="e">
        <f t="shared" si="1"/>
        <v>#NUM!</v>
      </c>
      <c r="J6" s="2" t="e">
        <f t="shared" si="2"/>
        <v>#NUM!</v>
      </c>
    </row>
    <row r="7" spans="1:10">
      <c r="A7" s="14">
        <v>1916</v>
      </c>
      <c r="B7" s="1" t="e">
        <f>'Pretax Calculation'!M6</f>
        <v>#NUM!</v>
      </c>
      <c r="C7" s="1" t="e">
        <f>'Pretax Calculation'!N6</f>
        <v>#NUM!</v>
      </c>
      <c r="D7" s="1" t="e">
        <f>'Pretax Calculation'!O6</f>
        <v>#NUM!</v>
      </c>
      <c r="E7" s="43">
        <v>0.74900001000000005</v>
      </c>
      <c r="F7" s="43">
        <v>0.18340001</v>
      </c>
      <c r="G7" s="43">
        <v>6.7599996999999995E-2</v>
      </c>
      <c r="H7" s="2" t="e">
        <f t="shared" si="0"/>
        <v>#NUM!</v>
      </c>
      <c r="I7" s="2" t="e">
        <f t="shared" si="1"/>
        <v>#NUM!</v>
      </c>
      <c r="J7" s="2" t="e">
        <f t="shared" si="2"/>
        <v>#NUM!</v>
      </c>
    </row>
    <row r="8" spans="1:10">
      <c r="A8" s="14">
        <v>1917</v>
      </c>
      <c r="B8" s="1" t="e">
        <f>'Pretax Calculation'!M7</f>
        <v>#NUM!</v>
      </c>
      <c r="C8" s="1" t="e">
        <f>'Pretax Calculation'!N7</f>
        <v>#NUM!</v>
      </c>
      <c r="D8" s="1" t="e">
        <f>'Pretax Calculation'!O7</f>
        <v>#NUM!</v>
      </c>
      <c r="E8" s="43">
        <v>0.74349999</v>
      </c>
      <c r="F8" s="43">
        <v>0.18290000000000001</v>
      </c>
      <c r="G8" s="43">
        <v>7.3600001999999998E-2</v>
      </c>
      <c r="H8" s="2" t="e">
        <f t="shared" si="0"/>
        <v>#NUM!</v>
      </c>
      <c r="I8" s="2" t="e">
        <f t="shared" si="1"/>
        <v>#NUM!</v>
      </c>
      <c r="J8" s="2" t="e">
        <f t="shared" si="2"/>
        <v>#NUM!</v>
      </c>
    </row>
    <row r="9" spans="1:10">
      <c r="A9" s="14">
        <v>1918</v>
      </c>
      <c r="B9" s="1" t="e">
        <f>'Pretax Calculation'!M8</f>
        <v>#NUM!</v>
      </c>
      <c r="C9" s="1" t="e">
        <f>'Pretax Calculation'!N8</f>
        <v>#NUM!</v>
      </c>
      <c r="D9" s="1" t="e">
        <f>'Pretax Calculation'!O8</f>
        <v>#NUM!</v>
      </c>
      <c r="E9" s="43">
        <v>0.73839997999999996</v>
      </c>
      <c r="F9" s="43">
        <v>0.1837</v>
      </c>
      <c r="G9" s="43">
        <v>7.7899999999999997E-2</v>
      </c>
      <c r="H9" s="2" t="e">
        <f t="shared" si="0"/>
        <v>#NUM!</v>
      </c>
      <c r="I9" s="2" t="e">
        <f t="shared" si="1"/>
        <v>#NUM!</v>
      </c>
      <c r="J9" s="2" t="e">
        <f t="shared" si="2"/>
        <v>#NUM!</v>
      </c>
    </row>
    <row r="10" spans="1:10">
      <c r="A10" s="14">
        <v>1919</v>
      </c>
      <c r="B10" s="1" t="e">
        <f>'Pretax Calculation'!M9</f>
        <v>#NUM!</v>
      </c>
      <c r="C10" s="1" t="e">
        <f>'Pretax Calculation'!N9</f>
        <v>#NUM!</v>
      </c>
      <c r="D10" s="1" t="e">
        <f>'Pretax Calculation'!O9</f>
        <v>#NUM!</v>
      </c>
      <c r="E10" s="43">
        <v>0.74890000000000001</v>
      </c>
      <c r="F10" s="43">
        <v>0.18140000000000001</v>
      </c>
      <c r="G10" s="43">
        <v>6.9700002999999996E-2</v>
      </c>
      <c r="H10" s="2" t="e">
        <f t="shared" si="0"/>
        <v>#NUM!</v>
      </c>
      <c r="I10" s="2" t="e">
        <f t="shared" si="1"/>
        <v>#NUM!</v>
      </c>
      <c r="J10" s="2" t="e">
        <f t="shared" si="2"/>
        <v>#NUM!</v>
      </c>
    </row>
    <row r="11" spans="1:10">
      <c r="A11" s="14">
        <v>1920</v>
      </c>
      <c r="B11" s="1" t="e">
        <f>'Pretax Calculation'!M10</f>
        <v>#NUM!</v>
      </c>
      <c r="C11" s="1" t="e">
        <f>'Pretax Calculation'!N10</f>
        <v>#NUM!</v>
      </c>
      <c r="D11" s="1" t="e">
        <f>'Pretax Calculation'!O10</f>
        <v>#NUM!</v>
      </c>
      <c r="E11" s="43">
        <v>0.74669998999999998</v>
      </c>
      <c r="F11" s="43">
        <v>0.184</v>
      </c>
      <c r="G11" s="43">
        <v>6.9300002999999999E-2</v>
      </c>
      <c r="H11" s="2" t="e">
        <f t="shared" si="0"/>
        <v>#NUM!</v>
      </c>
      <c r="I11" s="2" t="e">
        <f t="shared" si="1"/>
        <v>#NUM!</v>
      </c>
      <c r="J11" s="2" t="e">
        <f t="shared" si="2"/>
        <v>#NUM!</v>
      </c>
    </row>
    <row r="12" spans="1:10">
      <c r="A12" s="14">
        <v>1921</v>
      </c>
      <c r="B12" s="1" t="e">
        <f>'Pretax Calculation'!M11</f>
        <v>#NUM!</v>
      </c>
      <c r="C12" s="1" t="e">
        <f>'Pretax Calculation'!N11</f>
        <v>#NUM!</v>
      </c>
      <c r="D12" s="1" t="e">
        <f>'Pretax Calculation'!O11</f>
        <v>#NUM!</v>
      </c>
      <c r="E12" s="43">
        <v>0.74980002999999995</v>
      </c>
      <c r="F12" s="43">
        <v>0.18459999999999999</v>
      </c>
      <c r="G12" s="43">
        <v>6.5499999000000003E-2</v>
      </c>
      <c r="H12" s="2" t="e">
        <f t="shared" si="0"/>
        <v>#NUM!</v>
      </c>
      <c r="I12" s="2" t="e">
        <f t="shared" si="1"/>
        <v>#NUM!</v>
      </c>
      <c r="J12" s="2" t="e">
        <f t="shared" si="2"/>
        <v>#NUM!</v>
      </c>
    </row>
    <row r="13" spans="1:10">
      <c r="A13" s="14">
        <v>1922</v>
      </c>
      <c r="B13" s="1" t="e">
        <f>'Pretax Calculation'!M12</f>
        <v>#NUM!</v>
      </c>
      <c r="C13" s="1" t="e">
        <f>'Pretax Calculation'!N12</f>
        <v>#NUM!</v>
      </c>
      <c r="D13" s="1" t="e">
        <f>'Pretax Calculation'!O12</f>
        <v>#NUM!</v>
      </c>
      <c r="E13" s="43">
        <v>0.74690002</v>
      </c>
      <c r="F13" s="43">
        <v>0.18479999999999999</v>
      </c>
      <c r="G13" s="43">
        <v>6.8199999999999997E-2</v>
      </c>
      <c r="H13" s="2" t="e">
        <f t="shared" si="0"/>
        <v>#NUM!</v>
      </c>
      <c r="I13" s="2" t="e">
        <f t="shared" si="1"/>
        <v>#NUM!</v>
      </c>
      <c r="J13" s="2" t="e">
        <f t="shared" si="2"/>
        <v>#NUM!</v>
      </c>
    </row>
    <row r="14" spans="1:10">
      <c r="A14" s="14">
        <v>1923</v>
      </c>
      <c r="B14" s="1" t="e">
        <f>'Pretax Calculation'!M13</f>
        <v>#NUM!</v>
      </c>
      <c r="C14" s="1" t="e">
        <f>'Pretax Calculation'!N13</f>
        <v>#NUM!</v>
      </c>
      <c r="D14" s="1" t="e">
        <f>'Pretax Calculation'!O13</f>
        <v>#NUM!</v>
      </c>
      <c r="E14" s="43">
        <v>0.74550002999999998</v>
      </c>
      <c r="F14" s="43">
        <v>0.18590000000000001</v>
      </c>
      <c r="G14" s="43">
        <v>6.8599998999999995E-2</v>
      </c>
      <c r="H14" s="2" t="e">
        <f t="shared" si="0"/>
        <v>#NUM!</v>
      </c>
      <c r="I14" s="2" t="e">
        <f t="shared" si="1"/>
        <v>#NUM!</v>
      </c>
      <c r="J14" s="2" t="e">
        <f t="shared" si="2"/>
        <v>#NUM!</v>
      </c>
    </row>
    <row r="15" spans="1:10">
      <c r="A15" s="14">
        <v>1924</v>
      </c>
      <c r="B15" s="1" t="e">
        <f>'Pretax Calculation'!M14</f>
        <v>#NUM!</v>
      </c>
      <c r="C15" s="1" t="e">
        <f>'Pretax Calculation'!N14</f>
        <v>#NUM!</v>
      </c>
      <c r="D15" s="1" t="e">
        <f>'Pretax Calculation'!O14</f>
        <v>#NUM!</v>
      </c>
      <c r="E15" s="43">
        <v>0.74659997</v>
      </c>
      <c r="F15" s="43">
        <v>0.18509999999999999</v>
      </c>
      <c r="G15" s="43">
        <v>6.8300000999999999E-2</v>
      </c>
      <c r="H15" s="2" t="e">
        <f t="shared" si="0"/>
        <v>#NUM!</v>
      </c>
      <c r="I15" s="2" t="e">
        <f t="shared" si="1"/>
        <v>#NUM!</v>
      </c>
      <c r="J15" s="2" t="e">
        <f t="shared" si="2"/>
        <v>#NUM!</v>
      </c>
    </row>
    <row r="16" spans="1:10">
      <c r="A16" s="14">
        <v>1925</v>
      </c>
      <c r="B16" s="1" t="e">
        <f>'Pretax Calculation'!M15</f>
        <v>#NUM!</v>
      </c>
      <c r="C16" s="1" t="e">
        <f>'Pretax Calculation'!N15</f>
        <v>#NUM!</v>
      </c>
      <c r="D16" s="1" t="e">
        <f>'Pretax Calculation'!O15</f>
        <v>#NUM!</v>
      </c>
      <c r="E16" s="43">
        <v>0.74589998000000002</v>
      </c>
      <c r="F16" s="43">
        <v>0.1855</v>
      </c>
      <c r="G16" s="43">
        <v>6.8499997000000007E-2</v>
      </c>
      <c r="H16" s="2" t="e">
        <f t="shared" si="0"/>
        <v>#NUM!</v>
      </c>
      <c r="I16" s="2" t="e">
        <f t="shared" si="1"/>
        <v>#NUM!</v>
      </c>
      <c r="J16" s="2" t="e">
        <f t="shared" si="2"/>
        <v>#NUM!</v>
      </c>
    </row>
    <row r="17" spans="1:10">
      <c r="A17" s="14">
        <v>1926</v>
      </c>
      <c r="B17" s="1" t="e">
        <f>'Pretax Calculation'!M16</f>
        <v>#NUM!</v>
      </c>
      <c r="C17" s="1" t="e">
        <f>'Pretax Calculation'!N16</f>
        <v>#NUM!</v>
      </c>
      <c r="D17" s="1" t="e">
        <f>'Pretax Calculation'!O16</f>
        <v>#NUM!</v>
      </c>
      <c r="E17" s="43">
        <v>0.74599998999999995</v>
      </c>
      <c r="F17" s="43">
        <v>0.18509999999999999</v>
      </c>
      <c r="G17" s="43">
        <v>6.8899997000000004E-2</v>
      </c>
      <c r="H17" s="2" t="e">
        <f t="shared" si="0"/>
        <v>#NUM!</v>
      </c>
      <c r="I17" s="2" t="e">
        <f t="shared" si="1"/>
        <v>#NUM!</v>
      </c>
      <c r="J17" s="2" t="e">
        <f t="shared" si="2"/>
        <v>#NUM!</v>
      </c>
    </row>
    <row r="18" spans="1:10">
      <c r="A18" s="14">
        <v>1927</v>
      </c>
      <c r="B18" s="1" t="e">
        <f>'Pretax Calculation'!M17</f>
        <v>#NUM!</v>
      </c>
      <c r="C18" s="1" t="e">
        <f>'Pretax Calculation'!N17</f>
        <v>#NUM!</v>
      </c>
      <c r="D18" s="1" t="e">
        <f>'Pretax Calculation'!O17</f>
        <v>#NUM!</v>
      </c>
      <c r="E18" s="43">
        <v>0.73989998999999995</v>
      </c>
      <c r="F18" s="43">
        <v>0.18520001</v>
      </c>
      <c r="G18" s="43">
        <v>7.4800000000000005E-2</v>
      </c>
      <c r="H18" s="2" t="e">
        <f t="shared" si="0"/>
        <v>#NUM!</v>
      </c>
      <c r="I18" s="2" t="e">
        <f t="shared" si="1"/>
        <v>#NUM!</v>
      </c>
      <c r="J18" s="2" t="e">
        <f t="shared" si="2"/>
        <v>#NUM!</v>
      </c>
    </row>
    <row r="19" spans="1:10">
      <c r="A19" s="14">
        <v>1928</v>
      </c>
      <c r="B19" s="1" t="e">
        <f>'Pretax Calculation'!M18</f>
        <v>#NUM!</v>
      </c>
      <c r="C19" s="1" t="e">
        <f>'Pretax Calculation'!N18</f>
        <v>#NUM!</v>
      </c>
      <c r="D19" s="1" t="e">
        <f>'Pretax Calculation'!O18</f>
        <v>#NUM!</v>
      </c>
      <c r="E19" s="43">
        <v>0.73780000000000001</v>
      </c>
      <c r="F19" s="43">
        <v>0.18539998999999999</v>
      </c>
      <c r="G19" s="43">
        <v>7.6800004000000005E-2</v>
      </c>
      <c r="H19" s="2" t="e">
        <f t="shared" si="0"/>
        <v>#NUM!</v>
      </c>
      <c r="I19" s="2" t="e">
        <f t="shared" si="1"/>
        <v>#NUM!</v>
      </c>
      <c r="J19" s="2" t="e">
        <f t="shared" si="2"/>
        <v>#NUM!</v>
      </c>
    </row>
    <row r="20" spans="1:10">
      <c r="A20" s="14">
        <v>1929</v>
      </c>
      <c r="B20" s="1" t="e">
        <f>'Pretax Calculation'!M19</f>
        <v>#NUM!</v>
      </c>
      <c r="C20" s="1" t="e">
        <f>'Pretax Calculation'!N19</f>
        <v>#NUM!</v>
      </c>
      <c r="D20" s="1" t="e">
        <f>'Pretax Calculation'!O19</f>
        <v>#NUM!</v>
      </c>
      <c r="E20" s="43">
        <v>0.73540002000000004</v>
      </c>
      <c r="F20" s="43">
        <v>0.18590000000000001</v>
      </c>
      <c r="G20" s="43">
        <v>7.8799999999999995E-2</v>
      </c>
      <c r="H20" s="2" t="e">
        <f t="shared" si="0"/>
        <v>#NUM!</v>
      </c>
      <c r="I20" s="2" t="e">
        <f t="shared" si="1"/>
        <v>#NUM!</v>
      </c>
      <c r="J20" s="2" t="e">
        <f t="shared" si="2"/>
        <v>#NUM!</v>
      </c>
    </row>
    <row r="21" spans="1:10">
      <c r="A21" s="14">
        <v>1930</v>
      </c>
      <c r="B21" s="1" t="e">
        <f>'Pretax Calculation'!M20</f>
        <v>#NUM!</v>
      </c>
      <c r="C21" s="1" t="e">
        <f>'Pretax Calculation'!N20</f>
        <v>#NUM!</v>
      </c>
      <c r="D21" s="1" t="e">
        <f>'Pretax Calculation'!O20</f>
        <v>#NUM!</v>
      </c>
      <c r="E21" s="43">
        <v>0.72719997000000003</v>
      </c>
      <c r="F21" s="43">
        <v>0.1883</v>
      </c>
      <c r="G21" s="43">
        <v>8.4500000000000006E-2</v>
      </c>
      <c r="H21" s="2" t="e">
        <f t="shared" si="0"/>
        <v>#NUM!</v>
      </c>
      <c r="I21" s="2" t="e">
        <f t="shared" si="1"/>
        <v>#NUM!</v>
      </c>
      <c r="J21" s="2" t="e">
        <f t="shared" si="2"/>
        <v>#NUM!</v>
      </c>
    </row>
    <row r="22" spans="1:10">
      <c r="A22" s="14">
        <v>1931</v>
      </c>
      <c r="B22" s="1" t="e">
        <f>'Pretax Calculation'!M21</f>
        <v>#NUM!</v>
      </c>
      <c r="C22" s="1" t="e">
        <f>'Pretax Calculation'!N21</f>
        <v>#NUM!</v>
      </c>
      <c r="D22" s="1" t="e">
        <f>'Pretax Calculation'!O21</f>
        <v>#NUM!</v>
      </c>
      <c r="E22" s="43">
        <v>0.73079996999999997</v>
      </c>
      <c r="F22" s="43">
        <v>0.18759999999999999</v>
      </c>
      <c r="G22" s="43">
        <v>8.1500001000000002E-2</v>
      </c>
      <c r="H22" s="2" t="e">
        <f t="shared" si="0"/>
        <v>#NUM!</v>
      </c>
      <c r="I22" s="2" t="e">
        <f t="shared" si="1"/>
        <v>#NUM!</v>
      </c>
      <c r="J22" s="2" t="e">
        <f t="shared" si="2"/>
        <v>#NUM!</v>
      </c>
    </row>
    <row r="23" spans="1:10">
      <c r="A23" s="14">
        <v>1932</v>
      </c>
      <c r="B23" s="1" t="e">
        <f>'Pretax Calculation'!M22</f>
        <v>#NUM!</v>
      </c>
      <c r="C23" s="1" t="e">
        <f>'Pretax Calculation'!N22</f>
        <v>#NUM!</v>
      </c>
      <c r="D23" s="1" t="e">
        <f>'Pretax Calculation'!O22</f>
        <v>#NUM!</v>
      </c>
      <c r="E23" s="43">
        <v>0.72199999999999998</v>
      </c>
      <c r="F23" s="43">
        <v>0.19059999</v>
      </c>
      <c r="G23" s="43">
        <v>8.7399996999999993E-2</v>
      </c>
      <c r="H23" s="2" t="e">
        <f t="shared" si="0"/>
        <v>#NUM!</v>
      </c>
      <c r="I23" s="2" t="e">
        <f t="shared" si="1"/>
        <v>#NUM!</v>
      </c>
      <c r="J23" s="2" t="e">
        <f t="shared" si="2"/>
        <v>#NUM!</v>
      </c>
    </row>
    <row r="24" spans="1:10">
      <c r="A24" s="14">
        <v>1933</v>
      </c>
      <c r="B24" s="1" t="e">
        <f>'Pretax Calculation'!M23</f>
        <v>#NUM!</v>
      </c>
      <c r="C24" s="1" t="e">
        <f>'Pretax Calculation'!N23</f>
        <v>#NUM!</v>
      </c>
      <c r="D24" s="1" t="e">
        <f>'Pretax Calculation'!O23</f>
        <v>#NUM!</v>
      </c>
      <c r="E24" s="43">
        <v>0.72180003000000004</v>
      </c>
      <c r="F24" s="43">
        <v>0.1908</v>
      </c>
      <c r="G24" s="43">
        <v>8.7399996999999993E-2</v>
      </c>
      <c r="H24" s="2" t="e">
        <f t="shared" si="0"/>
        <v>#NUM!</v>
      </c>
      <c r="I24" s="2" t="e">
        <f t="shared" si="1"/>
        <v>#NUM!</v>
      </c>
      <c r="J24" s="2" t="e">
        <f t="shared" si="2"/>
        <v>#NUM!</v>
      </c>
    </row>
    <row r="25" spans="1:10">
      <c r="A25" s="14">
        <v>1934</v>
      </c>
      <c r="B25" s="1" t="e">
        <f>'Pretax Calculation'!M24</f>
        <v>#NUM!</v>
      </c>
      <c r="C25" s="1" t="e">
        <f>'Pretax Calculation'!N24</f>
        <v>#NUM!</v>
      </c>
      <c r="D25" s="1" t="e">
        <f>'Pretax Calculation'!O24</f>
        <v>#NUM!</v>
      </c>
      <c r="E25" s="43">
        <v>0.73460000999999997</v>
      </c>
      <c r="F25" s="43">
        <v>0.1885</v>
      </c>
      <c r="G25" s="43">
        <v>7.6899997999999997E-2</v>
      </c>
      <c r="H25" s="2" t="e">
        <f t="shared" si="0"/>
        <v>#NUM!</v>
      </c>
      <c r="I25" s="2" t="e">
        <f t="shared" si="1"/>
        <v>#NUM!</v>
      </c>
      <c r="J25" s="2" t="e">
        <f t="shared" si="2"/>
        <v>#NUM!</v>
      </c>
    </row>
    <row r="26" spans="1:10">
      <c r="A26" s="14">
        <v>1935</v>
      </c>
      <c r="B26" s="1" t="e">
        <f>'Pretax Calculation'!M25</f>
        <v>#NUM!</v>
      </c>
      <c r="C26" s="1" t="e">
        <f>'Pretax Calculation'!N25</f>
        <v>#NUM!</v>
      </c>
      <c r="D26" s="1" t="e">
        <f>'Pretax Calculation'!O25</f>
        <v>#NUM!</v>
      </c>
      <c r="E26" s="43">
        <v>0.73740000000000006</v>
      </c>
      <c r="F26" s="43">
        <v>0.18799999000000001</v>
      </c>
      <c r="G26" s="43">
        <v>7.4699998000000004E-2</v>
      </c>
      <c r="H26" s="2" t="e">
        <f t="shared" si="0"/>
        <v>#NUM!</v>
      </c>
      <c r="I26" s="2" t="e">
        <f t="shared" si="1"/>
        <v>#NUM!</v>
      </c>
      <c r="J26" s="2" t="e">
        <f t="shared" si="2"/>
        <v>#NUM!</v>
      </c>
    </row>
    <row r="27" spans="1:10">
      <c r="A27" s="14">
        <v>1936</v>
      </c>
      <c r="B27" s="1" t="e">
        <f>'Pretax Calculation'!M26</f>
        <v>#NUM!</v>
      </c>
      <c r="C27" s="1" t="e">
        <f>'Pretax Calculation'!N26</f>
        <v>#NUM!</v>
      </c>
      <c r="D27" s="1" t="e">
        <f>'Pretax Calculation'!O26</f>
        <v>#NUM!</v>
      </c>
      <c r="E27" s="43">
        <v>0.74390000000000001</v>
      </c>
      <c r="F27" s="43">
        <v>0.18610001000000001</v>
      </c>
      <c r="G27" s="43">
        <v>6.9899999000000004E-2</v>
      </c>
      <c r="H27" s="2" t="e">
        <f t="shared" si="0"/>
        <v>#NUM!</v>
      </c>
      <c r="I27" s="2" t="e">
        <f t="shared" si="1"/>
        <v>#NUM!</v>
      </c>
      <c r="J27" s="2" t="e">
        <f t="shared" si="2"/>
        <v>#NUM!</v>
      </c>
    </row>
    <row r="28" spans="1:10">
      <c r="A28" s="14">
        <v>1937</v>
      </c>
      <c r="B28" s="1" t="e">
        <f>'Pretax Calculation'!M27</f>
        <v>#NUM!</v>
      </c>
      <c r="C28" s="1" t="e">
        <f>'Pretax Calculation'!N27</f>
        <v>#NUM!</v>
      </c>
      <c r="D28" s="1" t="e">
        <f>'Pretax Calculation'!O27</f>
        <v>#NUM!</v>
      </c>
      <c r="E28" s="43">
        <v>0.74190003000000004</v>
      </c>
      <c r="F28" s="43">
        <v>0.18619999000000001</v>
      </c>
      <c r="G28" s="43">
        <v>7.1999996999999996E-2</v>
      </c>
      <c r="H28" s="2" t="e">
        <f t="shared" si="0"/>
        <v>#NUM!</v>
      </c>
      <c r="I28" s="2" t="e">
        <f t="shared" si="1"/>
        <v>#NUM!</v>
      </c>
      <c r="J28" s="2" t="e">
        <f t="shared" si="2"/>
        <v>#NUM!</v>
      </c>
    </row>
    <row r="29" spans="1:10">
      <c r="A29" s="14">
        <v>1938</v>
      </c>
      <c r="B29" s="1" t="e">
        <f>'Pretax Calculation'!M28</f>
        <v>#NUM!</v>
      </c>
      <c r="C29" s="1" t="e">
        <f>'Pretax Calculation'!N28</f>
        <v>#NUM!</v>
      </c>
      <c r="D29" s="1" t="e">
        <f>'Pretax Calculation'!O28</f>
        <v>#NUM!</v>
      </c>
      <c r="E29" s="43">
        <v>0.73110001999999996</v>
      </c>
      <c r="F29" s="43">
        <v>0.18840000000000001</v>
      </c>
      <c r="G29" s="43">
        <v>8.0499999000000003E-2</v>
      </c>
      <c r="H29" s="2" t="e">
        <f t="shared" si="0"/>
        <v>#NUM!</v>
      </c>
      <c r="I29" s="2" t="e">
        <f t="shared" si="1"/>
        <v>#NUM!</v>
      </c>
      <c r="J29" s="2" t="e">
        <f t="shared" si="2"/>
        <v>#NUM!</v>
      </c>
    </row>
    <row r="30" spans="1:10">
      <c r="A30" s="14">
        <v>1939</v>
      </c>
      <c r="B30" s="1" t="e">
        <f>'Pretax Calculation'!M29</f>
        <v>#NUM!</v>
      </c>
      <c r="C30" s="1" t="e">
        <f>'Pretax Calculation'!N29</f>
        <v>#NUM!</v>
      </c>
      <c r="D30" s="1" t="e">
        <f>'Pretax Calculation'!O29</f>
        <v>#NUM!</v>
      </c>
      <c r="E30" s="43">
        <v>0.72649996999999999</v>
      </c>
      <c r="F30" s="43">
        <v>0.1895</v>
      </c>
      <c r="G30" s="43">
        <v>8.3899997000000004E-2</v>
      </c>
      <c r="H30" s="2" t="e">
        <f t="shared" si="0"/>
        <v>#NUM!</v>
      </c>
      <c r="I30" s="2" t="e">
        <f t="shared" si="1"/>
        <v>#NUM!</v>
      </c>
      <c r="J30" s="2" t="e">
        <f t="shared" si="2"/>
        <v>#NUM!</v>
      </c>
    </row>
    <row r="31" spans="1:10">
      <c r="A31" s="14">
        <v>1940</v>
      </c>
      <c r="B31" s="1" t="e">
        <f>'Pretax Calculation'!M30</f>
        <v>#NUM!</v>
      </c>
      <c r="C31" s="1" t="e">
        <f>'Pretax Calculation'!N30</f>
        <v>#NUM!</v>
      </c>
      <c r="D31" s="1" t="e">
        <f>'Pretax Calculation'!O30</f>
        <v>#NUM!</v>
      </c>
      <c r="E31" s="43">
        <v>0.73250002000000003</v>
      </c>
      <c r="F31" s="43">
        <v>0.18740000000000001</v>
      </c>
      <c r="G31" s="43">
        <v>8.0100000000000005E-2</v>
      </c>
      <c r="H31" s="2" t="e">
        <f t="shared" si="0"/>
        <v>#NUM!</v>
      </c>
      <c r="I31" s="2" t="e">
        <f t="shared" si="1"/>
        <v>#NUM!</v>
      </c>
      <c r="J31" s="2" t="e">
        <f t="shared" si="2"/>
        <v>#NUM!</v>
      </c>
    </row>
    <row r="32" spans="1:10">
      <c r="A32" s="14">
        <v>1941</v>
      </c>
      <c r="B32" s="1" t="e">
        <f>'Pretax Calculation'!M31</f>
        <v>#NUM!</v>
      </c>
      <c r="C32" s="1" t="e">
        <f>'Pretax Calculation'!N31</f>
        <v>#NUM!</v>
      </c>
      <c r="D32" s="1" t="e">
        <f>'Pretax Calculation'!O31</f>
        <v>#NUM!</v>
      </c>
      <c r="E32" s="43">
        <v>0.73549998000000005</v>
      </c>
      <c r="F32" s="43">
        <v>0.18759999999999999</v>
      </c>
      <c r="G32" s="43">
        <v>7.6899997999999997E-2</v>
      </c>
      <c r="H32" s="2" t="e">
        <f t="shared" si="0"/>
        <v>#NUM!</v>
      </c>
      <c r="I32" s="2" t="e">
        <f t="shared" si="1"/>
        <v>#NUM!</v>
      </c>
      <c r="J32" s="2" t="e">
        <f t="shared" si="2"/>
        <v>#NUM!</v>
      </c>
    </row>
    <row r="33" spans="1:10">
      <c r="A33" s="14">
        <v>1942</v>
      </c>
      <c r="B33" s="1" t="e">
        <f>'Pretax Calculation'!M32</f>
        <v>#NUM!</v>
      </c>
      <c r="C33" s="1" t="e">
        <f>'Pretax Calculation'!N32</f>
        <v>#NUM!</v>
      </c>
      <c r="D33" s="1" t="e">
        <f>'Pretax Calculation'!O32</f>
        <v>#NUM!</v>
      </c>
      <c r="E33" s="43">
        <v>0.74150002000000004</v>
      </c>
      <c r="F33" s="43">
        <v>0.18690000000000001</v>
      </c>
      <c r="G33" s="43">
        <v>7.1599997999999998E-2</v>
      </c>
      <c r="H33" s="2" t="e">
        <f t="shared" si="0"/>
        <v>#NUM!</v>
      </c>
      <c r="I33" s="2" t="e">
        <f t="shared" si="1"/>
        <v>#NUM!</v>
      </c>
      <c r="J33" s="2" t="e">
        <f t="shared" si="2"/>
        <v>#NUM!</v>
      </c>
    </row>
    <row r="34" spans="1:10">
      <c r="A34" s="14">
        <v>1943</v>
      </c>
      <c r="B34" s="1" t="e">
        <f>'Pretax Calculation'!M33</f>
        <v>#NUM!</v>
      </c>
      <c r="C34" s="1" t="e">
        <f>'Pretax Calculation'!N33</f>
        <v>#NUM!</v>
      </c>
      <c r="D34" s="1" t="e">
        <f>'Pretax Calculation'!O33</f>
        <v>#NUM!</v>
      </c>
      <c r="E34" s="43">
        <v>0.72009999000000002</v>
      </c>
      <c r="F34" s="43">
        <v>0.19439999999999999</v>
      </c>
      <c r="G34" s="43">
        <v>8.5500002000000005E-2</v>
      </c>
      <c r="H34" s="2" t="e">
        <f t="shared" si="0"/>
        <v>#NUM!</v>
      </c>
      <c r="I34" s="2" t="e">
        <f t="shared" si="1"/>
        <v>#NUM!</v>
      </c>
      <c r="J34" s="2" t="e">
        <f t="shared" si="2"/>
        <v>#NUM!</v>
      </c>
    </row>
    <row r="35" spans="1:10">
      <c r="A35" s="14">
        <v>1944</v>
      </c>
      <c r="B35" s="1" t="e">
        <f>'Pretax Calculation'!M34</f>
        <v>#NUM!</v>
      </c>
      <c r="C35" s="1" t="e">
        <f>'Pretax Calculation'!N34</f>
        <v>#NUM!</v>
      </c>
      <c r="D35" s="1" t="e">
        <f>'Pretax Calculation'!O34</f>
        <v>#NUM!</v>
      </c>
      <c r="E35" s="43">
        <v>0.70770001000000005</v>
      </c>
      <c r="F35" s="43">
        <v>0.19689999999999999</v>
      </c>
      <c r="G35" s="43">
        <v>9.5399998E-2</v>
      </c>
      <c r="H35" s="2" t="e">
        <f t="shared" si="0"/>
        <v>#NUM!</v>
      </c>
      <c r="I35" s="2" t="e">
        <f t="shared" si="1"/>
        <v>#NUM!</v>
      </c>
      <c r="J35" s="2" t="e">
        <f t="shared" si="2"/>
        <v>#NUM!</v>
      </c>
    </row>
    <row r="36" spans="1:10">
      <c r="A36" s="14">
        <v>1945</v>
      </c>
      <c r="B36" s="1" t="e">
        <f>'Pretax Calculation'!M35</f>
        <v>#NUM!</v>
      </c>
      <c r="C36" s="1" t="e">
        <f>'Pretax Calculation'!N35</f>
        <v>#NUM!</v>
      </c>
      <c r="D36" s="1" t="e">
        <f>'Pretax Calculation'!O35</f>
        <v>#NUM!</v>
      </c>
      <c r="E36" s="43">
        <v>0.70749998000000003</v>
      </c>
      <c r="F36" s="43">
        <v>0.19840000999999999</v>
      </c>
      <c r="G36" s="43">
        <v>9.4099998000000004E-2</v>
      </c>
      <c r="H36" s="2" t="e">
        <f t="shared" si="0"/>
        <v>#NUM!</v>
      </c>
      <c r="I36" s="2" t="e">
        <f t="shared" si="1"/>
        <v>#NUM!</v>
      </c>
      <c r="J36" s="2" t="e">
        <f t="shared" si="2"/>
        <v>#NUM!</v>
      </c>
    </row>
    <row r="37" spans="1:10">
      <c r="A37" s="14">
        <v>1946</v>
      </c>
      <c r="B37" s="1" t="e">
        <f>'Pretax Calculation'!M36</f>
        <v>#NUM!</v>
      </c>
      <c r="C37" s="1" t="e">
        <f>'Pretax Calculation'!N36</f>
        <v>#NUM!</v>
      </c>
      <c r="D37" s="1" t="e">
        <f>'Pretax Calculation'!O36</f>
        <v>#NUM!</v>
      </c>
      <c r="E37" s="43">
        <v>0.69889997999999998</v>
      </c>
      <c r="F37" s="43">
        <v>0.19639999999999999</v>
      </c>
      <c r="G37" s="43">
        <v>0.1047</v>
      </c>
      <c r="H37" s="2" t="e">
        <f t="shared" si="0"/>
        <v>#NUM!</v>
      </c>
      <c r="I37" s="2" t="e">
        <f t="shared" si="1"/>
        <v>#NUM!</v>
      </c>
      <c r="J37" s="2" t="e">
        <f t="shared" si="2"/>
        <v>#NUM!</v>
      </c>
    </row>
    <row r="38" spans="1:10">
      <c r="A38" s="14">
        <v>1947</v>
      </c>
      <c r="B38" s="1" t="e">
        <f>'Pretax Calculation'!M37</f>
        <v>#NUM!</v>
      </c>
      <c r="C38" s="1" t="e">
        <f>'Pretax Calculation'!N37</f>
        <v>#NUM!</v>
      </c>
      <c r="D38" s="1" t="e">
        <f>'Pretax Calculation'!O37</f>
        <v>#NUM!</v>
      </c>
      <c r="E38" s="43">
        <v>0.68529998999999997</v>
      </c>
      <c r="F38" s="43">
        <v>0.20209999000000001</v>
      </c>
      <c r="G38" s="43">
        <v>0.11260000000000001</v>
      </c>
      <c r="H38" s="2" t="e">
        <f t="shared" si="0"/>
        <v>#NUM!</v>
      </c>
      <c r="I38" s="2" t="e">
        <f t="shared" si="1"/>
        <v>#NUM!</v>
      </c>
      <c r="J38" s="2" t="e">
        <f t="shared" si="2"/>
        <v>#NUM!</v>
      </c>
    </row>
    <row r="39" spans="1:10">
      <c r="A39" s="14">
        <v>1948</v>
      </c>
      <c r="B39" s="1" t="e">
        <f>'Pretax Calculation'!M38</f>
        <v>#NUM!</v>
      </c>
      <c r="C39" s="1" t="e">
        <f>'Pretax Calculation'!N38</f>
        <v>#NUM!</v>
      </c>
      <c r="D39" s="1" t="e">
        <f>'Pretax Calculation'!O38</f>
        <v>#NUM!</v>
      </c>
      <c r="E39" s="43">
        <v>0.61089998000000001</v>
      </c>
      <c r="F39" s="43">
        <v>0.23139999999999999</v>
      </c>
      <c r="G39" s="43">
        <v>0.14569999</v>
      </c>
      <c r="H39" s="2" t="e">
        <f t="shared" si="0"/>
        <v>#NUM!</v>
      </c>
      <c r="I39" s="2" t="e">
        <f t="shared" si="1"/>
        <v>#NUM!</v>
      </c>
      <c r="J39" s="2" t="e">
        <f t="shared" si="2"/>
        <v>#NUM!</v>
      </c>
    </row>
    <row r="40" spans="1:10">
      <c r="A40" s="14">
        <v>1949</v>
      </c>
      <c r="B40" s="1" t="e">
        <f>'Pretax Calculation'!M39</f>
        <v>#NUM!</v>
      </c>
      <c r="C40" s="1" t="e">
        <f>'Pretax Calculation'!N39</f>
        <v>#NUM!</v>
      </c>
      <c r="D40" s="1" t="e">
        <f>'Pretax Calculation'!O39</f>
        <v>#NUM!</v>
      </c>
      <c r="E40" s="43">
        <v>0.61639999999999995</v>
      </c>
      <c r="F40" s="43">
        <v>0.23180000000000001</v>
      </c>
      <c r="G40" s="43">
        <v>0.15770000000000001</v>
      </c>
      <c r="H40" s="2" t="e">
        <f t="shared" si="0"/>
        <v>#NUM!</v>
      </c>
      <c r="I40" s="2" t="e">
        <f t="shared" si="1"/>
        <v>#NUM!</v>
      </c>
      <c r="J40" s="2" t="e">
        <f t="shared" si="2"/>
        <v>#NUM!</v>
      </c>
    </row>
    <row r="41" spans="1:10">
      <c r="A41" s="14">
        <v>1950</v>
      </c>
      <c r="B41" s="1" t="e">
        <f>'Pretax Calculation'!M40</f>
        <v>#NUM!</v>
      </c>
      <c r="C41" s="1" t="e">
        <f>'Pretax Calculation'!N40</f>
        <v>#NUM!</v>
      </c>
      <c r="D41" s="1" t="e">
        <f>'Pretax Calculation'!O40</f>
        <v>#NUM!</v>
      </c>
      <c r="E41" s="43">
        <v>0.61009997000000005</v>
      </c>
      <c r="F41" s="43">
        <v>0.23139999999999999</v>
      </c>
      <c r="G41" s="43">
        <v>0.1517</v>
      </c>
      <c r="H41" s="2" t="e">
        <f t="shared" si="0"/>
        <v>#NUM!</v>
      </c>
      <c r="I41" s="2" t="e">
        <f t="shared" si="1"/>
        <v>#NUM!</v>
      </c>
      <c r="J41" s="2" t="e">
        <f t="shared" si="2"/>
        <v>#NUM!</v>
      </c>
    </row>
    <row r="42" spans="1:10">
      <c r="A42" s="14">
        <v>1951</v>
      </c>
      <c r="B42" s="1" t="e">
        <f>'Pretax Calculation'!M41</f>
        <v>#NUM!</v>
      </c>
      <c r="C42" s="1" t="e">
        <f>'Pretax Calculation'!N41</f>
        <v>#NUM!</v>
      </c>
      <c r="D42" s="1" t="e">
        <f>'Pretax Calculation'!O41</f>
        <v>#NUM!</v>
      </c>
      <c r="E42" s="43">
        <v>0.62290000999999995</v>
      </c>
      <c r="F42" s="43">
        <v>0.22759999</v>
      </c>
      <c r="G42" s="43">
        <v>0.1585</v>
      </c>
      <c r="H42" s="2" t="e">
        <f t="shared" si="0"/>
        <v>#NUM!</v>
      </c>
      <c r="I42" s="2" t="e">
        <f t="shared" si="1"/>
        <v>#NUM!</v>
      </c>
      <c r="J42" s="2" t="e">
        <f t="shared" si="2"/>
        <v>#NUM!</v>
      </c>
    </row>
    <row r="43" spans="1:10">
      <c r="A43" s="14">
        <v>1952</v>
      </c>
      <c r="B43" s="1" t="e">
        <f>'Pretax Calculation'!M42</f>
        <v>#NUM!</v>
      </c>
      <c r="C43" s="1" t="e">
        <f>'Pretax Calculation'!N42</f>
        <v>#NUM!</v>
      </c>
      <c r="D43" s="1" t="e">
        <f>'Pretax Calculation'!O42</f>
        <v>#NUM!</v>
      </c>
      <c r="E43" s="43">
        <v>0.63489996999999998</v>
      </c>
      <c r="F43" s="43">
        <v>0.22310000999999999</v>
      </c>
      <c r="G43" s="43">
        <v>0.14940000000000001</v>
      </c>
      <c r="H43" s="2" t="e">
        <f t="shared" si="0"/>
        <v>#NUM!</v>
      </c>
      <c r="I43" s="2" t="e">
        <f t="shared" si="1"/>
        <v>#NUM!</v>
      </c>
      <c r="J43" s="2" t="e">
        <f t="shared" si="2"/>
        <v>#NUM!</v>
      </c>
    </row>
    <row r="44" spans="1:10">
      <c r="A44" s="14">
        <v>1953</v>
      </c>
      <c r="B44" s="1" t="e">
        <f>'Pretax Calculation'!M43</f>
        <v>#NUM!</v>
      </c>
      <c r="C44" s="1" t="e">
        <f>'Pretax Calculation'!N43</f>
        <v>#NUM!</v>
      </c>
      <c r="D44" s="1" t="e">
        <f>'Pretax Calculation'!O43</f>
        <v>#NUM!</v>
      </c>
      <c r="E44" s="43">
        <v>0.64510000000000001</v>
      </c>
      <c r="F44" s="43">
        <v>0.22229999</v>
      </c>
      <c r="G44" s="43">
        <v>0.14199999999999999</v>
      </c>
      <c r="H44" s="2" t="e">
        <f t="shared" si="0"/>
        <v>#NUM!</v>
      </c>
      <c r="I44" s="2" t="e">
        <f t="shared" si="1"/>
        <v>#NUM!</v>
      </c>
      <c r="J44" s="2" t="e">
        <f t="shared" si="2"/>
        <v>#NUM!</v>
      </c>
    </row>
    <row r="45" spans="1:10">
      <c r="A45" s="14">
        <v>1954</v>
      </c>
      <c r="B45" s="1" t="e">
        <f>'Pretax Calculation'!M44</f>
        <v>#NUM!</v>
      </c>
      <c r="C45" s="1" t="e">
        <f>'Pretax Calculation'!N44</f>
        <v>#NUM!</v>
      </c>
      <c r="D45" s="1" t="e">
        <f>'Pretax Calculation'!O44</f>
        <v>#NUM!</v>
      </c>
      <c r="E45" s="43">
        <v>0.64099996999999997</v>
      </c>
      <c r="F45" s="43">
        <v>0.22409999</v>
      </c>
      <c r="G45" s="43">
        <v>0.13259999</v>
      </c>
      <c r="H45" s="2" t="e">
        <f t="shared" si="0"/>
        <v>#NUM!</v>
      </c>
      <c r="I45" s="2" t="e">
        <f t="shared" si="1"/>
        <v>#NUM!</v>
      </c>
      <c r="J45" s="2" t="e">
        <f t="shared" si="2"/>
        <v>#NUM!</v>
      </c>
    </row>
    <row r="46" spans="1:10">
      <c r="A46" s="14">
        <v>1955</v>
      </c>
      <c r="B46" s="1" t="e">
        <f>'Pretax Calculation'!M45</f>
        <v>#NUM!</v>
      </c>
      <c r="C46" s="1" t="e">
        <f>'Pretax Calculation'!N45</f>
        <v>#NUM!</v>
      </c>
      <c r="D46" s="1" t="e">
        <f>'Pretax Calculation'!O45</f>
        <v>#NUM!</v>
      </c>
      <c r="E46" s="43">
        <v>0.63459997999999995</v>
      </c>
      <c r="F46" s="43">
        <v>0.22409999</v>
      </c>
      <c r="G46" s="43">
        <v>0.13489999999999999</v>
      </c>
      <c r="H46" s="2" t="e">
        <f t="shared" si="0"/>
        <v>#NUM!</v>
      </c>
      <c r="I46" s="2" t="e">
        <f t="shared" si="1"/>
        <v>#NUM!</v>
      </c>
      <c r="J46" s="2" t="e">
        <f t="shared" si="2"/>
        <v>#NUM!</v>
      </c>
    </row>
    <row r="47" spans="1:10">
      <c r="A47" s="14">
        <v>1956</v>
      </c>
      <c r="B47" s="1" t="e">
        <f>'Pretax Calculation'!M46</f>
        <v>#NUM!</v>
      </c>
      <c r="C47" s="1" t="e">
        <f>'Pretax Calculation'!N46</f>
        <v>#NUM!</v>
      </c>
      <c r="D47" s="1" t="e">
        <f>'Pretax Calculation'!O46</f>
        <v>#NUM!</v>
      </c>
      <c r="E47" s="43">
        <v>0.64240003000000001</v>
      </c>
      <c r="F47" s="43">
        <v>0.22370000000000001</v>
      </c>
      <c r="G47" s="43">
        <v>0.14129998999999999</v>
      </c>
      <c r="H47" s="2" t="e">
        <f t="shared" si="0"/>
        <v>#NUM!</v>
      </c>
      <c r="I47" s="2" t="e">
        <f t="shared" si="1"/>
        <v>#NUM!</v>
      </c>
      <c r="J47" s="2" t="e">
        <f t="shared" si="2"/>
        <v>#NUM!</v>
      </c>
    </row>
    <row r="48" spans="1:10">
      <c r="A48" s="14">
        <v>1957</v>
      </c>
      <c r="B48" s="1" t="e">
        <f>'Pretax Calculation'!M47</f>
        <v>#NUM!</v>
      </c>
      <c r="C48" s="1" t="e">
        <f>'Pretax Calculation'!N47</f>
        <v>#NUM!</v>
      </c>
      <c r="D48" s="1" t="e">
        <f>'Pretax Calculation'!O47</f>
        <v>#NUM!</v>
      </c>
      <c r="E48" s="43">
        <v>0.64240003000000001</v>
      </c>
      <c r="F48" s="43">
        <v>0.22600000000000001</v>
      </c>
      <c r="G48" s="43">
        <v>0.13389999999999999</v>
      </c>
      <c r="H48" s="2" t="e">
        <f t="shared" si="0"/>
        <v>#NUM!</v>
      </c>
      <c r="I48" s="2" t="e">
        <f t="shared" si="1"/>
        <v>#NUM!</v>
      </c>
      <c r="J48" s="2" t="e">
        <f t="shared" si="2"/>
        <v>#NUM!</v>
      </c>
    </row>
    <row r="49" spans="1:10">
      <c r="A49" s="14">
        <v>1958</v>
      </c>
      <c r="B49" s="1" t="e">
        <f>'Pretax Calculation'!M48</f>
        <v>#NUM!</v>
      </c>
      <c r="C49" s="1" t="e">
        <f>'Pretax Calculation'!N48</f>
        <v>#NUM!</v>
      </c>
      <c r="D49" s="1" t="e">
        <f>'Pretax Calculation'!O48</f>
        <v>#NUM!</v>
      </c>
      <c r="E49" s="43">
        <v>0.64300000999999996</v>
      </c>
      <c r="F49" s="43">
        <v>0.23230000000000001</v>
      </c>
      <c r="G49" s="43">
        <v>0.13169998999999999</v>
      </c>
      <c r="H49" s="2" t="e">
        <f t="shared" si="0"/>
        <v>#NUM!</v>
      </c>
      <c r="I49" s="2" t="e">
        <f t="shared" si="1"/>
        <v>#NUM!</v>
      </c>
      <c r="J49" s="2" t="e">
        <f t="shared" si="2"/>
        <v>#NUM!</v>
      </c>
    </row>
    <row r="50" spans="1:10">
      <c r="A50" s="14">
        <v>1959</v>
      </c>
      <c r="B50" s="1" t="e">
        <f>'Pretax Calculation'!M49</f>
        <v>#NUM!</v>
      </c>
      <c r="C50" s="1" t="e">
        <f>'Pretax Calculation'!N49</f>
        <v>#NUM!</v>
      </c>
      <c r="D50" s="1" t="e">
        <f>'Pretax Calculation'!O49</f>
        <v>#NUM!</v>
      </c>
      <c r="E50" s="43">
        <v>0.63840001999999996</v>
      </c>
      <c r="F50" s="43">
        <v>0.23100001000000001</v>
      </c>
      <c r="G50" s="43">
        <v>0.12470000000000001</v>
      </c>
      <c r="H50" s="2" t="e">
        <f t="shared" si="0"/>
        <v>#NUM!</v>
      </c>
      <c r="I50" s="2" t="e">
        <f t="shared" si="1"/>
        <v>#NUM!</v>
      </c>
      <c r="J50" s="2" t="e">
        <f t="shared" si="2"/>
        <v>#NUM!</v>
      </c>
    </row>
    <row r="51" spans="1:10">
      <c r="A51" s="14">
        <v>1960</v>
      </c>
      <c r="B51" s="1" t="e">
        <f>'Pretax Calculation'!M50</f>
        <v>#NUM!</v>
      </c>
      <c r="C51" s="1" t="e">
        <f>'Pretax Calculation'!N50</f>
        <v>#NUM!</v>
      </c>
      <c r="D51" s="1" t="e">
        <f>'Pretax Calculation'!O50</f>
        <v>#NUM!</v>
      </c>
      <c r="E51" s="43">
        <v>0.64370000000000005</v>
      </c>
      <c r="F51" s="43">
        <v>0.23039999999999999</v>
      </c>
      <c r="G51" s="43">
        <v>0.13070001000000001</v>
      </c>
      <c r="H51" s="2" t="e">
        <f t="shared" si="0"/>
        <v>#NUM!</v>
      </c>
      <c r="I51" s="2" t="e">
        <f t="shared" si="1"/>
        <v>#NUM!</v>
      </c>
      <c r="J51" s="2" t="e">
        <f t="shared" si="2"/>
        <v>#NUM!</v>
      </c>
    </row>
    <row r="52" spans="1:10">
      <c r="A52" s="14">
        <v>1961</v>
      </c>
      <c r="B52" s="1" t="e">
        <f>'Pretax Calculation'!M51</f>
        <v>#NUM!</v>
      </c>
      <c r="C52" s="1" t="e">
        <f>'Pretax Calculation'!N51</f>
        <v>#NUM!</v>
      </c>
      <c r="D52" s="1" t="e">
        <f>'Pretax Calculation'!O51</f>
        <v>#NUM!</v>
      </c>
      <c r="E52" s="43">
        <v>0.64170002999999998</v>
      </c>
      <c r="F52" s="43">
        <v>0.23379999000000001</v>
      </c>
      <c r="G52" s="43">
        <v>0.12590000000000001</v>
      </c>
      <c r="H52" s="2" t="e">
        <f t="shared" si="0"/>
        <v>#NUM!</v>
      </c>
      <c r="I52" s="2" t="e">
        <f t="shared" si="1"/>
        <v>#NUM!</v>
      </c>
      <c r="J52" s="2" t="e">
        <f t="shared" si="2"/>
        <v>#NUM!</v>
      </c>
    </row>
    <row r="53" spans="1:10">
      <c r="A53" s="14">
        <v>1962</v>
      </c>
      <c r="B53" s="1" t="e">
        <f>'Pretax Calculation'!M52</f>
        <v>#NUM!</v>
      </c>
      <c r="C53" s="1" t="e">
        <f>'Pretax Calculation'!N52</f>
        <v>#NUM!</v>
      </c>
      <c r="D53" s="1" t="e">
        <f>'Pretax Calculation'!O52</f>
        <v>#NUM!</v>
      </c>
      <c r="E53" s="43">
        <v>0.63910001999999999</v>
      </c>
      <c r="F53" s="43">
        <v>0.23519999999999999</v>
      </c>
      <c r="G53" s="43">
        <v>0.1245</v>
      </c>
      <c r="H53" s="2" t="e">
        <f t="shared" si="0"/>
        <v>#NUM!</v>
      </c>
      <c r="I53" s="2" t="e">
        <f t="shared" si="1"/>
        <v>#NUM!</v>
      </c>
      <c r="J53" s="2" t="e">
        <f t="shared" si="2"/>
        <v>#NUM!</v>
      </c>
    </row>
    <row r="54" spans="1:10">
      <c r="A54" s="14">
        <v>1963</v>
      </c>
      <c r="B54" s="1" t="e">
        <f>'Pretax Calculation'!M53</f>
        <v>#NUM!</v>
      </c>
      <c r="C54" s="1" t="e">
        <f>'Pretax Calculation'!N53</f>
        <v>#NUM!</v>
      </c>
      <c r="D54" s="1" t="e">
        <f>'Pretax Calculation'!O53</f>
        <v>#NUM!</v>
      </c>
      <c r="E54" s="43">
        <v>0.63459997999999995</v>
      </c>
      <c r="F54" s="43">
        <v>0.2379</v>
      </c>
      <c r="G54" s="43">
        <v>0.12570000000000001</v>
      </c>
      <c r="H54" s="2" t="e">
        <f t="shared" si="0"/>
        <v>#NUM!</v>
      </c>
      <c r="I54" s="2" t="e">
        <f t="shared" si="1"/>
        <v>#NUM!</v>
      </c>
      <c r="J54" s="2" t="e">
        <f t="shared" si="2"/>
        <v>#NUM!</v>
      </c>
    </row>
    <row r="55" spans="1:10">
      <c r="A55" s="14">
        <v>1964</v>
      </c>
      <c r="B55" s="1" t="e">
        <f>'Pretax Calculation'!M54</f>
        <v>#NUM!</v>
      </c>
      <c r="C55" s="1" t="e">
        <f>'Pretax Calculation'!N54</f>
        <v>#NUM!</v>
      </c>
      <c r="D55" s="1" t="e">
        <f>'Pretax Calculation'!O54</f>
        <v>#NUM!</v>
      </c>
      <c r="E55" s="43">
        <v>0.63020003000000002</v>
      </c>
      <c r="F55" s="43">
        <v>0.24060000000000001</v>
      </c>
      <c r="G55" s="44"/>
      <c r="H55" s="2" t="e">
        <f t="shared" si="0"/>
        <v>#NUM!</v>
      </c>
      <c r="I55" s="2" t="e">
        <f t="shared" si="1"/>
        <v>#NUM!</v>
      </c>
      <c r="J55" s="2" t="e">
        <f t="shared" si="2"/>
        <v>#NUM!</v>
      </c>
    </row>
    <row r="56" spans="1:10">
      <c r="A56" s="14">
        <v>1965</v>
      </c>
      <c r="B56" s="1" t="e">
        <f>'Pretax Calculation'!M55</f>
        <v>#NUM!</v>
      </c>
      <c r="C56" s="1" t="e">
        <f>'Pretax Calculation'!N55</f>
        <v>#NUM!</v>
      </c>
      <c r="D56" s="1" t="e">
        <f>'Pretax Calculation'!O55</f>
        <v>#NUM!</v>
      </c>
      <c r="E56" s="43">
        <v>0.63370000999999998</v>
      </c>
      <c r="F56" s="43">
        <v>0.23860000000000001</v>
      </c>
      <c r="G56" s="43">
        <v>0.12920000000000001</v>
      </c>
      <c r="H56" s="2" t="e">
        <f t="shared" si="0"/>
        <v>#NUM!</v>
      </c>
      <c r="I56" s="2" t="e">
        <f t="shared" si="1"/>
        <v>#NUM!</v>
      </c>
      <c r="J56" s="2" t="e">
        <f t="shared" si="2"/>
        <v>#NUM!</v>
      </c>
    </row>
    <row r="57" spans="1:10">
      <c r="A57" s="14">
        <v>1966</v>
      </c>
      <c r="B57" s="1" t="e">
        <f>'Pretax Calculation'!M56</f>
        <v>#NUM!</v>
      </c>
      <c r="C57" s="1" t="e">
        <f>'Pretax Calculation'!N56</f>
        <v>#NUM!</v>
      </c>
      <c r="D57" s="1" t="e">
        <f>'Pretax Calculation'!O56</f>
        <v>#NUM!</v>
      </c>
      <c r="E57" s="43">
        <v>0.63709998000000001</v>
      </c>
      <c r="F57" s="43">
        <v>0.23649998999999999</v>
      </c>
      <c r="G57" s="44"/>
      <c r="H57" s="2" t="e">
        <f t="shared" si="0"/>
        <v>#NUM!</v>
      </c>
      <c r="I57" s="2" t="e">
        <f t="shared" si="1"/>
        <v>#NUM!</v>
      </c>
      <c r="J57" s="2" t="e">
        <f t="shared" si="2"/>
        <v>#NUM!</v>
      </c>
    </row>
    <row r="58" spans="1:10">
      <c r="A58" s="14">
        <v>1967</v>
      </c>
      <c r="B58" s="1" t="e">
        <f>'Pretax Calculation'!M57</f>
        <v>#NUM!</v>
      </c>
      <c r="C58" s="1" t="e">
        <f>'Pretax Calculation'!N57</f>
        <v>#NUM!</v>
      </c>
      <c r="D58" s="1" t="e">
        <f>'Pretax Calculation'!O57</f>
        <v>#NUM!</v>
      </c>
      <c r="E58" s="43">
        <v>0.64709996999999997</v>
      </c>
      <c r="F58" s="43">
        <v>0.23139999999999999</v>
      </c>
      <c r="G58" s="43">
        <v>0.12639998999999999</v>
      </c>
      <c r="H58" s="2" t="e">
        <f t="shared" si="0"/>
        <v>#NUM!</v>
      </c>
      <c r="I58" s="2" t="e">
        <f t="shared" si="1"/>
        <v>#NUM!</v>
      </c>
      <c r="J58" s="2" t="e">
        <f t="shared" si="2"/>
        <v>#NUM!</v>
      </c>
    </row>
    <row r="59" spans="1:10">
      <c r="A59" s="14">
        <v>1968</v>
      </c>
      <c r="B59" s="1" t="e">
        <f>'Pretax Calculation'!M58</f>
        <v>#NUM!</v>
      </c>
      <c r="C59" s="1" t="e">
        <f>'Pretax Calculation'!N58</f>
        <v>#NUM!</v>
      </c>
      <c r="D59" s="1" t="e">
        <f>'Pretax Calculation'!O58</f>
        <v>#NUM!</v>
      </c>
      <c r="E59" s="43">
        <v>0.64490002000000002</v>
      </c>
      <c r="F59" s="43">
        <v>0.23089999999999999</v>
      </c>
      <c r="G59" s="43">
        <v>0.12139999999999999</v>
      </c>
      <c r="H59" s="2" t="e">
        <f t="shared" si="0"/>
        <v>#NUM!</v>
      </c>
      <c r="I59" s="2" t="e">
        <f t="shared" si="1"/>
        <v>#NUM!</v>
      </c>
      <c r="J59" s="2" t="e">
        <f t="shared" si="2"/>
        <v>#NUM!</v>
      </c>
    </row>
    <row r="60" spans="1:10">
      <c r="A60" s="14">
        <v>1969</v>
      </c>
      <c r="B60" s="1" t="e">
        <f>'Pretax Calculation'!M59</f>
        <v>#NUM!</v>
      </c>
      <c r="C60" s="1" t="e">
        <f>'Pretax Calculation'!N59</f>
        <v>#NUM!</v>
      </c>
      <c r="D60" s="1" t="e">
        <f>'Pretax Calculation'!O59</f>
        <v>#NUM!</v>
      </c>
      <c r="E60" s="43">
        <v>0.65869999000000001</v>
      </c>
      <c r="F60" s="43">
        <v>0.22620000000000001</v>
      </c>
      <c r="G60" s="43">
        <v>0.1242</v>
      </c>
      <c r="H60" s="2" t="e">
        <f t="shared" si="0"/>
        <v>#NUM!</v>
      </c>
      <c r="I60" s="2" t="e">
        <f t="shared" si="1"/>
        <v>#NUM!</v>
      </c>
      <c r="J60" s="2" t="e">
        <f t="shared" si="2"/>
        <v>#NUM!</v>
      </c>
    </row>
    <row r="61" spans="1:10">
      <c r="A61" s="14">
        <v>1970</v>
      </c>
      <c r="B61" s="1" t="e">
        <f>'Pretax Calculation'!M60</f>
        <v>#NUM!</v>
      </c>
      <c r="C61" s="1" t="e">
        <f>'Pretax Calculation'!N60</f>
        <v>#NUM!</v>
      </c>
      <c r="D61" s="1" t="e">
        <f>'Pretax Calculation'!O60</f>
        <v>#NUM!</v>
      </c>
      <c r="E61" s="43">
        <v>0.66170001000000001</v>
      </c>
      <c r="F61" s="43">
        <v>0.23039999999999999</v>
      </c>
      <c r="G61" s="43">
        <v>0.11509999999999999</v>
      </c>
      <c r="H61" s="2" t="e">
        <f t="shared" si="0"/>
        <v>#NUM!</v>
      </c>
      <c r="I61" s="2" t="e">
        <f t="shared" si="1"/>
        <v>#NUM!</v>
      </c>
      <c r="J61" s="2" t="e">
        <f t="shared" si="2"/>
        <v>#NUM!</v>
      </c>
    </row>
    <row r="62" spans="1:10">
      <c r="A62" s="14">
        <v>1971</v>
      </c>
      <c r="B62" s="1" t="e">
        <f>'Pretax Calculation'!M61</f>
        <v>#NUM!</v>
      </c>
      <c r="C62" s="1" t="e">
        <f>'Pretax Calculation'!N61</f>
        <v>#NUM!</v>
      </c>
      <c r="D62" s="1" t="e">
        <f>'Pretax Calculation'!O61</f>
        <v>#NUM!</v>
      </c>
      <c r="E62" s="43">
        <v>0.65640001999999997</v>
      </c>
      <c r="F62" s="43">
        <v>0.23280001</v>
      </c>
      <c r="G62" s="43">
        <v>0.1079</v>
      </c>
      <c r="H62" s="2" t="e">
        <f t="shared" si="0"/>
        <v>#NUM!</v>
      </c>
      <c r="I62" s="2" t="e">
        <f t="shared" si="1"/>
        <v>#NUM!</v>
      </c>
      <c r="J62" s="2" t="e">
        <f t="shared" si="2"/>
        <v>#NUM!</v>
      </c>
    </row>
    <row r="63" spans="1:10">
      <c r="A63" s="14">
        <v>1972</v>
      </c>
      <c r="B63" s="1" t="e">
        <f>'Pretax Calculation'!M62</f>
        <v>#NUM!</v>
      </c>
      <c r="C63" s="1" t="e">
        <f>'Pretax Calculation'!N62</f>
        <v>#NUM!</v>
      </c>
      <c r="D63" s="1" t="e">
        <f>'Pretax Calculation'!O62</f>
        <v>#NUM!</v>
      </c>
      <c r="E63" s="43">
        <v>0.65350001999999996</v>
      </c>
      <c r="F63" s="43">
        <v>0.23530000000000001</v>
      </c>
      <c r="G63" s="43">
        <v>0.1108</v>
      </c>
      <c r="H63" s="2" t="e">
        <f t="shared" si="0"/>
        <v>#NUM!</v>
      </c>
      <c r="I63" s="2" t="e">
        <f t="shared" si="1"/>
        <v>#NUM!</v>
      </c>
      <c r="J63" s="2" t="e">
        <f t="shared" si="2"/>
        <v>#NUM!</v>
      </c>
    </row>
    <row r="64" spans="1:10">
      <c r="A64" s="14">
        <v>1973</v>
      </c>
      <c r="B64" s="1" t="e">
        <f>'Pretax Calculation'!M63</f>
        <v>#NUM!</v>
      </c>
      <c r="C64" s="1" t="e">
        <f>'Pretax Calculation'!N63</f>
        <v>#NUM!</v>
      </c>
      <c r="D64" s="1" t="e">
        <f>'Pretax Calculation'!O63</f>
        <v>#NUM!</v>
      </c>
      <c r="E64" s="43">
        <v>0.65030003000000003</v>
      </c>
      <c r="F64" s="43">
        <v>0.23949999999999999</v>
      </c>
      <c r="G64" s="43">
        <v>0.11119999999999999</v>
      </c>
      <c r="H64" s="2" t="e">
        <f t="shared" si="0"/>
        <v>#NUM!</v>
      </c>
      <c r="I64" s="2" t="e">
        <f t="shared" si="1"/>
        <v>#NUM!</v>
      </c>
      <c r="J64" s="2" t="e">
        <f t="shared" si="2"/>
        <v>#NUM!</v>
      </c>
    </row>
    <row r="65" spans="1:10">
      <c r="A65" s="14">
        <v>1974</v>
      </c>
      <c r="B65" s="1" t="e">
        <f>'Pretax Calculation'!M64</f>
        <v>#NUM!</v>
      </c>
      <c r="C65" s="1" t="e">
        <f>'Pretax Calculation'!N64</f>
        <v>#NUM!</v>
      </c>
      <c r="D65" s="1" t="e">
        <f>'Pretax Calculation'!O64</f>
        <v>#NUM!</v>
      </c>
      <c r="E65" s="43">
        <v>0.65939999000000005</v>
      </c>
      <c r="F65" s="43">
        <v>0.23499999999999999</v>
      </c>
      <c r="G65" s="43">
        <v>0.11020000000000001</v>
      </c>
      <c r="H65" s="2" t="e">
        <f t="shared" si="0"/>
        <v>#NUM!</v>
      </c>
      <c r="I65" s="2" t="e">
        <f t="shared" si="1"/>
        <v>#NUM!</v>
      </c>
      <c r="J65" s="2" t="e">
        <f t="shared" si="2"/>
        <v>#NUM!</v>
      </c>
    </row>
    <row r="66" spans="1:10">
      <c r="A66" s="14">
        <v>1975</v>
      </c>
      <c r="B66" s="1" t="e">
        <f>'Pretax Calculation'!M65</f>
        <v>#NUM!</v>
      </c>
      <c r="C66" s="1" t="e">
        <f>'Pretax Calculation'!N65</f>
        <v>#NUM!</v>
      </c>
      <c r="D66" s="1" t="e">
        <f>'Pretax Calculation'!O65</f>
        <v>#NUM!</v>
      </c>
      <c r="E66" s="43">
        <v>0.65579997999999995</v>
      </c>
      <c r="F66" s="43">
        <v>0.23830000000000001</v>
      </c>
      <c r="G66" s="43">
        <v>0.1055</v>
      </c>
      <c r="H66" s="2" t="e">
        <f t="shared" si="0"/>
        <v>#NUM!</v>
      </c>
      <c r="I66" s="2" t="e">
        <f t="shared" si="1"/>
        <v>#NUM!</v>
      </c>
      <c r="J66" s="2" t="e">
        <f t="shared" si="2"/>
        <v>#NUM!</v>
      </c>
    </row>
    <row r="67" spans="1:10">
      <c r="A67" s="14">
        <v>1976</v>
      </c>
      <c r="B67" s="1" t="e">
        <f>'Pretax Calculation'!M66</f>
        <v>#NUM!</v>
      </c>
      <c r="C67" s="1" t="e">
        <f>'Pretax Calculation'!N66</f>
        <v>#NUM!</v>
      </c>
      <c r="D67" s="1" t="e">
        <f>'Pretax Calculation'!O66</f>
        <v>#NUM!</v>
      </c>
      <c r="E67" s="43">
        <v>0.65719998000000002</v>
      </c>
      <c r="F67" s="43">
        <v>0.23880000000000001</v>
      </c>
      <c r="G67" s="43">
        <v>0.10580000000000001</v>
      </c>
      <c r="H67" s="2" t="e">
        <f t="shared" si="0"/>
        <v>#NUM!</v>
      </c>
      <c r="I67" s="2" t="e">
        <f t="shared" si="1"/>
        <v>#NUM!</v>
      </c>
      <c r="J67" s="2" t="e">
        <f t="shared" si="2"/>
        <v>#NUM!</v>
      </c>
    </row>
    <row r="68" spans="1:10">
      <c r="A68" s="14">
        <v>1977</v>
      </c>
      <c r="B68" s="1" t="e">
        <f>'Pretax Calculation'!M67</f>
        <v>#NUM!</v>
      </c>
      <c r="C68" s="1" t="e">
        <f>'Pretax Calculation'!N67</f>
        <v>#NUM!</v>
      </c>
      <c r="D68" s="1" t="e">
        <f>'Pretax Calculation'!O67</f>
        <v>#NUM!</v>
      </c>
      <c r="E68" s="43">
        <v>0.65240001999999997</v>
      </c>
      <c r="F68" s="43">
        <v>0.24010000000000001</v>
      </c>
      <c r="G68" s="43">
        <v>0.1041</v>
      </c>
      <c r="H68" s="2" t="e">
        <f t="shared" si="0"/>
        <v>#NUM!</v>
      </c>
      <c r="I68" s="2" t="e">
        <f t="shared" si="1"/>
        <v>#NUM!</v>
      </c>
      <c r="J68" s="2" t="e">
        <f t="shared" si="2"/>
        <v>#NUM!</v>
      </c>
    </row>
    <row r="69" spans="1:10">
      <c r="A69" s="14">
        <v>1978</v>
      </c>
      <c r="B69" s="1" t="e">
        <f>'Pretax Calculation'!M68</f>
        <v>#NUM!</v>
      </c>
      <c r="C69" s="1" t="e">
        <f>'Pretax Calculation'!N68</f>
        <v>#NUM!</v>
      </c>
      <c r="D69" s="1" t="e">
        <f>'Pretax Calculation'!O68</f>
        <v>#NUM!</v>
      </c>
      <c r="E69" s="43">
        <v>0.65350001999999996</v>
      </c>
      <c r="F69" s="43">
        <v>0.2402</v>
      </c>
      <c r="G69" s="43">
        <v>0.1075</v>
      </c>
      <c r="H69" s="2" t="e">
        <f t="shared" ref="H69:H105" si="3">E69/B69-1</f>
        <v>#NUM!</v>
      </c>
      <c r="I69" s="2" t="e">
        <f t="shared" ref="I69:I105" si="4">F69/C69-1</f>
        <v>#NUM!</v>
      </c>
      <c r="J69" s="2" t="e">
        <f t="shared" ref="J69:J105" si="5">G69/D69-1</f>
        <v>#NUM!</v>
      </c>
    </row>
    <row r="70" spans="1:10">
      <c r="A70" s="14">
        <v>1979</v>
      </c>
      <c r="B70" s="1" t="e">
        <f>'Pretax Calculation'!M69</f>
        <v>#NUM!</v>
      </c>
      <c r="C70" s="1" t="e">
        <f>'Pretax Calculation'!N69</f>
        <v>#NUM!</v>
      </c>
      <c r="D70" s="1" t="e">
        <f>'Pretax Calculation'!O69</f>
        <v>#NUM!</v>
      </c>
      <c r="E70" s="43">
        <v>0.65109998000000002</v>
      </c>
      <c r="F70" s="43">
        <v>0.2374</v>
      </c>
      <c r="G70" s="43">
        <v>0.10630000000000001</v>
      </c>
      <c r="H70" s="2" t="e">
        <f t="shared" si="3"/>
        <v>#NUM!</v>
      </c>
      <c r="I70" s="2" t="e">
        <f t="shared" si="4"/>
        <v>#NUM!</v>
      </c>
      <c r="J70" s="2" t="e">
        <f t="shared" si="5"/>
        <v>#NUM!</v>
      </c>
    </row>
    <row r="71" spans="1:10">
      <c r="A71" s="14">
        <v>1980</v>
      </c>
      <c r="B71" s="1">
        <f>'Pretax Calculation'!M70</f>
        <v>0.81038670400991675</v>
      </c>
      <c r="C71" s="1">
        <f>'Pretax Calculation'!N70</f>
        <v>0.16244343186508037</v>
      </c>
      <c r="D71" s="1">
        <f>'Pretax Calculation'!O70</f>
        <v>2.7169864125002885E-2</v>
      </c>
      <c r="E71" s="43">
        <f>1-F71-G71</f>
        <v>0.77860000100000004</v>
      </c>
      <c r="F71" s="45">
        <v>0.17150000000000001</v>
      </c>
      <c r="G71" s="45">
        <v>4.9899999E-2</v>
      </c>
      <c r="H71" s="2">
        <f t="shared" si="3"/>
        <v>-3.9224117143866311E-2</v>
      </c>
      <c r="I71" s="2">
        <f t="shared" si="4"/>
        <v>5.5752134948993781E-2</v>
      </c>
      <c r="J71" s="2">
        <f t="shared" si="5"/>
        <v>0.8365936160159102</v>
      </c>
    </row>
    <row r="72" spans="1:10">
      <c r="A72" s="14">
        <v>1981</v>
      </c>
      <c r="B72" s="1">
        <f>'Pretax Calculation'!M71</f>
        <v>0.81037192171682471</v>
      </c>
      <c r="C72" s="1">
        <f>'Pretax Calculation'!N71</f>
        <v>0.16245479653178041</v>
      </c>
      <c r="D72" s="1">
        <f>'Pretax Calculation'!O71</f>
        <v>2.7173281751394884E-2</v>
      </c>
      <c r="E72" s="43">
        <f t="shared" ref="E72:E107" si="6">1-F72-G72</f>
        <v>0.7802</v>
      </c>
      <c r="F72" s="45">
        <v>0.1696</v>
      </c>
      <c r="G72" s="45">
        <v>5.0200000000000002E-2</v>
      </c>
      <c r="H72" s="2">
        <f t="shared" si="3"/>
        <v>-3.7232190440290136E-2</v>
      </c>
      <c r="I72" s="2">
        <f t="shared" si="4"/>
        <v>4.3982717782184988E-2</v>
      </c>
      <c r="J72" s="2">
        <f t="shared" si="5"/>
        <v>0.84740291803080026</v>
      </c>
    </row>
    <row r="73" spans="1:10">
      <c r="A73" s="14">
        <v>1982</v>
      </c>
      <c r="B73" s="1">
        <f>'Pretax Calculation'!M72</f>
        <v>0.805597171827662</v>
      </c>
      <c r="C73" s="1">
        <f>'Pretax Calculation'!N72</f>
        <v>0.16611543615901558</v>
      </c>
      <c r="D73" s="1">
        <f>'Pretax Calculation'!O72</f>
        <v>2.8287392013322421E-2</v>
      </c>
      <c r="E73" s="43">
        <f t="shared" si="6"/>
        <v>0.77379999900000007</v>
      </c>
      <c r="F73" s="45">
        <v>0.17069999999999999</v>
      </c>
      <c r="G73" s="45">
        <v>5.5500001E-2</v>
      </c>
      <c r="H73" s="2">
        <f t="shared" si="3"/>
        <v>-3.9470313376999022E-2</v>
      </c>
      <c r="I73" s="2">
        <f t="shared" si="4"/>
        <v>2.7598662393998108E-2</v>
      </c>
      <c r="J73" s="2">
        <f t="shared" si="5"/>
        <v>0.96200487389793121</v>
      </c>
    </row>
    <row r="74" spans="1:10">
      <c r="A74" s="14">
        <v>1983</v>
      </c>
      <c r="B74" s="1">
        <f>'Pretax Calculation'!M73</f>
        <v>0.80326908480513948</v>
      </c>
      <c r="C74" s="1">
        <f>'Pretax Calculation'!N73</f>
        <v>0.16789291452415056</v>
      </c>
      <c r="D74" s="1">
        <f>'Pretax Calculation'!O73</f>
        <v>2.8838000670709962E-2</v>
      </c>
      <c r="E74" s="43">
        <f t="shared" si="6"/>
        <v>0.77179999999999993</v>
      </c>
      <c r="F74" s="45">
        <v>0.17100000000000001</v>
      </c>
      <c r="G74" s="45">
        <v>5.7200000000000001E-2</v>
      </c>
      <c r="H74" s="2">
        <f t="shared" si="3"/>
        <v>-3.9176267829071798E-2</v>
      </c>
      <c r="I74" s="2">
        <f t="shared" si="4"/>
        <v>1.8506352603715914E-2</v>
      </c>
      <c r="J74" s="2">
        <f t="shared" si="5"/>
        <v>0.9834939548391306</v>
      </c>
    </row>
    <row r="75" spans="1:10">
      <c r="A75" s="14">
        <v>1984</v>
      </c>
      <c r="B75" s="1">
        <f>'Pretax Calculation'!M74</f>
        <v>0.79625110693111067</v>
      </c>
      <c r="C75" s="1">
        <f>'Pretax Calculation'!N74</f>
        <v>0.17322169541609966</v>
      </c>
      <c r="D75" s="1">
        <f>'Pretax Calculation'!O74</f>
        <v>3.0527197652789662E-2</v>
      </c>
      <c r="E75" s="43">
        <f t="shared" si="6"/>
        <v>0.76450001099999998</v>
      </c>
      <c r="F75" s="45">
        <v>0.17219999</v>
      </c>
      <c r="G75" s="45">
        <v>6.3299998999999996E-2</v>
      </c>
      <c r="H75" s="2">
        <f t="shared" si="3"/>
        <v>-3.9875732234125105E-2</v>
      </c>
      <c r="I75" s="2">
        <f t="shared" si="4"/>
        <v>-5.8982531815394701E-3</v>
      </c>
      <c r="J75" s="2">
        <f t="shared" si="5"/>
        <v>1.0735607545756976</v>
      </c>
    </row>
    <row r="76" spans="1:10">
      <c r="A76" s="14">
        <v>1985</v>
      </c>
      <c r="B76" s="1">
        <f>'Pretax Calculation'!M75</f>
        <v>0.79610349629051413</v>
      </c>
      <c r="C76" s="1">
        <f>'Pretax Calculation'!N75</f>
        <v>0.17333330167360206</v>
      </c>
      <c r="D76" s="1">
        <f>'Pretax Calculation'!O75</f>
        <v>3.0563202035883807E-2</v>
      </c>
      <c r="E76" s="43">
        <f t="shared" si="6"/>
        <v>0.76550000100000004</v>
      </c>
      <c r="F76" s="45">
        <v>0.17230000000000001</v>
      </c>
      <c r="G76" s="45">
        <v>6.2199998999999999E-2</v>
      </c>
      <c r="H76" s="2">
        <f t="shared" si="3"/>
        <v>-3.8441603928525248E-2</v>
      </c>
      <c r="I76" s="2">
        <f t="shared" si="4"/>
        <v>-5.9613568980980691E-3</v>
      </c>
      <c r="J76" s="2">
        <f t="shared" si="5"/>
        <v>1.0351270435267841</v>
      </c>
    </row>
    <row r="77" spans="1:10">
      <c r="A77" s="14">
        <v>1986</v>
      </c>
      <c r="B77" s="1">
        <f>'Pretax Calculation'!M76</f>
        <v>0.79502506575061038</v>
      </c>
      <c r="C77" s="1">
        <f>'Pretax Calculation'!N76</f>
        <v>0.17414809213966864</v>
      </c>
      <c r="D77" s="1">
        <f>'Pretax Calculation'!O76</f>
        <v>3.0826842109720975E-2</v>
      </c>
      <c r="E77" s="43">
        <f t="shared" si="6"/>
        <v>0.76750001000000001</v>
      </c>
      <c r="F77" s="45">
        <v>0.17219999</v>
      </c>
      <c r="G77" s="45">
        <v>6.0299999999999999E-2</v>
      </c>
      <c r="H77" s="2">
        <f t="shared" si="3"/>
        <v>-3.4621620042410872E-2</v>
      </c>
      <c r="I77" s="2">
        <f t="shared" si="4"/>
        <v>-1.1186468457582865E-2</v>
      </c>
      <c r="J77" s="2">
        <f t="shared" si="5"/>
        <v>0.95608748328408644</v>
      </c>
    </row>
    <row r="78" spans="1:10">
      <c r="A78" s="14">
        <v>1987</v>
      </c>
      <c r="B78" s="1">
        <f>'Pretax Calculation'!M77</f>
        <v>0.79300728810553456</v>
      </c>
      <c r="C78" s="1">
        <f>'Pretax Calculation'!N77</f>
        <v>0.17566977628507574</v>
      </c>
      <c r="D78" s="1">
        <f>'Pretax Calculation'!O77</f>
        <v>3.1322935609389702E-2</v>
      </c>
      <c r="E78" s="43">
        <f t="shared" si="6"/>
        <v>0.76690000000000003</v>
      </c>
      <c r="F78" s="45">
        <v>0.1719</v>
      </c>
      <c r="G78" s="45">
        <v>6.1199999999999997E-2</v>
      </c>
      <c r="H78" s="2">
        <f t="shared" si="3"/>
        <v>-3.2921876629789737E-2</v>
      </c>
      <c r="I78" s="2">
        <f t="shared" si="4"/>
        <v>-2.1459447178655111E-2</v>
      </c>
      <c r="J78" s="2">
        <f t="shared" si="5"/>
        <v>0.95383985598252874</v>
      </c>
    </row>
    <row r="79" spans="1:10">
      <c r="A79" s="14">
        <v>1988</v>
      </c>
      <c r="B79" s="1">
        <f>'Pretax Calculation'!M78</f>
        <v>0.78913759916373738</v>
      </c>
      <c r="C79" s="1">
        <f>'Pretax Calculation'!N78</f>
        <v>0.17857777542895803</v>
      </c>
      <c r="D79" s="1">
        <f>'Pretax Calculation'!O78</f>
        <v>3.228462540730459E-2</v>
      </c>
      <c r="E79" s="43">
        <f t="shared" si="6"/>
        <v>0.76380000300000006</v>
      </c>
      <c r="F79" s="45">
        <v>0.17169999999999999</v>
      </c>
      <c r="G79" s="45">
        <v>6.4499997000000003E-2</v>
      </c>
      <c r="H79" s="2">
        <f t="shared" si="3"/>
        <v>-3.2107957079459903E-2</v>
      </c>
      <c r="I79" s="2">
        <f t="shared" si="4"/>
        <v>-3.8514173515920902E-2</v>
      </c>
      <c r="J79" s="2">
        <f t="shared" si="5"/>
        <v>0.99785489799756188</v>
      </c>
    </row>
    <row r="80" spans="1:10">
      <c r="A80" s="14">
        <v>1989</v>
      </c>
      <c r="B80" s="1">
        <f>'Pretax Calculation'!M79</f>
        <v>0.79025759233833304</v>
      </c>
      <c r="C80" s="1">
        <f>'Pretax Calculation'!N79</f>
        <v>0.17773751320319697</v>
      </c>
      <c r="D80" s="1">
        <f>'Pretax Calculation'!O79</f>
        <v>3.200489445846999E-2</v>
      </c>
      <c r="E80" s="43">
        <f t="shared" si="6"/>
        <v>0.76819998999999994</v>
      </c>
      <c r="F80" s="45">
        <v>0.17020001000000001</v>
      </c>
      <c r="G80" s="45">
        <v>6.1600000000000002E-2</v>
      </c>
      <c r="H80" s="2">
        <f t="shared" si="3"/>
        <v>-2.7911914484827327E-2</v>
      </c>
      <c r="I80" s="2">
        <f t="shared" si="4"/>
        <v>-4.2408060444616313E-2</v>
      </c>
      <c r="J80" s="2">
        <f t="shared" si="5"/>
        <v>0.92470561275973107</v>
      </c>
    </row>
    <row r="81" spans="1:10">
      <c r="A81" s="14">
        <v>1990</v>
      </c>
      <c r="B81" s="1">
        <f>'Pretax Calculation'!M80</f>
        <v>0.79829056362936957</v>
      </c>
      <c r="C81" s="1">
        <f>'Pretax Calculation'!N80</f>
        <v>0.17167768573855069</v>
      </c>
      <c r="D81" s="1">
        <f>'Pretax Calculation'!O80</f>
        <v>3.0031750632079746E-2</v>
      </c>
      <c r="E81" s="43">
        <f t="shared" si="6"/>
        <v>0.77620000100000008</v>
      </c>
      <c r="F81" s="45">
        <v>0.16969999999999999</v>
      </c>
      <c r="G81" s="45">
        <v>5.4099999000000003E-2</v>
      </c>
      <c r="H81" s="2">
        <f t="shared" si="3"/>
        <v>-2.7672333403186422E-2</v>
      </c>
      <c r="I81" s="2">
        <f t="shared" si="4"/>
        <v>-1.1519760008662616E-2</v>
      </c>
      <c r="J81" s="2">
        <f t="shared" si="5"/>
        <v>0.80142675206588487</v>
      </c>
    </row>
    <row r="82" spans="1:10">
      <c r="A82" s="14">
        <v>1991</v>
      </c>
      <c r="B82" s="1">
        <f>'Pretax Calculation'!M81</f>
        <v>0.79654015742788087</v>
      </c>
      <c r="C82" s="1">
        <f>'Pretax Calculation'!N81</f>
        <v>0.17300309174825268</v>
      </c>
      <c r="D82" s="1">
        <f>'Pretax Calculation'!O81</f>
        <v>3.0456750823866452E-2</v>
      </c>
      <c r="E82" s="43">
        <f t="shared" si="6"/>
        <v>0.76709999800000006</v>
      </c>
      <c r="F82" s="45">
        <v>0.17580000000000001</v>
      </c>
      <c r="G82" s="45">
        <v>5.7100001999999997E-2</v>
      </c>
      <c r="H82" s="2">
        <f t="shared" si="3"/>
        <v>-3.6960044202851594E-2</v>
      </c>
      <c r="I82" s="2">
        <f t="shared" si="4"/>
        <v>1.6166810797909159E-2</v>
      </c>
      <c r="J82" s="2">
        <f t="shared" si="5"/>
        <v>0.87478967570156629</v>
      </c>
    </row>
    <row r="83" spans="1:10">
      <c r="A83" s="14">
        <v>1992</v>
      </c>
      <c r="B83" s="1">
        <f>'Pretax Calculation'!M82</f>
        <v>0.79878622138482636</v>
      </c>
      <c r="C83" s="1">
        <f>'Pretax Calculation'!N82</f>
        <v>0.17130187378940309</v>
      </c>
      <c r="D83" s="1">
        <f>'Pretax Calculation'!O82</f>
        <v>2.9911904825770552E-2</v>
      </c>
      <c r="E83" s="43">
        <f t="shared" si="6"/>
        <v>0.76739999900000011</v>
      </c>
      <c r="F83" s="45">
        <v>0.17599999999999999</v>
      </c>
      <c r="G83" s="45">
        <v>5.6600000999999997E-2</v>
      </c>
      <c r="H83" s="2">
        <f t="shared" si="3"/>
        <v>-3.9292393314462881E-2</v>
      </c>
      <c r="I83" s="2">
        <f t="shared" si="4"/>
        <v>2.742600595468514E-2</v>
      </c>
      <c r="J83" s="2">
        <f t="shared" si="5"/>
        <v>0.89222322448807612</v>
      </c>
    </row>
    <row r="84" spans="1:10">
      <c r="A84" s="14">
        <v>1993</v>
      </c>
      <c r="B84" s="1">
        <f>'Pretax Calculation'!M83</f>
        <v>0.79655950590420466</v>
      </c>
      <c r="C84" s="1">
        <f>'Pretax Calculation'!N83</f>
        <v>0.17298845616057101</v>
      </c>
      <c r="D84" s="1">
        <f>'Pretax Calculation'!O83</f>
        <v>3.045203793522433E-2</v>
      </c>
      <c r="E84" s="43">
        <f t="shared" si="6"/>
        <v>0.75970000900000001</v>
      </c>
      <c r="F84" s="45">
        <v>0.17839999000000001</v>
      </c>
      <c r="G84" s="45">
        <v>6.1900001000000003E-2</v>
      </c>
      <c r="H84" s="2">
        <f t="shared" si="3"/>
        <v>-4.6273375223065183E-2</v>
      </c>
      <c r="I84" s="2">
        <f t="shared" si="4"/>
        <v>3.1282629832859454E-2</v>
      </c>
      <c r="J84" s="2">
        <f t="shared" si="5"/>
        <v>1.0327047119693535</v>
      </c>
    </row>
    <row r="85" spans="1:10">
      <c r="A85" s="14">
        <v>1994</v>
      </c>
      <c r="B85" s="1">
        <f>'Pretax Calculation'!M84</f>
        <v>0.78378110933291933</v>
      </c>
      <c r="C85" s="1">
        <f>'Pretax Calculation'!N84</f>
        <v>0.18258070306484231</v>
      </c>
      <c r="D85" s="1">
        <f>'Pretax Calculation'!O84</f>
        <v>3.3638187602238356E-2</v>
      </c>
      <c r="E85" s="43">
        <f t="shared" si="6"/>
        <v>0.74009999199999998</v>
      </c>
      <c r="F85" s="45">
        <v>0.18520001</v>
      </c>
      <c r="G85" s="45">
        <v>7.4699998000000004E-2</v>
      </c>
      <c r="H85" s="2">
        <f t="shared" si="3"/>
        <v>-5.573127090304153E-2</v>
      </c>
      <c r="I85" s="2">
        <f t="shared" si="4"/>
        <v>1.4346022833680694E-2</v>
      </c>
      <c r="J85" s="2">
        <f t="shared" si="5"/>
        <v>1.2206903321696592</v>
      </c>
    </row>
    <row r="86" spans="1:10">
      <c r="A86" s="14">
        <v>1995</v>
      </c>
      <c r="B86" s="1">
        <f>'Pretax Calculation'!M85</f>
        <v>0.77835113868414263</v>
      </c>
      <c r="C86" s="1">
        <f>'Pretax Calculation'!N85</f>
        <v>0.18661191357156637</v>
      </c>
      <c r="D86" s="1">
        <f>'Pretax Calculation'!O85</f>
        <v>3.5036947744291003E-2</v>
      </c>
      <c r="E86" s="43">
        <f t="shared" si="6"/>
        <v>0.73550001100000006</v>
      </c>
      <c r="F86" s="45">
        <v>0.18619999000000001</v>
      </c>
      <c r="G86" s="45">
        <v>7.8299998999999995E-2</v>
      </c>
      <c r="H86" s="2">
        <f t="shared" si="3"/>
        <v>-5.5053722612374401E-2</v>
      </c>
      <c r="I86" s="2">
        <f t="shared" si="4"/>
        <v>-2.207380888403887E-3</v>
      </c>
      <c r="J86" s="2">
        <f t="shared" si="5"/>
        <v>1.2347836795446421</v>
      </c>
    </row>
    <row r="87" spans="1:10">
      <c r="A87" s="14">
        <v>1996</v>
      </c>
      <c r="B87" s="1">
        <f>'Pretax Calculation'!M86</f>
        <v>0.7807048303730858</v>
      </c>
      <c r="C87" s="1">
        <f>'Pretax Calculation'!N86</f>
        <v>0.18486783303977239</v>
      </c>
      <c r="D87" s="1">
        <f>'Pretax Calculation'!O86</f>
        <v>3.442733658714181E-2</v>
      </c>
      <c r="E87" s="43">
        <f t="shared" si="6"/>
        <v>0.73919999800000002</v>
      </c>
      <c r="F87" s="45">
        <v>0.18759999999999999</v>
      </c>
      <c r="G87" s="45">
        <v>7.3200002E-2</v>
      </c>
      <c r="H87" s="2">
        <f t="shared" si="3"/>
        <v>-5.3163283687192364E-2</v>
      </c>
      <c r="I87" s="2">
        <f t="shared" si="4"/>
        <v>1.4779028429677155E-2</v>
      </c>
      <c r="J87" s="2">
        <f t="shared" si="5"/>
        <v>1.1262173974660388</v>
      </c>
    </row>
    <row r="88" spans="1:10">
      <c r="A88" s="14">
        <v>1997</v>
      </c>
      <c r="B88" s="1">
        <f>'Pretax Calculation'!M87</f>
        <v>0.77731035843311347</v>
      </c>
      <c r="C88" s="1">
        <f>'Pretax Calculation'!N87</f>
        <v>0.1873815160101775</v>
      </c>
      <c r="D88" s="1">
        <f>'Pretax Calculation'!O87</f>
        <v>3.5308125556709036E-2</v>
      </c>
      <c r="E88" s="43">
        <f t="shared" si="6"/>
        <v>0.73459999899999995</v>
      </c>
      <c r="F88" s="45">
        <v>0.18920000000000001</v>
      </c>
      <c r="G88" s="45">
        <v>7.6200001000000003E-2</v>
      </c>
      <c r="H88" s="2">
        <f t="shared" si="3"/>
        <v>-5.4946340248453907E-2</v>
      </c>
      <c r="I88" s="2">
        <f t="shared" si="4"/>
        <v>9.7047138295311974E-3</v>
      </c>
      <c r="J88" s="2">
        <f t="shared" si="5"/>
        <v>1.1581434810979632</v>
      </c>
    </row>
    <row r="89" spans="1:10">
      <c r="A89" s="14">
        <v>1998</v>
      </c>
      <c r="B89" s="1">
        <f>'Pretax Calculation'!M88</f>
        <v>0.77541947492195362</v>
      </c>
      <c r="C89" s="1">
        <f>'Pretax Calculation'!N88</f>
        <v>0.18877718931147436</v>
      </c>
      <c r="D89" s="1">
        <f>'Pretax Calculation'!O88</f>
        <v>3.580333576657202E-2</v>
      </c>
      <c r="E89" s="43">
        <f t="shared" si="6"/>
        <v>0.73809999800000003</v>
      </c>
      <c r="F89" s="45">
        <v>0.18740000000000001</v>
      </c>
      <c r="G89" s="45">
        <v>7.4500001999999996E-2</v>
      </c>
      <c r="H89" s="2">
        <f t="shared" si="3"/>
        <v>-4.8128114045252524E-2</v>
      </c>
      <c r="I89" s="2">
        <f t="shared" si="4"/>
        <v>-7.295316327663115E-3</v>
      </c>
      <c r="J89" s="2">
        <f t="shared" si="5"/>
        <v>1.0808117569189553</v>
      </c>
    </row>
    <row r="90" spans="1:10">
      <c r="A90" s="14">
        <v>1999</v>
      </c>
      <c r="B90" s="1">
        <f>'Pretax Calculation'!M89</f>
        <v>0.77254843983346178</v>
      </c>
      <c r="C90" s="1">
        <f>'Pretax Calculation'!N89</f>
        <v>0.19089005290066952</v>
      </c>
      <c r="D90" s="1">
        <f>'Pretax Calculation'!O89</f>
        <v>3.6561507265868709E-2</v>
      </c>
      <c r="E90" s="43">
        <f t="shared" si="6"/>
        <v>0.73659999799999998</v>
      </c>
      <c r="F90" s="45">
        <v>0.18759999999999999</v>
      </c>
      <c r="G90" s="45">
        <v>7.5800002000000005E-2</v>
      </c>
      <c r="H90" s="2">
        <f t="shared" si="3"/>
        <v>-4.6532281964366096E-2</v>
      </c>
      <c r="I90" s="2">
        <f t="shared" si="4"/>
        <v>-1.7235329189109305E-2</v>
      </c>
      <c r="J90" s="2">
        <f t="shared" si="5"/>
        <v>1.0732187392821642</v>
      </c>
    </row>
    <row r="91" spans="1:10">
      <c r="A91" s="14">
        <v>2000</v>
      </c>
      <c r="B91" s="1">
        <f>'Pretax Calculation'!M90</f>
        <v>0.78037155784923629</v>
      </c>
      <c r="C91" s="1">
        <f>'Pretax Calculation'!N90</f>
        <v>0.1851150945055885</v>
      </c>
      <c r="D91" s="1">
        <f>'Pretax Calculation'!O90</f>
        <v>3.4513347645175219E-2</v>
      </c>
      <c r="E91" s="43">
        <f t="shared" si="6"/>
        <v>0.73950000100000002</v>
      </c>
      <c r="F91" s="45">
        <v>0.19539999999999999</v>
      </c>
      <c r="G91" s="45">
        <v>6.5099999000000006E-2</v>
      </c>
      <c r="H91" s="2">
        <f t="shared" si="3"/>
        <v>-5.2374482947432632E-2</v>
      </c>
      <c r="I91" s="2">
        <f t="shared" si="4"/>
        <v>5.5559518373586858E-2</v>
      </c>
      <c r="J91" s="2">
        <f t="shared" si="5"/>
        <v>0.88622673376341221</v>
      </c>
    </row>
    <row r="92" spans="1:10">
      <c r="A92" s="14">
        <v>2001</v>
      </c>
      <c r="B92" s="1">
        <f>'Pretax Calculation'!M91</f>
        <v>0.78368913834091958</v>
      </c>
      <c r="C92" s="1">
        <f>'Pretax Calculation'!N91</f>
        <v>0.18264920590620537</v>
      </c>
      <c r="D92" s="1">
        <f>'Pretax Calculation'!O91</f>
        <v>3.3661655752875053E-2</v>
      </c>
      <c r="E92" s="43">
        <f t="shared" si="6"/>
        <v>0.74469999799999997</v>
      </c>
      <c r="F92" s="45">
        <v>0.1938</v>
      </c>
      <c r="G92" s="45">
        <v>6.1500001999999998E-2</v>
      </c>
      <c r="H92" s="2">
        <f t="shared" si="3"/>
        <v>-4.9750772893777939E-2</v>
      </c>
      <c r="I92" s="2">
        <f t="shared" si="4"/>
        <v>6.1050328899435957E-2</v>
      </c>
      <c r="J92" s="2">
        <f t="shared" si="5"/>
        <v>0.82700466226315283</v>
      </c>
    </row>
    <row r="93" spans="1:10">
      <c r="A93" s="14">
        <v>2002</v>
      </c>
      <c r="B93" s="1">
        <f>'Pretax Calculation'!M92</f>
        <v>0.78237503511134721</v>
      </c>
      <c r="C93" s="1">
        <f>'Pretax Calculation'!N92</f>
        <v>0.1836271502368344</v>
      </c>
      <c r="D93" s="1">
        <f>'Pretax Calculation'!O92</f>
        <v>3.3997814651818392E-2</v>
      </c>
      <c r="E93" s="43">
        <f t="shared" si="6"/>
        <v>0.74369999100000006</v>
      </c>
      <c r="F93" s="45">
        <v>0.19410000999999999</v>
      </c>
      <c r="G93" s="45">
        <v>6.2199998999999999E-2</v>
      </c>
      <c r="H93" s="2">
        <f t="shared" si="3"/>
        <v>-4.9432870906780613E-2</v>
      </c>
      <c r="I93" s="2">
        <f t="shared" si="4"/>
        <v>5.703328592562773E-2</v>
      </c>
      <c r="J93" s="2">
        <f t="shared" si="5"/>
        <v>0.82952932819384007</v>
      </c>
    </row>
    <row r="94" spans="1:10">
      <c r="A94" s="14">
        <v>2003</v>
      </c>
      <c r="B94" s="1">
        <f>'Pretax Calculation'!M93</f>
        <v>0.77501731609394608</v>
      </c>
      <c r="C94" s="1">
        <f>'Pretax Calculation'!N93</f>
        <v>0.18907360302624143</v>
      </c>
      <c r="D94" s="1">
        <f>'Pretax Calculation'!O93</f>
        <v>3.5909080879812483E-2</v>
      </c>
      <c r="E94" s="43">
        <f t="shared" si="6"/>
        <v>0.73730000200000001</v>
      </c>
      <c r="F94" s="45">
        <v>0.19550000000000001</v>
      </c>
      <c r="G94" s="45">
        <v>6.7199997999999997E-2</v>
      </c>
      <c r="H94" s="2">
        <f t="shared" si="3"/>
        <v>-4.8666414686112658E-2</v>
      </c>
      <c r="I94" s="2">
        <f t="shared" si="4"/>
        <v>3.3988863970962013E-2</v>
      </c>
      <c r="J94" s="2">
        <f t="shared" si="5"/>
        <v>0.87139287204030813</v>
      </c>
    </row>
    <row r="95" spans="1:10">
      <c r="A95" s="14">
        <v>2004</v>
      </c>
      <c r="B95" s="1">
        <f>'Pretax Calculation'!M94</f>
        <v>0.7707718128000095</v>
      </c>
      <c r="C95" s="1">
        <f>'Pretax Calculation'!N94</f>
        <v>0.19219372293801873</v>
      </c>
      <c r="D95" s="1">
        <f>'Pretax Calculation'!O94</f>
        <v>3.7034464261971767E-2</v>
      </c>
      <c r="E95" s="43">
        <f t="shared" si="6"/>
        <v>0.735600001</v>
      </c>
      <c r="F95" s="45">
        <v>0.19450000000000001</v>
      </c>
      <c r="G95" s="45">
        <v>6.9899999000000004E-2</v>
      </c>
      <c r="H95" s="2">
        <f t="shared" si="3"/>
        <v>-4.5631938293435592E-2</v>
      </c>
      <c r="I95" s="2">
        <f t="shared" si="4"/>
        <v>1.1999752264151953E-2</v>
      </c>
      <c r="J95" s="2">
        <f t="shared" si="5"/>
        <v>0.88743108326196785</v>
      </c>
    </row>
    <row r="96" spans="1:10">
      <c r="A96" s="14">
        <v>2005</v>
      </c>
      <c r="B96" s="1">
        <f>'Pretax Calculation'!M95</f>
        <v>0.76389897504571314</v>
      </c>
      <c r="C96" s="1">
        <f>'Pretax Calculation'!N95</f>
        <v>0.19720952997389618</v>
      </c>
      <c r="D96" s="1">
        <f>'Pretax Calculation'!O95</f>
        <v>3.8891494980390684E-2</v>
      </c>
      <c r="E96" s="43">
        <f t="shared" si="6"/>
        <v>0.73110000100000005</v>
      </c>
      <c r="F96" s="45">
        <v>0.1928</v>
      </c>
      <c r="G96" s="45">
        <v>7.6099999000000002E-2</v>
      </c>
      <c r="H96" s="2">
        <f t="shared" si="3"/>
        <v>-4.2936271833262207E-2</v>
      </c>
      <c r="I96" s="2">
        <f t="shared" si="4"/>
        <v>-2.235961910400508E-2</v>
      </c>
      <c r="J96" s="2">
        <f t="shared" si="5"/>
        <v>0.95672598953498866</v>
      </c>
    </row>
    <row r="97" spans="1:10">
      <c r="A97" s="14">
        <v>2006</v>
      </c>
      <c r="B97" s="1">
        <f>'Pretax Calculation'!M96</f>
        <v>0.75580997993979748</v>
      </c>
      <c r="C97" s="1">
        <f>'Pretax Calculation'!N96</f>
        <v>0.2030567645297342</v>
      </c>
      <c r="D97" s="1">
        <f>'Pretax Calculation'!O96</f>
        <v>4.1133255530468316E-2</v>
      </c>
      <c r="E97" s="43">
        <f t="shared" si="6"/>
        <v>0.72180000999999994</v>
      </c>
      <c r="F97" s="45">
        <v>0.19499999000000001</v>
      </c>
      <c r="G97" s="45">
        <v>8.3199999999999996E-2</v>
      </c>
      <c r="H97" s="2">
        <f t="shared" si="3"/>
        <v>-4.4998042950566197E-2</v>
      </c>
      <c r="I97" s="2">
        <f t="shared" si="4"/>
        <v>-3.9677449546648424E-2</v>
      </c>
      <c r="J97" s="2">
        <f t="shared" si="5"/>
        <v>1.0226942634864362</v>
      </c>
    </row>
    <row r="98" spans="1:10">
      <c r="A98" s="14">
        <v>2007</v>
      </c>
      <c r="B98" s="1">
        <f>'Pretax Calculation'!M97</f>
        <v>0.75520914649257675</v>
      </c>
      <c r="C98" s="1">
        <f>'Pretax Calculation'!N97</f>
        <v>0.20348864987797266</v>
      </c>
      <c r="D98" s="1">
        <f>'Pretax Calculation'!O97</f>
        <v>4.1302203629450585E-2</v>
      </c>
      <c r="E98" s="43">
        <f t="shared" si="6"/>
        <v>0.72519999999999996</v>
      </c>
      <c r="F98" s="45">
        <v>0.1925</v>
      </c>
      <c r="G98" s="45">
        <v>8.2299999999999998E-2</v>
      </c>
      <c r="H98" s="2">
        <f t="shared" si="3"/>
        <v>-3.9736206363427229E-2</v>
      </c>
      <c r="I98" s="2">
        <f t="shared" si="4"/>
        <v>-5.400129139665677E-2</v>
      </c>
      <c r="J98" s="2">
        <f t="shared" si="5"/>
        <v>0.99262975744267279</v>
      </c>
    </row>
    <row r="99" spans="1:10">
      <c r="A99" s="14">
        <v>2008</v>
      </c>
      <c r="B99" s="1">
        <f>'Pretax Calculation'!M98</f>
        <v>0.75774376570091739</v>
      </c>
      <c r="C99" s="1">
        <f>'Pretax Calculation'!N98</f>
        <v>0.20166444821988372</v>
      </c>
      <c r="D99" s="1">
        <f>'Pretax Calculation'!O98</f>
        <v>4.0591786079198888E-2</v>
      </c>
      <c r="E99" s="43">
        <f t="shared" si="6"/>
        <v>0.73200000300000001</v>
      </c>
      <c r="F99" s="45">
        <v>0.18940000000000001</v>
      </c>
      <c r="G99" s="45">
        <v>7.8599997000000005E-2</v>
      </c>
      <c r="H99" s="2">
        <f t="shared" si="3"/>
        <v>-3.3974232275080785E-2</v>
      </c>
      <c r="I99" s="2">
        <f t="shared" si="4"/>
        <v>-6.0816114729906334E-2</v>
      </c>
      <c r="J99" s="2">
        <f t="shared" si="5"/>
        <v>0.93635226709766006</v>
      </c>
    </row>
    <row r="100" spans="1:10">
      <c r="A100" s="14">
        <v>2009</v>
      </c>
      <c r="B100" s="1">
        <f>'Pretax Calculation'!M99</f>
        <v>0.76892742183074769</v>
      </c>
      <c r="C100" s="1">
        <f>'Pretax Calculation'!N99</f>
        <v>0.19354404345832366</v>
      </c>
      <c r="D100" s="1">
        <f>'Pretax Calculation'!O99</f>
        <v>3.7528534710928652E-2</v>
      </c>
      <c r="E100" s="43">
        <f t="shared" si="6"/>
        <v>0.74059999700000012</v>
      </c>
      <c r="F100" s="45">
        <v>0.19009999999999999</v>
      </c>
      <c r="G100" s="45">
        <v>6.9300002999999999E-2</v>
      </c>
      <c r="H100" s="2">
        <f t="shared" si="3"/>
        <v>-3.684018026474134E-2</v>
      </c>
      <c r="I100" s="2">
        <f t="shared" si="4"/>
        <v>-1.779462388397024E-2</v>
      </c>
      <c r="J100" s="2">
        <f t="shared" si="5"/>
        <v>0.84659495857745837</v>
      </c>
    </row>
    <row r="101" spans="1:10">
      <c r="A101" s="14">
        <v>2010</v>
      </c>
      <c r="B101" s="1">
        <f>'Pretax Calculation'!M100</f>
        <v>0.76055360725572185</v>
      </c>
      <c r="C101" s="1">
        <f>'Pretax Calculation'!N100</f>
        <v>0.19963515836876999</v>
      </c>
      <c r="D101" s="1">
        <f>'Pretax Calculation'!O100</f>
        <v>3.9811234375508153E-2</v>
      </c>
      <c r="E101" s="43">
        <f t="shared" si="6"/>
        <v>0.72950000700000006</v>
      </c>
      <c r="F101" s="45">
        <v>0.19329999</v>
      </c>
      <c r="G101" s="45">
        <v>7.7200003000000003E-2</v>
      </c>
      <c r="H101" s="2">
        <f t="shared" si="3"/>
        <v>-4.0830258326919777E-2</v>
      </c>
      <c r="I101" s="2">
        <f t="shared" si="4"/>
        <v>-3.1733730774353597E-2</v>
      </c>
      <c r="J101" s="2">
        <f t="shared" si="5"/>
        <v>0.93915120219164572</v>
      </c>
    </row>
    <row r="102" spans="1:10">
      <c r="A102" s="14">
        <v>2011</v>
      </c>
      <c r="B102" s="1">
        <f>'Pretax Calculation'!M101</f>
        <v>0.76289550019627406</v>
      </c>
      <c r="C102" s="1">
        <f>'Pretax Calculation'!N101</f>
        <v>0.19793821124954381</v>
      </c>
      <c r="D102" s="1">
        <f>'Pretax Calculation'!O101</f>
        <v>3.9166288554182138E-2</v>
      </c>
      <c r="E102" s="43">
        <f t="shared" si="6"/>
        <v>0.73379999699999998</v>
      </c>
      <c r="F102" s="45">
        <v>0.1925</v>
      </c>
      <c r="G102" s="45">
        <v>7.3700003E-2</v>
      </c>
      <c r="H102" s="2">
        <f t="shared" si="3"/>
        <v>-3.8138255093637996E-2</v>
      </c>
      <c r="I102" s="2">
        <f t="shared" si="4"/>
        <v>-2.7474287128359309E-2</v>
      </c>
      <c r="J102" s="2">
        <f t="shared" si="5"/>
        <v>0.88172037026292061</v>
      </c>
    </row>
    <row r="103" spans="1:10" s="74" customFormat="1">
      <c r="A103" s="71">
        <v>2012</v>
      </c>
      <c r="B103" s="72">
        <f>'Pretax Calculation'!M102</f>
        <v>0.76310591031101072</v>
      </c>
      <c r="C103" s="72">
        <f>'Pretax Calculation'!N102</f>
        <v>0.19778549766241338</v>
      </c>
      <c r="D103" s="72">
        <f>'Pretax Calculation'!O102</f>
        <v>3.9108592026575906E-2</v>
      </c>
      <c r="E103" s="43">
        <f t="shared" si="6"/>
        <v>0.73550000199999999</v>
      </c>
      <c r="F103" s="45">
        <v>0.19109999999999999</v>
      </c>
      <c r="G103" s="45">
        <v>7.3399997999999994E-2</v>
      </c>
      <c r="H103" s="73">
        <f t="shared" si="3"/>
        <v>-3.6175723366838719E-2</v>
      </c>
      <c r="I103" s="73">
        <f t="shared" si="4"/>
        <v>-3.380175868012536E-2</v>
      </c>
      <c r="J103" s="73">
        <f t="shared" si="5"/>
        <v>0.87682537765925339</v>
      </c>
    </row>
    <row r="104" spans="1:10">
      <c r="A104" s="14">
        <v>2013</v>
      </c>
      <c r="B104" s="1">
        <f>'Pretax Calculation'!M103</f>
        <v>0.76208388977578112</v>
      </c>
      <c r="C104" s="1">
        <f>'Pretax Calculation'!N103</f>
        <v>0.19852688510908267</v>
      </c>
      <c r="D104" s="1">
        <f>'Pretax Calculation'!O103</f>
        <v>3.9389225115136206E-2</v>
      </c>
      <c r="E104" s="43">
        <f t="shared" si="6"/>
        <v>0.73489999899999991</v>
      </c>
      <c r="F104" s="45">
        <v>0.19109999999999999</v>
      </c>
      <c r="G104" s="45">
        <v>7.4000000999999996E-2</v>
      </c>
      <c r="H104" s="2">
        <f t="shared" si="3"/>
        <v>-3.5670470325490311E-2</v>
      </c>
      <c r="I104" s="2">
        <f t="shared" si="4"/>
        <v>-3.7409971475661385E-2</v>
      </c>
      <c r="J104" s="2">
        <f t="shared" si="5"/>
        <v>0.87868638653578923</v>
      </c>
    </row>
    <row r="105" spans="1:10">
      <c r="A105" s="14">
        <v>2014</v>
      </c>
      <c r="B105" s="1">
        <f>'Pretax Calculation'!M104</f>
        <v>0.75064011906461425</v>
      </c>
      <c r="C105" s="1">
        <f>'Pretax Calculation'!N104</f>
        <v>0.20676184424186583</v>
      </c>
      <c r="D105" s="1">
        <f>'Pretax Calculation'!O104</f>
        <v>4.2598036693519914E-2</v>
      </c>
      <c r="E105" s="43">
        <f t="shared" si="6"/>
        <v>0.71940000199999998</v>
      </c>
      <c r="F105" s="45">
        <v>0.19270000000000001</v>
      </c>
      <c r="G105" s="45">
        <v>8.7899997999999993E-2</v>
      </c>
      <c r="H105" s="2">
        <f t="shared" si="3"/>
        <v>-4.1617968812462491E-2</v>
      </c>
      <c r="I105" s="2">
        <f t="shared" si="4"/>
        <v>-6.8009860781743425E-2</v>
      </c>
      <c r="J105" s="2">
        <f t="shared" si="5"/>
        <v>1.0634753341430754</v>
      </c>
    </row>
    <row r="106" spans="1:10">
      <c r="A106" s="14"/>
      <c r="E106" s="43">
        <f t="shared" si="6"/>
        <v>0.71870000000000001</v>
      </c>
      <c r="F106" s="45">
        <v>0.19550000000000001</v>
      </c>
      <c r="G106" s="45">
        <v>8.5800000000000001E-2</v>
      </c>
    </row>
    <row r="107" spans="1:10">
      <c r="A107" s="14"/>
      <c r="E107" s="43">
        <f t="shared" si="6"/>
        <v>0.72330000699999997</v>
      </c>
      <c r="F107" s="45">
        <v>0.19419998999999999</v>
      </c>
      <c r="G107" s="45">
        <v>8.2500003000000002E-2</v>
      </c>
    </row>
    <row r="108" spans="1:10">
      <c r="A108" s="14"/>
      <c r="E108" s="15"/>
      <c r="F108" s="17"/>
      <c r="G108" s="15"/>
    </row>
    <row r="109" spans="1:10">
      <c r="A109" s="14"/>
      <c r="E109" s="15"/>
      <c r="F109" s="17"/>
      <c r="G109" s="15"/>
    </row>
    <row r="110" spans="1:10">
      <c r="A110" s="14"/>
      <c r="E110" s="15"/>
      <c r="F110" s="17"/>
      <c r="G110" s="15"/>
    </row>
    <row r="111" spans="1:10">
      <c r="A111" s="14"/>
      <c r="E111" s="15"/>
      <c r="F111" s="17"/>
      <c r="G111" s="15"/>
    </row>
    <row r="112" spans="1:10">
      <c r="A112" s="14"/>
      <c r="E112" s="15"/>
      <c r="F112" s="17"/>
      <c r="G112" s="15"/>
    </row>
    <row r="113" spans="1:7">
      <c r="A113" s="14"/>
      <c r="E113" s="15"/>
      <c r="F113" s="17"/>
      <c r="G113" s="15"/>
    </row>
    <row r="114" spans="1:7">
      <c r="A114" s="14"/>
      <c r="E114" s="15"/>
      <c r="F114" s="17"/>
      <c r="G114" s="15"/>
    </row>
    <row r="115" spans="1:7">
      <c r="A115" s="14"/>
      <c r="E115" s="15"/>
      <c r="F115" s="17"/>
      <c r="G115" s="15"/>
    </row>
    <row r="116" spans="1:7">
      <c r="A116" s="14"/>
      <c r="E116" s="15"/>
      <c r="F116" s="17"/>
      <c r="G116" s="15"/>
    </row>
    <row r="117" spans="1:7">
      <c r="A117" s="14"/>
      <c r="E117" s="15"/>
      <c r="F117" s="17"/>
      <c r="G117" s="15"/>
    </row>
    <row r="118" spans="1:7">
      <c r="A118" s="14"/>
      <c r="E118" s="15"/>
      <c r="F118" s="17"/>
      <c r="G118" s="15"/>
    </row>
    <row r="119" spans="1:7">
      <c r="A119" s="14"/>
      <c r="E119" s="15"/>
      <c r="F119" s="17"/>
      <c r="G119" s="15"/>
    </row>
    <row r="120" spans="1:7">
      <c r="A120" s="14"/>
      <c r="E120" s="15"/>
      <c r="F120" s="17"/>
      <c r="G120" s="15"/>
    </row>
    <row r="121" spans="1:7">
      <c r="A121" s="14"/>
      <c r="E121" s="15"/>
      <c r="F121" s="17"/>
      <c r="G121" s="15"/>
    </row>
    <row r="122" spans="1:7">
      <c r="A122" s="14"/>
      <c r="E122" s="15"/>
      <c r="F122" s="17"/>
      <c r="G122" s="15"/>
    </row>
    <row r="123" spans="1:7">
      <c r="A123" s="14"/>
      <c r="E123" s="15"/>
      <c r="F123" s="17"/>
      <c r="G123" s="15"/>
    </row>
    <row r="124" spans="1:7">
      <c r="A124" s="14"/>
      <c r="E124" s="15"/>
      <c r="F124" s="17"/>
      <c r="G124" s="15"/>
    </row>
    <row r="125" spans="1:7">
      <c r="A125" s="14"/>
      <c r="E125" s="15"/>
      <c r="F125" s="17"/>
      <c r="G125" s="15"/>
    </row>
    <row r="126" spans="1:7">
      <c r="A126" s="14"/>
      <c r="E126" s="15"/>
      <c r="F126" s="17"/>
      <c r="G126" s="15"/>
    </row>
    <row r="127" spans="1:7">
      <c r="A127" s="14"/>
      <c r="E127" s="15"/>
      <c r="F127" s="17"/>
      <c r="G127" s="15"/>
    </row>
    <row r="128" spans="1:7">
      <c r="A128" s="14"/>
      <c r="E128" s="15"/>
      <c r="F128" s="17"/>
      <c r="G128" s="15"/>
    </row>
    <row r="129" spans="1:7">
      <c r="A129" s="14"/>
      <c r="E129" s="15"/>
      <c r="F129" s="17"/>
      <c r="G129" s="15"/>
    </row>
    <row r="130" spans="1:7">
      <c r="A130" s="14"/>
      <c r="E130" s="15"/>
      <c r="F130" s="17"/>
      <c r="G130" s="15"/>
    </row>
    <row r="131" spans="1:7">
      <c r="A131" s="14"/>
      <c r="E131" s="15"/>
      <c r="F131" s="17"/>
      <c r="G131" s="15"/>
    </row>
    <row r="132" spans="1:7">
      <c r="A132" s="14"/>
      <c r="E132" s="15"/>
      <c r="F132" s="17"/>
      <c r="G132" s="15"/>
    </row>
    <row r="133" spans="1:7">
      <c r="A133" s="14"/>
      <c r="E133" s="15"/>
      <c r="F133" s="17"/>
      <c r="G133" s="15"/>
    </row>
    <row r="134" spans="1:7">
      <c r="A134" s="14"/>
      <c r="E134" s="15"/>
      <c r="F134" s="17"/>
      <c r="G134" s="15"/>
    </row>
    <row r="135" spans="1:7">
      <c r="A135" s="14"/>
      <c r="E135" s="15"/>
      <c r="F135" s="17"/>
      <c r="G135" s="15"/>
    </row>
    <row r="136" spans="1:7">
      <c r="A136" s="14"/>
      <c r="E136" s="15"/>
      <c r="F136" s="17"/>
      <c r="G136" s="15"/>
    </row>
    <row r="137" spans="1:7">
      <c r="A137" s="14"/>
      <c r="E137" s="15"/>
      <c r="F137" s="17"/>
      <c r="G137" s="15"/>
    </row>
    <row r="138" spans="1:7">
      <c r="A138" s="14"/>
      <c r="E138" s="15"/>
      <c r="F138" s="17"/>
      <c r="G138" s="15"/>
    </row>
    <row r="139" spans="1:7">
      <c r="A139" s="14"/>
      <c r="E139" s="15"/>
      <c r="F139" s="17"/>
      <c r="G139" s="15"/>
    </row>
    <row r="140" spans="1:7">
      <c r="A140" s="14"/>
      <c r="E140" s="15"/>
      <c r="F140" s="17"/>
      <c r="G140" s="15"/>
    </row>
    <row r="141" spans="1:7">
      <c r="A141" s="14"/>
      <c r="E141" s="15"/>
      <c r="F141" s="17"/>
      <c r="G141" s="15"/>
    </row>
    <row r="142" spans="1:7">
      <c r="A142" s="14"/>
      <c r="E142" s="15"/>
      <c r="F142" s="17"/>
      <c r="G142" s="15"/>
    </row>
    <row r="143" spans="1:7">
      <c r="A143" s="14"/>
      <c r="E143" s="15"/>
      <c r="F143" s="17"/>
      <c r="G143" s="15"/>
    </row>
    <row r="144" spans="1:7">
      <c r="A144" s="14"/>
      <c r="E144" s="15"/>
      <c r="F144" s="17"/>
      <c r="G144" s="15"/>
    </row>
    <row r="145" spans="1:7">
      <c r="A145" s="14"/>
      <c r="E145" s="15"/>
      <c r="F145" s="17"/>
      <c r="G145" s="15"/>
    </row>
    <row r="146" spans="1:7">
      <c r="A146" s="14"/>
      <c r="E146" s="15"/>
      <c r="F146" s="17"/>
      <c r="G146" s="15"/>
    </row>
    <row r="147" spans="1:7">
      <c r="A147" s="14"/>
      <c r="E147" s="15"/>
      <c r="F147" s="17"/>
      <c r="G147" s="15"/>
    </row>
    <row r="148" spans="1:7">
      <c r="A148" s="14"/>
      <c r="E148" s="15"/>
      <c r="F148" s="17"/>
      <c r="G148" s="15"/>
    </row>
    <row r="149" spans="1:7">
      <c r="A149" s="14"/>
      <c r="E149" s="15"/>
      <c r="F149" s="17"/>
      <c r="G149" s="15"/>
    </row>
    <row r="150" spans="1:7">
      <c r="A150" s="14"/>
      <c r="E150" s="15"/>
      <c r="F150" s="17"/>
      <c r="G150" s="15"/>
    </row>
    <row r="151" spans="1:7">
      <c r="A151" s="14"/>
      <c r="E151" s="15"/>
      <c r="F151" s="17"/>
      <c r="G151" s="15"/>
    </row>
    <row r="152" spans="1:7">
      <c r="A152" s="14"/>
      <c r="E152" s="15"/>
      <c r="F152" s="17"/>
      <c r="G152" s="15"/>
    </row>
    <row r="153" spans="1:7">
      <c r="A153" s="14"/>
      <c r="E153" s="15"/>
      <c r="F153" s="17"/>
      <c r="G153" s="15"/>
    </row>
    <row r="154" spans="1:7">
      <c r="A154" s="14"/>
      <c r="E154" s="15"/>
      <c r="F154" s="17"/>
      <c r="G154" s="15"/>
    </row>
    <row r="155" spans="1:7">
      <c r="A155" s="14"/>
      <c r="E155" s="15"/>
      <c r="F155" s="17"/>
      <c r="G155" s="15"/>
    </row>
    <row r="156" spans="1:7">
      <c r="A156" s="14"/>
      <c r="E156" s="15"/>
      <c r="F156" s="17"/>
      <c r="G156" s="15"/>
    </row>
    <row r="157" spans="1:7">
      <c r="A157" s="14"/>
      <c r="E157" s="15"/>
      <c r="F157" s="17"/>
      <c r="G157" s="15"/>
    </row>
    <row r="158" spans="1:7">
      <c r="A158" s="14"/>
      <c r="E158" s="15"/>
      <c r="F158" s="17"/>
      <c r="G158" s="15"/>
    </row>
    <row r="159" spans="1:7">
      <c r="A159" s="14"/>
      <c r="E159" s="15"/>
      <c r="F159" s="17"/>
      <c r="G159" s="15"/>
    </row>
    <row r="160" spans="1:7">
      <c r="A160" s="14"/>
      <c r="E160" s="15"/>
      <c r="F160" s="17"/>
      <c r="G160" s="15"/>
    </row>
    <row r="161" spans="1:7">
      <c r="A161" s="14"/>
      <c r="E161" s="15"/>
      <c r="F161" s="17"/>
      <c r="G161" s="15"/>
    </row>
    <row r="162" spans="1:7">
      <c r="A162" s="14"/>
      <c r="E162" s="15"/>
      <c r="F162" s="17"/>
      <c r="G162" s="15"/>
    </row>
    <row r="163" spans="1:7">
      <c r="A163" s="14"/>
      <c r="E163" s="15"/>
      <c r="F163" s="17"/>
      <c r="G163" s="15"/>
    </row>
    <row r="164" spans="1:7">
      <c r="A164" s="14"/>
      <c r="E164" s="15"/>
      <c r="F164" s="17"/>
      <c r="G164" s="15"/>
    </row>
    <row r="165" spans="1:7">
      <c r="A165" s="14"/>
      <c r="E165" s="15"/>
      <c r="F165" s="17"/>
      <c r="G165" s="15"/>
    </row>
    <row r="166" spans="1:7">
      <c r="A166" s="14"/>
      <c r="E166" s="15"/>
      <c r="F166" s="17"/>
      <c r="G166" s="15"/>
    </row>
    <row r="167" spans="1:7">
      <c r="A167" s="14"/>
      <c r="E167" s="15"/>
      <c r="F167" s="17"/>
      <c r="G167" s="15"/>
    </row>
    <row r="168" spans="1:7">
      <c r="A168" s="14"/>
      <c r="E168" s="15"/>
      <c r="F168" s="17"/>
      <c r="G168" s="15"/>
    </row>
    <row r="169" spans="1:7">
      <c r="A169" s="14"/>
      <c r="E169" s="15"/>
      <c r="F169" s="17"/>
      <c r="G169" s="15"/>
    </row>
    <row r="170" spans="1:7">
      <c r="A170" s="14"/>
      <c r="E170" s="15"/>
      <c r="F170" s="17"/>
      <c r="G170" s="15"/>
    </row>
    <row r="171" spans="1:7">
      <c r="A171" s="14"/>
      <c r="E171" s="15"/>
      <c r="F171" s="17"/>
      <c r="G171" s="15"/>
    </row>
    <row r="172" spans="1:7">
      <c r="A172" s="14"/>
      <c r="E172" s="15"/>
      <c r="F172" s="17"/>
      <c r="G172" s="15"/>
    </row>
    <row r="173" spans="1:7">
      <c r="A173" s="14"/>
      <c r="E173" s="15"/>
      <c r="F173" s="17"/>
      <c r="G173" s="15"/>
    </row>
    <row r="174" spans="1:7">
      <c r="A174" s="14"/>
      <c r="E174" s="15"/>
      <c r="F174" s="17"/>
      <c r="G174" s="15"/>
    </row>
    <row r="175" spans="1:7">
      <c r="A175" s="14"/>
      <c r="E175" s="15"/>
      <c r="F175" s="17"/>
      <c r="G175" s="15"/>
    </row>
    <row r="176" spans="1:7">
      <c r="A176" s="14"/>
      <c r="E176" s="15"/>
      <c r="F176" s="17"/>
      <c r="G176" s="15"/>
    </row>
    <row r="177" spans="1:7">
      <c r="A177" s="14"/>
      <c r="E177" s="15"/>
      <c r="F177" s="17"/>
      <c r="G177" s="15"/>
    </row>
    <row r="178" spans="1:7">
      <c r="A178" s="14"/>
      <c r="E178" s="15"/>
      <c r="F178" s="17"/>
      <c r="G178" s="15"/>
    </row>
    <row r="179" spans="1:7">
      <c r="A179" s="14"/>
      <c r="E179" s="15"/>
      <c r="F179" s="17"/>
      <c r="G179" s="15"/>
    </row>
    <row r="180" spans="1:7">
      <c r="A180" s="14"/>
      <c r="E180" s="15"/>
      <c r="F180" s="17"/>
      <c r="G180" s="15"/>
    </row>
    <row r="181" spans="1:7">
      <c r="A181" s="14"/>
      <c r="E181" s="15"/>
      <c r="F181" s="17"/>
      <c r="G181" s="15"/>
    </row>
    <row r="182" spans="1:7">
      <c r="A182" s="14"/>
      <c r="E182" s="15"/>
      <c r="F182" s="17"/>
      <c r="G182" s="15"/>
    </row>
    <row r="183" spans="1:7">
      <c r="A183" s="14"/>
      <c r="E183" s="15"/>
      <c r="F183" s="17"/>
      <c r="G183" s="15"/>
    </row>
    <row r="184" spans="1:7">
      <c r="A184" s="14"/>
      <c r="E184" s="15"/>
      <c r="F184" s="17"/>
      <c r="G184" s="15"/>
    </row>
    <row r="185" spans="1:7">
      <c r="A185" s="14"/>
      <c r="E185" s="15"/>
      <c r="F185" s="17"/>
      <c r="G185" s="15"/>
    </row>
    <row r="186" spans="1:7">
      <c r="A186" s="14"/>
      <c r="E186" s="15"/>
      <c r="F186" s="17"/>
      <c r="G186" s="15"/>
    </row>
    <row r="187" spans="1:7">
      <c r="A187" s="14"/>
      <c r="E187" s="15"/>
      <c r="F187" s="17"/>
      <c r="G187" s="15"/>
    </row>
    <row r="188" spans="1:7">
      <c r="A188" s="14"/>
      <c r="E188" s="15"/>
      <c r="F188" s="17"/>
      <c r="G188" s="15"/>
    </row>
    <row r="189" spans="1:7">
      <c r="A189" s="14"/>
      <c r="E189" s="15"/>
      <c r="F189" s="17"/>
      <c r="G189" s="15"/>
    </row>
    <row r="190" spans="1:7">
      <c r="A190" s="14"/>
      <c r="E190" s="15"/>
      <c r="F190" s="17"/>
      <c r="G190" s="15"/>
    </row>
    <row r="191" spans="1:7">
      <c r="A191" s="14"/>
      <c r="E191" s="15"/>
      <c r="F191" s="17"/>
      <c r="G191" s="15"/>
    </row>
    <row r="192" spans="1:7">
      <c r="A192" s="14"/>
      <c r="E192" s="15"/>
      <c r="F192" s="17"/>
      <c r="G192" s="15"/>
    </row>
    <row r="193" spans="1:7">
      <c r="A193" s="14"/>
      <c r="E193" s="15"/>
      <c r="F193" s="17"/>
      <c r="G193" s="15"/>
    </row>
    <row r="194" spans="1:7">
      <c r="A194" s="14"/>
      <c r="E194" s="15"/>
      <c r="F194" s="17"/>
      <c r="G194" s="15"/>
    </row>
    <row r="195" spans="1:7">
      <c r="A195" s="14"/>
      <c r="E195" s="15"/>
      <c r="F195" s="17"/>
      <c r="G195" s="15"/>
    </row>
    <row r="196" spans="1:7">
      <c r="A196" s="14"/>
      <c r="E196" s="15"/>
      <c r="F196" s="17"/>
      <c r="G196" s="15"/>
    </row>
    <row r="197" spans="1:7">
      <c r="A197" s="14"/>
      <c r="E197" s="15"/>
      <c r="F197" s="17"/>
      <c r="G197" s="15"/>
    </row>
    <row r="198" spans="1:7">
      <c r="A198" s="14"/>
      <c r="E198" s="15"/>
      <c r="F198" s="17"/>
      <c r="G198" s="15"/>
    </row>
    <row r="199" spans="1:7">
      <c r="A199" s="14"/>
      <c r="E199" s="15"/>
      <c r="F199" s="17"/>
      <c r="G199" s="15"/>
    </row>
    <row r="200" spans="1:7">
      <c r="A200" s="14"/>
      <c r="E200" s="15"/>
      <c r="F200" s="17"/>
      <c r="G200" s="15"/>
    </row>
    <row r="201" spans="1:7">
      <c r="A201" s="14"/>
      <c r="E201" s="15"/>
      <c r="F201" s="17"/>
      <c r="G201" s="15"/>
    </row>
    <row r="202" spans="1:7">
      <c r="A202" s="14"/>
      <c r="E202" s="15"/>
      <c r="F202" s="17"/>
      <c r="G202" s="15"/>
    </row>
    <row r="203" spans="1:7">
      <c r="A203" s="14"/>
      <c r="E203" s="15"/>
      <c r="F203" s="17"/>
      <c r="G203" s="15"/>
    </row>
    <row r="204" spans="1:7">
      <c r="A204" s="14"/>
      <c r="E204" s="15"/>
      <c r="F204" s="17"/>
      <c r="G204" s="15"/>
    </row>
    <row r="205" spans="1:7">
      <c r="A205" s="14"/>
      <c r="E205" s="15"/>
      <c r="F205" s="17"/>
      <c r="G205" s="15"/>
    </row>
    <row r="206" spans="1:7">
      <c r="A206" s="14"/>
      <c r="E206" s="15"/>
      <c r="F206" s="17"/>
      <c r="G206" s="15"/>
    </row>
    <row r="207" spans="1:7">
      <c r="A207" s="14"/>
      <c r="E207" s="15"/>
      <c r="F207" s="17"/>
      <c r="G207" s="15"/>
    </row>
    <row r="208" spans="1:7">
      <c r="A208" s="14"/>
      <c r="E208" s="15"/>
      <c r="F208" s="17"/>
      <c r="G208" s="15"/>
    </row>
    <row r="209" spans="1:7">
      <c r="A209" s="14"/>
      <c r="E209" s="15"/>
      <c r="F209" s="17"/>
      <c r="G209" s="15"/>
    </row>
    <row r="210" spans="1:7">
      <c r="A210" s="14"/>
      <c r="E210" s="15"/>
      <c r="F210" s="17"/>
      <c r="G210" s="15"/>
    </row>
    <row r="211" spans="1:7">
      <c r="A211" s="14"/>
      <c r="E211" s="15"/>
      <c r="F211" s="17"/>
      <c r="G211" s="15"/>
    </row>
    <row r="212" spans="1:7">
      <c r="A212" s="14"/>
      <c r="E212" s="15"/>
      <c r="F212" s="17"/>
      <c r="G212" s="15"/>
    </row>
    <row r="213" spans="1:7">
      <c r="A213" s="14"/>
      <c r="E213" s="15"/>
      <c r="F213" s="17"/>
      <c r="G213" s="15"/>
    </row>
    <row r="214" spans="1:7">
      <c r="A214" s="14"/>
      <c r="E214" s="15"/>
      <c r="F214" s="17"/>
      <c r="G214" s="15"/>
    </row>
    <row r="215" spans="1:7">
      <c r="A215" s="14"/>
      <c r="E215" s="15"/>
      <c r="F215" s="17"/>
      <c r="G215" s="15"/>
    </row>
    <row r="216" spans="1:7">
      <c r="A216" s="14"/>
      <c r="E216" s="15"/>
      <c r="F216" s="17"/>
      <c r="G216" s="15"/>
    </row>
    <row r="217" spans="1:7">
      <c r="A217" s="14"/>
      <c r="E217" s="15"/>
      <c r="F217" s="17"/>
      <c r="G217" s="15"/>
    </row>
    <row r="218" spans="1:7">
      <c r="A218" s="14"/>
      <c r="E218" s="15"/>
      <c r="F218" s="17"/>
      <c r="G218" s="15"/>
    </row>
    <row r="219" spans="1:7">
      <c r="A219" s="14"/>
      <c r="E219" s="15"/>
      <c r="F219" s="17"/>
      <c r="G219" s="15"/>
    </row>
    <row r="220" spans="1:7">
      <c r="A220" s="14"/>
      <c r="E220" s="15"/>
      <c r="F220" s="17"/>
      <c r="G220" s="15"/>
    </row>
    <row r="221" spans="1:7">
      <c r="A221" s="14"/>
      <c r="E221" s="15"/>
      <c r="F221" s="17"/>
      <c r="G221" s="15"/>
    </row>
    <row r="222" spans="1:7">
      <c r="A222" s="14"/>
      <c r="E222" s="15"/>
      <c r="F222" s="17"/>
      <c r="G222" s="15"/>
    </row>
    <row r="223" spans="1:7">
      <c r="A223" s="14"/>
      <c r="E223" s="15"/>
      <c r="F223" s="17"/>
      <c r="G223" s="15"/>
    </row>
    <row r="224" spans="1:7">
      <c r="A224" s="14"/>
      <c r="E224" s="15"/>
      <c r="F224" s="17"/>
      <c r="G224" s="15"/>
    </row>
    <row r="225" spans="1:7">
      <c r="A225" s="14"/>
      <c r="E225" s="15"/>
      <c r="F225" s="17"/>
      <c r="G225" s="15"/>
    </row>
    <row r="226" spans="1:7">
      <c r="A226" s="14"/>
      <c r="E226" s="15"/>
      <c r="F226" s="17"/>
      <c r="G226" s="15"/>
    </row>
    <row r="227" spans="1:7">
      <c r="A227" s="14"/>
      <c r="E227" s="15"/>
      <c r="F227" s="17"/>
      <c r="G227" s="15"/>
    </row>
    <row r="228" spans="1:7">
      <c r="A228" s="14"/>
      <c r="E228" s="15"/>
      <c r="F228" s="17"/>
      <c r="G228" s="15"/>
    </row>
    <row r="229" spans="1:7">
      <c r="A229" s="14"/>
      <c r="E229" s="15"/>
      <c r="F229" s="17"/>
      <c r="G229" s="15"/>
    </row>
    <row r="230" spans="1:7">
      <c r="A230" s="14"/>
      <c r="E230" s="15"/>
      <c r="F230" s="17"/>
      <c r="G230" s="15"/>
    </row>
    <row r="231" spans="1:7">
      <c r="A231" s="14"/>
      <c r="E231" s="15"/>
      <c r="F231" s="17"/>
      <c r="G231" s="15"/>
    </row>
    <row r="232" spans="1:7">
      <c r="A232" s="14"/>
      <c r="E232" s="15"/>
      <c r="F232" s="17"/>
      <c r="G232" s="15"/>
    </row>
    <row r="233" spans="1:7">
      <c r="A233" s="14"/>
      <c r="E233" s="15"/>
      <c r="F233" s="17"/>
      <c r="G233" s="15"/>
    </row>
    <row r="234" spans="1:7">
      <c r="A234" s="14"/>
      <c r="E234" s="15"/>
      <c r="F234" s="17"/>
      <c r="G234" s="15"/>
    </row>
    <row r="235" spans="1:7">
      <c r="A235" s="14"/>
      <c r="E235" s="15"/>
      <c r="F235" s="17"/>
      <c r="G235" s="15"/>
    </row>
    <row r="236" spans="1:7">
      <c r="A236" s="14"/>
      <c r="E236" s="15"/>
      <c r="F236" s="17"/>
      <c r="G236" s="15"/>
    </row>
    <row r="237" spans="1:7">
      <c r="A237" s="14"/>
      <c r="E237" s="15"/>
      <c r="F237" s="17"/>
      <c r="G237" s="15"/>
    </row>
    <row r="238" spans="1:7">
      <c r="A238" s="14"/>
      <c r="E238" s="15"/>
      <c r="F238" s="17"/>
      <c r="G238" s="15"/>
    </row>
    <row r="239" spans="1:7">
      <c r="A239" s="14"/>
      <c r="E239" s="15"/>
      <c r="F239" s="17"/>
      <c r="G239" s="15"/>
    </row>
    <row r="240" spans="1:7">
      <c r="A240" s="14"/>
      <c r="E240" s="15"/>
      <c r="F240" s="17"/>
      <c r="G240" s="15"/>
    </row>
    <row r="241" spans="1:7">
      <c r="A241" s="14"/>
      <c r="E241" s="15"/>
      <c r="F241" s="17"/>
      <c r="G241" s="15"/>
    </row>
    <row r="242" spans="1:7">
      <c r="A242" s="14"/>
      <c r="E242" s="15"/>
      <c r="F242" s="17"/>
      <c r="G242" s="15"/>
    </row>
    <row r="243" spans="1:7">
      <c r="A243" s="14"/>
      <c r="E243" s="15"/>
      <c r="F243" s="17"/>
      <c r="G243" s="15"/>
    </row>
    <row r="244" spans="1:7">
      <c r="A244" s="14"/>
      <c r="E244" s="15"/>
      <c r="F244" s="17"/>
      <c r="G244" s="15"/>
    </row>
    <row r="245" spans="1:7">
      <c r="A245" s="14"/>
      <c r="E245" s="15"/>
      <c r="F245" s="17"/>
      <c r="G245" s="15"/>
    </row>
    <row r="246" spans="1:7">
      <c r="A246" s="14"/>
      <c r="E246" s="15"/>
      <c r="F246" s="17"/>
      <c r="G246" s="15"/>
    </row>
    <row r="247" spans="1:7">
      <c r="A247" s="14"/>
      <c r="E247" s="15"/>
      <c r="F247" s="17"/>
      <c r="G247" s="15"/>
    </row>
    <row r="248" spans="1:7">
      <c r="A248" s="14"/>
      <c r="E248" s="15"/>
      <c r="F248" s="17"/>
      <c r="G248" s="15"/>
    </row>
    <row r="249" spans="1:7">
      <c r="A249" s="14"/>
      <c r="E249" s="15"/>
      <c r="F249" s="17"/>
      <c r="G249" s="15"/>
    </row>
    <row r="250" spans="1:7">
      <c r="A250" s="14"/>
      <c r="E250" s="15"/>
      <c r="F250" s="17"/>
      <c r="G250" s="15"/>
    </row>
    <row r="251" spans="1:7">
      <c r="A251" s="14"/>
      <c r="E251" s="15"/>
      <c r="F251" s="17"/>
      <c r="G251" s="15"/>
    </row>
    <row r="252" spans="1:7">
      <c r="A252" s="14"/>
      <c r="E252" s="15"/>
      <c r="F252" s="17"/>
      <c r="G252" s="15"/>
    </row>
    <row r="253" spans="1:7">
      <c r="A253" s="14"/>
      <c r="E253" s="15"/>
      <c r="F253" s="17"/>
      <c r="G253" s="15"/>
    </row>
    <row r="254" spans="1:7">
      <c r="A254" s="14"/>
      <c r="E254" s="15"/>
      <c r="F254" s="17"/>
      <c r="G254" s="15"/>
    </row>
    <row r="255" spans="1:7">
      <c r="A255" s="14"/>
      <c r="E255" s="15"/>
      <c r="F255" s="17"/>
      <c r="G255" s="15"/>
    </row>
    <row r="256" spans="1:7">
      <c r="A256" s="14"/>
      <c r="E256" s="15"/>
      <c r="F256" s="17"/>
      <c r="G256" s="15"/>
    </row>
    <row r="257" spans="1:7">
      <c r="A257" s="14"/>
      <c r="E257" s="15"/>
      <c r="F257" s="17"/>
      <c r="G257" s="15"/>
    </row>
    <row r="258" spans="1:7">
      <c r="A258" s="14"/>
      <c r="E258" s="15"/>
      <c r="F258" s="17"/>
      <c r="G258" s="15"/>
    </row>
    <row r="259" spans="1:7">
      <c r="A259" s="14"/>
      <c r="E259" s="15"/>
      <c r="F259" s="17"/>
      <c r="G259" s="15"/>
    </row>
    <row r="260" spans="1:7">
      <c r="A260" s="14"/>
      <c r="E260" s="15"/>
      <c r="F260" s="17"/>
      <c r="G260" s="15"/>
    </row>
    <row r="261" spans="1:7">
      <c r="A261" s="14"/>
      <c r="E261" s="15"/>
      <c r="F261" s="17"/>
      <c r="G261" s="15"/>
    </row>
    <row r="262" spans="1:7">
      <c r="A262" s="14"/>
      <c r="E262" s="15"/>
      <c r="F262" s="17"/>
      <c r="G262" s="15"/>
    </row>
    <row r="263" spans="1:7">
      <c r="A263" s="14"/>
      <c r="E263" s="15"/>
      <c r="F263" s="17"/>
      <c r="G263" s="15"/>
    </row>
    <row r="264" spans="1:7">
      <c r="A264" s="14"/>
      <c r="E264" s="15"/>
      <c r="F264" s="17"/>
      <c r="G264" s="15"/>
    </row>
    <row r="265" spans="1:7">
      <c r="A265" s="14"/>
      <c r="E265" s="15"/>
      <c r="F265" s="17"/>
      <c r="G265" s="15"/>
    </row>
    <row r="266" spans="1:7">
      <c r="A266" s="14"/>
      <c r="E266" s="15"/>
      <c r="F266" s="17"/>
      <c r="G266" s="15"/>
    </row>
    <row r="267" spans="1:7">
      <c r="A267" s="14"/>
      <c r="E267" s="15"/>
      <c r="F267" s="17"/>
      <c r="G267" s="15"/>
    </row>
    <row r="268" spans="1:7">
      <c r="A268" s="14"/>
      <c r="E268" s="15"/>
      <c r="F268" s="17"/>
      <c r="G268" s="15"/>
    </row>
    <row r="269" spans="1:7">
      <c r="A269" s="14"/>
      <c r="E269" s="15"/>
      <c r="F269" s="17"/>
      <c r="G269" s="15"/>
    </row>
    <row r="270" spans="1:7">
      <c r="A270" s="14"/>
      <c r="E270" s="15"/>
      <c r="F270" s="17"/>
      <c r="G270" s="15"/>
    </row>
    <row r="271" spans="1:7">
      <c r="A271" s="14"/>
      <c r="E271" s="15"/>
      <c r="F271" s="17"/>
      <c r="G271" s="15"/>
    </row>
    <row r="272" spans="1:7">
      <c r="A272" s="14"/>
      <c r="E272" s="15"/>
      <c r="F272" s="17"/>
      <c r="G272" s="15"/>
    </row>
    <row r="273" spans="1:7">
      <c r="A273" s="14"/>
      <c r="E273" s="15"/>
      <c r="F273" s="17"/>
      <c r="G273" s="15"/>
    </row>
    <row r="274" spans="1:7">
      <c r="A274" s="14"/>
      <c r="E274" s="15"/>
      <c r="F274" s="17"/>
      <c r="G274" s="15"/>
    </row>
    <row r="275" spans="1:7">
      <c r="A275" s="14"/>
      <c r="E275" s="15"/>
      <c r="F275" s="17"/>
      <c r="G275" s="15"/>
    </row>
    <row r="276" spans="1:7">
      <c r="A276" s="14"/>
      <c r="E276" s="15"/>
      <c r="F276" s="17"/>
      <c r="G276" s="15"/>
    </row>
    <row r="277" spans="1:7">
      <c r="A277" s="14"/>
      <c r="E277" s="15"/>
      <c r="F277" s="17"/>
      <c r="G277" s="15"/>
    </row>
    <row r="278" spans="1:7">
      <c r="A278" s="14"/>
      <c r="E278" s="15"/>
      <c r="F278" s="17"/>
      <c r="G278" s="15"/>
    </row>
    <row r="279" spans="1:7">
      <c r="A279" s="14"/>
      <c r="E279" s="15"/>
      <c r="F279" s="17"/>
      <c r="G279" s="15"/>
    </row>
    <row r="280" spans="1:7">
      <c r="A280" s="14"/>
      <c r="E280" s="15"/>
      <c r="F280" s="17"/>
      <c r="G280" s="15"/>
    </row>
    <row r="281" spans="1:7">
      <c r="A281" s="14"/>
      <c r="E281" s="15"/>
      <c r="F281" s="17"/>
      <c r="G281" s="15"/>
    </row>
    <row r="282" spans="1:7">
      <c r="A282" s="14"/>
      <c r="E282" s="15"/>
      <c r="F282" s="17"/>
      <c r="G282" s="15"/>
    </row>
    <row r="283" spans="1:7">
      <c r="A283" s="14"/>
      <c r="E283" s="15"/>
      <c r="F283" s="17"/>
      <c r="G283" s="15"/>
    </row>
    <row r="284" spans="1:7">
      <c r="A284" s="14"/>
      <c r="E284" s="15"/>
      <c r="F284" s="17"/>
      <c r="G284" s="15"/>
    </row>
    <row r="285" spans="1:7">
      <c r="A285" s="14"/>
      <c r="E285" s="15"/>
      <c r="F285" s="17"/>
      <c r="G285" s="15"/>
    </row>
    <row r="286" spans="1:7">
      <c r="A286" s="14"/>
      <c r="E286" s="15"/>
      <c r="F286" s="17"/>
      <c r="G286" s="15"/>
    </row>
    <row r="287" spans="1:7">
      <c r="A287" s="14"/>
      <c r="E287" s="15"/>
      <c r="F287" s="17"/>
      <c r="G287" s="15"/>
    </row>
    <row r="288" spans="1:7">
      <c r="A288" s="14"/>
      <c r="E288" s="15"/>
      <c r="F288" s="17"/>
      <c r="G288" s="15"/>
    </row>
    <row r="289" spans="1:7">
      <c r="A289" s="14"/>
      <c r="E289" s="15"/>
      <c r="F289" s="17"/>
      <c r="G289" s="15"/>
    </row>
    <row r="290" spans="1:7">
      <c r="A290" s="14"/>
      <c r="E290" s="15"/>
      <c r="F290" s="17"/>
      <c r="G290" s="15"/>
    </row>
    <row r="291" spans="1:7">
      <c r="A291" s="14"/>
      <c r="E291" s="15"/>
      <c r="F291" s="17"/>
      <c r="G291" s="15"/>
    </row>
    <row r="292" spans="1:7">
      <c r="A292" s="14"/>
      <c r="E292" s="15"/>
      <c r="F292" s="17"/>
      <c r="G292" s="15"/>
    </row>
    <row r="293" spans="1:7">
      <c r="A293" s="14"/>
      <c r="E293" s="15"/>
      <c r="F293" s="17"/>
      <c r="G293" s="15"/>
    </row>
    <row r="294" spans="1:7">
      <c r="A294" s="14"/>
      <c r="E294" s="15"/>
      <c r="F294" s="17"/>
      <c r="G294" s="15"/>
    </row>
    <row r="295" spans="1:7">
      <c r="A295" s="14"/>
      <c r="E295" s="15"/>
      <c r="F295" s="17"/>
      <c r="G295" s="15"/>
    </row>
    <row r="296" spans="1:7">
      <c r="A296" s="14"/>
      <c r="E296" s="15"/>
      <c r="F296" s="17"/>
      <c r="G296" s="15"/>
    </row>
    <row r="297" spans="1:7">
      <c r="A297" s="14"/>
      <c r="E297" s="15"/>
      <c r="F297" s="17"/>
      <c r="G297" s="15"/>
    </row>
    <row r="298" spans="1:7">
      <c r="A298" s="14"/>
      <c r="E298" s="15"/>
      <c r="F298" s="17"/>
      <c r="G298" s="15"/>
    </row>
    <row r="299" spans="1:7">
      <c r="A299" s="14"/>
      <c r="E299" s="15"/>
      <c r="F299" s="17"/>
      <c r="G299" s="15"/>
    </row>
    <row r="300" spans="1:7">
      <c r="A300" s="14"/>
      <c r="E300" s="15"/>
      <c r="F300" s="17"/>
      <c r="G300" s="15"/>
    </row>
    <row r="301" spans="1:7">
      <c r="A301" s="14"/>
      <c r="E301" s="15"/>
      <c r="F301" s="17"/>
      <c r="G301" s="15"/>
    </row>
    <row r="302" spans="1:7">
      <c r="A302" s="14"/>
      <c r="E302" s="15"/>
      <c r="F302" s="17"/>
      <c r="G302" s="15"/>
    </row>
    <row r="303" spans="1:7">
      <c r="A303" s="14"/>
      <c r="E303" s="15"/>
      <c r="F303" s="17"/>
      <c r="G303" s="15"/>
    </row>
    <row r="304" spans="1:7">
      <c r="A304" s="14"/>
      <c r="E304" s="15"/>
      <c r="F304" s="17"/>
      <c r="G304" s="15"/>
    </row>
    <row r="305" spans="1:7">
      <c r="A305" s="14"/>
      <c r="E305" s="15"/>
      <c r="F305" s="17"/>
      <c r="G305" s="15"/>
    </row>
    <row r="306" spans="1:7">
      <c r="A306" s="14"/>
      <c r="E306" s="15"/>
      <c r="F306" s="17"/>
      <c r="G306" s="15"/>
    </row>
    <row r="307" spans="1:7">
      <c r="A307" s="14"/>
      <c r="E307" s="15"/>
      <c r="F307" s="17"/>
      <c r="G307" s="15"/>
    </row>
    <row r="308" spans="1:7">
      <c r="A308" s="14"/>
      <c r="E308" s="15"/>
      <c r="F308" s="17"/>
      <c r="G308" s="15"/>
    </row>
    <row r="309" spans="1:7">
      <c r="A309" s="14"/>
      <c r="E309" s="15"/>
      <c r="F309" s="17"/>
      <c r="G309" s="15"/>
    </row>
    <row r="310" spans="1:7">
      <c r="G310" s="14"/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094-E667-A64B-8C50-7525E86ACDFD}">
  <dimension ref="A1:P105"/>
  <sheetViews>
    <sheetView topLeftCell="H1" workbookViewId="0">
      <selection activeCell="E23" sqref="E23"/>
    </sheetView>
  </sheetViews>
  <sheetFormatPr baseColWidth="10" defaultRowHeight="20"/>
  <cols>
    <col min="4" max="4" width="12" bestFit="1" customWidth="1"/>
  </cols>
  <sheetData>
    <row r="1" spans="1:16">
      <c r="B1" s="89" t="s">
        <v>7</v>
      </c>
      <c r="C1" s="89"/>
      <c r="D1" s="89"/>
      <c r="E1" s="90" t="s">
        <v>8</v>
      </c>
      <c r="F1" s="90"/>
      <c r="G1" s="89" t="s">
        <v>9</v>
      </c>
      <c r="H1" s="89"/>
      <c r="I1" s="91" t="s">
        <v>10</v>
      </c>
      <c r="J1" s="91"/>
      <c r="K1" s="88" t="s">
        <v>11</v>
      </c>
      <c r="L1" s="88"/>
      <c r="M1" s="88" t="s">
        <v>12</v>
      </c>
      <c r="N1" s="88"/>
      <c r="O1" s="88"/>
      <c r="P1" s="88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'Pretax Min, Max, Mean'!P3</f>
        <v>#REF!</v>
      </c>
      <c r="C3" s="9">
        <f>'Pretax Min, Max, Mean'!Q3</f>
        <v>0</v>
      </c>
      <c r="D3" s="9" t="e">
        <f>'Pretax Min, Max, Mean'!R3</f>
        <v>#VALUE!</v>
      </c>
      <c r="E3" s="10" t="e">
        <f>LN(C3)-F3^2/2</f>
        <v>#NUM!</v>
      </c>
      <c r="F3" s="10" t="e">
        <f>(LN(D3)-LN(B3))/6</f>
        <v>#VALUE!</v>
      </c>
      <c r="G3" s="9" t="e">
        <f>_xlfn.LOGNORM.INV(G$2,$E3,$F3)</f>
        <v>#NUM!</v>
      </c>
      <c r="H3" s="9" t="e">
        <f>_xlfn.LOGNORM.INV(H$2,$E3,$F3)</f>
        <v>#NUM!</v>
      </c>
      <c r="I3" s="11" t="e">
        <f>(LN(G3)-($E3+$F3^2))/$F3</f>
        <v>#NUM!</v>
      </c>
      <c r="J3" s="11" t="e">
        <f>(LN(H3)-($E3+$F3^2))/$F3</f>
        <v>#NUM!</v>
      </c>
      <c r="K3" s="12" t="e">
        <f>_xlfn.NORM.DIST(I3,0,1,TRUE)</f>
        <v>#NUM!</v>
      </c>
      <c r="L3" s="12" t="e">
        <f>_xlfn.NORM.DIST(J3,0,1,TRUE)</f>
        <v>#NUM!</v>
      </c>
      <c r="M3" s="13" t="e">
        <f>K3</f>
        <v>#NUM!</v>
      </c>
      <c r="N3" s="13" t="e">
        <f>L3-K3</f>
        <v>#NUM!</v>
      </c>
      <c r="O3" s="13" t="e">
        <f>1-L3</f>
        <v>#NUM!</v>
      </c>
      <c r="P3" s="10" t="e">
        <f>2*_xlfn.NORM.DIST(F3/SQRT(2),0,1,TRUE)-1</f>
        <v>#VALUE!</v>
      </c>
    </row>
    <row r="4" spans="1:16">
      <c r="A4" s="14">
        <v>1914</v>
      </c>
      <c r="B4" s="9" t="e">
        <f>'Pretax Min, Max, Mean'!P4</f>
        <v>#REF!</v>
      </c>
      <c r="C4" s="9">
        <f>'Pretax Min, Max, Mean'!Q4</f>
        <v>0</v>
      </c>
      <c r="D4" s="9">
        <f>'Pretax Min, Max, Mean'!R4</f>
        <v>0</v>
      </c>
      <c r="E4" s="10" t="e">
        <f t="shared" ref="E4:E67" si="0">LN(C4)-F4^2/2</f>
        <v>#NUM!</v>
      </c>
      <c r="F4" s="10" t="e">
        <f t="shared" ref="F4:F67" si="1">(LN(D4)-LN(B4))/6</f>
        <v>#NUM!</v>
      </c>
      <c r="G4" s="9" t="e">
        <f t="shared" ref="G4:H35" si="2">_xlfn.LOGNORM.INV(G$2,$E4,$F4)</f>
        <v>#NUM!</v>
      </c>
      <c r="H4" s="9" t="e">
        <f t="shared" si="2"/>
        <v>#NUM!</v>
      </c>
      <c r="I4" s="11" t="e">
        <f t="shared" ref="I4:I67" si="3">(LN(G4)-($E4+$F4^2))/$F4</f>
        <v>#NUM!</v>
      </c>
      <c r="J4" s="11" t="e">
        <f t="shared" ref="J4:J67" si="4">(LN(H4)-($E4+$F4^2))/$F4</f>
        <v>#NUM!</v>
      </c>
      <c r="K4" s="12" t="e">
        <f t="shared" ref="K4:K67" si="5">_xlfn.NORM.DIST(I4,0,1,TRUE)</f>
        <v>#NUM!</v>
      </c>
      <c r="L4" s="12" t="e">
        <f t="shared" ref="L4:L67" si="6">_xlfn.NORM.DIST(J4,0,1,TRUE)</f>
        <v>#NUM!</v>
      </c>
      <c r="M4" s="13" t="e">
        <f t="shared" ref="M4:M67" si="7">K4</f>
        <v>#NUM!</v>
      </c>
      <c r="N4" s="13" t="e">
        <f t="shared" ref="N4:N67" si="8">L4-K4</f>
        <v>#NUM!</v>
      </c>
      <c r="O4" s="13" t="e">
        <f t="shared" ref="O4:O67" si="9">1-L4</f>
        <v>#NUM!</v>
      </c>
      <c r="P4" s="10" t="e">
        <f t="shared" ref="P4:P67" si="10">2*_xlfn.NORM.DIST(F4/SQRT(2),0,1,TRUE)-1</f>
        <v>#NUM!</v>
      </c>
    </row>
    <row r="5" spans="1:16">
      <c r="A5" s="14">
        <v>1915</v>
      </c>
      <c r="B5" s="9" t="e">
        <f>'Pretax Min, Max, Mean'!P5</f>
        <v>#REF!</v>
      </c>
      <c r="C5" s="9">
        <f>'Pretax Min, Max, Mean'!Q5</f>
        <v>0</v>
      </c>
      <c r="D5" s="9">
        <f>'Pretax Min, Max, Mean'!R5</f>
        <v>0</v>
      </c>
      <c r="E5" s="10" t="e">
        <f t="shared" si="0"/>
        <v>#NUM!</v>
      </c>
      <c r="F5" s="10" t="e">
        <f t="shared" si="1"/>
        <v>#NUM!</v>
      </c>
      <c r="G5" s="9" t="e">
        <f t="shared" si="2"/>
        <v>#NUM!</v>
      </c>
      <c r="H5" s="9" t="e">
        <f t="shared" si="2"/>
        <v>#NUM!</v>
      </c>
      <c r="I5" s="11" t="e">
        <f t="shared" si="3"/>
        <v>#NUM!</v>
      </c>
      <c r="J5" s="11" t="e">
        <f t="shared" si="4"/>
        <v>#NUM!</v>
      </c>
      <c r="K5" s="12" t="e">
        <f t="shared" si="5"/>
        <v>#NUM!</v>
      </c>
      <c r="L5" s="12" t="e">
        <f t="shared" si="6"/>
        <v>#NUM!</v>
      </c>
      <c r="M5" s="13" t="e">
        <f t="shared" si="7"/>
        <v>#NUM!</v>
      </c>
      <c r="N5" s="13" t="e">
        <f t="shared" si="8"/>
        <v>#NUM!</v>
      </c>
      <c r="O5" s="13" t="e">
        <f t="shared" si="9"/>
        <v>#NUM!</v>
      </c>
      <c r="P5" s="10" t="e">
        <f t="shared" si="10"/>
        <v>#NUM!</v>
      </c>
    </row>
    <row r="6" spans="1:16">
      <c r="A6" s="14">
        <v>1916</v>
      </c>
      <c r="B6" s="9" t="e">
        <f>'Pretax Min, Max, Mean'!P6</f>
        <v>#REF!</v>
      </c>
      <c r="C6" s="9">
        <f>'Pretax Min, Max, Mean'!Q6</f>
        <v>0</v>
      </c>
      <c r="D6" s="9">
        <f>'Pretax Min, Max, Mean'!R6</f>
        <v>0</v>
      </c>
      <c r="E6" s="10" t="e">
        <f t="shared" si="0"/>
        <v>#NUM!</v>
      </c>
      <c r="F6" s="10" t="e">
        <f t="shared" si="1"/>
        <v>#NUM!</v>
      </c>
      <c r="G6" s="9" t="e">
        <f t="shared" si="2"/>
        <v>#NUM!</v>
      </c>
      <c r="H6" s="9" t="e">
        <f t="shared" si="2"/>
        <v>#NUM!</v>
      </c>
      <c r="I6" s="11" t="e">
        <f t="shared" si="3"/>
        <v>#NUM!</v>
      </c>
      <c r="J6" s="11" t="e">
        <f t="shared" si="4"/>
        <v>#NUM!</v>
      </c>
      <c r="K6" s="12" t="e">
        <f t="shared" si="5"/>
        <v>#NUM!</v>
      </c>
      <c r="L6" s="12" t="e">
        <f t="shared" si="6"/>
        <v>#NUM!</v>
      </c>
      <c r="M6" s="13" t="e">
        <f t="shared" si="7"/>
        <v>#NUM!</v>
      </c>
      <c r="N6" s="13" t="e">
        <f t="shared" si="8"/>
        <v>#NUM!</v>
      </c>
      <c r="O6" s="13" t="e">
        <f t="shared" si="9"/>
        <v>#NUM!</v>
      </c>
      <c r="P6" s="10" t="e">
        <f t="shared" si="10"/>
        <v>#NUM!</v>
      </c>
    </row>
    <row r="7" spans="1:16">
      <c r="A7" s="14">
        <v>1917</v>
      </c>
      <c r="B7" s="9" t="e">
        <f>'Pretax Min, Max, Mean'!P7</f>
        <v>#REF!</v>
      </c>
      <c r="C7" s="9">
        <f>'Pretax Min, Max, Mean'!Q7</f>
        <v>0</v>
      </c>
      <c r="D7" s="9">
        <f>'Pretax Min, Max, Mean'!R7</f>
        <v>0</v>
      </c>
      <c r="E7" s="10" t="e">
        <f t="shared" si="0"/>
        <v>#NUM!</v>
      </c>
      <c r="F7" s="10" t="e">
        <f t="shared" si="1"/>
        <v>#NUM!</v>
      </c>
      <c r="G7" s="9" t="e">
        <f t="shared" si="2"/>
        <v>#NUM!</v>
      </c>
      <c r="H7" s="9" t="e">
        <f t="shared" si="2"/>
        <v>#NUM!</v>
      </c>
      <c r="I7" s="11" t="e">
        <f t="shared" si="3"/>
        <v>#NUM!</v>
      </c>
      <c r="J7" s="11" t="e">
        <f t="shared" si="4"/>
        <v>#NUM!</v>
      </c>
      <c r="K7" s="12" t="e">
        <f t="shared" si="5"/>
        <v>#NUM!</v>
      </c>
      <c r="L7" s="12" t="e">
        <f t="shared" si="6"/>
        <v>#NUM!</v>
      </c>
      <c r="M7" s="13" t="e">
        <f t="shared" si="7"/>
        <v>#NUM!</v>
      </c>
      <c r="N7" s="13" t="e">
        <f t="shared" si="8"/>
        <v>#NUM!</v>
      </c>
      <c r="O7" s="13" t="e">
        <f t="shared" si="9"/>
        <v>#NUM!</v>
      </c>
      <c r="P7" s="10" t="e">
        <f t="shared" si="10"/>
        <v>#NUM!</v>
      </c>
    </row>
    <row r="8" spans="1:16">
      <c r="A8" s="14">
        <v>1918</v>
      </c>
      <c r="B8" s="9" t="e">
        <f>'Pretax Min, Max, Mean'!P8</f>
        <v>#REF!</v>
      </c>
      <c r="C8" s="9">
        <f>'Pretax Min, Max, Mean'!Q8</f>
        <v>0</v>
      </c>
      <c r="D8" s="9">
        <f>'Pretax Min, Max, Mean'!R8</f>
        <v>0</v>
      </c>
      <c r="E8" s="10" t="e">
        <f t="shared" si="0"/>
        <v>#NUM!</v>
      </c>
      <c r="F8" s="10" t="e">
        <f t="shared" si="1"/>
        <v>#NUM!</v>
      </c>
      <c r="G8" s="9" t="e">
        <f t="shared" si="2"/>
        <v>#NUM!</v>
      </c>
      <c r="H8" s="9" t="e">
        <f t="shared" si="2"/>
        <v>#NUM!</v>
      </c>
      <c r="I8" s="11" t="e">
        <f t="shared" si="3"/>
        <v>#NUM!</v>
      </c>
      <c r="J8" s="11" t="e">
        <f t="shared" si="4"/>
        <v>#NUM!</v>
      </c>
      <c r="K8" s="12" t="e">
        <f t="shared" si="5"/>
        <v>#NUM!</v>
      </c>
      <c r="L8" s="12" t="e">
        <f t="shared" si="6"/>
        <v>#NUM!</v>
      </c>
      <c r="M8" s="13" t="e">
        <f t="shared" si="7"/>
        <v>#NUM!</v>
      </c>
      <c r="N8" s="13" t="e">
        <f t="shared" si="8"/>
        <v>#NUM!</v>
      </c>
      <c r="O8" s="13" t="e">
        <f t="shared" si="9"/>
        <v>#NUM!</v>
      </c>
      <c r="P8" s="10" t="e">
        <f t="shared" si="10"/>
        <v>#NUM!</v>
      </c>
    </row>
    <row r="9" spans="1:16">
      <c r="A9" s="14">
        <v>1919</v>
      </c>
      <c r="B9" s="9" t="e">
        <f>'Pretax Min, Max, Mean'!P9</f>
        <v>#REF!</v>
      </c>
      <c r="C9" s="9">
        <f>'Pretax Min, Max, Mean'!Q9</f>
        <v>0</v>
      </c>
      <c r="D9" s="9">
        <f>'Pretax Min, Max, Mean'!R9</f>
        <v>0</v>
      </c>
      <c r="E9" s="10" t="e">
        <f t="shared" si="0"/>
        <v>#NUM!</v>
      </c>
      <c r="F9" s="10" t="e">
        <f t="shared" si="1"/>
        <v>#NUM!</v>
      </c>
      <c r="G9" s="9" t="e">
        <f t="shared" si="2"/>
        <v>#NUM!</v>
      </c>
      <c r="H9" s="9" t="e">
        <f t="shared" si="2"/>
        <v>#NUM!</v>
      </c>
      <c r="I9" s="11" t="e">
        <f t="shared" si="3"/>
        <v>#NUM!</v>
      </c>
      <c r="J9" s="11" t="e">
        <f t="shared" si="4"/>
        <v>#NUM!</v>
      </c>
      <c r="K9" s="12" t="e">
        <f t="shared" si="5"/>
        <v>#NUM!</v>
      </c>
      <c r="L9" s="12" t="e">
        <f t="shared" si="6"/>
        <v>#NUM!</v>
      </c>
      <c r="M9" s="13" t="e">
        <f t="shared" si="7"/>
        <v>#NUM!</v>
      </c>
      <c r="N9" s="13" t="e">
        <f t="shared" si="8"/>
        <v>#NUM!</v>
      </c>
      <c r="O9" s="13" t="e">
        <f t="shared" si="9"/>
        <v>#NUM!</v>
      </c>
      <c r="P9" s="10" t="e">
        <f t="shared" si="10"/>
        <v>#NUM!</v>
      </c>
    </row>
    <row r="10" spans="1:16">
      <c r="A10" s="14">
        <v>1920</v>
      </c>
      <c r="B10" s="9" t="e">
        <f>'Pretax Min, Max, Mean'!P10</f>
        <v>#REF!</v>
      </c>
      <c r="C10" s="9">
        <f>'Pretax Min, Max, Mean'!Q10</f>
        <v>0</v>
      </c>
      <c r="D10" s="9">
        <f>'Pretax Min, Max, Mean'!R10</f>
        <v>0</v>
      </c>
      <c r="E10" s="10" t="e">
        <f t="shared" si="0"/>
        <v>#NUM!</v>
      </c>
      <c r="F10" s="10" t="e">
        <f t="shared" si="1"/>
        <v>#NUM!</v>
      </c>
      <c r="G10" s="9" t="e">
        <f t="shared" si="2"/>
        <v>#NUM!</v>
      </c>
      <c r="H10" s="9" t="e">
        <f t="shared" si="2"/>
        <v>#NUM!</v>
      </c>
      <c r="I10" s="11" t="e">
        <f t="shared" si="3"/>
        <v>#NUM!</v>
      </c>
      <c r="J10" s="11" t="e">
        <f t="shared" si="4"/>
        <v>#NUM!</v>
      </c>
      <c r="K10" s="12" t="e">
        <f t="shared" si="5"/>
        <v>#NUM!</v>
      </c>
      <c r="L10" s="12" t="e">
        <f t="shared" si="6"/>
        <v>#NUM!</v>
      </c>
      <c r="M10" s="13" t="e">
        <f t="shared" si="7"/>
        <v>#NUM!</v>
      </c>
      <c r="N10" s="13" t="e">
        <f t="shared" si="8"/>
        <v>#NUM!</v>
      </c>
      <c r="O10" s="13" t="e">
        <f t="shared" si="9"/>
        <v>#NUM!</v>
      </c>
      <c r="P10" s="10" t="e">
        <f t="shared" si="10"/>
        <v>#NUM!</v>
      </c>
    </row>
    <row r="11" spans="1:16">
      <c r="A11" s="14">
        <v>1921</v>
      </c>
      <c r="B11" s="9" t="e">
        <f>'Pretax Min, Max, Mean'!P11</f>
        <v>#REF!</v>
      </c>
      <c r="C11" s="9">
        <f>'Pretax Min, Max, Mean'!Q11</f>
        <v>0</v>
      </c>
      <c r="D11" s="9">
        <f>'Pretax Min, Max, Mean'!R11</f>
        <v>0</v>
      </c>
      <c r="E11" s="10" t="e">
        <f t="shared" si="0"/>
        <v>#NUM!</v>
      </c>
      <c r="F11" s="10" t="e">
        <f t="shared" si="1"/>
        <v>#NUM!</v>
      </c>
      <c r="G11" s="9" t="e">
        <f t="shared" si="2"/>
        <v>#NUM!</v>
      </c>
      <c r="H11" s="9" t="e">
        <f t="shared" si="2"/>
        <v>#NUM!</v>
      </c>
      <c r="I11" s="11" t="e">
        <f t="shared" si="3"/>
        <v>#NUM!</v>
      </c>
      <c r="J11" s="11" t="e">
        <f t="shared" si="4"/>
        <v>#NUM!</v>
      </c>
      <c r="K11" s="12" t="e">
        <f t="shared" si="5"/>
        <v>#NUM!</v>
      </c>
      <c r="L11" s="12" t="e">
        <f t="shared" si="6"/>
        <v>#NUM!</v>
      </c>
      <c r="M11" s="13" t="e">
        <f t="shared" si="7"/>
        <v>#NUM!</v>
      </c>
      <c r="N11" s="13" t="e">
        <f t="shared" si="8"/>
        <v>#NUM!</v>
      </c>
      <c r="O11" s="13" t="e">
        <f t="shared" si="9"/>
        <v>#NUM!</v>
      </c>
      <c r="P11" s="10" t="e">
        <f t="shared" si="10"/>
        <v>#NUM!</v>
      </c>
    </row>
    <row r="12" spans="1:16">
      <c r="A12" s="14">
        <v>1922</v>
      </c>
      <c r="B12" s="9" t="e">
        <f>'Pretax Min, Max, Mean'!P12</f>
        <v>#REF!</v>
      </c>
      <c r="C12" s="9">
        <f>'Pretax Min, Max, Mean'!Q12</f>
        <v>0</v>
      </c>
      <c r="D12" s="9">
        <f>'Pretax Min, Max, Mean'!R12</f>
        <v>0</v>
      </c>
      <c r="E12" s="10" t="e">
        <f t="shared" si="0"/>
        <v>#NUM!</v>
      </c>
      <c r="F12" s="10" t="e">
        <f t="shared" si="1"/>
        <v>#NUM!</v>
      </c>
      <c r="G12" s="9" t="e">
        <f t="shared" si="2"/>
        <v>#NUM!</v>
      </c>
      <c r="H12" s="9" t="e">
        <f t="shared" si="2"/>
        <v>#NUM!</v>
      </c>
      <c r="I12" s="11" t="e">
        <f t="shared" si="3"/>
        <v>#NUM!</v>
      </c>
      <c r="J12" s="11" t="e">
        <f t="shared" si="4"/>
        <v>#NUM!</v>
      </c>
      <c r="K12" s="12" t="e">
        <f t="shared" si="5"/>
        <v>#NUM!</v>
      </c>
      <c r="L12" s="12" t="e">
        <f t="shared" si="6"/>
        <v>#NUM!</v>
      </c>
      <c r="M12" s="13" t="e">
        <f t="shared" si="7"/>
        <v>#NUM!</v>
      </c>
      <c r="N12" s="13" t="e">
        <f t="shared" si="8"/>
        <v>#NUM!</v>
      </c>
      <c r="O12" s="13" t="e">
        <f t="shared" si="9"/>
        <v>#NUM!</v>
      </c>
      <c r="P12" s="10" t="e">
        <f t="shared" si="10"/>
        <v>#NUM!</v>
      </c>
    </row>
    <row r="13" spans="1:16">
      <c r="A13" s="14">
        <v>1923</v>
      </c>
      <c r="B13" s="9" t="e">
        <f>'Pretax Min, Max, Mean'!P13</f>
        <v>#REF!</v>
      </c>
      <c r="C13" s="9">
        <f>'Pretax Min, Max, Mean'!Q13</f>
        <v>0</v>
      </c>
      <c r="D13" s="9">
        <f>'Pretax Min, Max, Mean'!R13</f>
        <v>0</v>
      </c>
      <c r="E13" s="10" t="e">
        <f t="shared" si="0"/>
        <v>#NUM!</v>
      </c>
      <c r="F13" s="10" t="e">
        <f t="shared" si="1"/>
        <v>#NUM!</v>
      </c>
      <c r="G13" s="9" t="e">
        <f t="shared" si="2"/>
        <v>#NUM!</v>
      </c>
      <c r="H13" s="9" t="e">
        <f t="shared" si="2"/>
        <v>#NUM!</v>
      </c>
      <c r="I13" s="11" t="e">
        <f t="shared" si="3"/>
        <v>#NUM!</v>
      </c>
      <c r="J13" s="11" t="e">
        <f t="shared" si="4"/>
        <v>#NUM!</v>
      </c>
      <c r="K13" s="12" t="e">
        <f t="shared" si="5"/>
        <v>#NUM!</v>
      </c>
      <c r="L13" s="12" t="e">
        <f t="shared" si="6"/>
        <v>#NUM!</v>
      </c>
      <c r="M13" s="13" t="e">
        <f t="shared" si="7"/>
        <v>#NUM!</v>
      </c>
      <c r="N13" s="13" t="e">
        <f t="shared" si="8"/>
        <v>#NUM!</v>
      </c>
      <c r="O13" s="13" t="e">
        <f t="shared" si="9"/>
        <v>#NUM!</v>
      </c>
      <c r="P13" s="10" t="e">
        <f t="shared" si="10"/>
        <v>#NUM!</v>
      </c>
    </row>
    <row r="14" spans="1:16">
      <c r="A14" s="14">
        <v>1924</v>
      </c>
      <c r="B14" s="9" t="e">
        <f>'Pretax Min, Max, Mean'!P14</f>
        <v>#REF!</v>
      </c>
      <c r="C14" s="9">
        <f>'Pretax Min, Max, Mean'!Q14</f>
        <v>0</v>
      </c>
      <c r="D14" s="9">
        <f>'Pretax Min, Max, Mean'!R14</f>
        <v>0</v>
      </c>
      <c r="E14" s="10" t="e">
        <f t="shared" si="0"/>
        <v>#NUM!</v>
      </c>
      <c r="F14" s="10" t="e">
        <f t="shared" si="1"/>
        <v>#NUM!</v>
      </c>
      <c r="G14" s="9" t="e">
        <f t="shared" si="2"/>
        <v>#NUM!</v>
      </c>
      <c r="H14" s="9" t="e">
        <f t="shared" si="2"/>
        <v>#NUM!</v>
      </c>
      <c r="I14" s="11" t="e">
        <f t="shared" si="3"/>
        <v>#NUM!</v>
      </c>
      <c r="J14" s="11" t="e">
        <f t="shared" si="4"/>
        <v>#NUM!</v>
      </c>
      <c r="K14" s="12" t="e">
        <f t="shared" si="5"/>
        <v>#NUM!</v>
      </c>
      <c r="L14" s="12" t="e">
        <f t="shared" si="6"/>
        <v>#NUM!</v>
      </c>
      <c r="M14" s="13" t="e">
        <f t="shared" si="7"/>
        <v>#NUM!</v>
      </c>
      <c r="N14" s="13" t="e">
        <f t="shared" si="8"/>
        <v>#NUM!</v>
      </c>
      <c r="O14" s="13" t="e">
        <f t="shared" si="9"/>
        <v>#NUM!</v>
      </c>
      <c r="P14" s="10" t="e">
        <f t="shared" si="10"/>
        <v>#NUM!</v>
      </c>
    </row>
    <row r="15" spans="1:16">
      <c r="A15" s="14">
        <v>1925</v>
      </c>
      <c r="B15" s="9" t="e">
        <f>'Pretax Min, Max, Mean'!P15</f>
        <v>#REF!</v>
      </c>
      <c r="C15" s="9">
        <f>'Pretax Min, Max, Mean'!Q15</f>
        <v>0</v>
      </c>
      <c r="D15" s="9">
        <f>'Pretax Min, Max, Mean'!R15</f>
        <v>0</v>
      </c>
      <c r="E15" s="10" t="e">
        <f t="shared" si="0"/>
        <v>#NUM!</v>
      </c>
      <c r="F15" s="10" t="e">
        <f t="shared" si="1"/>
        <v>#NUM!</v>
      </c>
      <c r="G15" s="9" t="e">
        <f t="shared" si="2"/>
        <v>#NUM!</v>
      </c>
      <c r="H15" s="9" t="e">
        <f t="shared" si="2"/>
        <v>#NUM!</v>
      </c>
      <c r="I15" s="11" t="e">
        <f t="shared" si="3"/>
        <v>#NUM!</v>
      </c>
      <c r="J15" s="11" t="e">
        <f t="shared" si="4"/>
        <v>#NUM!</v>
      </c>
      <c r="K15" s="12" t="e">
        <f t="shared" si="5"/>
        <v>#NUM!</v>
      </c>
      <c r="L15" s="12" t="e">
        <f t="shared" si="6"/>
        <v>#NUM!</v>
      </c>
      <c r="M15" s="13" t="e">
        <f t="shared" si="7"/>
        <v>#NUM!</v>
      </c>
      <c r="N15" s="13" t="e">
        <f t="shared" si="8"/>
        <v>#NUM!</v>
      </c>
      <c r="O15" s="13" t="e">
        <f t="shared" si="9"/>
        <v>#NUM!</v>
      </c>
      <c r="P15" s="10" t="e">
        <f t="shared" si="10"/>
        <v>#NUM!</v>
      </c>
    </row>
    <row r="16" spans="1:16">
      <c r="A16" s="14">
        <v>1926</v>
      </c>
      <c r="B16" s="9" t="e">
        <f>'Pretax Min, Max, Mean'!P16</f>
        <v>#REF!</v>
      </c>
      <c r="C16" s="9">
        <f>'Pretax Min, Max, Mean'!Q16</f>
        <v>0</v>
      </c>
      <c r="D16" s="9">
        <f>'Pretax Min, Max, Mean'!R16</f>
        <v>0</v>
      </c>
      <c r="E16" s="10" t="e">
        <f t="shared" si="0"/>
        <v>#NUM!</v>
      </c>
      <c r="F16" s="10" t="e">
        <f t="shared" si="1"/>
        <v>#NUM!</v>
      </c>
      <c r="G16" s="9" t="e">
        <f t="shared" si="2"/>
        <v>#NUM!</v>
      </c>
      <c r="H16" s="9" t="e">
        <f t="shared" si="2"/>
        <v>#NUM!</v>
      </c>
      <c r="I16" s="11" t="e">
        <f t="shared" si="3"/>
        <v>#NUM!</v>
      </c>
      <c r="J16" s="11" t="e">
        <f t="shared" si="4"/>
        <v>#NUM!</v>
      </c>
      <c r="K16" s="12" t="e">
        <f t="shared" si="5"/>
        <v>#NUM!</v>
      </c>
      <c r="L16" s="12" t="e">
        <f t="shared" si="6"/>
        <v>#NUM!</v>
      </c>
      <c r="M16" s="13" t="e">
        <f t="shared" si="7"/>
        <v>#NUM!</v>
      </c>
      <c r="N16" s="13" t="e">
        <f t="shared" si="8"/>
        <v>#NUM!</v>
      </c>
      <c r="O16" s="13" t="e">
        <f t="shared" si="9"/>
        <v>#NUM!</v>
      </c>
      <c r="P16" s="10" t="e">
        <f t="shared" si="10"/>
        <v>#NUM!</v>
      </c>
    </row>
    <row r="17" spans="1:16">
      <c r="A17" s="14">
        <v>1927</v>
      </c>
      <c r="B17" s="9" t="e">
        <f>'Pretax Min, Max, Mean'!P17</f>
        <v>#REF!</v>
      </c>
      <c r="C17" s="9">
        <f>'Pretax Min, Max, Mean'!Q17</f>
        <v>0</v>
      </c>
      <c r="D17" s="9">
        <f>'Pretax Min, Max, Mean'!R17</f>
        <v>0</v>
      </c>
      <c r="E17" s="10" t="e">
        <f t="shared" si="0"/>
        <v>#NUM!</v>
      </c>
      <c r="F17" s="10" t="e">
        <f t="shared" si="1"/>
        <v>#NUM!</v>
      </c>
      <c r="G17" s="9" t="e">
        <f t="shared" si="2"/>
        <v>#NUM!</v>
      </c>
      <c r="H17" s="9" t="e">
        <f t="shared" si="2"/>
        <v>#NUM!</v>
      </c>
      <c r="I17" s="11" t="e">
        <f t="shared" si="3"/>
        <v>#NUM!</v>
      </c>
      <c r="J17" s="11" t="e">
        <f t="shared" si="4"/>
        <v>#NUM!</v>
      </c>
      <c r="K17" s="12" t="e">
        <f t="shared" si="5"/>
        <v>#NUM!</v>
      </c>
      <c r="L17" s="12" t="e">
        <f t="shared" si="6"/>
        <v>#NUM!</v>
      </c>
      <c r="M17" s="13" t="e">
        <f t="shared" si="7"/>
        <v>#NUM!</v>
      </c>
      <c r="N17" s="13" t="e">
        <f t="shared" si="8"/>
        <v>#NUM!</v>
      </c>
      <c r="O17" s="13" t="e">
        <f t="shared" si="9"/>
        <v>#NUM!</v>
      </c>
      <c r="P17" s="10" t="e">
        <f t="shared" si="10"/>
        <v>#NUM!</v>
      </c>
    </row>
    <row r="18" spans="1:16">
      <c r="A18" s="14">
        <v>1928</v>
      </c>
      <c r="B18" s="9" t="e">
        <f>'Pretax Min, Max, Mean'!P18</f>
        <v>#REF!</v>
      </c>
      <c r="C18" s="9">
        <f>'Pretax Min, Max, Mean'!Q18</f>
        <v>0</v>
      </c>
      <c r="D18" s="9">
        <f>'Pretax Min, Max, Mean'!R18</f>
        <v>0</v>
      </c>
      <c r="E18" s="10" t="e">
        <f t="shared" si="0"/>
        <v>#NUM!</v>
      </c>
      <c r="F18" s="10" t="e">
        <f t="shared" si="1"/>
        <v>#NUM!</v>
      </c>
      <c r="G18" s="9" t="e">
        <f t="shared" si="2"/>
        <v>#NUM!</v>
      </c>
      <c r="H18" s="9" t="e">
        <f t="shared" si="2"/>
        <v>#NUM!</v>
      </c>
      <c r="I18" s="11" t="e">
        <f t="shared" si="3"/>
        <v>#NUM!</v>
      </c>
      <c r="J18" s="11" t="e">
        <f t="shared" si="4"/>
        <v>#NUM!</v>
      </c>
      <c r="K18" s="12" t="e">
        <f t="shared" si="5"/>
        <v>#NUM!</v>
      </c>
      <c r="L18" s="12" t="e">
        <f t="shared" si="6"/>
        <v>#NUM!</v>
      </c>
      <c r="M18" s="13" t="e">
        <f t="shared" si="7"/>
        <v>#NUM!</v>
      </c>
      <c r="N18" s="13" t="e">
        <f t="shared" si="8"/>
        <v>#NUM!</v>
      </c>
      <c r="O18" s="13" t="e">
        <f t="shared" si="9"/>
        <v>#NUM!</v>
      </c>
      <c r="P18" s="10" t="e">
        <f t="shared" si="10"/>
        <v>#NUM!</v>
      </c>
    </row>
    <row r="19" spans="1:16">
      <c r="A19" s="14">
        <v>1929</v>
      </c>
      <c r="B19" s="9" t="e">
        <f>'Pretax Min, Max, Mean'!P19</f>
        <v>#REF!</v>
      </c>
      <c r="C19" s="9">
        <f>'Pretax Min, Max, Mean'!Q19</f>
        <v>0</v>
      </c>
      <c r="D19" s="9">
        <f>'Pretax Min, Max, Mean'!R19</f>
        <v>0</v>
      </c>
      <c r="E19" s="10" t="e">
        <f t="shared" si="0"/>
        <v>#NUM!</v>
      </c>
      <c r="F19" s="10" t="e">
        <f t="shared" si="1"/>
        <v>#NUM!</v>
      </c>
      <c r="G19" s="9" t="e">
        <f t="shared" si="2"/>
        <v>#NUM!</v>
      </c>
      <c r="H19" s="9" t="e">
        <f t="shared" si="2"/>
        <v>#NUM!</v>
      </c>
      <c r="I19" s="11" t="e">
        <f t="shared" si="3"/>
        <v>#NUM!</v>
      </c>
      <c r="J19" s="11" t="e">
        <f t="shared" si="4"/>
        <v>#NUM!</v>
      </c>
      <c r="K19" s="12" t="e">
        <f t="shared" si="5"/>
        <v>#NUM!</v>
      </c>
      <c r="L19" s="12" t="e">
        <f t="shared" si="6"/>
        <v>#NUM!</v>
      </c>
      <c r="M19" s="13" t="e">
        <f t="shared" si="7"/>
        <v>#NUM!</v>
      </c>
      <c r="N19" s="13" t="e">
        <f t="shared" si="8"/>
        <v>#NUM!</v>
      </c>
      <c r="O19" s="13" t="e">
        <f t="shared" si="9"/>
        <v>#NUM!</v>
      </c>
      <c r="P19" s="10" t="e">
        <f t="shared" si="10"/>
        <v>#NUM!</v>
      </c>
    </row>
    <row r="20" spans="1:16">
      <c r="A20" s="14">
        <v>1930</v>
      </c>
      <c r="B20" s="9" t="e">
        <f>'Pretax Min, Max, Mean'!P20</f>
        <v>#REF!</v>
      </c>
      <c r="C20" s="9">
        <f>'Pretax Min, Max, Mean'!Q20</f>
        <v>0</v>
      </c>
      <c r="D20" s="9">
        <f>'Pretax Min, Max, Mean'!R20</f>
        <v>0</v>
      </c>
      <c r="E20" s="10" t="e">
        <f t="shared" si="0"/>
        <v>#NUM!</v>
      </c>
      <c r="F20" s="10" t="e">
        <f t="shared" si="1"/>
        <v>#NUM!</v>
      </c>
      <c r="G20" s="9" t="e">
        <f t="shared" si="2"/>
        <v>#NUM!</v>
      </c>
      <c r="H20" s="9" t="e">
        <f t="shared" si="2"/>
        <v>#NUM!</v>
      </c>
      <c r="I20" s="11" t="e">
        <f t="shared" si="3"/>
        <v>#NUM!</v>
      </c>
      <c r="J20" s="11" t="e">
        <f t="shared" si="4"/>
        <v>#NUM!</v>
      </c>
      <c r="K20" s="12" t="e">
        <f t="shared" si="5"/>
        <v>#NUM!</v>
      </c>
      <c r="L20" s="12" t="e">
        <f t="shared" si="6"/>
        <v>#NUM!</v>
      </c>
      <c r="M20" s="13" t="e">
        <f t="shared" si="7"/>
        <v>#NUM!</v>
      </c>
      <c r="N20" s="13" t="e">
        <f t="shared" si="8"/>
        <v>#NUM!</v>
      </c>
      <c r="O20" s="13" t="e">
        <f t="shared" si="9"/>
        <v>#NUM!</v>
      </c>
      <c r="P20" s="10" t="e">
        <f t="shared" si="10"/>
        <v>#NUM!</v>
      </c>
    </row>
    <row r="21" spans="1:16">
      <c r="A21" s="14">
        <v>1931</v>
      </c>
      <c r="B21" s="9" t="e">
        <f>'Pretax Min, Max, Mean'!P21</f>
        <v>#REF!</v>
      </c>
      <c r="C21" s="9">
        <f>'Pretax Min, Max, Mean'!Q21</f>
        <v>0</v>
      </c>
      <c r="D21" s="9">
        <f>'Pretax Min, Max, Mean'!R21</f>
        <v>0</v>
      </c>
      <c r="E21" s="10" t="e">
        <f t="shared" si="0"/>
        <v>#NUM!</v>
      </c>
      <c r="F21" s="10" t="e">
        <f t="shared" si="1"/>
        <v>#NUM!</v>
      </c>
      <c r="G21" s="9" t="e">
        <f t="shared" si="2"/>
        <v>#NUM!</v>
      </c>
      <c r="H21" s="9" t="e">
        <f t="shared" si="2"/>
        <v>#NUM!</v>
      </c>
      <c r="I21" s="11" t="e">
        <f t="shared" si="3"/>
        <v>#NUM!</v>
      </c>
      <c r="J21" s="11" t="e">
        <f t="shared" si="4"/>
        <v>#NUM!</v>
      </c>
      <c r="K21" s="12" t="e">
        <f t="shared" si="5"/>
        <v>#NUM!</v>
      </c>
      <c r="L21" s="12" t="e">
        <f t="shared" si="6"/>
        <v>#NUM!</v>
      </c>
      <c r="M21" s="13" t="e">
        <f t="shared" si="7"/>
        <v>#NUM!</v>
      </c>
      <c r="N21" s="13" t="e">
        <f t="shared" si="8"/>
        <v>#NUM!</v>
      </c>
      <c r="O21" s="13" t="e">
        <f t="shared" si="9"/>
        <v>#NUM!</v>
      </c>
      <c r="P21" s="10" t="e">
        <f t="shared" si="10"/>
        <v>#NUM!</v>
      </c>
    </row>
    <row r="22" spans="1:16">
      <c r="A22" s="14">
        <v>1932</v>
      </c>
      <c r="B22" s="9" t="e">
        <f>'Pretax Min, Max, Mean'!P22</f>
        <v>#REF!</v>
      </c>
      <c r="C22" s="9">
        <f>'Pretax Min, Max, Mean'!Q22</f>
        <v>0</v>
      </c>
      <c r="D22" s="9">
        <f>'Pretax Min, Max, Mean'!R22</f>
        <v>0</v>
      </c>
      <c r="E22" s="10" t="e">
        <f t="shared" si="0"/>
        <v>#NUM!</v>
      </c>
      <c r="F22" s="10" t="e">
        <f t="shared" si="1"/>
        <v>#NUM!</v>
      </c>
      <c r="G22" s="9" t="e">
        <f t="shared" si="2"/>
        <v>#NUM!</v>
      </c>
      <c r="H22" s="9" t="e">
        <f t="shared" si="2"/>
        <v>#NUM!</v>
      </c>
      <c r="I22" s="11" t="e">
        <f t="shared" si="3"/>
        <v>#NUM!</v>
      </c>
      <c r="J22" s="11" t="e">
        <f t="shared" si="4"/>
        <v>#NUM!</v>
      </c>
      <c r="K22" s="12" t="e">
        <f t="shared" si="5"/>
        <v>#NUM!</v>
      </c>
      <c r="L22" s="12" t="e">
        <f t="shared" si="6"/>
        <v>#NUM!</v>
      </c>
      <c r="M22" s="13" t="e">
        <f t="shared" si="7"/>
        <v>#NUM!</v>
      </c>
      <c r="N22" s="13" t="e">
        <f t="shared" si="8"/>
        <v>#NUM!</v>
      </c>
      <c r="O22" s="13" t="e">
        <f t="shared" si="9"/>
        <v>#NUM!</v>
      </c>
      <c r="P22" s="10" t="e">
        <f t="shared" si="10"/>
        <v>#NUM!</v>
      </c>
    </row>
    <row r="23" spans="1:16">
      <c r="A23" s="14">
        <v>1933</v>
      </c>
      <c r="B23" s="9" t="e">
        <f>'Pretax Min, Max, Mean'!P23</f>
        <v>#REF!</v>
      </c>
      <c r="C23" s="9">
        <f>'Pretax Min, Max, Mean'!Q23</f>
        <v>0</v>
      </c>
      <c r="D23" s="9">
        <f>'Pretax Min, Max, Mean'!R23</f>
        <v>0</v>
      </c>
      <c r="E23" s="10" t="e">
        <f t="shared" si="0"/>
        <v>#NUM!</v>
      </c>
      <c r="F23" s="10" t="e">
        <f t="shared" si="1"/>
        <v>#NUM!</v>
      </c>
      <c r="G23" s="9" t="e">
        <f t="shared" si="2"/>
        <v>#NUM!</v>
      </c>
      <c r="H23" s="9" t="e">
        <f t="shared" si="2"/>
        <v>#NUM!</v>
      </c>
      <c r="I23" s="11" t="e">
        <f t="shared" si="3"/>
        <v>#NUM!</v>
      </c>
      <c r="J23" s="11" t="e">
        <f t="shared" si="4"/>
        <v>#NUM!</v>
      </c>
      <c r="K23" s="12" t="e">
        <f t="shared" si="5"/>
        <v>#NUM!</v>
      </c>
      <c r="L23" s="12" t="e">
        <f t="shared" si="6"/>
        <v>#NUM!</v>
      </c>
      <c r="M23" s="13" t="e">
        <f t="shared" si="7"/>
        <v>#NUM!</v>
      </c>
      <c r="N23" s="13" t="e">
        <f t="shared" si="8"/>
        <v>#NUM!</v>
      </c>
      <c r="O23" s="13" t="e">
        <f t="shared" si="9"/>
        <v>#NUM!</v>
      </c>
      <c r="P23" s="10" t="e">
        <f t="shared" si="10"/>
        <v>#NUM!</v>
      </c>
    </row>
    <row r="24" spans="1:16">
      <c r="A24" s="14">
        <v>1934</v>
      </c>
      <c r="B24" s="9" t="e">
        <f>'Pretax Min, Max, Mean'!P24</f>
        <v>#REF!</v>
      </c>
      <c r="C24" s="9">
        <f>'Pretax Min, Max, Mean'!Q24</f>
        <v>0</v>
      </c>
      <c r="D24" s="9">
        <f>'Pretax Min, Max, Mean'!R24</f>
        <v>0</v>
      </c>
      <c r="E24" s="10" t="e">
        <f t="shared" si="0"/>
        <v>#NUM!</v>
      </c>
      <c r="F24" s="10" t="e">
        <f t="shared" si="1"/>
        <v>#NUM!</v>
      </c>
      <c r="G24" s="9" t="e">
        <f t="shared" si="2"/>
        <v>#NUM!</v>
      </c>
      <c r="H24" s="9" t="e">
        <f t="shared" si="2"/>
        <v>#NUM!</v>
      </c>
      <c r="I24" s="11" t="e">
        <f t="shared" si="3"/>
        <v>#NUM!</v>
      </c>
      <c r="J24" s="11" t="e">
        <f t="shared" si="4"/>
        <v>#NUM!</v>
      </c>
      <c r="K24" s="12" t="e">
        <f t="shared" si="5"/>
        <v>#NUM!</v>
      </c>
      <c r="L24" s="12" t="e">
        <f t="shared" si="6"/>
        <v>#NUM!</v>
      </c>
      <c r="M24" s="13" t="e">
        <f t="shared" si="7"/>
        <v>#NUM!</v>
      </c>
      <c r="N24" s="13" t="e">
        <f t="shared" si="8"/>
        <v>#NUM!</v>
      </c>
      <c r="O24" s="13" t="e">
        <f t="shared" si="9"/>
        <v>#NUM!</v>
      </c>
      <c r="P24" s="10" t="e">
        <f t="shared" si="10"/>
        <v>#NUM!</v>
      </c>
    </row>
    <row r="25" spans="1:16">
      <c r="A25" s="14">
        <v>1935</v>
      </c>
      <c r="B25" s="9" t="e">
        <f>'Pretax Min, Max, Mean'!P25</f>
        <v>#REF!</v>
      </c>
      <c r="C25" s="9">
        <f>'Pretax Min, Max, Mean'!Q25</f>
        <v>0</v>
      </c>
      <c r="D25" s="9">
        <f>'Pretax Min, Max, Mean'!R25</f>
        <v>0</v>
      </c>
      <c r="E25" s="10" t="e">
        <f t="shared" si="0"/>
        <v>#NUM!</v>
      </c>
      <c r="F25" s="10" t="e">
        <f t="shared" si="1"/>
        <v>#NUM!</v>
      </c>
      <c r="G25" s="9" t="e">
        <f t="shared" si="2"/>
        <v>#NUM!</v>
      </c>
      <c r="H25" s="9" t="e">
        <f t="shared" si="2"/>
        <v>#NUM!</v>
      </c>
      <c r="I25" s="11" t="e">
        <f t="shared" si="3"/>
        <v>#NUM!</v>
      </c>
      <c r="J25" s="11" t="e">
        <f t="shared" si="4"/>
        <v>#NUM!</v>
      </c>
      <c r="K25" s="12" t="e">
        <f t="shared" si="5"/>
        <v>#NUM!</v>
      </c>
      <c r="L25" s="12" t="e">
        <f t="shared" si="6"/>
        <v>#NUM!</v>
      </c>
      <c r="M25" s="13" t="e">
        <f t="shared" si="7"/>
        <v>#NUM!</v>
      </c>
      <c r="N25" s="13" t="e">
        <f t="shared" si="8"/>
        <v>#NUM!</v>
      </c>
      <c r="O25" s="13" t="e">
        <f t="shared" si="9"/>
        <v>#NUM!</v>
      </c>
      <c r="P25" s="10" t="e">
        <f t="shared" si="10"/>
        <v>#NUM!</v>
      </c>
    </row>
    <row r="26" spans="1:16">
      <c r="A26" s="14">
        <v>1936</v>
      </c>
      <c r="B26" s="9" t="e">
        <f>'Pretax Min, Max, Mean'!P26</f>
        <v>#REF!</v>
      </c>
      <c r="C26" s="9">
        <f>'Pretax Min, Max, Mean'!Q26</f>
        <v>0</v>
      </c>
      <c r="D26" s="9">
        <f>'Pretax Min, Max, Mean'!R26</f>
        <v>0</v>
      </c>
      <c r="E26" s="10" t="e">
        <f t="shared" si="0"/>
        <v>#NUM!</v>
      </c>
      <c r="F26" s="10" t="e">
        <f t="shared" si="1"/>
        <v>#NUM!</v>
      </c>
      <c r="G26" s="9" t="e">
        <f t="shared" si="2"/>
        <v>#NUM!</v>
      </c>
      <c r="H26" s="9" t="e">
        <f t="shared" si="2"/>
        <v>#NUM!</v>
      </c>
      <c r="I26" s="11" t="e">
        <f t="shared" si="3"/>
        <v>#NUM!</v>
      </c>
      <c r="J26" s="11" t="e">
        <f t="shared" si="4"/>
        <v>#NUM!</v>
      </c>
      <c r="K26" s="12" t="e">
        <f t="shared" si="5"/>
        <v>#NUM!</v>
      </c>
      <c r="L26" s="12" t="e">
        <f t="shared" si="6"/>
        <v>#NUM!</v>
      </c>
      <c r="M26" s="13" t="e">
        <f t="shared" si="7"/>
        <v>#NUM!</v>
      </c>
      <c r="N26" s="13" t="e">
        <f t="shared" si="8"/>
        <v>#NUM!</v>
      </c>
      <c r="O26" s="13" t="e">
        <f t="shared" si="9"/>
        <v>#NUM!</v>
      </c>
      <c r="P26" s="10" t="e">
        <f t="shared" si="10"/>
        <v>#NUM!</v>
      </c>
    </row>
    <row r="27" spans="1:16">
      <c r="A27" s="14">
        <v>1937</v>
      </c>
      <c r="B27" s="9" t="e">
        <f>'Pretax Min, Max, Mean'!P27</f>
        <v>#REF!</v>
      </c>
      <c r="C27" s="9">
        <f>'Pretax Min, Max, Mean'!Q27</f>
        <v>0</v>
      </c>
      <c r="D27" s="9">
        <f>'Pretax Min, Max, Mean'!R27</f>
        <v>0</v>
      </c>
      <c r="E27" s="10" t="e">
        <f t="shared" si="0"/>
        <v>#NUM!</v>
      </c>
      <c r="F27" s="10" t="e">
        <f t="shared" si="1"/>
        <v>#NUM!</v>
      </c>
      <c r="G27" s="9" t="e">
        <f t="shared" si="2"/>
        <v>#NUM!</v>
      </c>
      <c r="H27" s="9" t="e">
        <f t="shared" si="2"/>
        <v>#NUM!</v>
      </c>
      <c r="I27" s="11" t="e">
        <f t="shared" si="3"/>
        <v>#NUM!</v>
      </c>
      <c r="J27" s="11" t="e">
        <f t="shared" si="4"/>
        <v>#NUM!</v>
      </c>
      <c r="K27" s="12" t="e">
        <f t="shared" si="5"/>
        <v>#NUM!</v>
      </c>
      <c r="L27" s="12" t="e">
        <f t="shared" si="6"/>
        <v>#NUM!</v>
      </c>
      <c r="M27" s="13" t="e">
        <f t="shared" si="7"/>
        <v>#NUM!</v>
      </c>
      <c r="N27" s="13" t="e">
        <f t="shared" si="8"/>
        <v>#NUM!</v>
      </c>
      <c r="O27" s="13" t="e">
        <f t="shared" si="9"/>
        <v>#NUM!</v>
      </c>
      <c r="P27" s="10" t="e">
        <f t="shared" si="10"/>
        <v>#NUM!</v>
      </c>
    </row>
    <row r="28" spans="1:16">
      <c r="A28" s="14">
        <v>1938</v>
      </c>
      <c r="B28" s="9" t="e">
        <f>'Pretax Min, Max, Mean'!P28</f>
        <v>#REF!</v>
      </c>
      <c r="C28" s="9">
        <f>'Pretax Min, Max, Mean'!Q28</f>
        <v>0</v>
      </c>
      <c r="D28" s="9">
        <f>'Pretax Min, Max, Mean'!R28</f>
        <v>0</v>
      </c>
      <c r="E28" s="10" t="e">
        <f t="shared" si="0"/>
        <v>#NUM!</v>
      </c>
      <c r="F28" s="10" t="e">
        <f t="shared" si="1"/>
        <v>#NUM!</v>
      </c>
      <c r="G28" s="9" t="e">
        <f t="shared" si="2"/>
        <v>#NUM!</v>
      </c>
      <c r="H28" s="9" t="e">
        <f t="shared" si="2"/>
        <v>#NUM!</v>
      </c>
      <c r="I28" s="11" t="e">
        <f t="shared" si="3"/>
        <v>#NUM!</v>
      </c>
      <c r="J28" s="11" t="e">
        <f t="shared" si="4"/>
        <v>#NUM!</v>
      </c>
      <c r="K28" s="12" t="e">
        <f t="shared" si="5"/>
        <v>#NUM!</v>
      </c>
      <c r="L28" s="12" t="e">
        <f t="shared" si="6"/>
        <v>#NUM!</v>
      </c>
      <c r="M28" s="13" t="e">
        <f t="shared" si="7"/>
        <v>#NUM!</v>
      </c>
      <c r="N28" s="13" t="e">
        <f t="shared" si="8"/>
        <v>#NUM!</v>
      </c>
      <c r="O28" s="13" t="e">
        <f t="shared" si="9"/>
        <v>#NUM!</v>
      </c>
      <c r="P28" s="10" t="e">
        <f t="shared" si="10"/>
        <v>#NUM!</v>
      </c>
    </row>
    <row r="29" spans="1:16">
      <c r="A29" s="14">
        <v>1939</v>
      </c>
      <c r="B29" s="9" t="e">
        <f>'Pretax Min, Max, Mean'!P29</f>
        <v>#REF!</v>
      </c>
      <c r="C29" s="9">
        <f>'Pretax Min, Max, Mean'!Q29</f>
        <v>0</v>
      </c>
      <c r="D29" s="9">
        <f>'Pretax Min, Max, Mean'!R29</f>
        <v>0</v>
      </c>
      <c r="E29" s="10" t="e">
        <f t="shared" si="0"/>
        <v>#NUM!</v>
      </c>
      <c r="F29" s="10" t="e">
        <f t="shared" si="1"/>
        <v>#NUM!</v>
      </c>
      <c r="G29" s="9" t="e">
        <f t="shared" si="2"/>
        <v>#NUM!</v>
      </c>
      <c r="H29" s="9" t="e">
        <f t="shared" si="2"/>
        <v>#NUM!</v>
      </c>
      <c r="I29" s="11" t="e">
        <f t="shared" si="3"/>
        <v>#NUM!</v>
      </c>
      <c r="J29" s="11" t="e">
        <f t="shared" si="4"/>
        <v>#NUM!</v>
      </c>
      <c r="K29" s="12" t="e">
        <f t="shared" si="5"/>
        <v>#NUM!</v>
      </c>
      <c r="L29" s="12" t="e">
        <f t="shared" si="6"/>
        <v>#NUM!</v>
      </c>
      <c r="M29" s="13" t="e">
        <f t="shared" si="7"/>
        <v>#NUM!</v>
      </c>
      <c r="N29" s="13" t="e">
        <f t="shared" si="8"/>
        <v>#NUM!</v>
      </c>
      <c r="O29" s="13" t="e">
        <f t="shared" si="9"/>
        <v>#NUM!</v>
      </c>
      <c r="P29" s="10" t="e">
        <f t="shared" si="10"/>
        <v>#NUM!</v>
      </c>
    </row>
    <row r="30" spans="1:16">
      <c r="A30" s="14">
        <v>1940</v>
      </c>
      <c r="B30" s="9" t="e">
        <f>'Pretax Min, Max, Mean'!P30</f>
        <v>#REF!</v>
      </c>
      <c r="C30" s="9">
        <f>'Pretax Min, Max, Mean'!Q30</f>
        <v>0</v>
      </c>
      <c r="D30" s="9">
        <f>'Pretax Min, Max, Mean'!R30</f>
        <v>0</v>
      </c>
      <c r="E30" s="10" t="e">
        <f t="shared" si="0"/>
        <v>#NUM!</v>
      </c>
      <c r="F30" s="10" t="e">
        <f t="shared" si="1"/>
        <v>#NUM!</v>
      </c>
      <c r="G30" s="9" t="e">
        <f t="shared" si="2"/>
        <v>#NUM!</v>
      </c>
      <c r="H30" s="9" t="e">
        <f t="shared" si="2"/>
        <v>#NUM!</v>
      </c>
      <c r="I30" s="11" t="e">
        <f t="shared" si="3"/>
        <v>#NUM!</v>
      </c>
      <c r="J30" s="11" t="e">
        <f t="shared" si="4"/>
        <v>#NUM!</v>
      </c>
      <c r="K30" s="12" t="e">
        <f t="shared" si="5"/>
        <v>#NUM!</v>
      </c>
      <c r="L30" s="12" t="e">
        <f t="shared" si="6"/>
        <v>#NUM!</v>
      </c>
      <c r="M30" s="13" t="e">
        <f t="shared" si="7"/>
        <v>#NUM!</v>
      </c>
      <c r="N30" s="13" t="e">
        <f t="shared" si="8"/>
        <v>#NUM!</v>
      </c>
      <c r="O30" s="13" t="e">
        <f t="shared" si="9"/>
        <v>#NUM!</v>
      </c>
      <c r="P30" s="10" t="e">
        <f t="shared" si="10"/>
        <v>#NUM!</v>
      </c>
    </row>
    <row r="31" spans="1:16">
      <c r="A31" s="14">
        <v>1941</v>
      </c>
      <c r="B31" s="9" t="e">
        <f>'Pretax Min, Max, Mean'!P31</f>
        <v>#REF!</v>
      </c>
      <c r="C31" s="9">
        <f>'Pretax Min, Max, Mean'!Q31</f>
        <v>0</v>
      </c>
      <c r="D31" s="9">
        <f>'Pretax Min, Max, Mean'!R31</f>
        <v>0</v>
      </c>
      <c r="E31" s="10" t="e">
        <f t="shared" si="0"/>
        <v>#NUM!</v>
      </c>
      <c r="F31" s="10" t="e">
        <f t="shared" si="1"/>
        <v>#NUM!</v>
      </c>
      <c r="G31" s="9" t="e">
        <f t="shared" si="2"/>
        <v>#NUM!</v>
      </c>
      <c r="H31" s="9" t="e">
        <f t="shared" si="2"/>
        <v>#NUM!</v>
      </c>
      <c r="I31" s="11" t="e">
        <f t="shared" si="3"/>
        <v>#NUM!</v>
      </c>
      <c r="J31" s="11" t="e">
        <f t="shared" si="4"/>
        <v>#NUM!</v>
      </c>
      <c r="K31" s="12" t="e">
        <f t="shared" si="5"/>
        <v>#NUM!</v>
      </c>
      <c r="L31" s="12" t="e">
        <f t="shared" si="6"/>
        <v>#NUM!</v>
      </c>
      <c r="M31" s="13" t="e">
        <f t="shared" si="7"/>
        <v>#NUM!</v>
      </c>
      <c r="N31" s="13" t="e">
        <f t="shared" si="8"/>
        <v>#NUM!</v>
      </c>
      <c r="O31" s="13" t="e">
        <f t="shared" si="9"/>
        <v>#NUM!</v>
      </c>
      <c r="P31" s="10" t="e">
        <f t="shared" si="10"/>
        <v>#NUM!</v>
      </c>
    </row>
    <row r="32" spans="1:16">
      <c r="A32" s="14">
        <v>1942</v>
      </c>
      <c r="B32" s="9" t="e">
        <f>'Pretax Min, Max, Mean'!P32</f>
        <v>#REF!</v>
      </c>
      <c r="C32" s="9">
        <f>'Pretax Min, Max, Mean'!Q32</f>
        <v>0</v>
      </c>
      <c r="D32" s="9">
        <f>'Pretax Min, Max, Mean'!R32</f>
        <v>0</v>
      </c>
      <c r="E32" s="10" t="e">
        <f t="shared" si="0"/>
        <v>#NUM!</v>
      </c>
      <c r="F32" s="10" t="e">
        <f t="shared" si="1"/>
        <v>#NUM!</v>
      </c>
      <c r="G32" s="9" t="e">
        <f t="shared" si="2"/>
        <v>#NUM!</v>
      </c>
      <c r="H32" s="9" t="e">
        <f t="shared" si="2"/>
        <v>#NUM!</v>
      </c>
      <c r="I32" s="11" t="e">
        <f t="shared" si="3"/>
        <v>#NUM!</v>
      </c>
      <c r="J32" s="11" t="e">
        <f t="shared" si="4"/>
        <v>#NUM!</v>
      </c>
      <c r="K32" s="12" t="e">
        <f t="shared" si="5"/>
        <v>#NUM!</v>
      </c>
      <c r="L32" s="12" t="e">
        <f t="shared" si="6"/>
        <v>#NUM!</v>
      </c>
      <c r="M32" s="13" t="e">
        <f t="shared" si="7"/>
        <v>#NUM!</v>
      </c>
      <c r="N32" s="13" t="e">
        <f t="shared" si="8"/>
        <v>#NUM!</v>
      </c>
      <c r="O32" s="13" t="e">
        <f t="shared" si="9"/>
        <v>#NUM!</v>
      </c>
      <c r="P32" s="10" t="e">
        <f t="shared" si="10"/>
        <v>#NUM!</v>
      </c>
    </row>
    <row r="33" spans="1:16">
      <c r="A33" s="14">
        <v>1943</v>
      </c>
      <c r="B33" s="9" t="e">
        <f>'Pretax Min, Max, Mean'!P33</f>
        <v>#REF!</v>
      </c>
      <c r="C33" s="9">
        <f>'Pretax Min, Max, Mean'!Q33</f>
        <v>0</v>
      </c>
      <c r="D33" s="9">
        <f>'Pretax Min, Max, Mean'!R33</f>
        <v>0</v>
      </c>
      <c r="E33" s="10" t="e">
        <f t="shared" si="0"/>
        <v>#NUM!</v>
      </c>
      <c r="F33" s="10" t="e">
        <f t="shared" si="1"/>
        <v>#NUM!</v>
      </c>
      <c r="G33" s="9" t="e">
        <f t="shared" si="2"/>
        <v>#NUM!</v>
      </c>
      <c r="H33" s="9" t="e">
        <f t="shared" si="2"/>
        <v>#NUM!</v>
      </c>
      <c r="I33" s="11" t="e">
        <f t="shared" si="3"/>
        <v>#NUM!</v>
      </c>
      <c r="J33" s="11" t="e">
        <f t="shared" si="4"/>
        <v>#NUM!</v>
      </c>
      <c r="K33" s="12" t="e">
        <f t="shared" si="5"/>
        <v>#NUM!</v>
      </c>
      <c r="L33" s="12" t="e">
        <f t="shared" si="6"/>
        <v>#NUM!</v>
      </c>
      <c r="M33" s="13" t="e">
        <f t="shared" si="7"/>
        <v>#NUM!</v>
      </c>
      <c r="N33" s="13" t="e">
        <f t="shared" si="8"/>
        <v>#NUM!</v>
      </c>
      <c r="O33" s="13" t="e">
        <f t="shared" si="9"/>
        <v>#NUM!</v>
      </c>
      <c r="P33" s="10" t="e">
        <f t="shared" si="10"/>
        <v>#NUM!</v>
      </c>
    </row>
    <row r="34" spans="1:16">
      <c r="A34" s="14">
        <v>1944</v>
      </c>
      <c r="B34" s="9" t="e">
        <f>'Pretax Min, Max, Mean'!P34</f>
        <v>#REF!</v>
      </c>
      <c r="C34" s="9">
        <f>'Pretax Min, Max, Mean'!Q34</f>
        <v>0</v>
      </c>
      <c r="D34" s="9">
        <f>'Pretax Min, Max, Mean'!R34</f>
        <v>0</v>
      </c>
      <c r="E34" s="10" t="e">
        <f t="shared" si="0"/>
        <v>#NUM!</v>
      </c>
      <c r="F34" s="10" t="e">
        <f t="shared" si="1"/>
        <v>#NUM!</v>
      </c>
      <c r="G34" s="9" t="e">
        <f t="shared" si="2"/>
        <v>#NUM!</v>
      </c>
      <c r="H34" s="9" t="e">
        <f t="shared" si="2"/>
        <v>#NUM!</v>
      </c>
      <c r="I34" s="11" t="e">
        <f t="shared" si="3"/>
        <v>#NUM!</v>
      </c>
      <c r="J34" s="11" t="e">
        <f t="shared" si="4"/>
        <v>#NUM!</v>
      </c>
      <c r="K34" s="12" t="e">
        <f t="shared" si="5"/>
        <v>#NUM!</v>
      </c>
      <c r="L34" s="12" t="e">
        <f t="shared" si="6"/>
        <v>#NUM!</v>
      </c>
      <c r="M34" s="13" t="e">
        <f t="shared" si="7"/>
        <v>#NUM!</v>
      </c>
      <c r="N34" s="13" t="e">
        <f t="shared" si="8"/>
        <v>#NUM!</v>
      </c>
      <c r="O34" s="13" t="e">
        <f t="shared" si="9"/>
        <v>#NUM!</v>
      </c>
      <c r="P34" s="10" t="e">
        <f t="shared" si="10"/>
        <v>#NUM!</v>
      </c>
    </row>
    <row r="35" spans="1:16">
      <c r="A35" s="14">
        <v>1945</v>
      </c>
      <c r="B35" s="9" t="e">
        <f>'Pretax Min, Max, Mean'!P35</f>
        <v>#REF!</v>
      </c>
      <c r="C35" s="9">
        <f>'Pretax Min, Max, Mean'!Q35</f>
        <v>0</v>
      </c>
      <c r="D35" s="9">
        <f>'Pretax Min, Max, Mean'!R35</f>
        <v>0</v>
      </c>
      <c r="E35" s="10" t="e">
        <f t="shared" si="0"/>
        <v>#NUM!</v>
      </c>
      <c r="F35" s="10" t="e">
        <f t="shared" si="1"/>
        <v>#NUM!</v>
      </c>
      <c r="G35" s="9" t="e">
        <f t="shared" si="2"/>
        <v>#NUM!</v>
      </c>
      <c r="H35" s="9" t="e">
        <f t="shared" si="2"/>
        <v>#NUM!</v>
      </c>
      <c r="I35" s="11" t="e">
        <f t="shared" si="3"/>
        <v>#NUM!</v>
      </c>
      <c r="J35" s="11" t="e">
        <f t="shared" si="4"/>
        <v>#NUM!</v>
      </c>
      <c r="K35" s="12" t="e">
        <f t="shared" si="5"/>
        <v>#NUM!</v>
      </c>
      <c r="L35" s="12" t="e">
        <f t="shared" si="6"/>
        <v>#NUM!</v>
      </c>
      <c r="M35" s="13" t="e">
        <f t="shared" si="7"/>
        <v>#NUM!</v>
      </c>
      <c r="N35" s="13" t="e">
        <f t="shared" si="8"/>
        <v>#NUM!</v>
      </c>
      <c r="O35" s="13" t="e">
        <f t="shared" si="9"/>
        <v>#NUM!</v>
      </c>
      <c r="P35" s="10" t="e">
        <f t="shared" si="10"/>
        <v>#NUM!</v>
      </c>
    </row>
    <row r="36" spans="1:16">
      <c r="A36" s="14">
        <v>1946</v>
      </c>
      <c r="B36" s="9" t="e">
        <f>'Pretax Min, Max, Mean'!P36</f>
        <v>#REF!</v>
      </c>
      <c r="C36" s="9">
        <f>'Pretax Min, Max, Mean'!Q36</f>
        <v>0</v>
      </c>
      <c r="D36" s="9">
        <f>'Pretax Min, Max, Mean'!R36</f>
        <v>0</v>
      </c>
      <c r="E36" s="10" t="e">
        <f t="shared" si="0"/>
        <v>#NUM!</v>
      </c>
      <c r="F36" s="10" t="e">
        <f t="shared" si="1"/>
        <v>#NUM!</v>
      </c>
      <c r="G36" s="9" t="e">
        <f t="shared" ref="G36:H67" si="11">_xlfn.LOGNORM.INV(G$2,$E36,$F36)</f>
        <v>#NUM!</v>
      </c>
      <c r="H36" s="9" t="e">
        <f t="shared" si="11"/>
        <v>#NUM!</v>
      </c>
      <c r="I36" s="11" t="e">
        <f t="shared" si="3"/>
        <v>#NUM!</v>
      </c>
      <c r="J36" s="11" t="e">
        <f t="shared" si="4"/>
        <v>#NUM!</v>
      </c>
      <c r="K36" s="12" t="e">
        <f t="shared" si="5"/>
        <v>#NUM!</v>
      </c>
      <c r="L36" s="12" t="e">
        <f t="shared" si="6"/>
        <v>#NUM!</v>
      </c>
      <c r="M36" s="13" t="e">
        <f t="shared" si="7"/>
        <v>#NUM!</v>
      </c>
      <c r="N36" s="13" t="e">
        <f t="shared" si="8"/>
        <v>#NUM!</v>
      </c>
      <c r="O36" s="13" t="e">
        <f t="shared" si="9"/>
        <v>#NUM!</v>
      </c>
      <c r="P36" s="10" t="e">
        <f t="shared" si="10"/>
        <v>#NUM!</v>
      </c>
    </row>
    <row r="37" spans="1:16">
      <c r="A37" s="14">
        <v>1947</v>
      </c>
      <c r="B37" s="9" t="e">
        <f>'Pretax Min, Max, Mean'!P37</f>
        <v>#REF!</v>
      </c>
      <c r="C37" s="9">
        <f>'Pretax Min, Max, Mean'!Q37</f>
        <v>0</v>
      </c>
      <c r="D37" s="9">
        <f>'Pretax Min, Max, Mean'!R37</f>
        <v>0</v>
      </c>
      <c r="E37" s="10" t="e">
        <f t="shared" si="0"/>
        <v>#NUM!</v>
      </c>
      <c r="F37" s="10" t="e">
        <f t="shared" si="1"/>
        <v>#NUM!</v>
      </c>
      <c r="G37" s="9" t="e">
        <f t="shared" si="11"/>
        <v>#NUM!</v>
      </c>
      <c r="H37" s="9" t="e">
        <f t="shared" si="11"/>
        <v>#NUM!</v>
      </c>
      <c r="I37" s="11" t="e">
        <f t="shared" si="3"/>
        <v>#NUM!</v>
      </c>
      <c r="J37" s="11" t="e">
        <f t="shared" si="4"/>
        <v>#NUM!</v>
      </c>
      <c r="K37" s="12" t="e">
        <f t="shared" si="5"/>
        <v>#NUM!</v>
      </c>
      <c r="L37" s="12" t="e">
        <f t="shared" si="6"/>
        <v>#NUM!</v>
      </c>
      <c r="M37" s="13" t="e">
        <f t="shared" si="7"/>
        <v>#NUM!</v>
      </c>
      <c r="N37" s="13" t="e">
        <f t="shared" si="8"/>
        <v>#NUM!</v>
      </c>
      <c r="O37" s="13" t="e">
        <f t="shared" si="9"/>
        <v>#NUM!</v>
      </c>
      <c r="P37" s="10" t="e">
        <f t="shared" si="10"/>
        <v>#NUM!</v>
      </c>
    </row>
    <row r="38" spans="1:16">
      <c r="A38" s="14">
        <v>1948</v>
      </c>
      <c r="B38" s="9" t="e">
        <f>'Pretax Min, Max, Mean'!P38</f>
        <v>#REF!</v>
      </c>
      <c r="C38" s="9">
        <f>'Pretax Min, Max, Mean'!Q38</f>
        <v>0</v>
      </c>
      <c r="D38" s="9">
        <f>'Pretax Min, Max, Mean'!R38</f>
        <v>0</v>
      </c>
      <c r="E38" s="10" t="e">
        <f t="shared" si="0"/>
        <v>#NUM!</v>
      </c>
      <c r="F38" s="10" t="e">
        <f t="shared" si="1"/>
        <v>#NUM!</v>
      </c>
      <c r="G38" s="9" t="e">
        <f t="shared" si="11"/>
        <v>#NUM!</v>
      </c>
      <c r="H38" s="9" t="e">
        <f t="shared" si="11"/>
        <v>#NUM!</v>
      </c>
      <c r="I38" s="11" t="e">
        <f t="shared" si="3"/>
        <v>#NUM!</v>
      </c>
      <c r="J38" s="11" t="e">
        <f t="shared" si="4"/>
        <v>#NUM!</v>
      </c>
      <c r="K38" s="12" t="e">
        <f t="shared" si="5"/>
        <v>#NUM!</v>
      </c>
      <c r="L38" s="12" t="e">
        <f t="shared" si="6"/>
        <v>#NUM!</v>
      </c>
      <c r="M38" s="13" t="e">
        <f t="shared" si="7"/>
        <v>#NUM!</v>
      </c>
      <c r="N38" s="13" t="e">
        <f t="shared" si="8"/>
        <v>#NUM!</v>
      </c>
      <c r="O38" s="13" t="e">
        <f t="shared" si="9"/>
        <v>#NUM!</v>
      </c>
      <c r="P38" s="10" t="e">
        <f t="shared" si="10"/>
        <v>#NUM!</v>
      </c>
    </row>
    <row r="39" spans="1:16">
      <c r="A39" s="14">
        <v>1949</v>
      </c>
      <c r="B39" s="9" t="e">
        <f>'Pretax Min, Max, Mean'!P39</f>
        <v>#REF!</v>
      </c>
      <c r="C39" s="9">
        <f>'Pretax Min, Max, Mean'!Q39</f>
        <v>0</v>
      </c>
      <c r="D39" s="9">
        <f>'Pretax Min, Max, Mean'!R39</f>
        <v>0</v>
      </c>
      <c r="E39" s="10" t="e">
        <f t="shared" si="0"/>
        <v>#NUM!</v>
      </c>
      <c r="F39" s="10" t="e">
        <f t="shared" si="1"/>
        <v>#NUM!</v>
      </c>
      <c r="G39" s="9" t="e">
        <f t="shared" si="11"/>
        <v>#NUM!</v>
      </c>
      <c r="H39" s="9" t="e">
        <f t="shared" si="11"/>
        <v>#NUM!</v>
      </c>
      <c r="I39" s="11" t="e">
        <f t="shared" si="3"/>
        <v>#NUM!</v>
      </c>
      <c r="J39" s="11" t="e">
        <f t="shared" si="4"/>
        <v>#NUM!</v>
      </c>
      <c r="K39" s="12" t="e">
        <f t="shared" si="5"/>
        <v>#NUM!</v>
      </c>
      <c r="L39" s="12" t="e">
        <f t="shared" si="6"/>
        <v>#NUM!</v>
      </c>
      <c r="M39" s="13" t="e">
        <f t="shared" si="7"/>
        <v>#NUM!</v>
      </c>
      <c r="N39" s="13" t="e">
        <f t="shared" si="8"/>
        <v>#NUM!</v>
      </c>
      <c r="O39" s="13" t="e">
        <f t="shared" si="9"/>
        <v>#NUM!</v>
      </c>
      <c r="P39" s="10" t="e">
        <f t="shared" si="10"/>
        <v>#NUM!</v>
      </c>
    </row>
    <row r="40" spans="1:16">
      <c r="A40" s="14">
        <v>1950</v>
      </c>
      <c r="B40" s="9" t="e">
        <f>'Pretax Min, Max, Mean'!P40</f>
        <v>#REF!</v>
      </c>
      <c r="C40" s="9">
        <f>'Pretax Min, Max, Mean'!Q40</f>
        <v>0</v>
      </c>
      <c r="D40" s="9">
        <f>'Pretax Min, Max, Mean'!R40</f>
        <v>0</v>
      </c>
      <c r="E40" s="10" t="e">
        <f t="shared" si="0"/>
        <v>#NUM!</v>
      </c>
      <c r="F40" s="10" t="e">
        <f t="shared" si="1"/>
        <v>#NUM!</v>
      </c>
      <c r="G40" s="9" t="e">
        <f t="shared" si="11"/>
        <v>#NUM!</v>
      </c>
      <c r="H40" s="9" t="e">
        <f t="shared" si="11"/>
        <v>#NUM!</v>
      </c>
      <c r="I40" s="11" t="e">
        <f t="shared" si="3"/>
        <v>#NUM!</v>
      </c>
      <c r="J40" s="11" t="e">
        <f t="shared" si="4"/>
        <v>#NUM!</v>
      </c>
      <c r="K40" s="12" t="e">
        <f t="shared" si="5"/>
        <v>#NUM!</v>
      </c>
      <c r="L40" s="12" t="e">
        <f t="shared" si="6"/>
        <v>#NUM!</v>
      </c>
      <c r="M40" s="13" t="e">
        <f t="shared" si="7"/>
        <v>#NUM!</v>
      </c>
      <c r="N40" s="13" t="e">
        <f t="shared" si="8"/>
        <v>#NUM!</v>
      </c>
      <c r="O40" s="13" t="e">
        <f t="shared" si="9"/>
        <v>#NUM!</v>
      </c>
      <c r="P40" s="10" t="e">
        <f t="shared" si="10"/>
        <v>#NUM!</v>
      </c>
    </row>
    <row r="41" spans="1:16">
      <c r="A41" s="14">
        <v>1951</v>
      </c>
      <c r="B41" s="9" t="e">
        <f>'Pretax Min, Max, Mean'!P41</f>
        <v>#REF!</v>
      </c>
      <c r="C41" s="9">
        <f>'Pretax Min, Max, Mean'!Q41</f>
        <v>0</v>
      </c>
      <c r="D41" s="9">
        <f>'Pretax Min, Max, Mean'!R41</f>
        <v>0</v>
      </c>
      <c r="E41" s="10" t="e">
        <f t="shared" si="0"/>
        <v>#NUM!</v>
      </c>
      <c r="F41" s="10" t="e">
        <f t="shared" si="1"/>
        <v>#NUM!</v>
      </c>
      <c r="G41" s="9" t="e">
        <f t="shared" si="11"/>
        <v>#NUM!</v>
      </c>
      <c r="H41" s="9" t="e">
        <f t="shared" si="11"/>
        <v>#NUM!</v>
      </c>
      <c r="I41" s="11" t="e">
        <f t="shared" si="3"/>
        <v>#NUM!</v>
      </c>
      <c r="J41" s="11" t="e">
        <f t="shared" si="4"/>
        <v>#NUM!</v>
      </c>
      <c r="K41" s="12" t="e">
        <f t="shared" si="5"/>
        <v>#NUM!</v>
      </c>
      <c r="L41" s="12" t="e">
        <f t="shared" si="6"/>
        <v>#NUM!</v>
      </c>
      <c r="M41" s="13" t="e">
        <f t="shared" si="7"/>
        <v>#NUM!</v>
      </c>
      <c r="N41" s="13" t="e">
        <f t="shared" si="8"/>
        <v>#NUM!</v>
      </c>
      <c r="O41" s="13" t="e">
        <f t="shared" si="9"/>
        <v>#NUM!</v>
      </c>
      <c r="P41" s="10" t="e">
        <f t="shared" si="10"/>
        <v>#NUM!</v>
      </c>
    </row>
    <row r="42" spans="1:16">
      <c r="A42" s="14">
        <v>1952</v>
      </c>
      <c r="B42" s="9" t="e">
        <f>'Pretax Min, Max, Mean'!P42</f>
        <v>#REF!</v>
      </c>
      <c r="C42" s="9">
        <f>'Pretax Min, Max, Mean'!Q42</f>
        <v>0</v>
      </c>
      <c r="D42" s="9">
        <f>'Pretax Min, Max, Mean'!R42</f>
        <v>0</v>
      </c>
      <c r="E42" s="10" t="e">
        <f t="shared" si="0"/>
        <v>#NUM!</v>
      </c>
      <c r="F42" s="10" t="e">
        <f t="shared" si="1"/>
        <v>#NUM!</v>
      </c>
      <c r="G42" s="9" t="e">
        <f t="shared" si="11"/>
        <v>#NUM!</v>
      </c>
      <c r="H42" s="9" t="e">
        <f t="shared" si="11"/>
        <v>#NUM!</v>
      </c>
      <c r="I42" s="11" t="e">
        <f t="shared" si="3"/>
        <v>#NUM!</v>
      </c>
      <c r="J42" s="11" t="e">
        <f t="shared" si="4"/>
        <v>#NUM!</v>
      </c>
      <c r="K42" s="12" t="e">
        <f t="shared" si="5"/>
        <v>#NUM!</v>
      </c>
      <c r="L42" s="12" t="e">
        <f t="shared" si="6"/>
        <v>#NUM!</v>
      </c>
      <c r="M42" s="13" t="e">
        <f t="shared" si="7"/>
        <v>#NUM!</v>
      </c>
      <c r="N42" s="13" t="e">
        <f t="shared" si="8"/>
        <v>#NUM!</v>
      </c>
      <c r="O42" s="13" t="e">
        <f t="shared" si="9"/>
        <v>#NUM!</v>
      </c>
      <c r="P42" s="10" t="e">
        <f t="shared" si="10"/>
        <v>#NUM!</v>
      </c>
    </row>
    <row r="43" spans="1:16">
      <c r="A43" s="14">
        <v>1953</v>
      </c>
      <c r="B43" s="9" t="e">
        <f>'Pretax Min, Max, Mean'!P43</f>
        <v>#REF!</v>
      </c>
      <c r="C43" s="9">
        <f>'Pretax Min, Max, Mean'!Q43</f>
        <v>0</v>
      </c>
      <c r="D43" s="9">
        <f>'Pretax Min, Max, Mean'!R43</f>
        <v>0</v>
      </c>
      <c r="E43" s="10" t="e">
        <f t="shared" si="0"/>
        <v>#NUM!</v>
      </c>
      <c r="F43" s="10" t="e">
        <f t="shared" si="1"/>
        <v>#NUM!</v>
      </c>
      <c r="G43" s="9" t="e">
        <f t="shared" si="11"/>
        <v>#NUM!</v>
      </c>
      <c r="H43" s="9" t="e">
        <f t="shared" si="11"/>
        <v>#NUM!</v>
      </c>
      <c r="I43" s="11" t="e">
        <f t="shared" si="3"/>
        <v>#NUM!</v>
      </c>
      <c r="J43" s="11" t="e">
        <f t="shared" si="4"/>
        <v>#NUM!</v>
      </c>
      <c r="K43" s="12" t="e">
        <f t="shared" si="5"/>
        <v>#NUM!</v>
      </c>
      <c r="L43" s="12" t="e">
        <f t="shared" si="6"/>
        <v>#NUM!</v>
      </c>
      <c r="M43" s="13" t="e">
        <f t="shared" si="7"/>
        <v>#NUM!</v>
      </c>
      <c r="N43" s="13" t="e">
        <f t="shared" si="8"/>
        <v>#NUM!</v>
      </c>
      <c r="O43" s="13" t="e">
        <f t="shared" si="9"/>
        <v>#NUM!</v>
      </c>
      <c r="P43" s="10" t="e">
        <f t="shared" si="10"/>
        <v>#NUM!</v>
      </c>
    </row>
    <row r="44" spans="1:16">
      <c r="A44" s="14">
        <v>1954</v>
      </c>
      <c r="B44" s="9" t="e">
        <f>'Pretax Min, Max, Mean'!P44</f>
        <v>#REF!</v>
      </c>
      <c r="C44" s="9">
        <f>'Pretax Min, Max, Mean'!Q44</f>
        <v>0</v>
      </c>
      <c r="D44" s="9">
        <f>'Pretax Min, Max, Mean'!R44</f>
        <v>0</v>
      </c>
      <c r="E44" s="10" t="e">
        <f t="shared" si="0"/>
        <v>#NUM!</v>
      </c>
      <c r="F44" s="10" t="e">
        <f t="shared" si="1"/>
        <v>#NUM!</v>
      </c>
      <c r="G44" s="9" t="e">
        <f t="shared" si="11"/>
        <v>#NUM!</v>
      </c>
      <c r="H44" s="9" t="e">
        <f t="shared" si="11"/>
        <v>#NUM!</v>
      </c>
      <c r="I44" s="11" t="e">
        <f t="shared" si="3"/>
        <v>#NUM!</v>
      </c>
      <c r="J44" s="11" t="e">
        <f t="shared" si="4"/>
        <v>#NUM!</v>
      </c>
      <c r="K44" s="12" t="e">
        <f t="shared" si="5"/>
        <v>#NUM!</v>
      </c>
      <c r="L44" s="12" t="e">
        <f t="shared" si="6"/>
        <v>#NUM!</v>
      </c>
      <c r="M44" s="13" t="e">
        <f t="shared" si="7"/>
        <v>#NUM!</v>
      </c>
      <c r="N44" s="13" t="e">
        <f t="shared" si="8"/>
        <v>#NUM!</v>
      </c>
      <c r="O44" s="13" t="e">
        <f t="shared" si="9"/>
        <v>#NUM!</v>
      </c>
      <c r="P44" s="10" t="e">
        <f t="shared" si="10"/>
        <v>#NUM!</v>
      </c>
    </row>
    <row r="45" spans="1:16">
      <c r="A45" s="14">
        <v>1955</v>
      </c>
      <c r="B45" s="9" t="e">
        <f>'Pretax Min, Max, Mean'!P45</f>
        <v>#REF!</v>
      </c>
      <c r="C45" s="9">
        <f>'Pretax Min, Max, Mean'!Q45</f>
        <v>0</v>
      </c>
      <c r="D45" s="9">
        <f>'Pretax Min, Max, Mean'!R45</f>
        <v>0</v>
      </c>
      <c r="E45" s="10" t="e">
        <f t="shared" si="0"/>
        <v>#NUM!</v>
      </c>
      <c r="F45" s="10" t="e">
        <f t="shared" si="1"/>
        <v>#NUM!</v>
      </c>
      <c r="G45" s="9" t="e">
        <f t="shared" si="11"/>
        <v>#NUM!</v>
      </c>
      <c r="H45" s="9" t="e">
        <f t="shared" si="11"/>
        <v>#NUM!</v>
      </c>
      <c r="I45" s="11" t="e">
        <f t="shared" si="3"/>
        <v>#NUM!</v>
      </c>
      <c r="J45" s="11" t="e">
        <f t="shared" si="4"/>
        <v>#NUM!</v>
      </c>
      <c r="K45" s="12" t="e">
        <f t="shared" si="5"/>
        <v>#NUM!</v>
      </c>
      <c r="L45" s="12" t="e">
        <f t="shared" si="6"/>
        <v>#NUM!</v>
      </c>
      <c r="M45" s="13" t="e">
        <f t="shared" si="7"/>
        <v>#NUM!</v>
      </c>
      <c r="N45" s="13" t="e">
        <f t="shared" si="8"/>
        <v>#NUM!</v>
      </c>
      <c r="O45" s="13" t="e">
        <f t="shared" si="9"/>
        <v>#NUM!</v>
      </c>
      <c r="P45" s="10" t="e">
        <f t="shared" si="10"/>
        <v>#NUM!</v>
      </c>
    </row>
    <row r="46" spans="1:16">
      <c r="A46" s="14">
        <v>1956</v>
      </c>
      <c r="B46" s="9" t="e">
        <f>'Pretax Min, Max, Mean'!P46</f>
        <v>#REF!</v>
      </c>
      <c r="C46" s="9">
        <f>'Pretax Min, Max, Mean'!Q46</f>
        <v>0</v>
      </c>
      <c r="D46" s="9">
        <f>'Pretax Min, Max, Mean'!R46</f>
        <v>0</v>
      </c>
      <c r="E46" s="10" t="e">
        <f t="shared" si="0"/>
        <v>#NUM!</v>
      </c>
      <c r="F46" s="10" t="e">
        <f t="shared" si="1"/>
        <v>#NUM!</v>
      </c>
      <c r="G46" s="9" t="e">
        <f t="shared" si="11"/>
        <v>#NUM!</v>
      </c>
      <c r="H46" s="9" t="e">
        <f t="shared" si="11"/>
        <v>#NUM!</v>
      </c>
      <c r="I46" s="11" t="e">
        <f t="shared" si="3"/>
        <v>#NUM!</v>
      </c>
      <c r="J46" s="11" t="e">
        <f t="shared" si="4"/>
        <v>#NUM!</v>
      </c>
      <c r="K46" s="12" t="e">
        <f t="shared" si="5"/>
        <v>#NUM!</v>
      </c>
      <c r="L46" s="12" t="e">
        <f t="shared" si="6"/>
        <v>#NUM!</v>
      </c>
      <c r="M46" s="13" t="e">
        <f t="shared" si="7"/>
        <v>#NUM!</v>
      </c>
      <c r="N46" s="13" t="e">
        <f t="shared" si="8"/>
        <v>#NUM!</v>
      </c>
      <c r="O46" s="13" t="e">
        <f t="shared" si="9"/>
        <v>#NUM!</v>
      </c>
      <c r="P46" s="10" t="e">
        <f t="shared" si="10"/>
        <v>#NUM!</v>
      </c>
    </row>
    <row r="47" spans="1:16">
      <c r="A47" s="14">
        <v>1957</v>
      </c>
      <c r="B47" s="9" t="e">
        <f>'Pretax Min, Max, Mean'!P47</f>
        <v>#REF!</v>
      </c>
      <c r="C47" s="9">
        <f>'Pretax Min, Max, Mean'!Q47</f>
        <v>0</v>
      </c>
      <c r="D47" s="9">
        <f>'Pretax Min, Max, Mean'!R47</f>
        <v>0</v>
      </c>
      <c r="E47" s="10" t="e">
        <f t="shared" si="0"/>
        <v>#NUM!</v>
      </c>
      <c r="F47" s="10" t="e">
        <f t="shared" si="1"/>
        <v>#NUM!</v>
      </c>
      <c r="G47" s="9" t="e">
        <f t="shared" si="11"/>
        <v>#NUM!</v>
      </c>
      <c r="H47" s="9" t="e">
        <f t="shared" si="11"/>
        <v>#NUM!</v>
      </c>
      <c r="I47" s="11" t="e">
        <f t="shared" si="3"/>
        <v>#NUM!</v>
      </c>
      <c r="J47" s="11" t="e">
        <f t="shared" si="4"/>
        <v>#NUM!</v>
      </c>
      <c r="K47" s="12" t="e">
        <f t="shared" si="5"/>
        <v>#NUM!</v>
      </c>
      <c r="L47" s="12" t="e">
        <f t="shared" si="6"/>
        <v>#NUM!</v>
      </c>
      <c r="M47" s="13" t="e">
        <f t="shared" si="7"/>
        <v>#NUM!</v>
      </c>
      <c r="N47" s="13" t="e">
        <f t="shared" si="8"/>
        <v>#NUM!</v>
      </c>
      <c r="O47" s="13" t="e">
        <f t="shared" si="9"/>
        <v>#NUM!</v>
      </c>
      <c r="P47" s="10" t="e">
        <f t="shared" si="10"/>
        <v>#NUM!</v>
      </c>
    </row>
    <row r="48" spans="1:16">
      <c r="A48" s="14">
        <v>1958</v>
      </c>
      <c r="B48" s="9" t="e">
        <f>'Pretax Min, Max, Mean'!P48</f>
        <v>#REF!</v>
      </c>
      <c r="C48" s="9">
        <f>'Pretax Min, Max, Mean'!Q48</f>
        <v>0</v>
      </c>
      <c r="D48" s="9">
        <f>'Pretax Min, Max, Mean'!R48</f>
        <v>0</v>
      </c>
      <c r="E48" s="10" t="e">
        <f t="shared" si="0"/>
        <v>#NUM!</v>
      </c>
      <c r="F48" s="10" t="e">
        <f t="shared" si="1"/>
        <v>#NUM!</v>
      </c>
      <c r="G48" s="9" t="e">
        <f t="shared" si="11"/>
        <v>#NUM!</v>
      </c>
      <c r="H48" s="9" t="e">
        <f t="shared" si="11"/>
        <v>#NUM!</v>
      </c>
      <c r="I48" s="11" t="e">
        <f t="shared" si="3"/>
        <v>#NUM!</v>
      </c>
      <c r="J48" s="11" t="e">
        <f t="shared" si="4"/>
        <v>#NUM!</v>
      </c>
      <c r="K48" s="12" t="e">
        <f t="shared" si="5"/>
        <v>#NUM!</v>
      </c>
      <c r="L48" s="12" t="e">
        <f t="shared" si="6"/>
        <v>#NUM!</v>
      </c>
      <c r="M48" s="13" t="e">
        <f t="shared" si="7"/>
        <v>#NUM!</v>
      </c>
      <c r="N48" s="13" t="e">
        <f t="shared" si="8"/>
        <v>#NUM!</v>
      </c>
      <c r="O48" s="13" t="e">
        <f t="shared" si="9"/>
        <v>#NUM!</v>
      </c>
      <c r="P48" s="10" t="e">
        <f t="shared" si="10"/>
        <v>#NUM!</v>
      </c>
    </row>
    <row r="49" spans="1:16">
      <c r="A49" s="14">
        <v>1959</v>
      </c>
      <c r="B49" s="9" t="e">
        <f>'Pretax Min, Max, Mean'!P49</f>
        <v>#REF!</v>
      </c>
      <c r="C49" s="9">
        <f>'Pretax Min, Max, Mean'!Q49</f>
        <v>0</v>
      </c>
      <c r="D49" s="9">
        <f>'Pretax Min, Max, Mean'!R49</f>
        <v>0</v>
      </c>
      <c r="E49" s="10" t="e">
        <f t="shared" si="0"/>
        <v>#NUM!</v>
      </c>
      <c r="F49" s="10" t="e">
        <f t="shared" si="1"/>
        <v>#NUM!</v>
      </c>
      <c r="G49" s="9" t="e">
        <f t="shared" si="11"/>
        <v>#NUM!</v>
      </c>
      <c r="H49" s="9" t="e">
        <f t="shared" si="11"/>
        <v>#NUM!</v>
      </c>
      <c r="I49" s="11" t="e">
        <f t="shared" si="3"/>
        <v>#NUM!</v>
      </c>
      <c r="J49" s="11" t="e">
        <f t="shared" si="4"/>
        <v>#NUM!</v>
      </c>
      <c r="K49" s="12" t="e">
        <f t="shared" si="5"/>
        <v>#NUM!</v>
      </c>
      <c r="L49" s="12" t="e">
        <f t="shared" si="6"/>
        <v>#NUM!</v>
      </c>
      <c r="M49" s="13" t="e">
        <f t="shared" si="7"/>
        <v>#NUM!</v>
      </c>
      <c r="N49" s="13" t="e">
        <f t="shared" si="8"/>
        <v>#NUM!</v>
      </c>
      <c r="O49" s="13" t="e">
        <f t="shared" si="9"/>
        <v>#NUM!</v>
      </c>
      <c r="P49" s="10" t="e">
        <f t="shared" si="10"/>
        <v>#NUM!</v>
      </c>
    </row>
    <row r="50" spans="1:16">
      <c r="A50" s="14">
        <v>1960</v>
      </c>
      <c r="B50" s="9" t="e">
        <f>'Pretax Min, Max, Mean'!P50</f>
        <v>#REF!</v>
      </c>
      <c r="C50" s="9">
        <f>'Pretax Min, Max, Mean'!Q50</f>
        <v>0</v>
      </c>
      <c r="D50" s="9">
        <f>'Pretax Min, Max, Mean'!R50</f>
        <v>0</v>
      </c>
      <c r="E50" s="10" t="e">
        <f t="shared" si="0"/>
        <v>#NUM!</v>
      </c>
      <c r="F50" s="10" t="e">
        <f t="shared" si="1"/>
        <v>#NUM!</v>
      </c>
      <c r="G50" s="9" t="e">
        <f t="shared" si="11"/>
        <v>#NUM!</v>
      </c>
      <c r="H50" s="9" t="e">
        <f t="shared" si="11"/>
        <v>#NUM!</v>
      </c>
      <c r="I50" s="11" t="e">
        <f t="shared" si="3"/>
        <v>#NUM!</v>
      </c>
      <c r="J50" s="11" t="e">
        <f t="shared" si="4"/>
        <v>#NUM!</v>
      </c>
      <c r="K50" s="12" t="e">
        <f t="shared" si="5"/>
        <v>#NUM!</v>
      </c>
      <c r="L50" s="12" t="e">
        <f t="shared" si="6"/>
        <v>#NUM!</v>
      </c>
      <c r="M50" s="13" t="e">
        <f t="shared" si="7"/>
        <v>#NUM!</v>
      </c>
      <c r="N50" s="13" t="e">
        <f t="shared" si="8"/>
        <v>#NUM!</v>
      </c>
      <c r="O50" s="13" t="e">
        <f t="shared" si="9"/>
        <v>#NUM!</v>
      </c>
      <c r="P50" s="10" t="e">
        <f t="shared" si="10"/>
        <v>#NUM!</v>
      </c>
    </row>
    <row r="51" spans="1:16">
      <c r="A51" s="14">
        <v>1961</v>
      </c>
      <c r="B51" s="9" t="e">
        <f>'Pretax Min, Max, Mean'!P51</f>
        <v>#REF!</v>
      </c>
      <c r="C51" s="9">
        <f>'Pretax Min, Max, Mean'!Q51</f>
        <v>0</v>
      </c>
      <c r="D51" s="9">
        <f>'Pretax Min, Max, Mean'!R51</f>
        <v>0</v>
      </c>
      <c r="E51" s="10" t="e">
        <f t="shared" si="0"/>
        <v>#NUM!</v>
      </c>
      <c r="F51" s="10" t="e">
        <f t="shared" si="1"/>
        <v>#NUM!</v>
      </c>
      <c r="G51" s="9" t="e">
        <f t="shared" si="11"/>
        <v>#NUM!</v>
      </c>
      <c r="H51" s="9" t="e">
        <f t="shared" si="11"/>
        <v>#NUM!</v>
      </c>
      <c r="I51" s="11" t="e">
        <f t="shared" si="3"/>
        <v>#NUM!</v>
      </c>
      <c r="J51" s="11" t="e">
        <f t="shared" si="4"/>
        <v>#NUM!</v>
      </c>
      <c r="K51" s="12" t="e">
        <f t="shared" si="5"/>
        <v>#NUM!</v>
      </c>
      <c r="L51" s="12" t="e">
        <f t="shared" si="6"/>
        <v>#NUM!</v>
      </c>
      <c r="M51" s="13" t="e">
        <f t="shared" si="7"/>
        <v>#NUM!</v>
      </c>
      <c r="N51" s="13" t="e">
        <f t="shared" si="8"/>
        <v>#NUM!</v>
      </c>
      <c r="O51" s="13" t="e">
        <f t="shared" si="9"/>
        <v>#NUM!</v>
      </c>
      <c r="P51" s="10" t="e">
        <f t="shared" si="10"/>
        <v>#NUM!</v>
      </c>
    </row>
    <row r="52" spans="1:16">
      <c r="A52" s="14">
        <v>1962</v>
      </c>
      <c r="B52" s="9" t="e">
        <f>'Pretax Min, Max, Mean'!P52</f>
        <v>#REF!</v>
      </c>
      <c r="C52" s="9">
        <f>'Pretax Min, Max, Mean'!Q52</f>
        <v>0</v>
      </c>
      <c r="D52" s="9">
        <f>'Pretax Min, Max, Mean'!R52</f>
        <v>0</v>
      </c>
      <c r="E52" s="10" t="e">
        <f t="shared" si="0"/>
        <v>#NUM!</v>
      </c>
      <c r="F52" s="10" t="e">
        <f t="shared" si="1"/>
        <v>#NUM!</v>
      </c>
      <c r="G52" s="9" t="e">
        <f t="shared" si="11"/>
        <v>#NUM!</v>
      </c>
      <c r="H52" s="9" t="e">
        <f t="shared" si="11"/>
        <v>#NUM!</v>
      </c>
      <c r="I52" s="11" t="e">
        <f t="shared" si="3"/>
        <v>#NUM!</v>
      </c>
      <c r="J52" s="11" t="e">
        <f t="shared" si="4"/>
        <v>#NUM!</v>
      </c>
      <c r="K52" s="12" t="e">
        <f t="shared" si="5"/>
        <v>#NUM!</v>
      </c>
      <c r="L52" s="12" t="e">
        <f t="shared" si="6"/>
        <v>#NUM!</v>
      </c>
      <c r="M52" s="13" t="e">
        <f t="shared" si="7"/>
        <v>#NUM!</v>
      </c>
      <c r="N52" s="13" t="e">
        <f t="shared" si="8"/>
        <v>#NUM!</v>
      </c>
      <c r="O52" s="13" t="e">
        <f t="shared" si="9"/>
        <v>#NUM!</v>
      </c>
      <c r="P52" s="10" t="e">
        <f t="shared" si="10"/>
        <v>#NUM!</v>
      </c>
    </row>
    <row r="53" spans="1:16">
      <c r="A53" s="14">
        <v>1963</v>
      </c>
      <c r="B53" s="9" t="e">
        <f>'Pretax Min, Max, Mean'!P53</f>
        <v>#REF!</v>
      </c>
      <c r="C53" s="9">
        <f>'Pretax Min, Max, Mean'!Q53</f>
        <v>0</v>
      </c>
      <c r="D53" s="9">
        <f>'Pretax Min, Max, Mean'!R53</f>
        <v>0</v>
      </c>
      <c r="E53" s="10" t="e">
        <f t="shared" si="0"/>
        <v>#NUM!</v>
      </c>
      <c r="F53" s="10" t="e">
        <f t="shared" si="1"/>
        <v>#NUM!</v>
      </c>
      <c r="G53" s="9" t="e">
        <f t="shared" si="11"/>
        <v>#NUM!</v>
      </c>
      <c r="H53" s="9" t="e">
        <f t="shared" si="11"/>
        <v>#NUM!</v>
      </c>
      <c r="I53" s="11" t="e">
        <f t="shared" si="3"/>
        <v>#NUM!</v>
      </c>
      <c r="J53" s="11" t="e">
        <f t="shared" si="4"/>
        <v>#NUM!</v>
      </c>
      <c r="K53" s="12" t="e">
        <f t="shared" si="5"/>
        <v>#NUM!</v>
      </c>
      <c r="L53" s="12" t="e">
        <f t="shared" si="6"/>
        <v>#NUM!</v>
      </c>
      <c r="M53" s="13" t="e">
        <f t="shared" si="7"/>
        <v>#NUM!</v>
      </c>
      <c r="N53" s="13" t="e">
        <f t="shared" si="8"/>
        <v>#NUM!</v>
      </c>
      <c r="O53" s="13" t="e">
        <f t="shared" si="9"/>
        <v>#NUM!</v>
      </c>
      <c r="P53" s="10" t="e">
        <f t="shared" si="10"/>
        <v>#NUM!</v>
      </c>
    </row>
    <row r="54" spans="1:16">
      <c r="A54" s="14">
        <v>1964</v>
      </c>
      <c r="B54" s="9" t="e">
        <f>'Pretax Min, Max, Mean'!P54</f>
        <v>#REF!</v>
      </c>
      <c r="C54" s="9">
        <f>'Pretax Min, Max, Mean'!Q54</f>
        <v>0</v>
      </c>
      <c r="D54" s="9">
        <f>'Pretax Min, Max, Mean'!R54</f>
        <v>0</v>
      </c>
      <c r="E54" s="10" t="e">
        <f t="shared" si="0"/>
        <v>#NUM!</v>
      </c>
      <c r="F54" s="10" t="e">
        <f t="shared" si="1"/>
        <v>#NUM!</v>
      </c>
      <c r="G54" s="9" t="e">
        <f t="shared" si="11"/>
        <v>#NUM!</v>
      </c>
      <c r="H54" s="9" t="e">
        <f t="shared" si="11"/>
        <v>#NUM!</v>
      </c>
      <c r="I54" s="11" t="e">
        <f t="shared" si="3"/>
        <v>#NUM!</v>
      </c>
      <c r="J54" s="11" t="e">
        <f t="shared" si="4"/>
        <v>#NUM!</v>
      </c>
      <c r="K54" s="12" t="e">
        <f t="shared" si="5"/>
        <v>#NUM!</v>
      </c>
      <c r="L54" s="12" t="e">
        <f t="shared" si="6"/>
        <v>#NUM!</v>
      </c>
      <c r="M54" s="13" t="e">
        <f t="shared" si="7"/>
        <v>#NUM!</v>
      </c>
      <c r="N54" s="13" t="e">
        <f t="shared" si="8"/>
        <v>#NUM!</v>
      </c>
      <c r="O54" s="13" t="e">
        <f t="shared" si="9"/>
        <v>#NUM!</v>
      </c>
      <c r="P54" s="10" t="e">
        <f t="shared" si="10"/>
        <v>#NUM!</v>
      </c>
    </row>
    <row r="55" spans="1:16">
      <c r="A55" s="14">
        <v>1965</v>
      </c>
      <c r="B55" s="9" t="e">
        <f>'Pretax Min, Max, Mean'!P55</f>
        <v>#REF!</v>
      </c>
      <c r="C55" s="9">
        <f>'Pretax Min, Max, Mean'!Q55</f>
        <v>0</v>
      </c>
      <c r="D55" s="9">
        <f>'Pretax Min, Max, Mean'!R55</f>
        <v>0</v>
      </c>
      <c r="E55" s="10" t="e">
        <f t="shared" si="0"/>
        <v>#NUM!</v>
      </c>
      <c r="F55" s="10" t="e">
        <f t="shared" si="1"/>
        <v>#NUM!</v>
      </c>
      <c r="G55" s="9" t="e">
        <f t="shared" si="11"/>
        <v>#NUM!</v>
      </c>
      <c r="H55" s="9" t="e">
        <f t="shared" si="11"/>
        <v>#NUM!</v>
      </c>
      <c r="I55" s="11" t="e">
        <f t="shared" si="3"/>
        <v>#NUM!</v>
      </c>
      <c r="J55" s="11" t="e">
        <f t="shared" si="4"/>
        <v>#NUM!</v>
      </c>
      <c r="K55" s="12" t="e">
        <f t="shared" si="5"/>
        <v>#NUM!</v>
      </c>
      <c r="L55" s="12" t="e">
        <f t="shared" si="6"/>
        <v>#NUM!</v>
      </c>
      <c r="M55" s="13" t="e">
        <f t="shared" si="7"/>
        <v>#NUM!</v>
      </c>
      <c r="N55" s="13" t="e">
        <f t="shared" si="8"/>
        <v>#NUM!</v>
      </c>
      <c r="O55" s="13" t="e">
        <f t="shared" si="9"/>
        <v>#NUM!</v>
      </c>
      <c r="P55" s="10" t="e">
        <f t="shared" si="10"/>
        <v>#NUM!</v>
      </c>
    </row>
    <row r="56" spans="1:16">
      <c r="A56" s="14">
        <v>1966</v>
      </c>
      <c r="B56" s="9" t="e">
        <f>'Pretax Min, Max, Mean'!P56</f>
        <v>#REF!</v>
      </c>
      <c r="C56" s="9">
        <f>'Pretax Min, Max, Mean'!Q56</f>
        <v>0</v>
      </c>
      <c r="D56" s="9">
        <f>'Pretax Min, Max, Mean'!R56</f>
        <v>0</v>
      </c>
      <c r="E56" s="10" t="e">
        <f t="shared" si="0"/>
        <v>#NUM!</v>
      </c>
      <c r="F56" s="10" t="e">
        <f t="shared" si="1"/>
        <v>#NUM!</v>
      </c>
      <c r="G56" s="9" t="e">
        <f t="shared" si="11"/>
        <v>#NUM!</v>
      </c>
      <c r="H56" s="9" t="e">
        <f t="shared" si="11"/>
        <v>#NUM!</v>
      </c>
      <c r="I56" s="11" t="e">
        <f t="shared" si="3"/>
        <v>#NUM!</v>
      </c>
      <c r="J56" s="11" t="e">
        <f t="shared" si="4"/>
        <v>#NUM!</v>
      </c>
      <c r="K56" s="12" t="e">
        <f t="shared" si="5"/>
        <v>#NUM!</v>
      </c>
      <c r="L56" s="12" t="e">
        <f t="shared" si="6"/>
        <v>#NUM!</v>
      </c>
      <c r="M56" s="13" t="e">
        <f t="shared" si="7"/>
        <v>#NUM!</v>
      </c>
      <c r="N56" s="13" t="e">
        <f t="shared" si="8"/>
        <v>#NUM!</v>
      </c>
      <c r="O56" s="13" t="e">
        <f t="shared" si="9"/>
        <v>#NUM!</v>
      </c>
      <c r="P56" s="10" t="e">
        <f t="shared" si="10"/>
        <v>#NUM!</v>
      </c>
    </row>
    <row r="57" spans="1:16">
      <c r="A57" s="14">
        <v>1967</v>
      </c>
      <c r="B57" s="9" t="e">
        <f>'Pretax Min, Max, Mean'!P57</f>
        <v>#REF!</v>
      </c>
      <c r="C57" s="9">
        <f>'Pretax Min, Max, Mean'!Q57</f>
        <v>0</v>
      </c>
      <c r="D57" s="9">
        <f>'Pretax Min, Max, Mean'!R57</f>
        <v>0</v>
      </c>
      <c r="E57" s="10" t="e">
        <f t="shared" si="0"/>
        <v>#NUM!</v>
      </c>
      <c r="F57" s="10" t="e">
        <f t="shared" si="1"/>
        <v>#NUM!</v>
      </c>
      <c r="G57" s="9" t="e">
        <f t="shared" si="11"/>
        <v>#NUM!</v>
      </c>
      <c r="H57" s="9" t="e">
        <f t="shared" si="11"/>
        <v>#NUM!</v>
      </c>
      <c r="I57" s="11" t="e">
        <f t="shared" si="3"/>
        <v>#NUM!</v>
      </c>
      <c r="J57" s="11" t="e">
        <f t="shared" si="4"/>
        <v>#NUM!</v>
      </c>
      <c r="K57" s="12" t="e">
        <f t="shared" si="5"/>
        <v>#NUM!</v>
      </c>
      <c r="L57" s="12" t="e">
        <f t="shared" si="6"/>
        <v>#NUM!</v>
      </c>
      <c r="M57" s="13" t="e">
        <f t="shared" si="7"/>
        <v>#NUM!</v>
      </c>
      <c r="N57" s="13" t="e">
        <f t="shared" si="8"/>
        <v>#NUM!</v>
      </c>
      <c r="O57" s="13" t="e">
        <f t="shared" si="9"/>
        <v>#NUM!</v>
      </c>
      <c r="P57" s="10" t="e">
        <f t="shared" si="10"/>
        <v>#NUM!</v>
      </c>
    </row>
    <row r="58" spans="1:16">
      <c r="A58" s="14">
        <v>1968</v>
      </c>
      <c r="B58" s="9" t="e">
        <f>'Pretax Min, Max, Mean'!P58</f>
        <v>#REF!</v>
      </c>
      <c r="C58" s="9">
        <f>'Pretax Min, Max, Mean'!Q58</f>
        <v>0</v>
      </c>
      <c r="D58" s="9">
        <f>'Pretax Min, Max, Mean'!R58</f>
        <v>0</v>
      </c>
      <c r="E58" s="10" t="e">
        <f t="shared" si="0"/>
        <v>#NUM!</v>
      </c>
      <c r="F58" s="10" t="e">
        <f t="shared" si="1"/>
        <v>#NUM!</v>
      </c>
      <c r="G58" s="9" t="e">
        <f t="shared" si="11"/>
        <v>#NUM!</v>
      </c>
      <c r="H58" s="9" t="e">
        <f t="shared" si="11"/>
        <v>#NUM!</v>
      </c>
      <c r="I58" s="11" t="e">
        <f t="shared" si="3"/>
        <v>#NUM!</v>
      </c>
      <c r="J58" s="11" t="e">
        <f t="shared" si="4"/>
        <v>#NUM!</v>
      </c>
      <c r="K58" s="12" t="e">
        <f t="shared" si="5"/>
        <v>#NUM!</v>
      </c>
      <c r="L58" s="12" t="e">
        <f t="shared" si="6"/>
        <v>#NUM!</v>
      </c>
      <c r="M58" s="13" t="e">
        <f t="shared" si="7"/>
        <v>#NUM!</v>
      </c>
      <c r="N58" s="13" t="e">
        <f t="shared" si="8"/>
        <v>#NUM!</v>
      </c>
      <c r="O58" s="13" t="e">
        <f t="shared" si="9"/>
        <v>#NUM!</v>
      </c>
      <c r="P58" s="10" t="e">
        <f t="shared" si="10"/>
        <v>#NUM!</v>
      </c>
    </row>
    <row r="59" spans="1:16">
      <c r="A59" s="14">
        <v>1969</v>
      </c>
      <c r="B59" s="9" t="e">
        <f>'Pretax Min, Max, Mean'!P59</f>
        <v>#REF!</v>
      </c>
      <c r="C59" s="9">
        <f>'Pretax Min, Max, Mean'!Q59</f>
        <v>0</v>
      </c>
      <c r="D59" s="9">
        <f>'Pretax Min, Max, Mean'!R59</f>
        <v>0</v>
      </c>
      <c r="E59" s="10" t="e">
        <f t="shared" si="0"/>
        <v>#NUM!</v>
      </c>
      <c r="F59" s="10" t="e">
        <f t="shared" si="1"/>
        <v>#NUM!</v>
      </c>
      <c r="G59" s="9" t="e">
        <f t="shared" si="11"/>
        <v>#NUM!</v>
      </c>
      <c r="H59" s="9" t="e">
        <f t="shared" si="11"/>
        <v>#NUM!</v>
      </c>
      <c r="I59" s="11" t="e">
        <f t="shared" si="3"/>
        <v>#NUM!</v>
      </c>
      <c r="J59" s="11" t="e">
        <f t="shared" si="4"/>
        <v>#NUM!</v>
      </c>
      <c r="K59" s="12" t="e">
        <f t="shared" si="5"/>
        <v>#NUM!</v>
      </c>
      <c r="L59" s="12" t="e">
        <f t="shared" si="6"/>
        <v>#NUM!</v>
      </c>
      <c r="M59" s="13" t="e">
        <f t="shared" si="7"/>
        <v>#NUM!</v>
      </c>
      <c r="N59" s="13" t="e">
        <f t="shared" si="8"/>
        <v>#NUM!</v>
      </c>
      <c r="O59" s="13" t="e">
        <f t="shared" si="9"/>
        <v>#NUM!</v>
      </c>
      <c r="P59" s="10" t="e">
        <f t="shared" si="10"/>
        <v>#NUM!</v>
      </c>
    </row>
    <row r="60" spans="1:16">
      <c r="A60" s="14">
        <v>1970</v>
      </c>
      <c r="B60" s="9" t="e">
        <f>'Pretax Min, Max, Mean'!P60</f>
        <v>#REF!</v>
      </c>
      <c r="C60" s="9">
        <f>'Pretax Min, Max, Mean'!Q60</f>
        <v>0</v>
      </c>
      <c r="D60" s="9">
        <f>'Pretax Min, Max, Mean'!R60</f>
        <v>0</v>
      </c>
      <c r="E60" s="10" t="e">
        <f t="shared" si="0"/>
        <v>#NUM!</v>
      </c>
      <c r="F60" s="10" t="e">
        <f t="shared" si="1"/>
        <v>#NUM!</v>
      </c>
      <c r="G60" s="9" t="e">
        <f t="shared" si="11"/>
        <v>#NUM!</v>
      </c>
      <c r="H60" s="9" t="e">
        <f t="shared" si="11"/>
        <v>#NUM!</v>
      </c>
      <c r="I60" s="11" t="e">
        <f t="shared" si="3"/>
        <v>#NUM!</v>
      </c>
      <c r="J60" s="11" t="e">
        <f t="shared" si="4"/>
        <v>#NUM!</v>
      </c>
      <c r="K60" s="12" t="e">
        <f t="shared" si="5"/>
        <v>#NUM!</v>
      </c>
      <c r="L60" s="12" t="e">
        <f t="shared" si="6"/>
        <v>#NUM!</v>
      </c>
      <c r="M60" s="13" t="e">
        <f t="shared" si="7"/>
        <v>#NUM!</v>
      </c>
      <c r="N60" s="13" t="e">
        <f t="shared" si="8"/>
        <v>#NUM!</v>
      </c>
      <c r="O60" s="13" t="e">
        <f t="shared" si="9"/>
        <v>#NUM!</v>
      </c>
      <c r="P60" s="10" t="e">
        <f t="shared" si="10"/>
        <v>#NUM!</v>
      </c>
    </row>
    <row r="61" spans="1:16">
      <c r="A61" s="14">
        <v>1971</v>
      </c>
      <c r="B61" s="9" t="e">
        <f>'Pretax Min, Max, Mean'!P61</f>
        <v>#REF!</v>
      </c>
      <c r="C61" s="9">
        <f>'Pretax Min, Max, Mean'!Q61</f>
        <v>0</v>
      </c>
      <c r="D61" s="9">
        <f>'Pretax Min, Max, Mean'!R61</f>
        <v>0</v>
      </c>
      <c r="E61" s="10" t="e">
        <f t="shared" si="0"/>
        <v>#NUM!</v>
      </c>
      <c r="F61" s="10" t="e">
        <f t="shared" si="1"/>
        <v>#NUM!</v>
      </c>
      <c r="G61" s="9" t="e">
        <f t="shared" si="11"/>
        <v>#NUM!</v>
      </c>
      <c r="H61" s="9" t="e">
        <f t="shared" si="11"/>
        <v>#NUM!</v>
      </c>
      <c r="I61" s="11" t="e">
        <f t="shared" si="3"/>
        <v>#NUM!</v>
      </c>
      <c r="J61" s="11" t="e">
        <f t="shared" si="4"/>
        <v>#NUM!</v>
      </c>
      <c r="K61" s="12" t="e">
        <f t="shared" si="5"/>
        <v>#NUM!</v>
      </c>
      <c r="L61" s="12" t="e">
        <f t="shared" si="6"/>
        <v>#NUM!</v>
      </c>
      <c r="M61" s="13" t="e">
        <f t="shared" si="7"/>
        <v>#NUM!</v>
      </c>
      <c r="N61" s="13" t="e">
        <f t="shared" si="8"/>
        <v>#NUM!</v>
      </c>
      <c r="O61" s="13" t="e">
        <f t="shared" si="9"/>
        <v>#NUM!</v>
      </c>
      <c r="P61" s="10" t="e">
        <f t="shared" si="10"/>
        <v>#NUM!</v>
      </c>
    </row>
    <row r="62" spans="1:16">
      <c r="A62" s="14">
        <v>1972</v>
      </c>
      <c r="B62" s="9" t="e">
        <f>'Pretax Min, Max, Mean'!P62</f>
        <v>#REF!</v>
      </c>
      <c r="C62" s="9">
        <f>'Pretax Min, Max, Mean'!Q62</f>
        <v>0</v>
      </c>
      <c r="D62" s="9">
        <f>'Pretax Min, Max, Mean'!R62</f>
        <v>0</v>
      </c>
      <c r="E62" s="10" t="e">
        <f t="shared" si="0"/>
        <v>#NUM!</v>
      </c>
      <c r="F62" s="10" t="e">
        <f t="shared" si="1"/>
        <v>#NUM!</v>
      </c>
      <c r="G62" s="9" t="e">
        <f t="shared" si="11"/>
        <v>#NUM!</v>
      </c>
      <c r="H62" s="9" t="e">
        <f t="shared" si="11"/>
        <v>#NUM!</v>
      </c>
      <c r="I62" s="11" t="e">
        <f t="shared" si="3"/>
        <v>#NUM!</v>
      </c>
      <c r="J62" s="11" t="e">
        <f t="shared" si="4"/>
        <v>#NUM!</v>
      </c>
      <c r="K62" s="12" t="e">
        <f t="shared" si="5"/>
        <v>#NUM!</v>
      </c>
      <c r="L62" s="12" t="e">
        <f t="shared" si="6"/>
        <v>#NUM!</v>
      </c>
      <c r="M62" s="13" t="e">
        <f t="shared" si="7"/>
        <v>#NUM!</v>
      </c>
      <c r="N62" s="13" t="e">
        <f t="shared" si="8"/>
        <v>#NUM!</v>
      </c>
      <c r="O62" s="13" t="e">
        <f t="shared" si="9"/>
        <v>#NUM!</v>
      </c>
      <c r="P62" s="10" t="e">
        <f t="shared" si="10"/>
        <v>#NUM!</v>
      </c>
    </row>
    <row r="63" spans="1:16">
      <c r="A63" s="14">
        <v>1973</v>
      </c>
      <c r="B63" s="9" t="e">
        <f>'Pretax Min, Max, Mean'!P63</f>
        <v>#REF!</v>
      </c>
      <c r="C63" s="9">
        <f>'Pretax Min, Max, Mean'!Q63</f>
        <v>0</v>
      </c>
      <c r="D63" s="9">
        <f>'Pretax Min, Max, Mean'!R63</f>
        <v>0</v>
      </c>
      <c r="E63" s="10" t="e">
        <f t="shared" si="0"/>
        <v>#NUM!</v>
      </c>
      <c r="F63" s="10" t="e">
        <f t="shared" si="1"/>
        <v>#NUM!</v>
      </c>
      <c r="G63" s="9" t="e">
        <f t="shared" si="11"/>
        <v>#NUM!</v>
      </c>
      <c r="H63" s="9" t="e">
        <f t="shared" si="11"/>
        <v>#NUM!</v>
      </c>
      <c r="I63" s="11" t="e">
        <f t="shared" si="3"/>
        <v>#NUM!</v>
      </c>
      <c r="J63" s="11" t="e">
        <f t="shared" si="4"/>
        <v>#NUM!</v>
      </c>
      <c r="K63" s="12" t="e">
        <f t="shared" si="5"/>
        <v>#NUM!</v>
      </c>
      <c r="L63" s="12" t="e">
        <f t="shared" si="6"/>
        <v>#NUM!</v>
      </c>
      <c r="M63" s="13" t="e">
        <f t="shared" si="7"/>
        <v>#NUM!</v>
      </c>
      <c r="N63" s="13" t="e">
        <f t="shared" si="8"/>
        <v>#NUM!</v>
      </c>
      <c r="O63" s="13" t="e">
        <f t="shared" si="9"/>
        <v>#NUM!</v>
      </c>
      <c r="P63" s="10" t="e">
        <f t="shared" si="10"/>
        <v>#NUM!</v>
      </c>
    </row>
    <row r="64" spans="1:16">
      <c r="A64" s="14">
        <v>1974</v>
      </c>
      <c r="B64" s="9" t="e">
        <f>'Pretax Min, Max, Mean'!P64</f>
        <v>#REF!</v>
      </c>
      <c r="C64" s="9">
        <f>'Pretax Min, Max, Mean'!Q64</f>
        <v>0</v>
      </c>
      <c r="D64" s="9">
        <f>'Pretax Min, Max, Mean'!R64</f>
        <v>0</v>
      </c>
      <c r="E64" s="10" t="e">
        <f t="shared" si="0"/>
        <v>#NUM!</v>
      </c>
      <c r="F64" s="10" t="e">
        <f t="shared" si="1"/>
        <v>#NUM!</v>
      </c>
      <c r="G64" s="9" t="e">
        <f t="shared" si="11"/>
        <v>#NUM!</v>
      </c>
      <c r="H64" s="9" t="e">
        <f t="shared" si="11"/>
        <v>#NUM!</v>
      </c>
      <c r="I64" s="11" t="e">
        <f t="shared" si="3"/>
        <v>#NUM!</v>
      </c>
      <c r="J64" s="11" t="e">
        <f t="shared" si="4"/>
        <v>#NUM!</v>
      </c>
      <c r="K64" s="12" t="e">
        <f t="shared" si="5"/>
        <v>#NUM!</v>
      </c>
      <c r="L64" s="12" t="e">
        <f t="shared" si="6"/>
        <v>#NUM!</v>
      </c>
      <c r="M64" s="13" t="e">
        <f t="shared" si="7"/>
        <v>#NUM!</v>
      </c>
      <c r="N64" s="13" t="e">
        <f t="shared" si="8"/>
        <v>#NUM!</v>
      </c>
      <c r="O64" s="13" t="e">
        <f t="shared" si="9"/>
        <v>#NUM!</v>
      </c>
      <c r="P64" s="10" t="e">
        <f t="shared" si="10"/>
        <v>#NUM!</v>
      </c>
    </row>
    <row r="65" spans="1:16">
      <c r="A65" s="14">
        <v>1975</v>
      </c>
      <c r="B65" s="9" t="e">
        <f>'Pretax Min, Max, Mean'!P65</f>
        <v>#REF!</v>
      </c>
      <c r="C65" s="9">
        <f>'Pretax Min, Max, Mean'!Q65</f>
        <v>0</v>
      </c>
      <c r="D65" s="9">
        <f>'Pretax Min, Max, Mean'!R65</f>
        <v>0</v>
      </c>
      <c r="E65" s="10" t="e">
        <f t="shared" si="0"/>
        <v>#NUM!</v>
      </c>
      <c r="F65" s="10" t="e">
        <f t="shared" si="1"/>
        <v>#NUM!</v>
      </c>
      <c r="G65" s="9" t="e">
        <f t="shared" si="11"/>
        <v>#NUM!</v>
      </c>
      <c r="H65" s="9" t="e">
        <f t="shared" si="11"/>
        <v>#NUM!</v>
      </c>
      <c r="I65" s="11" t="e">
        <f t="shared" si="3"/>
        <v>#NUM!</v>
      </c>
      <c r="J65" s="11" t="e">
        <f t="shared" si="4"/>
        <v>#NUM!</v>
      </c>
      <c r="K65" s="12" t="e">
        <f t="shared" si="5"/>
        <v>#NUM!</v>
      </c>
      <c r="L65" s="12" t="e">
        <f t="shared" si="6"/>
        <v>#NUM!</v>
      </c>
      <c r="M65" s="13" t="e">
        <f t="shared" si="7"/>
        <v>#NUM!</v>
      </c>
      <c r="N65" s="13" t="e">
        <f t="shared" si="8"/>
        <v>#NUM!</v>
      </c>
      <c r="O65" s="13" t="e">
        <f t="shared" si="9"/>
        <v>#NUM!</v>
      </c>
      <c r="P65" s="10" t="e">
        <f t="shared" si="10"/>
        <v>#NUM!</v>
      </c>
    </row>
    <row r="66" spans="1:16">
      <c r="A66" s="14">
        <v>1976</v>
      </c>
      <c r="B66" s="9" t="e">
        <f>'Pretax Min, Max, Mean'!P66</f>
        <v>#REF!</v>
      </c>
      <c r="C66" s="9">
        <f>'Pretax Min, Max, Mean'!Q66</f>
        <v>0</v>
      </c>
      <c r="D66" s="9">
        <f>'Pretax Min, Max, Mean'!R66</f>
        <v>0</v>
      </c>
      <c r="E66" s="10" t="e">
        <f t="shared" si="0"/>
        <v>#NUM!</v>
      </c>
      <c r="F66" s="10" t="e">
        <f t="shared" si="1"/>
        <v>#NUM!</v>
      </c>
      <c r="G66" s="9" t="e">
        <f t="shared" si="11"/>
        <v>#NUM!</v>
      </c>
      <c r="H66" s="9" t="e">
        <f t="shared" si="11"/>
        <v>#NUM!</v>
      </c>
      <c r="I66" s="11" t="e">
        <f t="shared" si="3"/>
        <v>#NUM!</v>
      </c>
      <c r="J66" s="11" t="e">
        <f t="shared" si="4"/>
        <v>#NUM!</v>
      </c>
      <c r="K66" s="12" t="e">
        <f t="shared" si="5"/>
        <v>#NUM!</v>
      </c>
      <c r="L66" s="12" t="e">
        <f t="shared" si="6"/>
        <v>#NUM!</v>
      </c>
      <c r="M66" s="13" t="e">
        <f t="shared" si="7"/>
        <v>#NUM!</v>
      </c>
      <c r="N66" s="13" t="e">
        <f t="shared" si="8"/>
        <v>#NUM!</v>
      </c>
      <c r="O66" s="13" t="e">
        <f t="shared" si="9"/>
        <v>#NUM!</v>
      </c>
      <c r="P66" s="10" t="e">
        <f t="shared" si="10"/>
        <v>#NUM!</v>
      </c>
    </row>
    <row r="67" spans="1:16">
      <c r="A67" s="14">
        <v>1977</v>
      </c>
      <c r="B67" s="9" t="e">
        <f>'Pretax Min, Max, Mean'!P67</f>
        <v>#REF!</v>
      </c>
      <c r="C67" s="9">
        <f>'Pretax Min, Max, Mean'!Q67</f>
        <v>0</v>
      </c>
      <c r="D67" s="9">
        <f>'Pretax Min, Max, Mean'!R67</f>
        <v>0</v>
      </c>
      <c r="E67" s="10" t="e">
        <f t="shared" si="0"/>
        <v>#NUM!</v>
      </c>
      <c r="F67" s="10" t="e">
        <f t="shared" si="1"/>
        <v>#NUM!</v>
      </c>
      <c r="G67" s="9" t="e">
        <f t="shared" si="11"/>
        <v>#NUM!</v>
      </c>
      <c r="H67" s="9" t="e">
        <f t="shared" si="11"/>
        <v>#NUM!</v>
      </c>
      <c r="I67" s="11" t="e">
        <f t="shared" si="3"/>
        <v>#NUM!</v>
      </c>
      <c r="J67" s="11" t="e">
        <f t="shared" si="4"/>
        <v>#NUM!</v>
      </c>
      <c r="K67" s="12" t="e">
        <f t="shared" si="5"/>
        <v>#NUM!</v>
      </c>
      <c r="L67" s="12" t="e">
        <f t="shared" si="6"/>
        <v>#NUM!</v>
      </c>
      <c r="M67" s="13" t="e">
        <f t="shared" si="7"/>
        <v>#NUM!</v>
      </c>
      <c r="N67" s="13" t="e">
        <f t="shared" si="8"/>
        <v>#NUM!</v>
      </c>
      <c r="O67" s="13" t="e">
        <f t="shared" si="9"/>
        <v>#NUM!</v>
      </c>
      <c r="P67" s="10" t="e">
        <f t="shared" si="10"/>
        <v>#NUM!</v>
      </c>
    </row>
    <row r="68" spans="1:16">
      <c r="A68" s="14">
        <v>1978</v>
      </c>
      <c r="B68" s="9" t="e">
        <f>'Pretax Min, Max, Mean'!P68</f>
        <v>#REF!</v>
      </c>
      <c r="C68" s="9">
        <f>'Pretax Min, Max, Mean'!Q68</f>
        <v>0</v>
      </c>
      <c r="D68" s="9">
        <f>'Pretax Min, Max, Mean'!R68</f>
        <v>0</v>
      </c>
      <c r="E68" s="10" t="e">
        <f t="shared" ref="E68:E104" si="12">LN(C68)-F68^2/2</f>
        <v>#NUM!</v>
      </c>
      <c r="F68" s="10" t="e">
        <f t="shared" ref="F68:F104" si="13">(LN(D68)-LN(B68))/6</f>
        <v>#NUM!</v>
      </c>
      <c r="G68" s="9" t="e">
        <f t="shared" ref="G68:H104" si="14">_xlfn.LOGNORM.INV(G$2,$E68,$F68)</f>
        <v>#NUM!</v>
      </c>
      <c r="H68" s="9" t="e">
        <f t="shared" si="14"/>
        <v>#NUM!</v>
      </c>
      <c r="I68" s="11" t="e">
        <f t="shared" ref="I68:I104" si="15">(LN(G68)-($E68+$F68^2))/$F68</f>
        <v>#NUM!</v>
      </c>
      <c r="J68" s="11" t="e">
        <f t="shared" ref="J68:J104" si="16">(LN(H68)-($E68+$F68^2))/$F68</f>
        <v>#NUM!</v>
      </c>
      <c r="K68" s="12" t="e">
        <f t="shared" ref="K68:K104" si="17">_xlfn.NORM.DIST(I68,0,1,TRUE)</f>
        <v>#NUM!</v>
      </c>
      <c r="L68" s="12" t="e">
        <f t="shared" ref="L68:L104" si="18">_xlfn.NORM.DIST(J68,0,1,TRUE)</f>
        <v>#NUM!</v>
      </c>
      <c r="M68" s="13" t="e">
        <f t="shared" ref="M68:M104" si="19">K68</f>
        <v>#NUM!</v>
      </c>
      <c r="N68" s="13" t="e">
        <f t="shared" ref="N68:N104" si="20">L68-K68</f>
        <v>#NUM!</v>
      </c>
      <c r="O68" s="13" t="e">
        <f t="shared" ref="O68:O104" si="21">1-L68</f>
        <v>#NUM!</v>
      </c>
      <c r="P68" s="10" t="e">
        <f t="shared" ref="P68:P104" si="22">2*_xlfn.NORM.DIST(F68/SQRT(2),0,1,TRUE)-1</f>
        <v>#NUM!</v>
      </c>
    </row>
    <row r="69" spans="1:16">
      <c r="A69" s="14">
        <v>1979</v>
      </c>
      <c r="B69" s="9" t="e">
        <f>'Pretax Min, Max, Mean'!P69</f>
        <v>#REF!</v>
      </c>
      <c r="C69" s="9">
        <f>'Pretax Min, Max, Mean'!Q69</f>
        <v>0</v>
      </c>
      <c r="D69" s="9">
        <f>'Pretax Min, Max, Mean'!R69</f>
        <v>0</v>
      </c>
      <c r="E69" s="10" t="e">
        <f t="shared" si="12"/>
        <v>#NUM!</v>
      </c>
      <c r="F69" s="10" t="e">
        <f t="shared" si="13"/>
        <v>#NUM!</v>
      </c>
      <c r="G69" s="9" t="e">
        <f t="shared" si="14"/>
        <v>#NUM!</v>
      </c>
      <c r="H69" s="9" t="e">
        <f t="shared" si="14"/>
        <v>#NUM!</v>
      </c>
      <c r="I69" s="11" t="e">
        <f t="shared" si="15"/>
        <v>#NUM!</v>
      </c>
      <c r="J69" s="11" t="e">
        <f t="shared" si="16"/>
        <v>#NUM!</v>
      </c>
      <c r="K69" s="12" t="e">
        <f t="shared" si="17"/>
        <v>#NUM!</v>
      </c>
      <c r="L69" s="12" t="e">
        <f t="shared" si="18"/>
        <v>#NUM!</v>
      </c>
      <c r="M69" s="13" t="e">
        <f t="shared" si="19"/>
        <v>#NUM!</v>
      </c>
      <c r="N69" s="13" t="e">
        <f t="shared" si="20"/>
        <v>#NUM!</v>
      </c>
      <c r="O69" s="13" t="e">
        <f t="shared" si="21"/>
        <v>#NUM!</v>
      </c>
      <c r="P69" s="10" t="e">
        <f t="shared" si="22"/>
        <v>#NUM!</v>
      </c>
    </row>
    <row r="70" spans="1:16">
      <c r="A70" s="14">
        <v>1980</v>
      </c>
      <c r="B70" s="9">
        <f>'Pretax Min, Max, Mean'!P70</f>
        <v>528564.99792475719</v>
      </c>
      <c r="C70" s="9">
        <f>'Pretax Min, Max, Mean'!Q70</f>
        <v>802854.62889769406</v>
      </c>
      <c r="D70" s="9">
        <f>'Pretax Min, Max, Mean'!R70</f>
        <v>5904924.0287657762</v>
      </c>
      <c r="E70" s="10">
        <f t="shared" si="12"/>
        <v>13.515034717913215</v>
      </c>
      <c r="F70" s="10">
        <f t="shared" si="13"/>
        <v>0.40222934659277598</v>
      </c>
      <c r="G70" s="9">
        <f t="shared" si="14"/>
        <v>1239864.1396090819</v>
      </c>
      <c r="H70" s="9">
        <f t="shared" si="14"/>
        <v>1887493.0976720802</v>
      </c>
      <c r="I70" s="11">
        <f t="shared" si="15"/>
        <v>0.87932221895182394</v>
      </c>
      <c r="J70" s="11">
        <f t="shared" si="16"/>
        <v>1.9241185274480637</v>
      </c>
      <c r="K70" s="12">
        <f t="shared" si="17"/>
        <v>0.81038670400991675</v>
      </c>
      <c r="L70" s="12">
        <f t="shared" si="18"/>
        <v>0.97283013587499712</v>
      </c>
      <c r="M70" s="13">
        <f t="shared" si="19"/>
        <v>0.81038670400991675</v>
      </c>
      <c r="N70" s="13">
        <f t="shared" si="20"/>
        <v>0.16244343186508037</v>
      </c>
      <c r="O70" s="13">
        <f t="shared" si="21"/>
        <v>2.7169864125002885E-2</v>
      </c>
      <c r="P70" s="10">
        <f t="shared" si="22"/>
        <v>0.22391077544030358</v>
      </c>
    </row>
    <row r="71" spans="1:16">
      <c r="A71" s="14">
        <v>1981</v>
      </c>
      <c r="B71" s="9">
        <f>'Pretax Min, Max, Mean'!P71</f>
        <v>479139.2280418041</v>
      </c>
      <c r="C71" s="9">
        <f>'Pretax Min, Max, Mean'!Q71</f>
        <v>721558.56120605045</v>
      </c>
      <c r="D71" s="9">
        <f>'Pretax Min, Max, Mean'!R71</f>
        <v>5354510.363363036</v>
      </c>
      <c r="E71" s="10">
        <f t="shared" si="12"/>
        <v>13.408252656801535</v>
      </c>
      <c r="F71" s="10">
        <f t="shared" si="13"/>
        <v>0.40228388735693699</v>
      </c>
      <c r="G71" s="9">
        <f t="shared" si="14"/>
        <v>1114370.4698939065</v>
      </c>
      <c r="H71" s="9">
        <f t="shared" si="14"/>
        <v>1696545.9074171111</v>
      </c>
      <c r="I71" s="11">
        <f t="shared" si="15"/>
        <v>0.87926767818766394</v>
      </c>
      <c r="J71" s="11">
        <f t="shared" si="16"/>
        <v>1.924063986683904</v>
      </c>
      <c r="K71" s="12">
        <f t="shared" si="17"/>
        <v>0.81037192171682471</v>
      </c>
      <c r="L71" s="12">
        <f t="shared" si="18"/>
        <v>0.97282671824860512</v>
      </c>
      <c r="M71" s="13">
        <f t="shared" si="19"/>
        <v>0.81037192171682471</v>
      </c>
      <c r="N71" s="13">
        <f t="shared" si="20"/>
        <v>0.16245479653178041</v>
      </c>
      <c r="O71" s="13">
        <f t="shared" si="21"/>
        <v>2.7173281751394884E-2</v>
      </c>
      <c r="P71" s="10">
        <f t="shared" si="22"/>
        <v>0.22394032683228993</v>
      </c>
    </row>
    <row r="72" spans="1:16">
      <c r="A72" s="14">
        <v>1982</v>
      </c>
      <c r="B72" s="9">
        <f>'Pretax Min, Max, Mean'!P72</f>
        <v>451334.25729533681</v>
      </c>
      <c r="C72" s="9">
        <f>'Pretax Min, Max, Mean'!Q72</f>
        <v>671129.64557512954</v>
      </c>
      <c r="D72" s="9">
        <f>'Pretax Min, Max, Mean'!R72</f>
        <v>5601589.048695337</v>
      </c>
      <c r="E72" s="10">
        <f t="shared" si="12"/>
        <v>13.32861576562545</v>
      </c>
      <c r="F72" s="10">
        <f t="shared" si="13"/>
        <v>0.41976623053029477</v>
      </c>
      <c r="G72" s="9">
        <f t="shared" si="14"/>
        <v>1052383.1694971172</v>
      </c>
      <c r="H72" s="9">
        <f t="shared" si="14"/>
        <v>1631708.2719805383</v>
      </c>
      <c r="I72" s="11">
        <f t="shared" si="15"/>
        <v>0.86178533501430488</v>
      </c>
      <c r="J72" s="11">
        <f t="shared" si="16"/>
        <v>1.9065816435105458</v>
      </c>
      <c r="K72" s="12">
        <f t="shared" si="17"/>
        <v>0.805597171827662</v>
      </c>
      <c r="L72" s="12">
        <f t="shared" si="18"/>
        <v>0.97171260798667758</v>
      </c>
      <c r="M72" s="13">
        <f t="shared" si="19"/>
        <v>0.805597171827662</v>
      </c>
      <c r="N72" s="13">
        <f t="shared" si="20"/>
        <v>0.16611543615901558</v>
      </c>
      <c r="O72" s="13">
        <f t="shared" si="21"/>
        <v>2.8287392013322421E-2</v>
      </c>
      <c r="P72" s="10">
        <f t="shared" si="22"/>
        <v>0.23339571956129701</v>
      </c>
    </row>
    <row r="73" spans="1:16">
      <c r="A73" s="14">
        <v>1983</v>
      </c>
      <c r="B73" s="9">
        <f>'Pretax Min, Max, Mean'!P73</f>
        <v>437286.70511044184</v>
      </c>
      <c r="C73" s="9">
        <f>'Pretax Min, Max, Mean'!Q73</f>
        <v>661064.86806556222</v>
      </c>
      <c r="D73" s="9">
        <f>'Pretax Min, Max, Mean'!R73</f>
        <v>5708785.2843825305</v>
      </c>
      <c r="E73" s="10">
        <f t="shared" si="12"/>
        <v>13.309931593597822</v>
      </c>
      <c r="F73" s="10">
        <f t="shared" si="13"/>
        <v>0.42819541491584739</v>
      </c>
      <c r="G73" s="9">
        <f t="shared" si="14"/>
        <v>1044121.16377072</v>
      </c>
      <c r="H73" s="9">
        <f t="shared" si="14"/>
        <v>1633218.3708820529</v>
      </c>
      <c r="I73" s="11">
        <f t="shared" si="15"/>
        <v>0.85335615062875514</v>
      </c>
      <c r="J73" s="11">
        <f t="shared" si="16"/>
        <v>1.8981524591249939</v>
      </c>
      <c r="K73" s="12">
        <f t="shared" si="17"/>
        <v>0.80326908480513948</v>
      </c>
      <c r="L73" s="12">
        <f t="shared" si="18"/>
        <v>0.97116199932929004</v>
      </c>
      <c r="M73" s="13">
        <f t="shared" si="19"/>
        <v>0.80326908480513948</v>
      </c>
      <c r="N73" s="13">
        <f t="shared" si="20"/>
        <v>0.16789291452415056</v>
      </c>
      <c r="O73" s="13">
        <f t="shared" si="21"/>
        <v>2.8838000670709962E-2</v>
      </c>
      <c r="P73" s="10">
        <f t="shared" si="22"/>
        <v>0.2379423836252077</v>
      </c>
    </row>
    <row r="74" spans="1:16">
      <c r="A74" s="14">
        <v>1984</v>
      </c>
      <c r="B74" s="9">
        <f>'Pretax Min, Max, Mean'!P74</f>
        <v>419189.18025986524</v>
      </c>
      <c r="C74" s="9">
        <f>'Pretax Min, Max, Mean'!Q74</f>
        <v>656272.61560635234</v>
      </c>
      <c r="D74" s="9">
        <f>'Pretax Min, Max, Mean'!R74</f>
        <v>6360114.4673301242</v>
      </c>
      <c r="E74" s="10">
        <f t="shared" si="12"/>
        <v>13.291615334213143</v>
      </c>
      <c r="F74" s="10">
        <f t="shared" si="13"/>
        <v>0.45324655532585734</v>
      </c>
      <c r="G74" s="9">
        <f t="shared" si="14"/>
        <v>1058617.2853458419</v>
      </c>
      <c r="H74" s="9">
        <f t="shared" si="14"/>
        <v>1699805.6766022751</v>
      </c>
      <c r="I74" s="11">
        <f t="shared" si="15"/>
        <v>0.82830501021874547</v>
      </c>
      <c r="J74" s="11">
        <f t="shared" si="16"/>
        <v>1.8731013187149856</v>
      </c>
      <c r="K74" s="12">
        <f t="shared" si="17"/>
        <v>0.79625110693111067</v>
      </c>
      <c r="L74" s="12">
        <f t="shared" si="18"/>
        <v>0.96947280234721034</v>
      </c>
      <c r="M74" s="13">
        <f t="shared" si="19"/>
        <v>0.79625110693111067</v>
      </c>
      <c r="N74" s="13">
        <f t="shared" si="20"/>
        <v>0.17322169541609966</v>
      </c>
      <c r="O74" s="13">
        <f t="shared" si="21"/>
        <v>3.0527197652789662E-2</v>
      </c>
      <c r="P74" s="10">
        <f t="shared" si="22"/>
        <v>0.2514059043284651</v>
      </c>
    </row>
    <row r="75" spans="1:16">
      <c r="A75" s="14">
        <v>1985</v>
      </c>
      <c r="B75" s="9">
        <f>'Pretax Min, Max, Mean'!P75</f>
        <v>404774.68242565059</v>
      </c>
      <c r="C75" s="9">
        <f>'Pretax Min, Max, Mean'!Q75</f>
        <v>648012.62848169147</v>
      </c>
      <c r="D75" s="9">
        <f>'Pretax Min, Max, Mean'!R75</f>
        <v>6160651.2033921937</v>
      </c>
      <c r="E75" s="10">
        <f t="shared" si="12"/>
        <v>13.278712825648809</v>
      </c>
      <c r="F75" s="10">
        <f t="shared" si="13"/>
        <v>0.45376786552901677</v>
      </c>
      <c r="G75" s="9">
        <f t="shared" si="14"/>
        <v>1045744.6194281653</v>
      </c>
      <c r="H75" s="9">
        <f t="shared" si="14"/>
        <v>1680051.0451408832</v>
      </c>
      <c r="I75" s="11">
        <f t="shared" si="15"/>
        <v>0.82778370001558399</v>
      </c>
      <c r="J75" s="11">
        <f t="shared" si="16"/>
        <v>1.8725800085118249</v>
      </c>
      <c r="K75" s="12">
        <f t="shared" si="17"/>
        <v>0.79610349629051413</v>
      </c>
      <c r="L75" s="12">
        <f t="shared" si="18"/>
        <v>0.96943679796411619</v>
      </c>
      <c r="M75" s="13">
        <f t="shared" si="19"/>
        <v>0.79610349629051413</v>
      </c>
      <c r="N75" s="13">
        <f t="shared" si="20"/>
        <v>0.17333330167360206</v>
      </c>
      <c r="O75" s="13">
        <f t="shared" si="21"/>
        <v>3.0563202035883807E-2</v>
      </c>
      <c r="P75" s="10">
        <f t="shared" si="22"/>
        <v>0.25168528160629178</v>
      </c>
    </row>
    <row r="76" spans="1:16">
      <c r="A76" s="14">
        <v>1986</v>
      </c>
      <c r="B76" s="9">
        <f>'Pretax Min, Max, Mean'!P76</f>
        <v>397388.28311131388</v>
      </c>
      <c r="C76" s="9">
        <f>'Pretax Min, Max, Mean'!Q76</f>
        <v>673826.36616177007</v>
      </c>
      <c r="D76" s="9">
        <f>'Pretax Min, Max, Mean'!R76</f>
        <v>6187782.8180200728</v>
      </c>
      <c r="E76" s="10">
        <f t="shared" si="12"/>
        <v>13.316042719371591</v>
      </c>
      <c r="F76" s="10">
        <f t="shared" si="13"/>
        <v>0.45756971132983332</v>
      </c>
      <c r="G76" s="9">
        <f t="shared" si="14"/>
        <v>1090821.7827501774</v>
      </c>
      <c r="H76" s="9">
        <f t="shared" si="14"/>
        <v>1759445.1199490866</v>
      </c>
      <c r="I76" s="11">
        <f t="shared" si="15"/>
        <v>0.82398185421476688</v>
      </c>
      <c r="J76" s="11">
        <f t="shared" si="16"/>
        <v>1.8687781627110067</v>
      </c>
      <c r="K76" s="12">
        <f t="shared" si="17"/>
        <v>0.79502506575061038</v>
      </c>
      <c r="L76" s="12">
        <f t="shared" si="18"/>
        <v>0.96917315789027902</v>
      </c>
      <c r="M76" s="13">
        <f t="shared" si="19"/>
        <v>0.79502506575061038</v>
      </c>
      <c r="N76" s="13">
        <f t="shared" si="20"/>
        <v>0.17414809213966864</v>
      </c>
      <c r="O76" s="13">
        <f t="shared" si="21"/>
        <v>3.0826842109720975E-2</v>
      </c>
      <c r="P76" s="10">
        <f t="shared" si="22"/>
        <v>0.25372174151569027</v>
      </c>
    </row>
    <row r="77" spans="1:16">
      <c r="A77" s="14">
        <v>1987</v>
      </c>
      <c r="B77" s="9">
        <f>'Pretax Min, Max, Mean'!P77</f>
        <v>383395.73793133808</v>
      </c>
      <c r="C77" s="9">
        <f>'Pretax Min, Max, Mean'!Q77</f>
        <v>667259.80081276409</v>
      </c>
      <c r="D77" s="9">
        <f>'Pretax Min, Max, Mean'!R77</f>
        <v>6229027.4396478869</v>
      </c>
      <c r="E77" s="10">
        <f t="shared" si="12"/>
        <v>13.302984342061663</v>
      </c>
      <c r="F77" s="10">
        <f t="shared" si="13"/>
        <v>0.46465129605771988</v>
      </c>
      <c r="G77" s="9">
        <f t="shared" si="14"/>
        <v>1086485.7226995057</v>
      </c>
      <c r="H77" s="9">
        <f t="shared" si="14"/>
        <v>1765465.4008914868</v>
      </c>
      <c r="I77" s="11">
        <f t="shared" si="15"/>
        <v>0.81690026948688033</v>
      </c>
      <c r="J77" s="11">
        <f t="shared" si="16"/>
        <v>1.8616965779831223</v>
      </c>
      <c r="K77" s="12">
        <f t="shared" si="17"/>
        <v>0.79300728810553456</v>
      </c>
      <c r="L77" s="12">
        <f t="shared" si="18"/>
        <v>0.9686770643906103</v>
      </c>
      <c r="M77" s="13">
        <f t="shared" si="19"/>
        <v>0.79300728810553456</v>
      </c>
      <c r="N77" s="13">
        <f t="shared" si="20"/>
        <v>0.17566977628507574</v>
      </c>
      <c r="O77" s="13">
        <f t="shared" si="21"/>
        <v>3.1322935609389702E-2</v>
      </c>
      <c r="P77" s="10">
        <f t="shared" si="22"/>
        <v>0.25751026406156319</v>
      </c>
    </row>
    <row r="78" spans="1:16">
      <c r="A78" s="14">
        <v>1988</v>
      </c>
      <c r="B78" s="9">
        <f>'Pretax Min, Max, Mean'!P78</f>
        <v>368163.61647506343</v>
      </c>
      <c r="C78" s="9">
        <f>'Pretax Min, Max, Mean'!Q78</f>
        <v>654908.68558858847</v>
      </c>
      <c r="D78" s="9">
        <f>'Pretax Min, Max, Mean'!R78</f>
        <v>6484966.2695232453</v>
      </c>
      <c r="E78" s="10">
        <f t="shared" si="12"/>
        <v>13.277952168956212</v>
      </c>
      <c r="F78" s="10">
        <f t="shared" si="13"/>
        <v>0.47811907434735029</v>
      </c>
      <c r="G78" s="9">
        <f t="shared" si="14"/>
        <v>1078073.7234391724</v>
      </c>
      <c r="H78" s="9">
        <f t="shared" si="14"/>
        <v>1776620.3915495139</v>
      </c>
      <c r="I78" s="11">
        <f t="shared" si="15"/>
        <v>0.80343249119725113</v>
      </c>
      <c r="J78" s="11">
        <f t="shared" si="16"/>
        <v>1.8482287996934925</v>
      </c>
      <c r="K78" s="12">
        <f t="shared" si="17"/>
        <v>0.78913759916373738</v>
      </c>
      <c r="L78" s="12">
        <f t="shared" si="18"/>
        <v>0.96771537459269541</v>
      </c>
      <c r="M78" s="13">
        <f t="shared" si="19"/>
        <v>0.78913759916373738</v>
      </c>
      <c r="N78" s="13">
        <f t="shared" si="20"/>
        <v>0.17857777542895803</v>
      </c>
      <c r="O78" s="13">
        <f t="shared" si="21"/>
        <v>3.228462540730459E-2</v>
      </c>
      <c r="P78" s="10">
        <f t="shared" si="22"/>
        <v>0.26469803239720946</v>
      </c>
    </row>
    <row r="79" spans="1:16">
      <c r="A79" s="14">
        <v>1989</v>
      </c>
      <c r="B79" s="9">
        <f>'Pretax Min, Max, Mean'!P79</f>
        <v>351239.96636290324</v>
      </c>
      <c r="C79" s="9">
        <f>'Pretax Min, Max, Mean'!Q79</f>
        <v>641257.23129733873</v>
      </c>
      <c r="D79" s="9">
        <f>'Pretax Min, Max, Mean'!R79</f>
        <v>6044396.1919887094</v>
      </c>
      <c r="E79" s="10">
        <f t="shared" si="12"/>
        <v>13.258735964177735</v>
      </c>
      <c r="F79" s="10">
        <f t="shared" si="13"/>
        <v>0.47423620296796987</v>
      </c>
      <c r="G79" s="9">
        <f t="shared" si="14"/>
        <v>1052305.5875177532</v>
      </c>
      <c r="H79" s="9">
        <f t="shared" si="14"/>
        <v>1727134.6933202366</v>
      </c>
      <c r="I79" s="11">
        <f t="shared" si="15"/>
        <v>0.80731536257663006</v>
      </c>
      <c r="J79" s="11">
        <f t="shared" si="16"/>
        <v>1.8521116710728687</v>
      </c>
      <c r="K79" s="12">
        <f t="shared" si="17"/>
        <v>0.79025759233833304</v>
      </c>
      <c r="L79" s="12">
        <f t="shared" si="18"/>
        <v>0.96799510554153001</v>
      </c>
      <c r="M79" s="13">
        <f t="shared" si="19"/>
        <v>0.79025759233833304</v>
      </c>
      <c r="N79" s="13">
        <f t="shared" si="20"/>
        <v>0.17773751320319697</v>
      </c>
      <c r="O79" s="13">
        <f t="shared" si="21"/>
        <v>3.200489445846999E-2</v>
      </c>
      <c r="P79" s="10">
        <f t="shared" si="22"/>
        <v>0.26262808453656339</v>
      </c>
    </row>
    <row r="80" spans="1:16">
      <c r="A80" s="14">
        <v>1990</v>
      </c>
      <c r="B80" s="9">
        <f>'Pretax Min, Max, Mean'!P80</f>
        <v>333234.55110175977</v>
      </c>
      <c r="C80" s="9">
        <f>'Pretax Min, Max, Mean'!Q80</f>
        <v>596844.06680566189</v>
      </c>
      <c r="D80" s="9">
        <f>'Pretax Min, Max, Mean'!R80</f>
        <v>4841455.9293312933</v>
      </c>
      <c r="E80" s="10">
        <f t="shared" si="12"/>
        <v>13.199943933694124</v>
      </c>
      <c r="F80" s="10">
        <f t="shared" si="13"/>
        <v>0.44602069443687115</v>
      </c>
      <c r="G80" s="9">
        <f t="shared" si="14"/>
        <v>956984.47995910759</v>
      </c>
      <c r="H80" s="9">
        <f t="shared" si="14"/>
        <v>1525058.3475428426</v>
      </c>
      <c r="I80" s="11">
        <f t="shared" si="15"/>
        <v>0.83553087110772739</v>
      </c>
      <c r="J80" s="11">
        <f t="shared" si="16"/>
        <v>1.8803271796039691</v>
      </c>
      <c r="K80" s="12">
        <f t="shared" si="17"/>
        <v>0.79829056362936957</v>
      </c>
      <c r="L80" s="12">
        <f t="shared" si="18"/>
        <v>0.96996824936792025</v>
      </c>
      <c r="M80" s="13">
        <f t="shared" si="19"/>
        <v>0.79829056362936957</v>
      </c>
      <c r="N80" s="13">
        <f t="shared" si="20"/>
        <v>0.17167768573855069</v>
      </c>
      <c r="O80" s="13">
        <f t="shared" si="21"/>
        <v>3.0031750632079746E-2</v>
      </c>
      <c r="P80" s="10">
        <f t="shared" si="22"/>
        <v>0.24753008197247484</v>
      </c>
    </row>
    <row r="81" spans="1:16">
      <c r="A81" s="14">
        <v>1991</v>
      </c>
      <c r="B81" s="9">
        <f>'Pretax Min, Max, Mean'!P81</f>
        <v>319777.94294419972</v>
      </c>
      <c r="C81" s="9">
        <f>'Pretax Min, Max, Mean'!Q81</f>
        <v>561655.39638303965</v>
      </c>
      <c r="D81" s="9">
        <f>'Pretax Min, Max, Mean'!R81</f>
        <v>4822160.1919904556</v>
      </c>
      <c r="E81" s="10">
        <f t="shared" si="12"/>
        <v>13.136390007683733</v>
      </c>
      <c r="F81" s="10">
        <f t="shared" si="13"/>
        <v>0.45222507544045215</v>
      </c>
      <c r="G81" s="9">
        <f t="shared" si="14"/>
        <v>905225.86044112698</v>
      </c>
      <c r="H81" s="9">
        <f t="shared" si="14"/>
        <v>1451956.986815202</v>
      </c>
      <c r="I81" s="11">
        <f t="shared" si="15"/>
        <v>0.82932649010415116</v>
      </c>
      <c r="J81" s="11">
        <f t="shared" si="16"/>
        <v>1.874122798600391</v>
      </c>
      <c r="K81" s="12">
        <f t="shared" si="17"/>
        <v>0.79654015742788087</v>
      </c>
      <c r="L81" s="12">
        <f t="shared" si="18"/>
        <v>0.96954324917613355</v>
      </c>
      <c r="M81" s="13">
        <f t="shared" si="19"/>
        <v>0.79654015742788087</v>
      </c>
      <c r="N81" s="13">
        <f t="shared" si="20"/>
        <v>0.17300309174825268</v>
      </c>
      <c r="O81" s="13">
        <f t="shared" si="21"/>
        <v>3.0456750823866452E-2</v>
      </c>
      <c r="P81" s="10">
        <f t="shared" si="22"/>
        <v>0.25085838359475532</v>
      </c>
    </row>
    <row r="82" spans="1:16">
      <c r="A82" s="14">
        <v>1992</v>
      </c>
      <c r="B82" s="9">
        <f>'Pretax Min, Max, Mean'!P82</f>
        <v>310433.04225944402</v>
      </c>
      <c r="C82" s="9">
        <f>'Pretax Min, Max, Mean'!Q82</f>
        <v>524647.01880520303</v>
      </c>
      <c r="D82" s="9">
        <f>'Pretax Min, Max, Mean'!R82</f>
        <v>4462730.3402216667</v>
      </c>
      <c r="E82" s="10">
        <f t="shared" si="12"/>
        <v>13.071798399220807</v>
      </c>
      <c r="F82" s="10">
        <f t="shared" si="13"/>
        <v>0.44425796806507972</v>
      </c>
      <c r="G82" s="9">
        <f t="shared" si="14"/>
        <v>839983.80737592676</v>
      </c>
      <c r="H82" s="9">
        <f t="shared" si="14"/>
        <v>1336142.0853780587</v>
      </c>
      <c r="I82" s="11">
        <f t="shared" si="15"/>
        <v>0.83729359747952026</v>
      </c>
      <c r="J82" s="11">
        <f t="shared" si="16"/>
        <v>1.8820899059757585</v>
      </c>
      <c r="K82" s="12">
        <f t="shared" si="17"/>
        <v>0.79878622138482636</v>
      </c>
      <c r="L82" s="12">
        <f t="shared" si="18"/>
        <v>0.97008809517422945</v>
      </c>
      <c r="M82" s="13">
        <f t="shared" si="19"/>
        <v>0.79878622138482636</v>
      </c>
      <c r="N82" s="13">
        <f t="shared" si="20"/>
        <v>0.17130187378940309</v>
      </c>
      <c r="O82" s="13">
        <f t="shared" si="21"/>
        <v>2.9911904825770552E-2</v>
      </c>
      <c r="P82" s="10">
        <f t="shared" si="22"/>
        <v>0.24658363522448923</v>
      </c>
    </row>
    <row r="83" spans="1:16">
      <c r="A83" s="14">
        <v>1993</v>
      </c>
      <c r="B83" s="9">
        <f>'Pretax Min, Max, Mean'!P83</f>
        <v>301410.07494117646</v>
      </c>
      <c r="C83" s="9">
        <f>'Pretax Min, Max, Mean'!Q83</f>
        <v>482542.83370470587</v>
      </c>
      <c r="D83" s="9">
        <f>'Pretax Min, Max, Mean'!R83</f>
        <v>4543312.837411765</v>
      </c>
      <c r="E83" s="10">
        <f t="shared" si="12"/>
        <v>12.984602143826599</v>
      </c>
      <c r="F83" s="10">
        <f t="shared" si="13"/>
        <v>0.45215666867111359</v>
      </c>
      <c r="G83" s="9">
        <f t="shared" si="14"/>
        <v>777675.19623768493</v>
      </c>
      <c r="H83" s="9">
        <f t="shared" si="14"/>
        <v>1247280.1376655435</v>
      </c>
      <c r="I83" s="11">
        <f t="shared" si="15"/>
        <v>0.82939489687348733</v>
      </c>
      <c r="J83" s="11">
        <f t="shared" si="16"/>
        <v>1.8741912053697256</v>
      </c>
      <c r="K83" s="12">
        <f t="shared" si="17"/>
        <v>0.79655950590420466</v>
      </c>
      <c r="L83" s="12">
        <f t="shared" si="18"/>
        <v>0.96954796206477567</v>
      </c>
      <c r="M83" s="13">
        <f t="shared" si="19"/>
        <v>0.79655950590420466</v>
      </c>
      <c r="N83" s="13">
        <f t="shared" si="20"/>
        <v>0.17298845616057101</v>
      </c>
      <c r="O83" s="13">
        <f t="shared" si="21"/>
        <v>3.045203793522433E-2</v>
      </c>
      <c r="P83" s="10">
        <f t="shared" si="22"/>
        <v>0.25082171254174712</v>
      </c>
    </row>
    <row r="84" spans="1:16">
      <c r="A84" s="14">
        <v>1994</v>
      </c>
      <c r="B84" s="9">
        <f>'Pretax Min, Max, Mean'!P84</f>
        <v>293884.9920985155</v>
      </c>
      <c r="C84" s="9">
        <f>'Pretax Min, Max, Mean'!Q84</f>
        <v>498793.20085445355</v>
      </c>
      <c r="D84" s="9">
        <f>'Pretax Min, Max, Mean'!R84</f>
        <v>5781025.3413495282</v>
      </c>
      <c r="E84" s="10">
        <f t="shared" si="12"/>
        <v>12.996678503191847</v>
      </c>
      <c r="F84" s="10">
        <f t="shared" si="13"/>
        <v>0.49652463886047621</v>
      </c>
      <c r="G84" s="9">
        <f t="shared" si="14"/>
        <v>833176.20671899151</v>
      </c>
      <c r="H84" s="9">
        <f t="shared" si="14"/>
        <v>1399698.6777111364</v>
      </c>
      <c r="I84" s="11">
        <f t="shared" si="15"/>
        <v>0.78502692668412477</v>
      </c>
      <c r="J84" s="11">
        <f t="shared" si="16"/>
        <v>1.8298232351803625</v>
      </c>
      <c r="K84" s="12">
        <f t="shared" si="17"/>
        <v>0.78378110933291933</v>
      </c>
      <c r="L84" s="12">
        <f t="shared" si="18"/>
        <v>0.96636181239776164</v>
      </c>
      <c r="M84" s="13">
        <f t="shared" si="19"/>
        <v>0.78378110933291933</v>
      </c>
      <c r="N84" s="13">
        <f t="shared" si="20"/>
        <v>0.18258070306484231</v>
      </c>
      <c r="O84" s="13">
        <f t="shared" si="21"/>
        <v>3.3638187602238356E-2</v>
      </c>
      <c r="P84" s="10">
        <f t="shared" si="22"/>
        <v>0.27448362564820483</v>
      </c>
    </row>
    <row r="85" spans="1:16">
      <c r="A85" s="14">
        <v>1995</v>
      </c>
      <c r="B85" s="9">
        <f>'Pretax Min, Max, Mean'!P85</f>
        <v>285785.79940288712</v>
      </c>
      <c r="C85" s="9">
        <f>'Pretax Min, Max, Mean'!Q85</f>
        <v>515223.28686679789</v>
      </c>
      <c r="D85" s="9">
        <f>'Pretax Min, Max, Mean'!R85</f>
        <v>6277540.3842395004</v>
      </c>
      <c r="E85" s="10">
        <f t="shared" si="12"/>
        <v>13.019786842522276</v>
      </c>
      <c r="F85" s="10">
        <f t="shared" si="13"/>
        <v>0.51491515785097197</v>
      </c>
      <c r="G85" s="9">
        <f t="shared" si="14"/>
        <v>872988.069983989</v>
      </c>
      <c r="H85" s="9">
        <f t="shared" si="14"/>
        <v>1495032.6817947985</v>
      </c>
      <c r="I85" s="11">
        <f t="shared" si="15"/>
        <v>0.76663640769362584</v>
      </c>
      <c r="J85" s="11">
        <f t="shared" si="16"/>
        <v>1.8114327161898667</v>
      </c>
      <c r="K85" s="12">
        <f t="shared" si="17"/>
        <v>0.77835113868414263</v>
      </c>
      <c r="L85" s="12">
        <f t="shared" si="18"/>
        <v>0.964963052255709</v>
      </c>
      <c r="M85" s="13">
        <f t="shared" si="19"/>
        <v>0.77835113868414263</v>
      </c>
      <c r="N85" s="13">
        <f t="shared" si="20"/>
        <v>0.18661191357156637</v>
      </c>
      <c r="O85" s="13">
        <f t="shared" si="21"/>
        <v>3.5036947744291003E-2</v>
      </c>
      <c r="P85" s="10">
        <f t="shared" si="22"/>
        <v>0.28421666306452531</v>
      </c>
    </row>
    <row r="86" spans="1:16">
      <c r="A86" s="14">
        <v>1996</v>
      </c>
      <c r="B86" s="9">
        <f>'Pretax Min, Max, Mean'!P86</f>
        <v>277589.2659592097</v>
      </c>
      <c r="C86" s="9">
        <f>'Pretax Min, Max, Mean'!Q86</f>
        <v>512979.12833569146</v>
      </c>
      <c r="D86" s="9">
        <f>'Pretax Min, Max, Mean'!R86</f>
        <v>5813842.1207941361</v>
      </c>
      <c r="E86" s="10">
        <f t="shared" si="12"/>
        <v>13.019478243669765</v>
      </c>
      <c r="F86" s="10">
        <f t="shared" si="13"/>
        <v>0.5069757275254686</v>
      </c>
      <c r="G86" s="9">
        <f t="shared" si="14"/>
        <v>863884.001261089</v>
      </c>
      <c r="H86" s="9">
        <f t="shared" si="14"/>
        <v>1467220.202169365</v>
      </c>
      <c r="I86" s="11">
        <f t="shared" si="15"/>
        <v>0.77457583801913221</v>
      </c>
      <c r="J86" s="11">
        <f t="shared" si="16"/>
        <v>1.8193721465153707</v>
      </c>
      <c r="K86" s="12">
        <f t="shared" si="17"/>
        <v>0.7807048303730858</v>
      </c>
      <c r="L86" s="12">
        <f t="shared" si="18"/>
        <v>0.96557266341285819</v>
      </c>
      <c r="M86" s="13">
        <f t="shared" si="19"/>
        <v>0.7807048303730858</v>
      </c>
      <c r="N86" s="13">
        <f t="shared" si="20"/>
        <v>0.18486783303977239</v>
      </c>
      <c r="O86" s="13">
        <f t="shared" si="21"/>
        <v>3.442733658714181E-2</v>
      </c>
      <c r="P86" s="10">
        <f t="shared" si="22"/>
        <v>0.28002033811934179</v>
      </c>
    </row>
    <row r="87" spans="1:16">
      <c r="A87" s="14">
        <v>1997</v>
      </c>
      <c r="B87" s="9">
        <f>'Pretax Min, Max, Mean'!P87</f>
        <v>271362.9646666667</v>
      </c>
      <c r="C87" s="9">
        <f>'Pretax Min, Max, Mean'!Q87</f>
        <v>514315.93367806851</v>
      </c>
      <c r="D87" s="9">
        <f>'Pretax Min, Max, Mean'!R87</f>
        <v>6087059.4416205604</v>
      </c>
      <c r="E87" s="10">
        <f t="shared" si="12"/>
        <v>13.016218279294371</v>
      </c>
      <c r="F87" s="10">
        <f t="shared" si="13"/>
        <v>0.5184105193375883</v>
      </c>
      <c r="G87" s="9">
        <f t="shared" si="14"/>
        <v>873783.65698802762</v>
      </c>
      <c r="H87" s="9">
        <f t="shared" si="14"/>
        <v>1501869.898684331</v>
      </c>
      <c r="I87" s="11">
        <f t="shared" si="15"/>
        <v>0.76314104620701206</v>
      </c>
      <c r="J87" s="11">
        <f t="shared" si="16"/>
        <v>1.807937354703254</v>
      </c>
      <c r="K87" s="12">
        <f t="shared" si="17"/>
        <v>0.77731035843311347</v>
      </c>
      <c r="L87" s="12">
        <f t="shared" si="18"/>
        <v>0.96469187444329096</v>
      </c>
      <c r="M87" s="13">
        <f t="shared" si="19"/>
        <v>0.77731035843311347</v>
      </c>
      <c r="N87" s="13">
        <f t="shared" si="20"/>
        <v>0.1873815160101775</v>
      </c>
      <c r="O87" s="13">
        <f t="shared" si="21"/>
        <v>3.5308125556709036E-2</v>
      </c>
      <c r="P87" s="10">
        <f t="shared" si="22"/>
        <v>0.2860613996852428</v>
      </c>
    </row>
    <row r="88" spans="1:16">
      <c r="A88" s="14">
        <v>1998</v>
      </c>
      <c r="B88" s="9">
        <f>'Pretax Min, Max, Mean'!P88</f>
        <v>267200.95600613498</v>
      </c>
      <c r="C88" s="9">
        <f>'Pretax Min, Max, Mean'!Q88</f>
        <v>538930.44959588966</v>
      </c>
      <c r="D88" s="9">
        <f>'Pretax Min, Max, Mean'!R88</f>
        <v>6225592.3271325156</v>
      </c>
      <c r="E88" s="10">
        <f t="shared" si="12"/>
        <v>13.059667271622194</v>
      </c>
      <c r="F88" s="10">
        <f t="shared" si="13"/>
        <v>0.52473714170596752</v>
      </c>
      <c r="G88" s="9">
        <f t="shared" si="14"/>
        <v>920014.74592385464</v>
      </c>
      <c r="H88" s="9">
        <f t="shared" si="14"/>
        <v>1591819.7325625981</v>
      </c>
      <c r="I88" s="11">
        <f t="shared" si="15"/>
        <v>0.75681442383863307</v>
      </c>
      <c r="J88" s="11">
        <f t="shared" si="16"/>
        <v>1.8016107323348718</v>
      </c>
      <c r="K88" s="12">
        <f t="shared" si="17"/>
        <v>0.77541947492195362</v>
      </c>
      <c r="L88" s="12">
        <f t="shared" si="18"/>
        <v>0.96419666423342798</v>
      </c>
      <c r="M88" s="13">
        <f t="shared" si="19"/>
        <v>0.77541947492195362</v>
      </c>
      <c r="N88" s="13">
        <f t="shared" si="20"/>
        <v>0.18877718931147436</v>
      </c>
      <c r="O88" s="13">
        <f t="shared" si="21"/>
        <v>3.580333576657202E-2</v>
      </c>
      <c r="P88" s="10">
        <f t="shared" si="22"/>
        <v>0.2893961273760508</v>
      </c>
    </row>
    <row r="89" spans="1:16">
      <c r="A89" s="14">
        <v>1999</v>
      </c>
      <c r="B89" s="9">
        <f>'Pretax Min, Max, Mean'!P89</f>
        <v>261427.10581632654</v>
      </c>
      <c r="C89" s="9">
        <f>'Pretax Min, Max, Mean'!Q89</f>
        <v>548004.71797040815</v>
      </c>
      <c r="D89" s="9">
        <f>'Pretax Min, Max, Mean'!R89</f>
        <v>6450222.8886734694</v>
      </c>
      <c r="E89" s="10">
        <f t="shared" si="12"/>
        <v>13.071308546229684</v>
      </c>
      <c r="F89" s="10">
        <f t="shared" si="13"/>
        <v>0.53428574582981037</v>
      </c>
      <c r="G89" s="9">
        <f t="shared" si="14"/>
        <v>942247.52105343412</v>
      </c>
      <c r="H89" s="9">
        <f t="shared" si="14"/>
        <v>1646632.8357126852</v>
      </c>
      <c r="I89" s="11">
        <f t="shared" si="15"/>
        <v>0.74726581971479222</v>
      </c>
      <c r="J89" s="11">
        <f t="shared" si="16"/>
        <v>1.7920621282110312</v>
      </c>
      <c r="K89" s="12">
        <f t="shared" si="17"/>
        <v>0.77254843983346178</v>
      </c>
      <c r="L89" s="12">
        <f t="shared" si="18"/>
        <v>0.96343849273413129</v>
      </c>
      <c r="M89" s="13">
        <f t="shared" si="19"/>
        <v>0.77254843983346178</v>
      </c>
      <c r="N89" s="13">
        <f t="shared" si="20"/>
        <v>0.19089005290066952</v>
      </c>
      <c r="O89" s="13">
        <f t="shared" si="21"/>
        <v>3.6561507265868709E-2</v>
      </c>
      <c r="P89" s="10">
        <f t="shared" si="22"/>
        <v>0.29441865245175802</v>
      </c>
    </row>
    <row r="90" spans="1:16">
      <c r="A90" s="14">
        <v>2000</v>
      </c>
      <c r="B90" s="9">
        <f>'Pretax Min, Max, Mean'!P90</f>
        <v>252925.41131823463</v>
      </c>
      <c r="C90" s="9">
        <f>'Pretax Min, Max, Mean'!Q90</f>
        <v>554224.36967868765</v>
      </c>
      <c r="D90" s="9">
        <f>'Pretax Min, Max, Mean'!R90</f>
        <v>5333227.5962688737</v>
      </c>
      <c r="E90" s="10">
        <f t="shared" si="12"/>
        <v>13.096240616663003</v>
      </c>
      <c r="F90" s="10">
        <f t="shared" si="13"/>
        <v>0.50810287638686624</v>
      </c>
      <c r="G90" s="9">
        <f t="shared" si="14"/>
        <v>934157.79968652723</v>
      </c>
      <c r="H90" s="9">
        <f t="shared" si="14"/>
        <v>1588442.7042321446</v>
      </c>
      <c r="I90" s="11">
        <f t="shared" si="15"/>
        <v>0.77344868915773335</v>
      </c>
      <c r="J90" s="11">
        <f t="shared" si="16"/>
        <v>1.8182449976539721</v>
      </c>
      <c r="K90" s="12">
        <f t="shared" si="17"/>
        <v>0.78037155784923629</v>
      </c>
      <c r="L90" s="12">
        <f t="shared" si="18"/>
        <v>0.96548665235482478</v>
      </c>
      <c r="M90" s="13">
        <f t="shared" si="19"/>
        <v>0.78037155784923629</v>
      </c>
      <c r="N90" s="13">
        <f t="shared" si="20"/>
        <v>0.1851150945055885</v>
      </c>
      <c r="O90" s="13">
        <f t="shared" si="21"/>
        <v>3.4513347645175219E-2</v>
      </c>
      <c r="P90" s="10">
        <f t="shared" si="22"/>
        <v>0.28061660156361645</v>
      </c>
    </row>
    <row r="91" spans="1:16">
      <c r="A91" s="14">
        <v>2001</v>
      </c>
      <c r="B91" s="9">
        <f>'Pretax Min, Max, Mean'!P91</f>
        <v>245927.47503670244</v>
      </c>
      <c r="C91" s="9">
        <f>'Pretax Min, Max, Mean'!Q91</f>
        <v>540867.60519762838</v>
      </c>
      <c r="D91" s="9">
        <f>'Pretax Min, Max, Mean'!R91</f>
        <v>4846764.6593032191</v>
      </c>
      <c r="E91" s="10">
        <f t="shared" si="12"/>
        <v>13.077505640340467</v>
      </c>
      <c r="F91" s="10">
        <f t="shared" si="13"/>
        <v>0.49683833420615348</v>
      </c>
      <c r="G91" s="9">
        <f t="shared" si="14"/>
        <v>903679.08814941242</v>
      </c>
      <c r="H91" s="9">
        <f t="shared" si="14"/>
        <v>1518638.0066321976</v>
      </c>
      <c r="I91" s="11">
        <f t="shared" si="15"/>
        <v>0.78471323133844895</v>
      </c>
      <c r="J91" s="11">
        <f t="shared" si="16"/>
        <v>1.8295095398346872</v>
      </c>
      <c r="K91" s="12">
        <f t="shared" si="17"/>
        <v>0.78368913834091958</v>
      </c>
      <c r="L91" s="12">
        <f t="shared" si="18"/>
        <v>0.96633834424712495</v>
      </c>
      <c r="M91" s="13">
        <f t="shared" si="19"/>
        <v>0.78368913834091958</v>
      </c>
      <c r="N91" s="13">
        <f t="shared" si="20"/>
        <v>0.18264920590620537</v>
      </c>
      <c r="O91" s="13">
        <f t="shared" si="21"/>
        <v>3.3661655752875053E-2</v>
      </c>
      <c r="P91" s="10">
        <f t="shared" si="22"/>
        <v>0.27465002393102433</v>
      </c>
    </row>
    <row r="92" spans="1:16">
      <c r="A92" s="14">
        <v>2002</v>
      </c>
      <c r="B92" s="9">
        <f>'Pretax Min, Max, Mean'!P92</f>
        <v>242126.72797976428</v>
      </c>
      <c r="C92" s="9">
        <f>'Pretax Min, Max, Mean'!Q92</f>
        <v>538710.35316672234</v>
      </c>
      <c r="D92" s="9">
        <f>'Pretax Min, Max, Mean'!R92</f>
        <v>4901682.4867884144</v>
      </c>
      <c r="E92" s="10">
        <f t="shared" si="12"/>
        <v>13.071276422212053</v>
      </c>
      <c r="F92" s="10">
        <f t="shared" si="13"/>
        <v>0.50131208856427456</v>
      </c>
      <c r="G92" s="9">
        <f t="shared" si="14"/>
        <v>903231.09077492892</v>
      </c>
      <c r="H92" s="9">
        <f t="shared" si="14"/>
        <v>1524996.5926213949</v>
      </c>
      <c r="I92" s="11">
        <f t="shared" si="15"/>
        <v>0.78023947698032625</v>
      </c>
      <c r="J92" s="11">
        <f t="shared" si="16"/>
        <v>1.8250357854765675</v>
      </c>
      <c r="K92" s="12">
        <f t="shared" si="17"/>
        <v>0.78237503511134721</v>
      </c>
      <c r="L92" s="12">
        <f t="shared" si="18"/>
        <v>0.96600218534818161</v>
      </c>
      <c r="M92" s="13">
        <f t="shared" si="19"/>
        <v>0.78237503511134721</v>
      </c>
      <c r="N92" s="13">
        <f t="shared" si="20"/>
        <v>0.1836271502368344</v>
      </c>
      <c r="O92" s="13">
        <f t="shared" si="21"/>
        <v>3.3997814651818392E-2</v>
      </c>
      <c r="P92" s="10">
        <f t="shared" si="22"/>
        <v>0.27702169223356887</v>
      </c>
    </row>
    <row r="93" spans="1:16">
      <c r="A93" s="14">
        <v>2003</v>
      </c>
      <c r="B93" s="9">
        <f>'Pretax Min, Max, Mean'!P93</f>
        <v>236756.66356273103</v>
      </c>
      <c r="C93" s="9">
        <f>'Pretax Min, Max, Mean'!Q93</f>
        <v>553111.88466041523</v>
      </c>
      <c r="D93" s="9">
        <f>'Pretax Min, Max, Mean'!R93</f>
        <v>5560846.8250244614</v>
      </c>
      <c r="E93" s="10">
        <f t="shared" si="12"/>
        <v>13.084936130802571</v>
      </c>
      <c r="F93" s="10">
        <f t="shared" si="13"/>
        <v>0.52607880077463687</v>
      </c>
      <c r="G93" s="9">
        <f t="shared" si="14"/>
        <v>945182.43573867506</v>
      </c>
      <c r="H93" s="9">
        <f t="shared" si="14"/>
        <v>1637659.1466494929</v>
      </c>
      <c r="I93" s="11">
        <f t="shared" si="15"/>
        <v>0.7554727647699655</v>
      </c>
      <c r="J93" s="11">
        <f t="shared" si="16"/>
        <v>1.800269073266205</v>
      </c>
      <c r="K93" s="12">
        <f t="shared" si="17"/>
        <v>0.77501731609394608</v>
      </c>
      <c r="L93" s="12">
        <f t="shared" si="18"/>
        <v>0.96409091912018752</v>
      </c>
      <c r="M93" s="13">
        <f t="shared" si="19"/>
        <v>0.77501731609394608</v>
      </c>
      <c r="N93" s="13">
        <f t="shared" si="20"/>
        <v>0.18907360302624143</v>
      </c>
      <c r="O93" s="13">
        <f t="shared" si="21"/>
        <v>3.5909080879812483E-2</v>
      </c>
      <c r="P93" s="10">
        <f t="shared" si="22"/>
        <v>0.29010259959463625</v>
      </c>
    </row>
    <row r="94" spans="1:16">
      <c r="A94" s="14">
        <v>2004</v>
      </c>
      <c r="B94" s="9">
        <f>'Pretax Min, Max, Mean'!P94</f>
        <v>230565.14467443092</v>
      </c>
      <c r="C94" s="9">
        <f>'Pretax Min, Max, Mean'!Q94</f>
        <v>554425.12720312341</v>
      </c>
      <c r="D94" s="9">
        <f>'Pretax Min, Max, Mean'!R94</f>
        <v>5892859.172075171</v>
      </c>
      <c r="E94" s="10">
        <f t="shared" si="12"/>
        <v>13.079800353473493</v>
      </c>
      <c r="F94" s="10">
        <f t="shared" si="13"/>
        <v>0.54016052353949073</v>
      </c>
      <c r="G94" s="9">
        <f t="shared" si="14"/>
        <v>957464.49466626882</v>
      </c>
      <c r="H94" s="9">
        <f t="shared" si="14"/>
        <v>1683527.1407086493</v>
      </c>
      <c r="I94" s="11">
        <f t="shared" si="15"/>
        <v>0.74139104200510897</v>
      </c>
      <c r="J94" s="11">
        <f t="shared" si="16"/>
        <v>1.7861873505013484</v>
      </c>
      <c r="K94" s="12">
        <f t="shared" si="17"/>
        <v>0.7707718128000095</v>
      </c>
      <c r="L94" s="12">
        <f t="shared" si="18"/>
        <v>0.96296553573802823</v>
      </c>
      <c r="M94" s="13">
        <f t="shared" si="19"/>
        <v>0.7707718128000095</v>
      </c>
      <c r="N94" s="13">
        <f t="shared" si="20"/>
        <v>0.19219372293801873</v>
      </c>
      <c r="O94" s="13">
        <f t="shared" si="21"/>
        <v>3.7034464261971767E-2</v>
      </c>
      <c r="P94" s="10">
        <f t="shared" si="22"/>
        <v>0.2975024150997998</v>
      </c>
    </row>
    <row r="95" spans="1:16">
      <c r="A95" s="14">
        <v>2005</v>
      </c>
      <c r="B95" s="9">
        <f>'Pretax Min, Max, Mean'!P95</f>
        <v>223009.50245263695</v>
      </c>
      <c r="C95" s="9">
        <f>'Pretax Min, Max, Mean'!Q95</f>
        <v>552657.71905463375</v>
      </c>
      <c r="D95" s="9">
        <f>'Pretax Min, Max, Mean'!R95</f>
        <v>6523191.5584434196</v>
      </c>
      <c r="E95" s="10">
        <f t="shared" si="12"/>
        <v>13.064206188166075</v>
      </c>
      <c r="F95" s="10">
        <f t="shared" si="13"/>
        <v>0.56265077592242108</v>
      </c>
      <c r="G95" s="9">
        <f t="shared" si="14"/>
        <v>970214.21946317586</v>
      </c>
      <c r="H95" s="9">
        <f t="shared" si="14"/>
        <v>1746505.7308550514</v>
      </c>
      <c r="I95" s="11">
        <f t="shared" si="15"/>
        <v>0.71890078962217896</v>
      </c>
      <c r="J95" s="11">
        <f t="shared" si="16"/>
        <v>1.7636970981184188</v>
      </c>
      <c r="K95" s="12">
        <f t="shared" si="17"/>
        <v>0.76389897504571314</v>
      </c>
      <c r="L95" s="12">
        <f t="shared" si="18"/>
        <v>0.96110850501960932</v>
      </c>
      <c r="M95" s="13">
        <f t="shared" si="19"/>
        <v>0.76389897504571314</v>
      </c>
      <c r="N95" s="13">
        <f t="shared" si="20"/>
        <v>0.19720952997389618</v>
      </c>
      <c r="O95" s="13">
        <f t="shared" si="21"/>
        <v>3.8891494980390684E-2</v>
      </c>
      <c r="P95" s="10">
        <f t="shared" si="22"/>
        <v>0.30926232242152119</v>
      </c>
    </row>
    <row r="96" spans="1:16">
      <c r="A96" s="14">
        <v>2006</v>
      </c>
      <c r="B96" s="9">
        <f>'Pretax Min, Max, Mean'!P96</f>
        <v>216040.45550099207</v>
      </c>
      <c r="C96" s="9">
        <f>'Pretax Min, Max, Mean'!Q96</f>
        <v>566482.7067245536</v>
      </c>
      <c r="D96" s="9">
        <f>'Pretax Min, Max, Mean'!R96</f>
        <v>7386793.1951884916</v>
      </c>
      <c r="E96" s="10">
        <f t="shared" si="12"/>
        <v>13.073939248962576</v>
      </c>
      <c r="F96" s="10">
        <f t="shared" si="13"/>
        <v>0.5886638828710028</v>
      </c>
      <c r="G96" s="9">
        <f t="shared" si="14"/>
        <v>1012914.4926369563</v>
      </c>
      <c r="H96" s="9">
        <f t="shared" si="14"/>
        <v>1873607.3999450216</v>
      </c>
      <c r="I96" s="11">
        <f t="shared" si="15"/>
        <v>0.69288768267359724</v>
      </c>
      <c r="J96" s="11">
        <f t="shared" si="16"/>
        <v>1.7376839911698363</v>
      </c>
      <c r="K96" s="12">
        <f t="shared" si="17"/>
        <v>0.75580997993979748</v>
      </c>
      <c r="L96" s="12">
        <f t="shared" si="18"/>
        <v>0.95886674446953168</v>
      </c>
      <c r="M96" s="13">
        <f t="shared" si="19"/>
        <v>0.75580997993979748</v>
      </c>
      <c r="N96" s="13">
        <f t="shared" si="20"/>
        <v>0.2030567645297342</v>
      </c>
      <c r="O96" s="13">
        <f t="shared" si="21"/>
        <v>4.1133255530468316E-2</v>
      </c>
      <c r="P96" s="10">
        <f t="shared" si="22"/>
        <v>0.32277162434588491</v>
      </c>
    </row>
    <row r="97" spans="1:16">
      <c r="A97" s="14">
        <v>2007</v>
      </c>
      <c r="B97" s="9">
        <f>'Pretax Min, Max, Mean'!P97</f>
        <v>210057.56590078227</v>
      </c>
      <c r="C97" s="9">
        <f>'Pretax Min, Max, Mean'!Q97</f>
        <v>564597.98581729701</v>
      </c>
      <c r="D97" s="9">
        <f>'Pretax Min, Max, Mean'!R97</f>
        <v>7265158.2247470357</v>
      </c>
      <c r="E97" s="10">
        <f t="shared" si="12"/>
        <v>13.069478459777828</v>
      </c>
      <c r="F97" s="10">
        <f t="shared" si="13"/>
        <v>0.59057728972009738</v>
      </c>
      <c r="G97" s="9">
        <f t="shared" si="14"/>
        <v>1010881.9342174681</v>
      </c>
      <c r="H97" s="9">
        <f t="shared" si="14"/>
        <v>1873589.5272598846</v>
      </c>
      <c r="I97" s="11">
        <f t="shared" si="15"/>
        <v>0.69097427582450199</v>
      </c>
      <c r="J97" s="11">
        <f t="shared" si="16"/>
        <v>1.7357705843207423</v>
      </c>
      <c r="K97" s="12">
        <f t="shared" si="17"/>
        <v>0.75520914649257675</v>
      </c>
      <c r="L97" s="12">
        <f t="shared" si="18"/>
        <v>0.95869779637054942</v>
      </c>
      <c r="M97" s="13">
        <f t="shared" si="19"/>
        <v>0.75520914649257675</v>
      </c>
      <c r="N97" s="13">
        <f t="shared" si="20"/>
        <v>0.20348864987797266</v>
      </c>
      <c r="O97" s="13">
        <f t="shared" si="21"/>
        <v>4.1302203629450585E-2</v>
      </c>
      <c r="P97" s="10">
        <f t="shared" si="22"/>
        <v>0.32376128539304005</v>
      </c>
    </row>
    <row r="98" spans="1:16">
      <c r="A98" s="14">
        <v>2008</v>
      </c>
      <c r="B98" s="9">
        <f>'Pretax Min, Max, Mean'!P98</f>
        <v>202290.52000668825</v>
      </c>
      <c r="C98" s="9">
        <f>'Pretax Min, Max, Mean'!Q98</f>
        <v>546427.79830346082</v>
      </c>
      <c r="D98" s="9">
        <f>'Pretax Min, Max, Mean'!R98</f>
        <v>6665061.3399813287</v>
      </c>
      <c r="E98" s="10">
        <f t="shared" si="12"/>
        <v>13.041511175394422</v>
      </c>
      <c r="F98" s="10">
        <f t="shared" si="13"/>
        <v>0.58248825897618595</v>
      </c>
      <c r="G98" s="9">
        <f t="shared" si="14"/>
        <v>972864.32891857403</v>
      </c>
      <c r="H98" s="9">
        <f t="shared" si="14"/>
        <v>1787952.1959591245</v>
      </c>
      <c r="I98" s="11">
        <f t="shared" si="15"/>
        <v>0.6990633065684132</v>
      </c>
      <c r="J98" s="11">
        <f t="shared" si="16"/>
        <v>1.7438596150646557</v>
      </c>
      <c r="K98" s="12">
        <f t="shared" si="17"/>
        <v>0.75774376570091739</v>
      </c>
      <c r="L98" s="12">
        <f t="shared" si="18"/>
        <v>0.95940821392080111</v>
      </c>
      <c r="M98" s="13">
        <f t="shared" si="19"/>
        <v>0.75774376570091739</v>
      </c>
      <c r="N98" s="13">
        <f t="shared" si="20"/>
        <v>0.20166444821988372</v>
      </c>
      <c r="O98" s="13">
        <f t="shared" si="21"/>
        <v>4.0591786079198888E-2</v>
      </c>
      <c r="P98" s="10">
        <f t="shared" si="22"/>
        <v>0.31957364396990773</v>
      </c>
    </row>
    <row r="99" spans="1:16">
      <c r="A99" s="14">
        <v>2009</v>
      </c>
      <c r="B99" s="9">
        <f>'Pretax Min, Max, Mean'!P99</f>
        <v>203012.7941986697</v>
      </c>
      <c r="C99" s="9">
        <f>'Pretax Min, Max, Mean'!Q99</f>
        <v>506724.59041018563</v>
      </c>
      <c r="D99" s="9">
        <f>'Pretax Min, Max, Mean'!R99</f>
        <v>5381183.3196977684</v>
      </c>
      <c r="E99" s="10">
        <f t="shared" si="12"/>
        <v>12.98653798753366</v>
      </c>
      <c r="F99" s="10">
        <f t="shared" si="13"/>
        <v>0.54623242903418079</v>
      </c>
      <c r="G99" s="9">
        <f t="shared" si="14"/>
        <v>879020.07258650707</v>
      </c>
      <c r="H99" s="9">
        <f t="shared" si="14"/>
        <v>1555433.1806234566</v>
      </c>
      <c r="I99" s="11">
        <f t="shared" si="15"/>
        <v>0.73531913651041969</v>
      </c>
      <c r="J99" s="11">
        <f t="shared" si="16"/>
        <v>1.7801154450066603</v>
      </c>
      <c r="K99" s="12">
        <f t="shared" si="17"/>
        <v>0.76892742183074769</v>
      </c>
      <c r="L99" s="12">
        <f t="shared" si="18"/>
        <v>0.96247146528907135</v>
      </c>
      <c r="M99" s="13">
        <f t="shared" si="19"/>
        <v>0.76892742183074769</v>
      </c>
      <c r="N99" s="13">
        <f t="shared" si="20"/>
        <v>0.19354404345832366</v>
      </c>
      <c r="O99" s="13">
        <f t="shared" si="21"/>
        <v>3.7528534710928652E-2</v>
      </c>
      <c r="P99" s="10">
        <f t="shared" si="22"/>
        <v>0.3006845148420636</v>
      </c>
    </row>
    <row r="100" spans="1:16">
      <c r="A100" s="14">
        <v>2010</v>
      </c>
      <c r="B100" s="9">
        <f>'Pretax Min, Max, Mean'!P100</f>
        <v>199736.56230050995</v>
      </c>
      <c r="C100" s="9">
        <f>'Pretax Min, Max, Mean'!Q100</f>
        <v>522966.10681581794</v>
      </c>
      <c r="D100" s="9">
        <f>'Pretax Min, Max, Mean'!R100</f>
        <v>6234176.1269375756</v>
      </c>
      <c r="E100" s="10">
        <f t="shared" si="12"/>
        <v>13.002839697083267</v>
      </c>
      <c r="F100" s="10">
        <f t="shared" si="13"/>
        <v>0.573467067128275</v>
      </c>
      <c r="G100" s="9">
        <f t="shared" si="14"/>
        <v>925201.94792771281</v>
      </c>
      <c r="H100" s="9">
        <f t="shared" si="14"/>
        <v>1684406.0878699652</v>
      </c>
      <c r="I100" s="11">
        <f t="shared" si="15"/>
        <v>0.70808449841632526</v>
      </c>
      <c r="J100" s="11">
        <f t="shared" si="16"/>
        <v>1.7528808069125652</v>
      </c>
      <c r="K100" s="12">
        <f t="shared" si="17"/>
        <v>0.76055360725572185</v>
      </c>
      <c r="L100" s="12">
        <f t="shared" si="18"/>
        <v>0.96018876562449185</v>
      </c>
      <c r="M100" s="13">
        <f t="shared" si="19"/>
        <v>0.76055360725572185</v>
      </c>
      <c r="N100" s="13">
        <f t="shared" si="20"/>
        <v>0.19963515836876999</v>
      </c>
      <c r="O100" s="13">
        <f t="shared" si="21"/>
        <v>3.9811234375508153E-2</v>
      </c>
      <c r="P100" s="10">
        <f t="shared" si="22"/>
        <v>0.31489178353705327</v>
      </c>
    </row>
    <row r="101" spans="1:16">
      <c r="A101" s="14">
        <v>2011</v>
      </c>
      <c r="B101" s="9">
        <f>'Pretax Min, Max, Mean'!P101</f>
        <v>193624.74194781698</v>
      </c>
      <c r="C101" s="9">
        <f>'Pretax Min, Max, Mean'!Q101</f>
        <v>508582.78457995283</v>
      </c>
      <c r="D101" s="9">
        <f>'Pretax Min, Max, Mean'!R101</f>
        <v>5775303.0387727339</v>
      </c>
      <c r="E101" s="10">
        <f t="shared" si="12"/>
        <v>12.979259610159477</v>
      </c>
      <c r="F101" s="10">
        <f t="shared" si="13"/>
        <v>0.56590400704425881</v>
      </c>
      <c r="G101" s="9">
        <f t="shared" si="14"/>
        <v>894924.62544892821</v>
      </c>
      <c r="H101" s="9">
        <f t="shared" si="14"/>
        <v>1616460.1015713487</v>
      </c>
      <c r="I101" s="11">
        <f t="shared" si="15"/>
        <v>0.71564755850034267</v>
      </c>
      <c r="J101" s="11">
        <f t="shared" si="16"/>
        <v>1.7604438669965821</v>
      </c>
      <c r="K101" s="12">
        <f t="shared" si="17"/>
        <v>0.76289550019627406</v>
      </c>
      <c r="L101" s="12">
        <f t="shared" si="18"/>
        <v>0.96083371144581786</v>
      </c>
      <c r="M101" s="13">
        <f t="shared" si="19"/>
        <v>0.76289550019627406</v>
      </c>
      <c r="N101" s="13">
        <f t="shared" si="20"/>
        <v>0.19793821124954381</v>
      </c>
      <c r="O101" s="13">
        <f t="shared" si="21"/>
        <v>3.9166288554182138E-2</v>
      </c>
      <c r="P101" s="10">
        <f t="shared" si="22"/>
        <v>0.31095732001634602</v>
      </c>
    </row>
    <row r="102" spans="1:16">
      <c r="A102" s="14">
        <v>2012</v>
      </c>
      <c r="B102" s="9">
        <f>'Pretax Min, Max, Mean'!P102</f>
        <v>189699.01578002912</v>
      </c>
      <c r="C102" s="9">
        <f>'Pretax Min, Max, Mean'!Q102</f>
        <v>496929.57975892228</v>
      </c>
      <c r="D102" s="9">
        <f>'Pretax Min, Max, Mean'!R102</f>
        <v>5635119.5798148038</v>
      </c>
      <c r="E102" s="10">
        <f t="shared" si="12"/>
        <v>12.956465371067667</v>
      </c>
      <c r="F102" s="10">
        <f t="shared" si="13"/>
        <v>0.56522249308767503</v>
      </c>
      <c r="G102" s="9">
        <f t="shared" si="14"/>
        <v>873992.55995592591</v>
      </c>
      <c r="H102" s="9">
        <f t="shared" si="14"/>
        <v>1577527.8318015398</v>
      </c>
      <c r="I102" s="11">
        <f t="shared" si="15"/>
        <v>0.71632907245692534</v>
      </c>
      <c r="J102" s="11">
        <f t="shared" si="16"/>
        <v>1.7611253809531648</v>
      </c>
      <c r="K102" s="12">
        <f t="shared" si="17"/>
        <v>0.76310591031101072</v>
      </c>
      <c r="L102" s="12">
        <f t="shared" si="18"/>
        <v>0.96089140797342409</v>
      </c>
      <c r="M102" s="13">
        <f t="shared" si="19"/>
        <v>0.76310591031101072</v>
      </c>
      <c r="N102" s="13">
        <f t="shared" si="20"/>
        <v>0.19778549766241338</v>
      </c>
      <c r="O102" s="13">
        <f t="shared" si="21"/>
        <v>3.9108592026575906E-2</v>
      </c>
      <c r="P102" s="10">
        <f t="shared" si="22"/>
        <v>0.31060236668081398</v>
      </c>
    </row>
    <row r="103" spans="1:16">
      <c r="A103" s="14">
        <v>2013</v>
      </c>
      <c r="B103" s="9">
        <f>'Pretax Min, Max, Mean'!P103</f>
        <v>186960.49412123268</v>
      </c>
      <c r="C103" s="9">
        <f>'Pretax Min, Max, Mean'!Q103</f>
        <v>494519.23264323454</v>
      </c>
      <c r="D103" s="9">
        <f>'Pretax Min, Max, Mean'!R103</f>
        <v>5665075.3299020845</v>
      </c>
      <c r="E103" s="10">
        <f t="shared" si="12"/>
        <v>12.949728318416685</v>
      </c>
      <c r="F103" s="10">
        <f t="shared" si="13"/>
        <v>0.56852968960747707</v>
      </c>
      <c r="G103" s="9">
        <f t="shared" si="14"/>
        <v>871811.43234170263</v>
      </c>
      <c r="H103" s="9">
        <f t="shared" si="14"/>
        <v>1579037.6752731847</v>
      </c>
      <c r="I103" s="11">
        <f t="shared" si="15"/>
        <v>0.71302187593712507</v>
      </c>
      <c r="J103" s="11">
        <f t="shared" si="16"/>
        <v>1.7578181844333651</v>
      </c>
      <c r="K103" s="12">
        <f t="shared" si="17"/>
        <v>0.76208388977578112</v>
      </c>
      <c r="L103" s="12">
        <f t="shared" si="18"/>
        <v>0.96061077488486379</v>
      </c>
      <c r="M103" s="13">
        <f t="shared" si="19"/>
        <v>0.76208388977578112</v>
      </c>
      <c r="N103" s="13">
        <f t="shared" si="20"/>
        <v>0.19852688510908267</v>
      </c>
      <c r="O103" s="13">
        <f t="shared" si="21"/>
        <v>3.9389225115136206E-2</v>
      </c>
      <c r="P103" s="10">
        <f t="shared" si="22"/>
        <v>0.31232421548158751</v>
      </c>
    </row>
    <row r="104" spans="1:16">
      <c r="A104" s="14">
        <v>2014</v>
      </c>
      <c r="B104" s="9">
        <f>'Pretax Min, Max, Mean'!P104</f>
        <v>183976.05699597864</v>
      </c>
      <c r="C104" s="9">
        <f>'Pretax Min, Max, Mean'!Q104</f>
        <v>503847.28378307482</v>
      </c>
      <c r="D104" s="9">
        <f>'Pretax Min, Max, Mean'!R104</f>
        <v>6940173.686023673</v>
      </c>
      <c r="E104" s="10">
        <f t="shared" si="12"/>
        <v>12.946988115741677</v>
      </c>
      <c r="F104" s="10">
        <f t="shared" si="13"/>
        <v>0.60504607597868565</v>
      </c>
      <c r="G104" s="9">
        <f t="shared" si="14"/>
        <v>911079.88489869714</v>
      </c>
      <c r="H104" s="9">
        <f t="shared" si="14"/>
        <v>1714334.9314398998</v>
      </c>
      <c r="I104" s="11">
        <f t="shared" si="15"/>
        <v>0.67650548956591416</v>
      </c>
      <c r="J104" s="11">
        <f t="shared" si="16"/>
        <v>1.7213017980621534</v>
      </c>
      <c r="K104" s="12">
        <f t="shared" si="17"/>
        <v>0.75064011906461425</v>
      </c>
      <c r="L104" s="12">
        <f t="shared" si="18"/>
        <v>0.95740196330648009</v>
      </c>
      <c r="M104" s="13">
        <f t="shared" si="19"/>
        <v>0.75064011906461425</v>
      </c>
      <c r="N104" s="13">
        <f t="shared" si="20"/>
        <v>0.20676184424186583</v>
      </c>
      <c r="O104" s="13">
        <f t="shared" si="21"/>
        <v>4.2598036693519914E-2</v>
      </c>
      <c r="P104" s="10">
        <f t="shared" si="22"/>
        <v>0.33122669597401533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E518-D084-E447-83DE-5D47431A3BD3}">
  <dimension ref="A1:R105"/>
  <sheetViews>
    <sheetView topLeftCell="D82" workbookViewId="0">
      <selection activeCell="O2" sqref="O2:O105"/>
    </sheetView>
  </sheetViews>
  <sheetFormatPr baseColWidth="10" defaultRowHeight="20"/>
  <cols>
    <col min="1" max="10" width="10.85546875" bestFit="1" customWidth="1"/>
    <col min="11" max="11" width="13.85546875" style="77" bestFit="1" customWidth="1"/>
    <col min="12" max="16" width="10.85546875" bestFit="1" customWidth="1"/>
    <col min="17" max="18" width="11.140625" bestFit="1" customWidth="1"/>
  </cols>
  <sheetData>
    <row r="1" spans="1:18">
      <c r="A1" s="92" t="s">
        <v>24</v>
      </c>
      <c r="B1" s="92"/>
      <c r="C1" s="92"/>
      <c r="D1" s="92"/>
      <c r="E1" s="92"/>
      <c r="F1" s="92" t="s">
        <v>25</v>
      </c>
      <c r="G1" s="92"/>
      <c r="H1" s="92"/>
      <c r="I1" s="92"/>
      <c r="J1" s="92"/>
      <c r="K1" s="92" t="s">
        <v>26</v>
      </c>
      <c r="L1" s="92"/>
      <c r="M1" s="92"/>
      <c r="N1" s="92"/>
      <c r="O1" s="92"/>
      <c r="P1" s="93" t="s">
        <v>7</v>
      </c>
      <c r="Q1" s="93"/>
      <c r="R1" s="93"/>
    </row>
    <row r="2" spans="1:18">
      <c r="A2" s="18" t="s">
        <v>27</v>
      </c>
      <c r="B2" s="8" t="s">
        <v>28</v>
      </c>
      <c r="C2" s="19" t="s">
        <v>29</v>
      </c>
      <c r="D2" s="8" t="s">
        <v>30</v>
      </c>
      <c r="E2" s="8" t="s">
        <v>50</v>
      </c>
      <c r="F2" s="18" t="s">
        <v>27</v>
      </c>
      <c r="G2" s="8" t="s">
        <v>28</v>
      </c>
      <c r="H2" s="4" t="s">
        <v>32</v>
      </c>
      <c r="I2" s="8" t="s">
        <v>30</v>
      </c>
      <c r="J2" s="8" t="s">
        <v>50</v>
      </c>
      <c r="K2" s="75" t="s">
        <v>27</v>
      </c>
      <c r="L2" s="8" t="s">
        <v>28</v>
      </c>
      <c r="M2" s="4" t="s">
        <v>29</v>
      </c>
      <c r="N2" s="8" t="s">
        <v>30</v>
      </c>
      <c r="O2" s="8" t="s">
        <v>50</v>
      </c>
      <c r="P2" s="18" t="s">
        <v>13</v>
      </c>
      <c r="Q2" s="18" t="s">
        <v>14</v>
      </c>
      <c r="R2" s="18" t="s">
        <v>15</v>
      </c>
    </row>
    <row r="3" spans="1:18">
      <c r="A3" s="20" t="e">
        <f>PretaxMinimumWage!#REF!</f>
        <v>#REF!</v>
      </c>
      <c r="B3" s="14">
        <v>1913</v>
      </c>
      <c r="C3">
        <v>1</v>
      </c>
      <c r="D3" s="21">
        <f>LOOKUP(B3,CPI!$A:$A,CPI!$B:$B)</f>
        <v>9.9</v>
      </c>
      <c r="E3" s="21">
        <f>LOOKUP(2018,CPI!$A:$A,CPI!$B:$B)</f>
        <v>251.107</v>
      </c>
      <c r="F3" s="22">
        <v>0</v>
      </c>
      <c r="G3" s="14">
        <v>1913</v>
      </c>
      <c r="H3">
        <v>1</v>
      </c>
      <c r="I3" s="21">
        <f>LOOKUP($B3,CPI!$A:$A,CPI!$B:$B)</f>
        <v>9.9</v>
      </c>
      <c r="J3" s="21">
        <f>LOOKUP(2018,CPI!$A:$A,CPI!$B:$B)</f>
        <v>251.107</v>
      </c>
      <c r="K3" s="76" t="s">
        <v>35</v>
      </c>
      <c r="L3" s="14">
        <v>1913</v>
      </c>
      <c r="M3">
        <v>1</v>
      </c>
      <c r="N3" s="21">
        <f>LOOKUP($B3,CPI!$A:$A,CPI!$B:$B)</f>
        <v>9.9</v>
      </c>
      <c r="O3" s="21">
        <f>LOOKUP(2018,CPI!$A:$A,CPI!$B:$B)</f>
        <v>251.107</v>
      </c>
      <c r="P3" s="23" t="e">
        <f>A3/C3/D3*E3</f>
        <v>#REF!</v>
      </c>
      <c r="Q3" s="23">
        <f t="shared" ref="Q3" si="0">F3/H3/I3*J3</f>
        <v>0</v>
      </c>
      <c r="R3" s="23" t="e">
        <f t="shared" ref="R3" si="1">K3/M3/N3*O3</f>
        <v>#VALUE!</v>
      </c>
    </row>
    <row r="4" spans="1:18">
      <c r="A4" s="20" t="e">
        <f>PretaxMinimumWage!#REF!</f>
        <v>#REF!</v>
      </c>
      <c r="B4" s="14">
        <v>1914</v>
      </c>
      <c r="C4">
        <v>1</v>
      </c>
      <c r="D4" s="21">
        <f>LOOKUP(B4,CPI!$A:$A,CPI!$B:$B)</f>
        <v>10</v>
      </c>
      <c r="E4" s="21">
        <f>LOOKUP(2018,CPI!$A:$A,CPI!$B:$B)</f>
        <v>251.107</v>
      </c>
      <c r="F4" s="22">
        <v>0</v>
      </c>
      <c r="G4" s="14">
        <v>1914</v>
      </c>
      <c r="H4">
        <v>1</v>
      </c>
      <c r="I4" s="21">
        <f>LOOKUP($B4,CPI!$A:$A,CPI!$B:$B)</f>
        <v>10</v>
      </c>
      <c r="J4" s="21">
        <f>LOOKUP(2018,CPI!$A:$A,CPI!$B:$B)</f>
        <v>251.107</v>
      </c>
      <c r="L4" s="14">
        <v>1914</v>
      </c>
      <c r="M4">
        <v>1</v>
      </c>
      <c r="N4" s="21">
        <f>LOOKUP($B4,CPI!$A:$A,CPI!$B:$B)</f>
        <v>10</v>
      </c>
      <c r="O4" s="21">
        <f>LOOKUP(2018,CPI!$A:$A,CPI!$B:$B)</f>
        <v>251.107</v>
      </c>
      <c r="P4" s="23" t="e">
        <f t="shared" ref="P4:P67" si="2">A4/C4/D4*E4</f>
        <v>#REF!</v>
      </c>
      <c r="Q4" s="23">
        <f t="shared" ref="Q4:Q67" si="3">F4/H4/I4*J4</f>
        <v>0</v>
      </c>
      <c r="R4" s="23">
        <f t="shared" ref="R4:R67" si="4">K4/M4/N4*O4</f>
        <v>0</v>
      </c>
    </row>
    <row r="5" spans="1:18">
      <c r="A5" s="20" t="e">
        <f>PretaxMinimumWage!#REF!</f>
        <v>#REF!</v>
      </c>
      <c r="B5" s="14">
        <v>1915</v>
      </c>
      <c r="C5">
        <v>1</v>
      </c>
      <c r="D5" s="21">
        <f>LOOKUP(B5,CPI!$A:$A,CPI!$B:$B)</f>
        <v>10.1</v>
      </c>
      <c r="E5" s="21">
        <f>LOOKUP(2018,CPI!$A:$A,CPI!$B:$B)</f>
        <v>251.107</v>
      </c>
      <c r="F5" s="22">
        <v>0</v>
      </c>
      <c r="G5" s="14">
        <v>1915</v>
      </c>
      <c r="H5">
        <v>1</v>
      </c>
      <c r="I5" s="21">
        <f>LOOKUP($B5,CPI!$A:$A,CPI!$B:$B)</f>
        <v>10.1</v>
      </c>
      <c r="J5" s="21">
        <f>LOOKUP(2018,CPI!$A:$A,CPI!$B:$B)</f>
        <v>251.107</v>
      </c>
      <c r="L5" s="14">
        <v>1915</v>
      </c>
      <c r="M5">
        <v>1</v>
      </c>
      <c r="N5" s="21">
        <f>LOOKUP($B5,CPI!$A:$A,CPI!$B:$B)</f>
        <v>10.1</v>
      </c>
      <c r="O5" s="21">
        <f>LOOKUP(2018,CPI!$A:$A,CPI!$B:$B)</f>
        <v>251.107</v>
      </c>
      <c r="P5" s="23" t="e">
        <f t="shared" si="2"/>
        <v>#REF!</v>
      </c>
      <c r="Q5" s="23">
        <f t="shared" si="3"/>
        <v>0</v>
      </c>
      <c r="R5" s="23">
        <f t="shared" si="4"/>
        <v>0</v>
      </c>
    </row>
    <row r="6" spans="1:18">
      <c r="A6" s="20" t="e">
        <f>PretaxMinimumWage!#REF!</f>
        <v>#REF!</v>
      </c>
      <c r="B6" s="14">
        <v>1916</v>
      </c>
      <c r="C6">
        <v>1</v>
      </c>
      <c r="D6" s="21">
        <f>LOOKUP(B6,CPI!$A:$A,CPI!$B:$B)</f>
        <v>10.9</v>
      </c>
      <c r="E6" s="21">
        <f>LOOKUP(2018,CPI!$A:$A,CPI!$B:$B)</f>
        <v>251.107</v>
      </c>
      <c r="F6" s="22">
        <v>0</v>
      </c>
      <c r="G6" s="14">
        <v>1916</v>
      </c>
      <c r="H6">
        <v>1</v>
      </c>
      <c r="I6" s="21">
        <f>LOOKUP($B6,CPI!$A:$A,CPI!$B:$B)</f>
        <v>10.9</v>
      </c>
      <c r="J6" s="21">
        <f>LOOKUP(2018,CPI!$A:$A,CPI!$B:$B)</f>
        <v>251.107</v>
      </c>
      <c r="L6" s="14">
        <v>1916</v>
      </c>
      <c r="M6">
        <v>1</v>
      </c>
      <c r="N6" s="21">
        <f>LOOKUP($B6,CPI!$A:$A,CPI!$B:$B)</f>
        <v>10.9</v>
      </c>
      <c r="O6" s="21">
        <f>LOOKUP(2018,CPI!$A:$A,CPI!$B:$B)</f>
        <v>251.107</v>
      </c>
      <c r="P6" s="23" t="e">
        <f t="shared" si="2"/>
        <v>#REF!</v>
      </c>
      <c r="Q6" s="23">
        <f t="shared" si="3"/>
        <v>0</v>
      </c>
      <c r="R6" s="23">
        <f t="shared" si="4"/>
        <v>0</v>
      </c>
    </row>
    <row r="7" spans="1:18">
      <c r="A7" s="20" t="e">
        <f>PretaxMinimumWage!#REF!</f>
        <v>#REF!</v>
      </c>
      <c r="B7" s="14">
        <v>1917</v>
      </c>
      <c r="C7">
        <v>1</v>
      </c>
      <c r="D7" s="21">
        <f>LOOKUP(B7,CPI!$A:$A,CPI!$B:$B)</f>
        <v>12.8</v>
      </c>
      <c r="E7" s="21">
        <f>LOOKUP(2018,CPI!$A:$A,CPI!$B:$B)</f>
        <v>251.107</v>
      </c>
      <c r="F7" s="22">
        <v>0</v>
      </c>
      <c r="G7" s="14">
        <v>1917</v>
      </c>
      <c r="H7">
        <v>1</v>
      </c>
      <c r="I7" s="21">
        <f>LOOKUP($B7,CPI!$A:$A,CPI!$B:$B)</f>
        <v>12.8</v>
      </c>
      <c r="J7" s="21">
        <f>LOOKUP(2018,CPI!$A:$A,CPI!$B:$B)</f>
        <v>251.107</v>
      </c>
      <c r="L7" s="14">
        <v>1917</v>
      </c>
      <c r="M7">
        <v>1</v>
      </c>
      <c r="N7" s="21">
        <f>LOOKUP($B7,CPI!$A:$A,CPI!$B:$B)</f>
        <v>12.8</v>
      </c>
      <c r="O7" s="21">
        <f>LOOKUP(2018,CPI!$A:$A,CPI!$B:$B)</f>
        <v>251.107</v>
      </c>
      <c r="P7" s="23" t="e">
        <f t="shared" si="2"/>
        <v>#REF!</v>
      </c>
      <c r="Q7" s="23">
        <f t="shared" si="3"/>
        <v>0</v>
      </c>
      <c r="R7" s="23">
        <f t="shared" si="4"/>
        <v>0</v>
      </c>
    </row>
    <row r="8" spans="1:18">
      <c r="A8" s="20" t="e">
        <f>PretaxMinimumWage!#REF!</f>
        <v>#REF!</v>
      </c>
      <c r="B8" s="14">
        <v>1918</v>
      </c>
      <c r="C8">
        <v>1</v>
      </c>
      <c r="D8" s="21">
        <f>LOOKUP(B8,CPI!$A:$A,CPI!$B:$B)</f>
        <v>15.1</v>
      </c>
      <c r="E8" s="21">
        <f>LOOKUP(2018,CPI!$A:$A,CPI!$B:$B)</f>
        <v>251.107</v>
      </c>
      <c r="F8" s="22">
        <v>0</v>
      </c>
      <c r="G8" s="14">
        <v>1918</v>
      </c>
      <c r="H8">
        <v>1</v>
      </c>
      <c r="I8" s="21">
        <f>LOOKUP($B8,CPI!$A:$A,CPI!$B:$B)</f>
        <v>15.1</v>
      </c>
      <c r="J8" s="21">
        <f>LOOKUP(2018,CPI!$A:$A,CPI!$B:$B)</f>
        <v>251.107</v>
      </c>
      <c r="L8" s="14">
        <v>1918</v>
      </c>
      <c r="M8">
        <v>1</v>
      </c>
      <c r="N8" s="21">
        <f>LOOKUP($B8,CPI!$A:$A,CPI!$B:$B)</f>
        <v>15.1</v>
      </c>
      <c r="O8" s="21">
        <f>LOOKUP(2018,CPI!$A:$A,CPI!$B:$B)</f>
        <v>251.107</v>
      </c>
      <c r="P8" s="23" t="e">
        <f t="shared" si="2"/>
        <v>#REF!</v>
      </c>
      <c r="Q8" s="23">
        <f t="shared" si="3"/>
        <v>0</v>
      </c>
      <c r="R8" s="23">
        <f t="shared" si="4"/>
        <v>0</v>
      </c>
    </row>
    <row r="9" spans="1:18">
      <c r="A9" s="20" t="e">
        <f>PretaxMinimumWage!#REF!</f>
        <v>#REF!</v>
      </c>
      <c r="B9" s="14">
        <v>1919</v>
      </c>
      <c r="C9">
        <v>1</v>
      </c>
      <c r="D9" s="21">
        <f>LOOKUP(B9,CPI!$A:$A,CPI!$B:$B)</f>
        <v>17.3</v>
      </c>
      <c r="E9" s="21">
        <f>LOOKUP(2018,CPI!$A:$A,CPI!$B:$B)</f>
        <v>251.107</v>
      </c>
      <c r="F9" s="22">
        <v>0</v>
      </c>
      <c r="G9" s="14">
        <v>1919</v>
      </c>
      <c r="H9">
        <v>1</v>
      </c>
      <c r="I9" s="21">
        <f>LOOKUP($B9,CPI!$A:$A,CPI!$B:$B)</f>
        <v>17.3</v>
      </c>
      <c r="J9" s="21">
        <f>LOOKUP(2018,CPI!$A:$A,CPI!$B:$B)</f>
        <v>251.107</v>
      </c>
      <c r="L9" s="14">
        <v>1919</v>
      </c>
      <c r="M9">
        <v>1</v>
      </c>
      <c r="N9" s="21">
        <f>LOOKUP($B9,CPI!$A:$A,CPI!$B:$B)</f>
        <v>17.3</v>
      </c>
      <c r="O9" s="21">
        <f>LOOKUP(2018,CPI!$A:$A,CPI!$B:$B)</f>
        <v>251.107</v>
      </c>
      <c r="P9" s="23" t="e">
        <f t="shared" si="2"/>
        <v>#REF!</v>
      </c>
      <c r="Q9" s="23">
        <f t="shared" si="3"/>
        <v>0</v>
      </c>
      <c r="R9" s="23">
        <f t="shared" si="4"/>
        <v>0</v>
      </c>
    </row>
    <row r="10" spans="1:18">
      <c r="A10" s="20" t="e">
        <f>PretaxMinimumWage!#REF!</f>
        <v>#REF!</v>
      </c>
      <c r="B10" s="14">
        <v>1920</v>
      </c>
      <c r="C10">
        <v>1</v>
      </c>
      <c r="D10" s="21">
        <f>LOOKUP(B10,CPI!$A:$A,CPI!$B:$B)</f>
        <v>20</v>
      </c>
      <c r="E10" s="21">
        <f>LOOKUP(2018,CPI!$A:$A,CPI!$B:$B)</f>
        <v>251.107</v>
      </c>
      <c r="F10" s="22">
        <v>0</v>
      </c>
      <c r="G10" s="14">
        <v>1920</v>
      </c>
      <c r="H10">
        <v>1</v>
      </c>
      <c r="I10" s="21">
        <f>LOOKUP($B10,CPI!$A:$A,CPI!$B:$B)</f>
        <v>20</v>
      </c>
      <c r="J10" s="21">
        <f>LOOKUP(2018,CPI!$A:$A,CPI!$B:$B)</f>
        <v>251.107</v>
      </c>
      <c r="L10" s="14">
        <v>1920</v>
      </c>
      <c r="M10">
        <v>1</v>
      </c>
      <c r="N10" s="21">
        <f>LOOKUP($B10,CPI!$A:$A,CPI!$B:$B)</f>
        <v>20</v>
      </c>
      <c r="O10" s="21">
        <f>LOOKUP(2018,CPI!$A:$A,CPI!$B:$B)</f>
        <v>251.107</v>
      </c>
      <c r="P10" s="23" t="e">
        <f t="shared" si="2"/>
        <v>#REF!</v>
      </c>
      <c r="Q10" s="23">
        <f t="shared" si="3"/>
        <v>0</v>
      </c>
      <c r="R10" s="23">
        <f t="shared" si="4"/>
        <v>0</v>
      </c>
    </row>
    <row r="11" spans="1:18">
      <c r="A11" s="20" t="e">
        <f>PretaxMinimumWage!#REF!</f>
        <v>#REF!</v>
      </c>
      <c r="B11" s="14">
        <v>1921</v>
      </c>
      <c r="C11">
        <v>1</v>
      </c>
      <c r="D11" s="21">
        <f>LOOKUP(B11,CPI!$A:$A,CPI!$B:$B)</f>
        <v>17.899999999999999</v>
      </c>
      <c r="E11" s="21">
        <f>LOOKUP(2018,CPI!$A:$A,CPI!$B:$B)</f>
        <v>251.107</v>
      </c>
      <c r="F11" s="22">
        <v>0</v>
      </c>
      <c r="G11" s="14">
        <v>1921</v>
      </c>
      <c r="H11">
        <v>1</v>
      </c>
      <c r="I11" s="21">
        <f>LOOKUP($B11,CPI!$A:$A,CPI!$B:$B)</f>
        <v>17.899999999999999</v>
      </c>
      <c r="J11" s="21">
        <f>LOOKUP(2018,CPI!$A:$A,CPI!$B:$B)</f>
        <v>251.107</v>
      </c>
      <c r="L11" s="14">
        <v>1921</v>
      </c>
      <c r="M11">
        <v>1</v>
      </c>
      <c r="N11" s="21">
        <f>LOOKUP($B11,CPI!$A:$A,CPI!$B:$B)</f>
        <v>17.899999999999999</v>
      </c>
      <c r="O11" s="21">
        <f>LOOKUP(2018,CPI!$A:$A,CPI!$B:$B)</f>
        <v>251.107</v>
      </c>
      <c r="P11" s="23" t="e">
        <f t="shared" si="2"/>
        <v>#REF!</v>
      </c>
      <c r="Q11" s="23">
        <f t="shared" si="3"/>
        <v>0</v>
      </c>
      <c r="R11" s="23">
        <f t="shared" si="4"/>
        <v>0</v>
      </c>
    </row>
    <row r="12" spans="1:18">
      <c r="A12" s="20" t="e">
        <f>PretaxMinimumWage!#REF!</f>
        <v>#REF!</v>
      </c>
      <c r="B12" s="14">
        <v>1922</v>
      </c>
      <c r="C12">
        <v>1</v>
      </c>
      <c r="D12" s="21">
        <f>LOOKUP(B12,CPI!$A:$A,CPI!$B:$B)</f>
        <v>16.8</v>
      </c>
      <c r="E12" s="21">
        <f>LOOKUP(2018,CPI!$A:$A,CPI!$B:$B)</f>
        <v>251.107</v>
      </c>
      <c r="F12" s="22">
        <v>0</v>
      </c>
      <c r="G12" s="14">
        <v>1922</v>
      </c>
      <c r="H12">
        <v>1</v>
      </c>
      <c r="I12" s="21">
        <f>LOOKUP($B12,CPI!$A:$A,CPI!$B:$B)</f>
        <v>16.8</v>
      </c>
      <c r="J12" s="21">
        <f>LOOKUP(2018,CPI!$A:$A,CPI!$B:$B)</f>
        <v>251.107</v>
      </c>
      <c r="L12" s="14">
        <v>1922</v>
      </c>
      <c r="M12">
        <v>1</v>
      </c>
      <c r="N12" s="21">
        <f>LOOKUP($B12,CPI!$A:$A,CPI!$B:$B)</f>
        <v>16.8</v>
      </c>
      <c r="O12" s="21">
        <f>LOOKUP(2018,CPI!$A:$A,CPI!$B:$B)</f>
        <v>251.107</v>
      </c>
      <c r="P12" s="23" t="e">
        <f t="shared" si="2"/>
        <v>#REF!</v>
      </c>
      <c r="Q12" s="23">
        <f t="shared" si="3"/>
        <v>0</v>
      </c>
      <c r="R12" s="23">
        <f t="shared" si="4"/>
        <v>0</v>
      </c>
    </row>
    <row r="13" spans="1:18">
      <c r="A13" s="20" t="e">
        <f>PretaxMinimumWage!#REF!</f>
        <v>#REF!</v>
      </c>
      <c r="B13" s="14">
        <v>1923</v>
      </c>
      <c r="C13">
        <v>1</v>
      </c>
      <c r="D13" s="21">
        <f>LOOKUP(B13,CPI!$A:$A,CPI!$B:$B)</f>
        <v>17.100000000000001</v>
      </c>
      <c r="E13" s="21">
        <f>LOOKUP(2018,CPI!$A:$A,CPI!$B:$B)</f>
        <v>251.107</v>
      </c>
      <c r="F13" s="22">
        <v>0</v>
      </c>
      <c r="G13" s="14">
        <v>1923</v>
      </c>
      <c r="H13">
        <v>1</v>
      </c>
      <c r="I13" s="21">
        <f>LOOKUP($B13,CPI!$A:$A,CPI!$B:$B)</f>
        <v>17.100000000000001</v>
      </c>
      <c r="J13" s="21">
        <f>LOOKUP(2018,CPI!$A:$A,CPI!$B:$B)</f>
        <v>251.107</v>
      </c>
      <c r="L13" s="14">
        <v>1923</v>
      </c>
      <c r="M13">
        <v>1</v>
      </c>
      <c r="N13" s="21">
        <f>LOOKUP($B13,CPI!$A:$A,CPI!$B:$B)</f>
        <v>17.100000000000001</v>
      </c>
      <c r="O13" s="21">
        <f>LOOKUP(2018,CPI!$A:$A,CPI!$B:$B)</f>
        <v>251.107</v>
      </c>
      <c r="P13" s="23" t="e">
        <f t="shared" si="2"/>
        <v>#REF!</v>
      </c>
      <c r="Q13" s="23">
        <f t="shared" si="3"/>
        <v>0</v>
      </c>
      <c r="R13" s="23">
        <f t="shared" si="4"/>
        <v>0</v>
      </c>
    </row>
    <row r="14" spans="1:18">
      <c r="A14" s="20" t="e">
        <f>PretaxMinimumWage!#REF!</f>
        <v>#REF!</v>
      </c>
      <c r="B14" s="14">
        <v>1924</v>
      </c>
      <c r="C14">
        <v>1</v>
      </c>
      <c r="D14" s="21">
        <f>LOOKUP(B14,CPI!$A:$A,CPI!$B:$B)</f>
        <v>17.100000000000001</v>
      </c>
      <c r="E14" s="21">
        <f>LOOKUP(2018,CPI!$A:$A,CPI!$B:$B)</f>
        <v>251.107</v>
      </c>
      <c r="F14" s="22">
        <v>0</v>
      </c>
      <c r="G14" s="14">
        <v>1924</v>
      </c>
      <c r="H14">
        <v>1</v>
      </c>
      <c r="I14" s="21">
        <f>LOOKUP($B14,CPI!$A:$A,CPI!$B:$B)</f>
        <v>17.100000000000001</v>
      </c>
      <c r="J14" s="21">
        <f>LOOKUP(2018,CPI!$A:$A,CPI!$B:$B)</f>
        <v>251.107</v>
      </c>
      <c r="L14" s="14">
        <v>1924</v>
      </c>
      <c r="M14">
        <v>1</v>
      </c>
      <c r="N14" s="21">
        <f>LOOKUP($B14,CPI!$A:$A,CPI!$B:$B)</f>
        <v>17.100000000000001</v>
      </c>
      <c r="O14" s="21">
        <f>LOOKUP(2018,CPI!$A:$A,CPI!$B:$B)</f>
        <v>251.107</v>
      </c>
      <c r="P14" s="23" t="e">
        <f t="shared" si="2"/>
        <v>#REF!</v>
      </c>
      <c r="Q14" s="23">
        <f t="shared" si="3"/>
        <v>0</v>
      </c>
      <c r="R14" s="23">
        <f t="shared" si="4"/>
        <v>0</v>
      </c>
    </row>
    <row r="15" spans="1:18">
      <c r="A15" s="20" t="e">
        <f>PretaxMinimumWage!#REF!</f>
        <v>#REF!</v>
      </c>
      <c r="B15" s="14">
        <v>1925</v>
      </c>
      <c r="C15">
        <v>1</v>
      </c>
      <c r="D15" s="21">
        <f>LOOKUP(B15,CPI!$A:$A,CPI!$B:$B)</f>
        <v>17.5</v>
      </c>
      <c r="E15" s="21">
        <f>LOOKUP(2018,CPI!$A:$A,CPI!$B:$B)</f>
        <v>251.107</v>
      </c>
      <c r="F15" s="22">
        <v>0</v>
      </c>
      <c r="G15" s="14">
        <v>1925</v>
      </c>
      <c r="H15">
        <v>1</v>
      </c>
      <c r="I15" s="21">
        <f>LOOKUP($B15,CPI!$A:$A,CPI!$B:$B)</f>
        <v>17.5</v>
      </c>
      <c r="J15" s="21">
        <f>LOOKUP(2018,CPI!$A:$A,CPI!$B:$B)</f>
        <v>251.107</v>
      </c>
      <c r="L15" s="14">
        <v>1925</v>
      </c>
      <c r="M15">
        <v>1</v>
      </c>
      <c r="N15" s="21">
        <f>LOOKUP($B15,CPI!$A:$A,CPI!$B:$B)</f>
        <v>17.5</v>
      </c>
      <c r="O15" s="21">
        <f>LOOKUP(2018,CPI!$A:$A,CPI!$B:$B)</f>
        <v>251.107</v>
      </c>
      <c r="P15" s="23" t="e">
        <f t="shared" si="2"/>
        <v>#REF!</v>
      </c>
      <c r="Q15" s="23">
        <f t="shared" si="3"/>
        <v>0</v>
      </c>
      <c r="R15" s="23">
        <f t="shared" si="4"/>
        <v>0</v>
      </c>
    </row>
    <row r="16" spans="1:18">
      <c r="A16" s="20" t="e">
        <f>PretaxMinimumWage!#REF!</f>
        <v>#REF!</v>
      </c>
      <c r="B16" s="14">
        <v>1926</v>
      </c>
      <c r="C16">
        <v>1</v>
      </c>
      <c r="D16" s="21">
        <f>LOOKUP(B16,CPI!$A:$A,CPI!$B:$B)</f>
        <v>17.7</v>
      </c>
      <c r="E16" s="21">
        <f>LOOKUP(2018,CPI!$A:$A,CPI!$B:$B)</f>
        <v>251.107</v>
      </c>
      <c r="F16" s="22">
        <v>0</v>
      </c>
      <c r="G16" s="14">
        <v>1926</v>
      </c>
      <c r="H16">
        <v>1</v>
      </c>
      <c r="I16" s="21">
        <f>LOOKUP($B16,CPI!$A:$A,CPI!$B:$B)</f>
        <v>17.7</v>
      </c>
      <c r="J16" s="21">
        <f>LOOKUP(2018,CPI!$A:$A,CPI!$B:$B)</f>
        <v>251.107</v>
      </c>
      <c r="L16" s="14">
        <v>1926</v>
      </c>
      <c r="M16">
        <v>1</v>
      </c>
      <c r="N16" s="21">
        <f>LOOKUP($B16,CPI!$A:$A,CPI!$B:$B)</f>
        <v>17.7</v>
      </c>
      <c r="O16" s="21">
        <f>LOOKUP(2018,CPI!$A:$A,CPI!$B:$B)</f>
        <v>251.107</v>
      </c>
      <c r="P16" s="23" t="e">
        <f t="shared" si="2"/>
        <v>#REF!</v>
      </c>
      <c r="Q16" s="23">
        <f t="shared" si="3"/>
        <v>0</v>
      </c>
      <c r="R16" s="23">
        <f t="shared" si="4"/>
        <v>0</v>
      </c>
    </row>
    <row r="17" spans="1:18">
      <c r="A17" s="20" t="e">
        <f>PretaxMinimumWage!#REF!</f>
        <v>#REF!</v>
      </c>
      <c r="B17" s="14">
        <v>1927</v>
      </c>
      <c r="C17">
        <v>1</v>
      </c>
      <c r="D17" s="21">
        <f>LOOKUP(B17,CPI!$A:$A,CPI!$B:$B)</f>
        <v>17.399999999999999</v>
      </c>
      <c r="E17" s="21">
        <f>LOOKUP(2018,CPI!$A:$A,CPI!$B:$B)</f>
        <v>251.107</v>
      </c>
      <c r="F17" s="22">
        <v>0</v>
      </c>
      <c r="G17" s="14">
        <v>1927</v>
      </c>
      <c r="H17">
        <v>1</v>
      </c>
      <c r="I17" s="21">
        <f>LOOKUP($B17,CPI!$A:$A,CPI!$B:$B)</f>
        <v>17.399999999999999</v>
      </c>
      <c r="J17" s="21">
        <f>LOOKUP(2018,CPI!$A:$A,CPI!$B:$B)</f>
        <v>251.107</v>
      </c>
      <c r="L17" s="14">
        <v>1927</v>
      </c>
      <c r="M17">
        <v>1</v>
      </c>
      <c r="N17" s="21">
        <f>LOOKUP($B17,CPI!$A:$A,CPI!$B:$B)</f>
        <v>17.399999999999999</v>
      </c>
      <c r="O17" s="21">
        <f>LOOKUP(2018,CPI!$A:$A,CPI!$B:$B)</f>
        <v>251.107</v>
      </c>
      <c r="P17" s="23" t="e">
        <f t="shared" si="2"/>
        <v>#REF!</v>
      </c>
      <c r="Q17" s="23">
        <f t="shared" si="3"/>
        <v>0</v>
      </c>
      <c r="R17" s="23">
        <f t="shared" si="4"/>
        <v>0</v>
      </c>
    </row>
    <row r="18" spans="1:18">
      <c r="A18" s="20" t="e">
        <f>PretaxMinimumWage!#REF!</f>
        <v>#REF!</v>
      </c>
      <c r="B18" s="14">
        <v>1928</v>
      </c>
      <c r="C18">
        <v>1</v>
      </c>
      <c r="D18" s="21">
        <f>LOOKUP(B18,CPI!$A:$A,CPI!$B:$B)</f>
        <v>17.100000000000001</v>
      </c>
      <c r="E18" s="21">
        <f>LOOKUP(2018,CPI!$A:$A,CPI!$B:$B)</f>
        <v>251.107</v>
      </c>
      <c r="F18" s="22">
        <v>0</v>
      </c>
      <c r="G18" s="14">
        <v>1928</v>
      </c>
      <c r="H18">
        <v>1</v>
      </c>
      <c r="I18" s="21">
        <f>LOOKUP($B18,CPI!$A:$A,CPI!$B:$B)</f>
        <v>17.100000000000001</v>
      </c>
      <c r="J18" s="21">
        <f>LOOKUP(2018,CPI!$A:$A,CPI!$B:$B)</f>
        <v>251.107</v>
      </c>
      <c r="L18" s="14">
        <v>1928</v>
      </c>
      <c r="M18">
        <v>1</v>
      </c>
      <c r="N18" s="21">
        <f>LOOKUP($B18,CPI!$A:$A,CPI!$B:$B)</f>
        <v>17.100000000000001</v>
      </c>
      <c r="O18" s="21">
        <f>LOOKUP(2018,CPI!$A:$A,CPI!$B:$B)</f>
        <v>251.107</v>
      </c>
      <c r="P18" s="23" t="e">
        <f t="shared" si="2"/>
        <v>#REF!</v>
      </c>
      <c r="Q18" s="23">
        <f t="shared" si="3"/>
        <v>0</v>
      </c>
      <c r="R18" s="23">
        <f t="shared" si="4"/>
        <v>0</v>
      </c>
    </row>
    <row r="19" spans="1:18">
      <c r="A19" s="20" t="e">
        <f>PretaxMinimumWage!#REF!</f>
        <v>#REF!</v>
      </c>
      <c r="B19" s="14">
        <v>1929</v>
      </c>
      <c r="C19">
        <v>1</v>
      </c>
      <c r="D19" s="21">
        <f>LOOKUP(B19,CPI!$A:$A,CPI!$B:$B)</f>
        <v>17.100000000000001</v>
      </c>
      <c r="E19" s="21">
        <f>LOOKUP(2018,CPI!$A:$A,CPI!$B:$B)</f>
        <v>251.107</v>
      </c>
      <c r="F19" s="22">
        <v>0</v>
      </c>
      <c r="G19" s="14">
        <v>1929</v>
      </c>
      <c r="H19">
        <v>1</v>
      </c>
      <c r="I19" s="21">
        <f>LOOKUP($B19,CPI!$A:$A,CPI!$B:$B)</f>
        <v>17.100000000000001</v>
      </c>
      <c r="J19" s="21">
        <f>LOOKUP(2018,CPI!$A:$A,CPI!$B:$B)</f>
        <v>251.107</v>
      </c>
      <c r="L19" s="14">
        <v>1929</v>
      </c>
      <c r="M19">
        <v>1</v>
      </c>
      <c r="N19" s="21">
        <f>LOOKUP($B19,CPI!$A:$A,CPI!$B:$B)</f>
        <v>17.100000000000001</v>
      </c>
      <c r="O19" s="21">
        <f>LOOKUP(2018,CPI!$A:$A,CPI!$B:$B)</f>
        <v>251.107</v>
      </c>
      <c r="P19" s="23" t="e">
        <f t="shared" si="2"/>
        <v>#REF!</v>
      </c>
      <c r="Q19" s="23">
        <f t="shared" si="3"/>
        <v>0</v>
      </c>
      <c r="R19" s="23">
        <f t="shared" si="4"/>
        <v>0</v>
      </c>
    </row>
    <row r="20" spans="1:18">
      <c r="A20" s="20" t="e">
        <f>PretaxMinimumWage!#REF!</f>
        <v>#REF!</v>
      </c>
      <c r="B20" s="14">
        <v>1930</v>
      </c>
      <c r="C20">
        <v>1</v>
      </c>
      <c r="D20" s="21">
        <f>LOOKUP(B20,CPI!$A:$A,CPI!$B:$B)</f>
        <v>16.7</v>
      </c>
      <c r="E20" s="21">
        <f>LOOKUP(2018,CPI!$A:$A,CPI!$B:$B)</f>
        <v>251.107</v>
      </c>
      <c r="F20" s="22">
        <v>0</v>
      </c>
      <c r="G20" s="14">
        <v>1930</v>
      </c>
      <c r="H20">
        <v>1</v>
      </c>
      <c r="I20" s="21">
        <f>LOOKUP($B20,CPI!$A:$A,CPI!$B:$B)</f>
        <v>16.7</v>
      </c>
      <c r="J20" s="21">
        <f>LOOKUP(2018,CPI!$A:$A,CPI!$B:$B)</f>
        <v>251.107</v>
      </c>
      <c r="L20" s="14">
        <v>1930</v>
      </c>
      <c r="M20">
        <v>1</v>
      </c>
      <c r="N20" s="21">
        <f>LOOKUP($B20,CPI!$A:$A,CPI!$B:$B)</f>
        <v>16.7</v>
      </c>
      <c r="O20" s="21">
        <f>LOOKUP(2018,CPI!$A:$A,CPI!$B:$B)</f>
        <v>251.107</v>
      </c>
      <c r="P20" s="23" t="e">
        <f t="shared" si="2"/>
        <v>#REF!</v>
      </c>
      <c r="Q20" s="23">
        <f t="shared" si="3"/>
        <v>0</v>
      </c>
      <c r="R20" s="23">
        <f t="shared" si="4"/>
        <v>0</v>
      </c>
    </row>
    <row r="21" spans="1:18">
      <c r="A21" s="20" t="e">
        <f>PretaxMinimumWage!#REF!</f>
        <v>#REF!</v>
      </c>
      <c r="B21" s="14">
        <v>1931</v>
      </c>
      <c r="C21">
        <v>1</v>
      </c>
      <c r="D21" s="21">
        <f>LOOKUP(B21,CPI!$A:$A,CPI!$B:$B)</f>
        <v>15.2</v>
      </c>
      <c r="E21" s="21">
        <f>LOOKUP(2018,CPI!$A:$A,CPI!$B:$B)</f>
        <v>251.107</v>
      </c>
      <c r="F21" s="22">
        <v>0</v>
      </c>
      <c r="G21" s="14">
        <v>1931</v>
      </c>
      <c r="H21">
        <v>1</v>
      </c>
      <c r="I21" s="21">
        <f>LOOKUP($B21,CPI!$A:$A,CPI!$B:$B)</f>
        <v>15.2</v>
      </c>
      <c r="J21" s="21">
        <f>LOOKUP(2018,CPI!$A:$A,CPI!$B:$B)</f>
        <v>251.107</v>
      </c>
      <c r="L21" s="14">
        <v>1931</v>
      </c>
      <c r="M21">
        <v>1</v>
      </c>
      <c r="N21" s="21">
        <f>LOOKUP($B21,CPI!$A:$A,CPI!$B:$B)</f>
        <v>15.2</v>
      </c>
      <c r="O21" s="21">
        <f>LOOKUP(2018,CPI!$A:$A,CPI!$B:$B)</f>
        <v>251.107</v>
      </c>
      <c r="P21" s="23" t="e">
        <f t="shared" si="2"/>
        <v>#REF!</v>
      </c>
      <c r="Q21" s="23">
        <f t="shared" si="3"/>
        <v>0</v>
      </c>
      <c r="R21" s="23">
        <f t="shared" si="4"/>
        <v>0</v>
      </c>
    </row>
    <row r="22" spans="1:18">
      <c r="A22" s="20" t="e">
        <f>PretaxMinimumWage!#REF!</f>
        <v>#REF!</v>
      </c>
      <c r="B22" s="14">
        <v>1932</v>
      </c>
      <c r="C22">
        <v>1</v>
      </c>
      <c r="D22" s="21">
        <f>LOOKUP(B22,CPI!$A:$A,CPI!$B:$B)</f>
        <v>13.7</v>
      </c>
      <c r="E22" s="21">
        <f>LOOKUP(2018,CPI!$A:$A,CPI!$B:$B)</f>
        <v>251.107</v>
      </c>
      <c r="F22" s="22">
        <v>0</v>
      </c>
      <c r="G22" s="14">
        <v>1932</v>
      </c>
      <c r="H22">
        <v>1</v>
      </c>
      <c r="I22" s="21">
        <f>LOOKUP($B22,CPI!$A:$A,CPI!$B:$B)</f>
        <v>13.7</v>
      </c>
      <c r="J22" s="21">
        <f>LOOKUP(2018,CPI!$A:$A,CPI!$B:$B)</f>
        <v>251.107</v>
      </c>
      <c r="L22" s="14">
        <v>1932</v>
      </c>
      <c r="M22">
        <v>1</v>
      </c>
      <c r="N22" s="21">
        <f>LOOKUP($B22,CPI!$A:$A,CPI!$B:$B)</f>
        <v>13.7</v>
      </c>
      <c r="O22" s="21">
        <f>LOOKUP(2018,CPI!$A:$A,CPI!$B:$B)</f>
        <v>251.107</v>
      </c>
      <c r="P22" s="23" t="e">
        <f t="shared" si="2"/>
        <v>#REF!</v>
      </c>
      <c r="Q22" s="23">
        <f t="shared" si="3"/>
        <v>0</v>
      </c>
      <c r="R22" s="23">
        <f t="shared" si="4"/>
        <v>0</v>
      </c>
    </row>
    <row r="23" spans="1:18">
      <c r="A23" s="20" t="e">
        <f>PretaxMinimumWage!#REF!</f>
        <v>#REF!</v>
      </c>
      <c r="B23" s="14">
        <v>1933</v>
      </c>
      <c r="C23">
        <v>1</v>
      </c>
      <c r="D23" s="21">
        <f>LOOKUP(B23,CPI!$A:$A,CPI!$B:$B)</f>
        <v>13</v>
      </c>
      <c r="E23" s="21">
        <f>LOOKUP(2018,CPI!$A:$A,CPI!$B:$B)</f>
        <v>251.107</v>
      </c>
      <c r="F23" s="22">
        <v>0</v>
      </c>
      <c r="G23" s="14">
        <v>1933</v>
      </c>
      <c r="H23">
        <v>1</v>
      </c>
      <c r="I23" s="21">
        <f>LOOKUP($B23,CPI!$A:$A,CPI!$B:$B)</f>
        <v>13</v>
      </c>
      <c r="J23" s="21">
        <f>LOOKUP(2018,CPI!$A:$A,CPI!$B:$B)</f>
        <v>251.107</v>
      </c>
      <c r="L23" s="14">
        <v>1933</v>
      </c>
      <c r="M23">
        <v>1</v>
      </c>
      <c r="N23" s="21">
        <f>LOOKUP($B23,CPI!$A:$A,CPI!$B:$B)</f>
        <v>13</v>
      </c>
      <c r="O23" s="21">
        <f>LOOKUP(2018,CPI!$A:$A,CPI!$B:$B)</f>
        <v>251.107</v>
      </c>
      <c r="P23" s="23" t="e">
        <f t="shared" si="2"/>
        <v>#REF!</v>
      </c>
      <c r="Q23" s="23">
        <f t="shared" si="3"/>
        <v>0</v>
      </c>
      <c r="R23" s="23">
        <f t="shared" si="4"/>
        <v>0</v>
      </c>
    </row>
    <row r="24" spans="1:18">
      <c r="A24" s="20" t="e">
        <f>PretaxMinimumWage!#REF!</f>
        <v>#REF!</v>
      </c>
      <c r="B24" s="14">
        <v>1934</v>
      </c>
      <c r="C24">
        <v>1</v>
      </c>
      <c r="D24" s="21">
        <f>LOOKUP(B24,CPI!$A:$A,CPI!$B:$B)</f>
        <v>13.4</v>
      </c>
      <c r="E24" s="21">
        <f>LOOKUP(2018,CPI!$A:$A,CPI!$B:$B)</f>
        <v>251.107</v>
      </c>
      <c r="F24" s="22">
        <v>0</v>
      </c>
      <c r="G24" s="14">
        <v>1934</v>
      </c>
      <c r="H24">
        <v>1</v>
      </c>
      <c r="I24" s="21">
        <f>LOOKUP($B24,CPI!$A:$A,CPI!$B:$B)</f>
        <v>13.4</v>
      </c>
      <c r="J24" s="21">
        <f>LOOKUP(2018,CPI!$A:$A,CPI!$B:$B)</f>
        <v>251.107</v>
      </c>
      <c r="L24" s="14">
        <v>1934</v>
      </c>
      <c r="M24">
        <v>1</v>
      </c>
      <c r="N24" s="21">
        <f>LOOKUP($B24,CPI!$A:$A,CPI!$B:$B)</f>
        <v>13.4</v>
      </c>
      <c r="O24" s="21">
        <f>LOOKUP(2018,CPI!$A:$A,CPI!$B:$B)</f>
        <v>251.107</v>
      </c>
      <c r="P24" s="23" t="e">
        <f t="shared" si="2"/>
        <v>#REF!</v>
      </c>
      <c r="Q24" s="23">
        <f t="shared" si="3"/>
        <v>0</v>
      </c>
      <c r="R24" s="23">
        <f t="shared" si="4"/>
        <v>0</v>
      </c>
    </row>
    <row r="25" spans="1:18">
      <c r="A25" s="20" t="e">
        <f>PretaxMinimumWage!#REF!</f>
        <v>#REF!</v>
      </c>
      <c r="B25" s="14">
        <v>1935</v>
      </c>
      <c r="C25">
        <v>1</v>
      </c>
      <c r="D25" s="21">
        <f>LOOKUP(B25,CPI!$A:$A,CPI!$B:$B)</f>
        <v>13.7</v>
      </c>
      <c r="E25" s="21">
        <f>LOOKUP(2018,CPI!$A:$A,CPI!$B:$B)</f>
        <v>251.107</v>
      </c>
      <c r="F25" s="22">
        <v>0</v>
      </c>
      <c r="G25" s="14">
        <v>1935</v>
      </c>
      <c r="H25">
        <v>1</v>
      </c>
      <c r="I25" s="21">
        <f>LOOKUP($B25,CPI!$A:$A,CPI!$B:$B)</f>
        <v>13.7</v>
      </c>
      <c r="J25" s="21">
        <f>LOOKUP(2018,CPI!$A:$A,CPI!$B:$B)</f>
        <v>251.107</v>
      </c>
      <c r="L25" s="14">
        <v>1935</v>
      </c>
      <c r="M25">
        <v>1</v>
      </c>
      <c r="N25" s="21">
        <f>LOOKUP($B25,CPI!$A:$A,CPI!$B:$B)</f>
        <v>13.7</v>
      </c>
      <c r="O25" s="21">
        <f>LOOKUP(2018,CPI!$A:$A,CPI!$B:$B)</f>
        <v>251.107</v>
      </c>
      <c r="P25" s="23" t="e">
        <f t="shared" si="2"/>
        <v>#REF!</v>
      </c>
      <c r="Q25" s="23">
        <f t="shared" si="3"/>
        <v>0</v>
      </c>
      <c r="R25" s="23">
        <f t="shared" si="4"/>
        <v>0</v>
      </c>
    </row>
    <row r="26" spans="1:18">
      <c r="A26" s="20" t="e">
        <f>PretaxMinimumWage!#REF!</f>
        <v>#REF!</v>
      </c>
      <c r="B26" s="14">
        <v>1936</v>
      </c>
      <c r="C26">
        <v>1</v>
      </c>
      <c r="D26" s="21">
        <f>LOOKUP(B26,CPI!$A:$A,CPI!$B:$B)</f>
        <v>13.9</v>
      </c>
      <c r="E26" s="21">
        <f>LOOKUP(2018,CPI!$A:$A,CPI!$B:$B)</f>
        <v>251.107</v>
      </c>
      <c r="F26" s="22">
        <v>0</v>
      </c>
      <c r="G26" s="14">
        <v>1936</v>
      </c>
      <c r="H26">
        <v>1</v>
      </c>
      <c r="I26" s="21">
        <f>LOOKUP($B26,CPI!$A:$A,CPI!$B:$B)</f>
        <v>13.9</v>
      </c>
      <c r="J26" s="21">
        <f>LOOKUP(2018,CPI!$A:$A,CPI!$B:$B)</f>
        <v>251.107</v>
      </c>
      <c r="L26" s="14">
        <v>1936</v>
      </c>
      <c r="M26">
        <v>1</v>
      </c>
      <c r="N26" s="21">
        <f>LOOKUP($B26,CPI!$A:$A,CPI!$B:$B)</f>
        <v>13.9</v>
      </c>
      <c r="O26" s="21">
        <f>LOOKUP(2018,CPI!$A:$A,CPI!$B:$B)</f>
        <v>251.107</v>
      </c>
      <c r="P26" s="23" t="e">
        <f t="shared" si="2"/>
        <v>#REF!</v>
      </c>
      <c r="Q26" s="23">
        <f t="shared" si="3"/>
        <v>0</v>
      </c>
      <c r="R26" s="23">
        <f t="shared" si="4"/>
        <v>0</v>
      </c>
    </row>
    <row r="27" spans="1:18">
      <c r="A27" s="20" t="e">
        <f>PretaxMinimumWage!#REF!</f>
        <v>#REF!</v>
      </c>
      <c r="B27" s="14">
        <v>1937</v>
      </c>
      <c r="C27">
        <v>1</v>
      </c>
      <c r="D27" s="21">
        <f>LOOKUP(B27,CPI!$A:$A,CPI!$B:$B)</f>
        <v>14.4</v>
      </c>
      <c r="E27" s="21">
        <f>LOOKUP(2018,CPI!$A:$A,CPI!$B:$B)</f>
        <v>251.107</v>
      </c>
      <c r="F27" s="22">
        <v>0</v>
      </c>
      <c r="G27" s="14">
        <v>1937</v>
      </c>
      <c r="H27">
        <v>1</v>
      </c>
      <c r="I27" s="21">
        <f>LOOKUP($B27,CPI!$A:$A,CPI!$B:$B)</f>
        <v>14.4</v>
      </c>
      <c r="J27" s="21">
        <f>LOOKUP(2018,CPI!$A:$A,CPI!$B:$B)</f>
        <v>251.107</v>
      </c>
      <c r="L27" s="14">
        <v>1937</v>
      </c>
      <c r="M27">
        <v>1</v>
      </c>
      <c r="N27" s="21">
        <f>LOOKUP($B27,CPI!$A:$A,CPI!$B:$B)</f>
        <v>14.4</v>
      </c>
      <c r="O27" s="21">
        <f>LOOKUP(2018,CPI!$A:$A,CPI!$B:$B)</f>
        <v>251.107</v>
      </c>
      <c r="P27" s="23" t="e">
        <f t="shared" si="2"/>
        <v>#REF!</v>
      </c>
      <c r="Q27" s="23">
        <f t="shared" si="3"/>
        <v>0</v>
      </c>
      <c r="R27" s="23">
        <f t="shared" si="4"/>
        <v>0</v>
      </c>
    </row>
    <row r="28" spans="1:18">
      <c r="A28" s="20" t="e">
        <f>PretaxMinimumWage!#REF!</f>
        <v>#REF!</v>
      </c>
      <c r="B28" s="14">
        <v>1938</v>
      </c>
      <c r="C28">
        <v>1</v>
      </c>
      <c r="D28" s="21">
        <f>LOOKUP(B28,CPI!$A:$A,CPI!$B:$B)</f>
        <v>14.1</v>
      </c>
      <c r="E28" s="21">
        <f>LOOKUP(2018,CPI!$A:$A,CPI!$B:$B)</f>
        <v>251.107</v>
      </c>
      <c r="F28" s="22">
        <v>0</v>
      </c>
      <c r="G28" s="14">
        <v>1938</v>
      </c>
      <c r="H28">
        <v>1</v>
      </c>
      <c r="I28" s="21">
        <f>LOOKUP($B28,CPI!$A:$A,CPI!$B:$B)</f>
        <v>14.1</v>
      </c>
      <c r="J28" s="21">
        <f>LOOKUP(2018,CPI!$A:$A,CPI!$B:$B)</f>
        <v>251.107</v>
      </c>
      <c r="L28" s="14">
        <v>1938</v>
      </c>
      <c r="M28">
        <v>1</v>
      </c>
      <c r="N28" s="21">
        <f>LOOKUP($B28,CPI!$A:$A,CPI!$B:$B)</f>
        <v>14.1</v>
      </c>
      <c r="O28" s="21">
        <f>LOOKUP(2018,CPI!$A:$A,CPI!$B:$B)</f>
        <v>251.107</v>
      </c>
      <c r="P28" s="23" t="e">
        <f t="shared" si="2"/>
        <v>#REF!</v>
      </c>
      <c r="Q28" s="23">
        <f t="shared" si="3"/>
        <v>0</v>
      </c>
      <c r="R28" s="23">
        <f t="shared" si="4"/>
        <v>0</v>
      </c>
    </row>
    <row r="29" spans="1:18">
      <c r="A29" s="20" t="e">
        <f>PretaxMinimumWage!#REF!</f>
        <v>#REF!</v>
      </c>
      <c r="B29" s="14">
        <v>1939</v>
      </c>
      <c r="C29">
        <v>1</v>
      </c>
      <c r="D29" s="21">
        <f>LOOKUP(B29,CPI!$A:$A,CPI!$B:$B)</f>
        <v>13.9</v>
      </c>
      <c r="E29" s="21">
        <f>LOOKUP(2018,CPI!$A:$A,CPI!$B:$B)</f>
        <v>251.107</v>
      </c>
      <c r="F29" s="22">
        <v>0</v>
      </c>
      <c r="G29" s="14">
        <v>1939</v>
      </c>
      <c r="H29">
        <v>1</v>
      </c>
      <c r="I29" s="21">
        <f>LOOKUP($B29,CPI!$A:$A,CPI!$B:$B)</f>
        <v>13.9</v>
      </c>
      <c r="J29" s="21">
        <f>LOOKUP(2018,CPI!$A:$A,CPI!$B:$B)</f>
        <v>251.107</v>
      </c>
      <c r="L29" s="14">
        <v>1939</v>
      </c>
      <c r="M29">
        <v>1</v>
      </c>
      <c r="N29" s="21">
        <f>LOOKUP($B29,CPI!$A:$A,CPI!$B:$B)</f>
        <v>13.9</v>
      </c>
      <c r="O29" s="21">
        <f>LOOKUP(2018,CPI!$A:$A,CPI!$B:$B)</f>
        <v>251.107</v>
      </c>
      <c r="P29" s="23" t="e">
        <f t="shared" si="2"/>
        <v>#REF!</v>
      </c>
      <c r="Q29" s="23">
        <f t="shared" si="3"/>
        <v>0</v>
      </c>
      <c r="R29" s="23">
        <f t="shared" si="4"/>
        <v>0</v>
      </c>
    </row>
    <row r="30" spans="1:18">
      <c r="A30" s="20" t="e">
        <f>PretaxMinimumWage!#REF!</f>
        <v>#REF!</v>
      </c>
      <c r="B30" s="14">
        <v>1940</v>
      </c>
      <c r="C30">
        <v>1</v>
      </c>
      <c r="D30" s="21">
        <f>LOOKUP(B30,CPI!$A:$A,CPI!$B:$B)</f>
        <v>14</v>
      </c>
      <c r="E30" s="21">
        <f>LOOKUP(2018,CPI!$A:$A,CPI!$B:$B)</f>
        <v>251.107</v>
      </c>
      <c r="F30" s="22">
        <v>0</v>
      </c>
      <c r="G30" s="14">
        <v>1940</v>
      </c>
      <c r="H30">
        <v>1</v>
      </c>
      <c r="I30" s="21">
        <f>LOOKUP($B30,CPI!$A:$A,CPI!$B:$B)</f>
        <v>14</v>
      </c>
      <c r="J30" s="21">
        <f>LOOKUP(2018,CPI!$A:$A,CPI!$B:$B)</f>
        <v>251.107</v>
      </c>
      <c r="L30" s="14">
        <v>1940</v>
      </c>
      <c r="M30">
        <v>1</v>
      </c>
      <c r="N30" s="21">
        <f>LOOKUP($B30,CPI!$A:$A,CPI!$B:$B)</f>
        <v>14</v>
      </c>
      <c r="O30" s="21">
        <f>LOOKUP(2018,CPI!$A:$A,CPI!$B:$B)</f>
        <v>251.107</v>
      </c>
      <c r="P30" s="23" t="e">
        <f t="shared" si="2"/>
        <v>#REF!</v>
      </c>
      <c r="Q30" s="23">
        <f t="shared" si="3"/>
        <v>0</v>
      </c>
      <c r="R30" s="23">
        <f t="shared" si="4"/>
        <v>0</v>
      </c>
    </row>
    <row r="31" spans="1:18">
      <c r="A31" s="20" t="e">
        <f>PretaxMinimumWage!#REF!</f>
        <v>#REF!</v>
      </c>
      <c r="B31" s="14">
        <v>1941</v>
      </c>
      <c r="C31">
        <v>1</v>
      </c>
      <c r="D31" s="21">
        <f>LOOKUP(B31,CPI!$A:$A,CPI!$B:$B)</f>
        <v>14.7</v>
      </c>
      <c r="E31" s="21">
        <f>LOOKUP(2018,CPI!$A:$A,CPI!$B:$B)</f>
        <v>251.107</v>
      </c>
      <c r="F31" s="22">
        <v>0</v>
      </c>
      <c r="G31" s="14">
        <v>1941</v>
      </c>
      <c r="H31">
        <v>1</v>
      </c>
      <c r="I31" s="21">
        <f>LOOKUP($B31,CPI!$A:$A,CPI!$B:$B)</f>
        <v>14.7</v>
      </c>
      <c r="J31" s="21">
        <f>LOOKUP(2018,CPI!$A:$A,CPI!$B:$B)</f>
        <v>251.107</v>
      </c>
      <c r="L31" s="14">
        <v>1941</v>
      </c>
      <c r="M31">
        <v>1</v>
      </c>
      <c r="N31" s="21">
        <f>LOOKUP($B31,CPI!$A:$A,CPI!$B:$B)</f>
        <v>14.7</v>
      </c>
      <c r="O31" s="21">
        <f>LOOKUP(2018,CPI!$A:$A,CPI!$B:$B)</f>
        <v>251.107</v>
      </c>
      <c r="P31" s="23" t="e">
        <f t="shared" si="2"/>
        <v>#REF!</v>
      </c>
      <c r="Q31" s="23">
        <f t="shared" si="3"/>
        <v>0</v>
      </c>
      <c r="R31" s="23">
        <f t="shared" si="4"/>
        <v>0</v>
      </c>
    </row>
    <row r="32" spans="1:18">
      <c r="A32" s="20" t="e">
        <f>PretaxMinimumWage!#REF!</f>
        <v>#REF!</v>
      </c>
      <c r="B32" s="14">
        <v>1942</v>
      </c>
      <c r="C32">
        <v>1</v>
      </c>
      <c r="D32" s="21">
        <f>LOOKUP(B32,CPI!$A:$A,CPI!$B:$B)</f>
        <v>16.3</v>
      </c>
      <c r="E32" s="21">
        <f>LOOKUP(2018,CPI!$A:$A,CPI!$B:$B)</f>
        <v>251.107</v>
      </c>
      <c r="F32" s="22">
        <v>0</v>
      </c>
      <c r="G32" s="14">
        <v>1942</v>
      </c>
      <c r="H32">
        <v>1</v>
      </c>
      <c r="I32" s="21">
        <f>LOOKUP($B32,CPI!$A:$A,CPI!$B:$B)</f>
        <v>16.3</v>
      </c>
      <c r="J32" s="21">
        <f>LOOKUP(2018,CPI!$A:$A,CPI!$B:$B)</f>
        <v>251.107</v>
      </c>
      <c r="L32" s="14">
        <v>1942</v>
      </c>
      <c r="M32">
        <v>1</v>
      </c>
      <c r="N32" s="21">
        <f>LOOKUP($B32,CPI!$A:$A,CPI!$B:$B)</f>
        <v>16.3</v>
      </c>
      <c r="O32" s="21">
        <f>LOOKUP(2018,CPI!$A:$A,CPI!$B:$B)</f>
        <v>251.107</v>
      </c>
      <c r="P32" s="23" t="e">
        <f t="shared" si="2"/>
        <v>#REF!</v>
      </c>
      <c r="Q32" s="23">
        <f t="shared" si="3"/>
        <v>0</v>
      </c>
      <c r="R32" s="23">
        <f t="shared" si="4"/>
        <v>0</v>
      </c>
    </row>
    <row r="33" spans="1:18">
      <c r="A33" s="20" t="e">
        <f>PretaxMinimumWage!#REF!</f>
        <v>#REF!</v>
      </c>
      <c r="B33" s="14">
        <v>1943</v>
      </c>
      <c r="C33">
        <v>1</v>
      </c>
      <c r="D33" s="21">
        <f>LOOKUP(B33,CPI!$A:$A,CPI!$B:$B)</f>
        <v>17.3</v>
      </c>
      <c r="E33" s="21">
        <f>LOOKUP(2018,CPI!$A:$A,CPI!$B:$B)</f>
        <v>251.107</v>
      </c>
      <c r="F33" s="22">
        <v>0</v>
      </c>
      <c r="G33" s="14">
        <v>1943</v>
      </c>
      <c r="H33">
        <v>1</v>
      </c>
      <c r="I33" s="21">
        <f>LOOKUP($B33,CPI!$A:$A,CPI!$B:$B)</f>
        <v>17.3</v>
      </c>
      <c r="J33" s="21">
        <f>LOOKUP(2018,CPI!$A:$A,CPI!$B:$B)</f>
        <v>251.107</v>
      </c>
      <c r="L33" s="14">
        <v>1943</v>
      </c>
      <c r="M33">
        <v>1</v>
      </c>
      <c r="N33" s="21">
        <f>LOOKUP($B33,CPI!$A:$A,CPI!$B:$B)</f>
        <v>17.3</v>
      </c>
      <c r="O33" s="21">
        <f>LOOKUP(2018,CPI!$A:$A,CPI!$B:$B)</f>
        <v>251.107</v>
      </c>
      <c r="P33" s="23" t="e">
        <f t="shared" si="2"/>
        <v>#REF!</v>
      </c>
      <c r="Q33" s="23">
        <f t="shared" si="3"/>
        <v>0</v>
      </c>
      <c r="R33" s="23">
        <f t="shared" si="4"/>
        <v>0</v>
      </c>
    </row>
    <row r="34" spans="1:18">
      <c r="A34" s="20" t="e">
        <f>PretaxMinimumWage!#REF!</f>
        <v>#REF!</v>
      </c>
      <c r="B34" s="14">
        <v>1944</v>
      </c>
      <c r="C34">
        <v>1</v>
      </c>
      <c r="D34" s="21">
        <f>LOOKUP(B34,CPI!$A:$A,CPI!$B:$B)</f>
        <v>17.600000000000001</v>
      </c>
      <c r="E34" s="21">
        <f>LOOKUP(2018,CPI!$A:$A,CPI!$B:$B)</f>
        <v>251.107</v>
      </c>
      <c r="F34" s="22">
        <v>0</v>
      </c>
      <c r="G34" s="14">
        <v>1944</v>
      </c>
      <c r="H34">
        <v>1</v>
      </c>
      <c r="I34" s="21">
        <f>LOOKUP($B34,CPI!$A:$A,CPI!$B:$B)</f>
        <v>17.600000000000001</v>
      </c>
      <c r="J34" s="21">
        <f>LOOKUP(2018,CPI!$A:$A,CPI!$B:$B)</f>
        <v>251.107</v>
      </c>
      <c r="L34" s="14">
        <v>1944</v>
      </c>
      <c r="M34">
        <v>1</v>
      </c>
      <c r="N34" s="21">
        <f>LOOKUP($B34,CPI!$A:$A,CPI!$B:$B)</f>
        <v>17.600000000000001</v>
      </c>
      <c r="O34" s="21">
        <f>LOOKUP(2018,CPI!$A:$A,CPI!$B:$B)</f>
        <v>251.107</v>
      </c>
      <c r="P34" s="23" t="e">
        <f t="shared" si="2"/>
        <v>#REF!</v>
      </c>
      <c r="Q34" s="23">
        <f t="shared" si="3"/>
        <v>0</v>
      </c>
      <c r="R34" s="23">
        <f t="shared" si="4"/>
        <v>0</v>
      </c>
    </row>
    <row r="35" spans="1:18">
      <c r="A35" s="20" t="e">
        <f>PretaxMinimumWage!#REF!</f>
        <v>#REF!</v>
      </c>
      <c r="B35" s="14">
        <v>1945</v>
      </c>
      <c r="C35">
        <v>1</v>
      </c>
      <c r="D35" s="21">
        <f>LOOKUP(B35,CPI!$A:$A,CPI!$B:$B)</f>
        <v>18</v>
      </c>
      <c r="E35" s="21">
        <f>LOOKUP(2018,CPI!$A:$A,CPI!$B:$B)</f>
        <v>251.107</v>
      </c>
      <c r="F35" s="22">
        <v>0</v>
      </c>
      <c r="G35" s="14">
        <v>1945</v>
      </c>
      <c r="H35">
        <v>1</v>
      </c>
      <c r="I35" s="21">
        <f>LOOKUP($B35,CPI!$A:$A,CPI!$B:$B)</f>
        <v>18</v>
      </c>
      <c r="J35" s="21">
        <f>LOOKUP(2018,CPI!$A:$A,CPI!$B:$B)</f>
        <v>251.107</v>
      </c>
      <c r="L35" s="14">
        <v>1945</v>
      </c>
      <c r="M35">
        <v>1</v>
      </c>
      <c r="N35" s="21">
        <f>LOOKUP($B35,CPI!$A:$A,CPI!$B:$B)</f>
        <v>18</v>
      </c>
      <c r="O35" s="21">
        <f>LOOKUP(2018,CPI!$A:$A,CPI!$B:$B)</f>
        <v>251.107</v>
      </c>
      <c r="P35" s="23" t="e">
        <f t="shared" si="2"/>
        <v>#REF!</v>
      </c>
      <c r="Q35" s="23">
        <f t="shared" si="3"/>
        <v>0</v>
      </c>
      <c r="R35" s="23">
        <f t="shared" si="4"/>
        <v>0</v>
      </c>
    </row>
    <row r="36" spans="1:18">
      <c r="A36" s="20" t="e">
        <f>PretaxMinimumWage!#REF!</f>
        <v>#REF!</v>
      </c>
      <c r="B36" s="14">
        <v>1946</v>
      </c>
      <c r="C36">
        <v>1</v>
      </c>
      <c r="D36" s="21">
        <f>LOOKUP(B36,CPI!$A:$A,CPI!$B:$B)</f>
        <v>19.5</v>
      </c>
      <c r="E36" s="21">
        <f>LOOKUP(2018,CPI!$A:$A,CPI!$B:$B)</f>
        <v>251.107</v>
      </c>
      <c r="F36" s="22">
        <v>0</v>
      </c>
      <c r="G36" s="14">
        <v>1946</v>
      </c>
      <c r="H36">
        <v>1</v>
      </c>
      <c r="I36" s="21">
        <f>LOOKUP($B36,CPI!$A:$A,CPI!$B:$B)</f>
        <v>19.5</v>
      </c>
      <c r="J36" s="21">
        <f>LOOKUP(2018,CPI!$A:$A,CPI!$B:$B)</f>
        <v>251.107</v>
      </c>
      <c r="L36" s="14">
        <v>1946</v>
      </c>
      <c r="M36">
        <v>1</v>
      </c>
      <c r="N36" s="21">
        <f>LOOKUP($B36,CPI!$A:$A,CPI!$B:$B)</f>
        <v>19.5</v>
      </c>
      <c r="O36" s="21">
        <f>LOOKUP(2018,CPI!$A:$A,CPI!$B:$B)</f>
        <v>251.107</v>
      </c>
      <c r="P36" s="23" t="e">
        <f t="shared" si="2"/>
        <v>#REF!</v>
      </c>
      <c r="Q36" s="23">
        <f t="shared" si="3"/>
        <v>0</v>
      </c>
      <c r="R36" s="23">
        <f t="shared" si="4"/>
        <v>0</v>
      </c>
    </row>
    <row r="37" spans="1:18">
      <c r="A37" s="20" t="e">
        <f>PretaxMinimumWage!#REF!</f>
        <v>#REF!</v>
      </c>
      <c r="B37" s="14">
        <v>1947</v>
      </c>
      <c r="C37">
        <v>1</v>
      </c>
      <c r="D37" s="21">
        <f>LOOKUP(B37,CPI!$A:$A,CPI!$B:$B)</f>
        <v>22.3</v>
      </c>
      <c r="E37" s="21">
        <f>LOOKUP(2018,CPI!$A:$A,CPI!$B:$B)</f>
        <v>251.107</v>
      </c>
      <c r="F37" s="22">
        <v>0</v>
      </c>
      <c r="G37" s="14">
        <v>1947</v>
      </c>
      <c r="H37">
        <v>1</v>
      </c>
      <c r="I37" s="21">
        <f>LOOKUP($B37,CPI!$A:$A,CPI!$B:$B)</f>
        <v>22.3</v>
      </c>
      <c r="J37" s="21">
        <f>LOOKUP(2018,CPI!$A:$A,CPI!$B:$B)</f>
        <v>251.107</v>
      </c>
      <c r="L37" s="14">
        <v>1947</v>
      </c>
      <c r="M37">
        <v>1</v>
      </c>
      <c r="N37" s="21">
        <f>LOOKUP($B37,CPI!$A:$A,CPI!$B:$B)</f>
        <v>22.3</v>
      </c>
      <c r="O37" s="21">
        <f>LOOKUP(2018,CPI!$A:$A,CPI!$B:$B)</f>
        <v>251.107</v>
      </c>
      <c r="P37" s="23" t="e">
        <f t="shared" si="2"/>
        <v>#REF!</v>
      </c>
      <c r="Q37" s="23">
        <f t="shared" si="3"/>
        <v>0</v>
      </c>
      <c r="R37" s="23">
        <f t="shared" si="4"/>
        <v>0</v>
      </c>
    </row>
    <row r="38" spans="1:18">
      <c r="A38" s="20" t="e">
        <f>PretaxMinimumWage!#REF!</f>
        <v>#REF!</v>
      </c>
      <c r="B38" s="14">
        <v>1948</v>
      </c>
      <c r="C38">
        <v>1</v>
      </c>
      <c r="D38" s="21">
        <f>LOOKUP(B38,CPI!$A:$A,CPI!$B:$B)</f>
        <v>24.1</v>
      </c>
      <c r="E38" s="21">
        <f>LOOKUP(2018,CPI!$A:$A,CPI!$B:$B)</f>
        <v>251.107</v>
      </c>
      <c r="F38" s="22">
        <v>0</v>
      </c>
      <c r="G38" s="14">
        <v>1948</v>
      </c>
      <c r="H38">
        <v>1</v>
      </c>
      <c r="I38" s="21">
        <f>LOOKUP($B38,CPI!$A:$A,CPI!$B:$B)</f>
        <v>24.1</v>
      </c>
      <c r="J38" s="21">
        <f>LOOKUP(2018,CPI!$A:$A,CPI!$B:$B)</f>
        <v>251.107</v>
      </c>
      <c r="L38" s="14">
        <v>1948</v>
      </c>
      <c r="M38">
        <v>1</v>
      </c>
      <c r="N38" s="21">
        <f>LOOKUP($B38,CPI!$A:$A,CPI!$B:$B)</f>
        <v>24.1</v>
      </c>
      <c r="O38" s="21">
        <f>LOOKUP(2018,CPI!$A:$A,CPI!$B:$B)</f>
        <v>251.107</v>
      </c>
      <c r="P38" s="23" t="e">
        <f t="shared" si="2"/>
        <v>#REF!</v>
      </c>
      <c r="Q38" s="23">
        <f t="shared" si="3"/>
        <v>0</v>
      </c>
      <c r="R38" s="23">
        <f t="shared" si="4"/>
        <v>0</v>
      </c>
    </row>
    <row r="39" spans="1:18">
      <c r="A39" s="20" t="e">
        <f>PretaxMinimumWage!#REF!</f>
        <v>#REF!</v>
      </c>
      <c r="B39" s="14">
        <v>1949</v>
      </c>
      <c r="C39">
        <v>1</v>
      </c>
      <c r="D39" s="21">
        <f>LOOKUP(B39,CPI!$A:$A,CPI!$B:$B)</f>
        <v>23.8</v>
      </c>
      <c r="E39" s="21">
        <f>LOOKUP(2018,CPI!$A:$A,CPI!$B:$B)</f>
        <v>251.107</v>
      </c>
      <c r="F39" s="22">
        <v>0</v>
      </c>
      <c r="G39" s="14">
        <v>1949</v>
      </c>
      <c r="H39">
        <v>1</v>
      </c>
      <c r="I39" s="21">
        <f>LOOKUP($B39,CPI!$A:$A,CPI!$B:$B)</f>
        <v>23.8</v>
      </c>
      <c r="J39" s="21">
        <f>LOOKUP(2018,CPI!$A:$A,CPI!$B:$B)</f>
        <v>251.107</v>
      </c>
      <c r="L39" s="14">
        <v>1949</v>
      </c>
      <c r="M39">
        <v>1</v>
      </c>
      <c r="N39" s="21">
        <f>LOOKUP($B39,CPI!$A:$A,CPI!$B:$B)</f>
        <v>23.8</v>
      </c>
      <c r="O39" s="21">
        <f>LOOKUP(2018,CPI!$A:$A,CPI!$B:$B)</f>
        <v>251.107</v>
      </c>
      <c r="P39" s="23" t="e">
        <f t="shared" si="2"/>
        <v>#REF!</v>
      </c>
      <c r="Q39" s="23">
        <f t="shared" si="3"/>
        <v>0</v>
      </c>
      <c r="R39" s="23">
        <f t="shared" si="4"/>
        <v>0</v>
      </c>
    </row>
    <row r="40" spans="1:18">
      <c r="A40" s="20" t="e">
        <f>PretaxMinimumWage!#REF!</f>
        <v>#REF!</v>
      </c>
      <c r="B40" s="14">
        <v>1950</v>
      </c>
      <c r="C40">
        <v>1</v>
      </c>
      <c r="D40" s="21">
        <f>LOOKUP(B40,CPI!$A:$A,CPI!$B:$B)</f>
        <v>24.1</v>
      </c>
      <c r="E40" s="21">
        <f>LOOKUP(2018,CPI!$A:$A,CPI!$B:$B)</f>
        <v>251.107</v>
      </c>
      <c r="F40" s="22">
        <v>0</v>
      </c>
      <c r="G40" s="14">
        <v>1950</v>
      </c>
      <c r="H40">
        <v>1</v>
      </c>
      <c r="I40" s="21">
        <f>LOOKUP($B40,CPI!$A:$A,CPI!$B:$B)</f>
        <v>24.1</v>
      </c>
      <c r="J40" s="21">
        <f>LOOKUP(2018,CPI!$A:$A,CPI!$B:$B)</f>
        <v>251.107</v>
      </c>
      <c r="L40" s="14">
        <v>1950</v>
      </c>
      <c r="M40">
        <v>1</v>
      </c>
      <c r="N40" s="21">
        <f>LOOKUP($B40,CPI!$A:$A,CPI!$B:$B)</f>
        <v>24.1</v>
      </c>
      <c r="O40" s="21">
        <f>LOOKUP(2018,CPI!$A:$A,CPI!$B:$B)</f>
        <v>251.107</v>
      </c>
      <c r="P40" s="23" t="e">
        <f t="shared" si="2"/>
        <v>#REF!</v>
      </c>
      <c r="Q40" s="23">
        <f t="shared" si="3"/>
        <v>0</v>
      </c>
      <c r="R40" s="23">
        <f t="shared" si="4"/>
        <v>0</v>
      </c>
    </row>
    <row r="41" spans="1:18">
      <c r="A41" s="20" t="e">
        <f>PretaxMinimumWage!#REF!</f>
        <v>#REF!</v>
      </c>
      <c r="B41" s="14">
        <v>1951</v>
      </c>
      <c r="C41">
        <v>1</v>
      </c>
      <c r="D41" s="21">
        <f>LOOKUP(B41,CPI!$A:$A,CPI!$B:$B)</f>
        <v>26</v>
      </c>
      <c r="E41" s="21">
        <f>LOOKUP(2018,CPI!$A:$A,CPI!$B:$B)</f>
        <v>251.107</v>
      </c>
      <c r="F41" s="22">
        <v>0</v>
      </c>
      <c r="G41" s="14">
        <v>1951</v>
      </c>
      <c r="H41">
        <v>1</v>
      </c>
      <c r="I41" s="21">
        <f>LOOKUP($B41,CPI!$A:$A,CPI!$B:$B)</f>
        <v>26</v>
      </c>
      <c r="J41" s="21">
        <f>LOOKUP(2018,CPI!$A:$A,CPI!$B:$B)</f>
        <v>251.107</v>
      </c>
      <c r="L41" s="14">
        <v>1951</v>
      </c>
      <c r="M41">
        <v>1</v>
      </c>
      <c r="N41" s="21">
        <f>LOOKUP($B41,CPI!$A:$A,CPI!$B:$B)</f>
        <v>26</v>
      </c>
      <c r="O41" s="21">
        <f>LOOKUP(2018,CPI!$A:$A,CPI!$B:$B)</f>
        <v>251.107</v>
      </c>
      <c r="P41" s="23" t="e">
        <f t="shared" si="2"/>
        <v>#REF!</v>
      </c>
      <c r="Q41" s="23">
        <f t="shared" si="3"/>
        <v>0</v>
      </c>
      <c r="R41" s="23">
        <f t="shared" si="4"/>
        <v>0</v>
      </c>
    </row>
    <row r="42" spans="1:18">
      <c r="A42" s="20" t="e">
        <f>PretaxMinimumWage!#REF!</f>
        <v>#REF!</v>
      </c>
      <c r="B42" s="14">
        <v>1952</v>
      </c>
      <c r="C42">
        <v>1</v>
      </c>
      <c r="D42" s="21">
        <f>LOOKUP(B42,CPI!$A:$A,CPI!$B:$B)</f>
        <v>26.5</v>
      </c>
      <c r="E42" s="21">
        <f>LOOKUP(2018,CPI!$A:$A,CPI!$B:$B)</f>
        <v>251.107</v>
      </c>
      <c r="F42" s="22">
        <v>0</v>
      </c>
      <c r="G42" s="14">
        <v>1952</v>
      </c>
      <c r="H42">
        <v>1</v>
      </c>
      <c r="I42" s="21">
        <f>LOOKUP($B42,CPI!$A:$A,CPI!$B:$B)</f>
        <v>26.5</v>
      </c>
      <c r="J42" s="21">
        <f>LOOKUP(2018,CPI!$A:$A,CPI!$B:$B)</f>
        <v>251.107</v>
      </c>
      <c r="L42" s="14">
        <v>1952</v>
      </c>
      <c r="M42">
        <v>1</v>
      </c>
      <c r="N42" s="21">
        <f>LOOKUP($B42,CPI!$A:$A,CPI!$B:$B)</f>
        <v>26.5</v>
      </c>
      <c r="O42" s="21">
        <f>LOOKUP(2018,CPI!$A:$A,CPI!$B:$B)</f>
        <v>251.107</v>
      </c>
      <c r="P42" s="23" t="e">
        <f t="shared" si="2"/>
        <v>#REF!</v>
      </c>
      <c r="Q42" s="23">
        <f t="shared" si="3"/>
        <v>0</v>
      </c>
      <c r="R42" s="23">
        <f t="shared" si="4"/>
        <v>0</v>
      </c>
    </row>
    <row r="43" spans="1:18">
      <c r="A43" s="20" t="e">
        <f>PretaxMinimumWage!#REF!</f>
        <v>#REF!</v>
      </c>
      <c r="B43" s="14">
        <v>1953</v>
      </c>
      <c r="C43">
        <v>1</v>
      </c>
      <c r="D43" s="21">
        <f>LOOKUP(B43,CPI!$A:$A,CPI!$B:$B)</f>
        <v>26.7</v>
      </c>
      <c r="E43" s="21">
        <f>LOOKUP(2018,CPI!$A:$A,CPI!$B:$B)</f>
        <v>251.107</v>
      </c>
      <c r="F43" s="22">
        <v>0</v>
      </c>
      <c r="G43" s="14">
        <v>1953</v>
      </c>
      <c r="H43">
        <v>1</v>
      </c>
      <c r="I43" s="21">
        <f>LOOKUP($B43,CPI!$A:$A,CPI!$B:$B)</f>
        <v>26.7</v>
      </c>
      <c r="J43" s="21">
        <f>LOOKUP(2018,CPI!$A:$A,CPI!$B:$B)</f>
        <v>251.107</v>
      </c>
      <c r="L43" s="14">
        <v>1953</v>
      </c>
      <c r="M43">
        <v>1</v>
      </c>
      <c r="N43" s="21">
        <f>LOOKUP($B43,CPI!$A:$A,CPI!$B:$B)</f>
        <v>26.7</v>
      </c>
      <c r="O43" s="21">
        <f>LOOKUP(2018,CPI!$A:$A,CPI!$B:$B)</f>
        <v>251.107</v>
      </c>
      <c r="P43" s="23" t="e">
        <f t="shared" si="2"/>
        <v>#REF!</v>
      </c>
      <c r="Q43" s="23">
        <f t="shared" si="3"/>
        <v>0</v>
      </c>
      <c r="R43" s="23">
        <f t="shared" si="4"/>
        <v>0</v>
      </c>
    </row>
    <row r="44" spans="1:18">
      <c r="A44" s="20" t="e">
        <f>PretaxMinimumWage!#REF!</f>
        <v>#REF!</v>
      </c>
      <c r="B44" s="14">
        <v>1954</v>
      </c>
      <c r="C44">
        <v>1</v>
      </c>
      <c r="D44" s="21">
        <f>LOOKUP(B44,CPI!$A:$A,CPI!$B:$B)</f>
        <v>26.9</v>
      </c>
      <c r="E44" s="21">
        <f>LOOKUP(2018,CPI!$A:$A,CPI!$B:$B)</f>
        <v>251.107</v>
      </c>
      <c r="F44" s="22">
        <v>0</v>
      </c>
      <c r="G44" s="14">
        <v>1954</v>
      </c>
      <c r="H44">
        <v>1</v>
      </c>
      <c r="I44" s="21">
        <f>LOOKUP($B44,CPI!$A:$A,CPI!$B:$B)</f>
        <v>26.9</v>
      </c>
      <c r="J44" s="21">
        <f>LOOKUP(2018,CPI!$A:$A,CPI!$B:$B)</f>
        <v>251.107</v>
      </c>
      <c r="L44" s="14">
        <v>1954</v>
      </c>
      <c r="M44">
        <v>1</v>
      </c>
      <c r="N44" s="21">
        <f>LOOKUP($B44,CPI!$A:$A,CPI!$B:$B)</f>
        <v>26.9</v>
      </c>
      <c r="O44" s="21">
        <f>LOOKUP(2018,CPI!$A:$A,CPI!$B:$B)</f>
        <v>251.107</v>
      </c>
      <c r="P44" s="23" t="e">
        <f t="shared" si="2"/>
        <v>#REF!</v>
      </c>
      <c r="Q44" s="23">
        <f t="shared" si="3"/>
        <v>0</v>
      </c>
      <c r="R44" s="23">
        <f t="shared" si="4"/>
        <v>0</v>
      </c>
    </row>
    <row r="45" spans="1:18">
      <c r="A45" s="20" t="e">
        <f>PretaxMinimumWage!#REF!</f>
        <v>#REF!</v>
      </c>
      <c r="B45" s="14">
        <v>1955</v>
      </c>
      <c r="C45">
        <v>1</v>
      </c>
      <c r="D45" s="21">
        <f>LOOKUP(B45,CPI!$A:$A,CPI!$B:$B)</f>
        <v>26.8</v>
      </c>
      <c r="E45" s="21">
        <f>LOOKUP(2018,CPI!$A:$A,CPI!$B:$B)</f>
        <v>251.107</v>
      </c>
      <c r="F45" s="22">
        <v>0</v>
      </c>
      <c r="G45" s="14">
        <v>1955</v>
      </c>
      <c r="H45">
        <v>1</v>
      </c>
      <c r="I45" s="21">
        <f>LOOKUP($B45,CPI!$A:$A,CPI!$B:$B)</f>
        <v>26.8</v>
      </c>
      <c r="J45" s="21">
        <f>LOOKUP(2018,CPI!$A:$A,CPI!$B:$B)</f>
        <v>251.107</v>
      </c>
      <c r="L45" s="14">
        <v>1955</v>
      </c>
      <c r="M45">
        <v>1</v>
      </c>
      <c r="N45" s="21">
        <f>LOOKUP($B45,CPI!$A:$A,CPI!$B:$B)</f>
        <v>26.8</v>
      </c>
      <c r="O45" s="21">
        <f>LOOKUP(2018,CPI!$A:$A,CPI!$B:$B)</f>
        <v>251.107</v>
      </c>
      <c r="P45" s="23" t="e">
        <f t="shared" si="2"/>
        <v>#REF!</v>
      </c>
      <c r="Q45" s="23">
        <f t="shared" si="3"/>
        <v>0</v>
      </c>
      <c r="R45" s="23">
        <f t="shared" si="4"/>
        <v>0</v>
      </c>
    </row>
    <row r="46" spans="1:18">
      <c r="A46" s="20" t="e">
        <f>PretaxMinimumWage!#REF!</f>
        <v>#REF!</v>
      </c>
      <c r="B46" s="14">
        <v>1956</v>
      </c>
      <c r="C46">
        <v>1</v>
      </c>
      <c r="D46" s="21">
        <f>LOOKUP(B46,CPI!$A:$A,CPI!$B:$B)</f>
        <v>27.2</v>
      </c>
      <c r="E46" s="21">
        <f>LOOKUP(2018,CPI!$A:$A,CPI!$B:$B)</f>
        <v>251.107</v>
      </c>
      <c r="F46" s="22">
        <v>0</v>
      </c>
      <c r="G46" s="14">
        <v>1956</v>
      </c>
      <c r="H46">
        <v>1</v>
      </c>
      <c r="I46" s="21">
        <f>LOOKUP($B46,CPI!$A:$A,CPI!$B:$B)</f>
        <v>27.2</v>
      </c>
      <c r="J46" s="21">
        <f>LOOKUP(2018,CPI!$A:$A,CPI!$B:$B)</f>
        <v>251.107</v>
      </c>
      <c r="L46" s="14">
        <v>1956</v>
      </c>
      <c r="M46">
        <v>1</v>
      </c>
      <c r="N46" s="21">
        <f>LOOKUP($B46,CPI!$A:$A,CPI!$B:$B)</f>
        <v>27.2</v>
      </c>
      <c r="O46" s="21">
        <f>LOOKUP(2018,CPI!$A:$A,CPI!$B:$B)</f>
        <v>251.107</v>
      </c>
      <c r="P46" s="23" t="e">
        <f t="shared" si="2"/>
        <v>#REF!</v>
      </c>
      <c r="Q46" s="23">
        <f t="shared" si="3"/>
        <v>0</v>
      </c>
      <c r="R46" s="23">
        <f t="shared" si="4"/>
        <v>0</v>
      </c>
    </row>
    <row r="47" spans="1:18">
      <c r="A47" s="20" t="e">
        <f>PretaxMinimumWage!#REF!</f>
        <v>#REF!</v>
      </c>
      <c r="B47" s="14">
        <v>1957</v>
      </c>
      <c r="C47">
        <v>1</v>
      </c>
      <c r="D47" s="21">
        <f>LOOKUP(B47,CPI!$A:$A,CPI!$B:$B)</f>
        <v>28.1</v>
      </c>
      <c r="E47" s="21">
        <f>LOOKUP(2018,CPI!$A:$A,CPI!$B:$B)</f>
        <v>251.107</v>
      </c>
      <c r="F47" s="22">
        <v>0</v>
      </c>
      <c r="G47" s="14">
        <v>1957</v>
      </c>
      <c r="H47">
        <v>1</v>
      </c>
      <c r="I47" s="21">
        <f>LOOKUP($B47,CPI!$A:$A,CPI!$B:$B)</f>
        <v>28.1</v>
      </c>
      <c r="J47" s="21">
        <f>LOOKUP(2018,CPI!$A:$A,CPI!$B:$B)</f>
        <v>251.107</v>
      </c>
      <c r="L47" s="14">
        <v>1957</v>
      </c>
      <c r="M47">
        <v>1</v>
      </c>
      <c r="N47" s="21">
        <f>LOOKUP($B47,CPI!$A:$A,CPI!$B:$B)</f>
        <v>28.1</v>
      </c>
      <c r="O47" s="21">
        <f>LOOKUP(2018,CPI!$A:$A,CPI!$B:$B)</f>
        <v>251.107</v>
      </c>
      <c r="P47" s="23" t="e">
        <f t="shared" si="2"/>
        <v>#REF!</v>
      </c>
      <c r="Q47" s="23">
        <f t="shared" si="3"/>
        <v>0</v>
      </c>
      <c r="R47" s="23">
        <f t="shared" si="4"/>
        <v>0</v>
      </c>
    </row>
    <row r="48" spans="1:18">
      <c r="A48" s="20" t="e">
        <f>PretaxMinimumWage!#REF!</f>
        <v>#REF!</v>
      </c>
      <c r="B48" s="14">
        <v>1958</v>
      </c>
      <c r="C48">
        <v>1</v>
      </c>
      <c r="D48" s="21">
        <f>LOOKUP(B48,CPI!$A:$A,CPI!$B:$B)</f>
        <v>28.9</v>
      </c>
      <c r="E48" s="21">
        <f>LOOKUP(2018,CPI!$A:$A,CPI!$B:$B)</f>
        <v>251.107</v>
      </c>
      <c r="F48" s="22">
        <v>0</v>
      </c>
      <c r="G48" s="14">
        <v>1958</v>
      </c>
      <c r="H48">
        <v>1</v>
      </c>
      <c r="I48" s="21">
        <f>LOOKUP($B48,CPI!$A:$A,CPI!$B:$B)</f>
        <v>28.9</v>
      </c>
      <c r="J48" s="21">
        <f>LOOKUP(2018,CPI!$A:$A,CPI!$B:$B)</f>
        <v>251.107</v>
      </c>
      <c r="L48" s="14">
        <v>1958</v>
      </c>
      <c r="M48">
        <v>1</v>
      </c>
      <c r="N48" s="21">
        <f>LOOKUP($B48,CPI!$A:$A,CPI!$B:$B)</f>
        <v>28.9</v>
      </c>
      <c r="O48" s="21">
        <f>LOOKUP(2018,CPI!$A:$A,CPI!$B:$B)</f>
        <v>251.107</v>
      </c>
      <c r="P48" s="23" t="e">
        <f t="shared" si="2"/>
        <v>#REF!</v>
      </c>
      <c r="Q48" s="23">
        <f t="shared" si="3"/>
        <v>0</v>
      </c>
      <c r="R48" s="23">
        <f t="shared" si="4"/>
        <v>0</v>
      </c>
    </row>
    <row r="49" spans="1:18">
      <c r="A49" s="20" t="e">
        <f>PretaxMinimumWage!#REF!</f>
        <v>#REF!</v>
      </c>
      <c r="B49" s="14">
        <v>1959</v>
      </c>
      <c r="C49">
        <v>1</v>
      </c>
      <c r="D49" s="21">
        <f>LOOKUP(B49,CPI!$A:$A,CPI!$B:$B)</f>
        <v>29.1</v>
      </c>
      <c r="E49" s="21">
        <f>LOOKUP(2018,CPI!$A:$A,CPI!$B:$B)</f>
        <v>251.107</v>
      </c>
      <c r="F49" s="22">
        <v>0</v>
      </c>
      <c r="G49" s="14">
        <v>1959</v>
      </c>
      <c r="H49">
        <v>1</v>
      </c>
      <c r="I49" s="21">
        <f>LOOKUP($B49,CPI!$A:$A,CPI!$B:$B)</f>
        <v>29.1</v>
      </c>
      <c r="J49" s="21">
        <f>LOOKUP(2018,CPI!$A:$A,CPI!$B:$B)</f>
        <v>251.107</v>
      </c>
      <c r="L49" s="14">
        <v>1959</v>
      </c>
      <c r="M49">
        <v>1</v>
      </c>
      <c r="N49" s="21">
        <f>LOOKUP($B49,CPI!$A:$A,CPI!$B:$B)</f>
        <v>29.1</v>
      </c>
      <c r="O49" s="21">
        <f>LOOKUP(2018,CPI!$A:$A,CPI!$B:$B)</f>
        <v>251.107</v>
      </c>
      <c r="P49" s="23" t="e">
        <f t="shared" si="2"/>
        <v>#REF!</v>
      </c>
      <c r="Q49" s="23">
        <f t="shared" si="3"/>
        <v>0</v>
      </c>
      <c r="R49" s="23">
        <f t="shared" si="4"/>
        <v>0</v>
      </c>
    </row>
    <row r="50" spans="1:18">
      <c r="A50" s="20" t="e">
        <f>PretaxMinimumWage!#REF!</f>
        <v>#REF!</v>
      </c>
      <c r="B50" s="14">
        <v>1960</v>
      </c>
      <c r="C50">
        <f>'Exchange rate'!$B1</f>
        <v>1</v>
      </c>
      <c r="D50" s="21">
        <f>LOOKUP(B50,CPI!$A:$A,CPI!$B:$B)</f>
        <v>29.6</v>
      </c>
      <c r="E50" s="21">
        <f>LOOKUP(2018,CPI!$A:$A,CPI!$B:$B)</f>
        <v>251.107</v>
      </c>
      <c r="F50" s="22">
        <v>0</v>
      </c>
      <c r="G50" s="14">
        <v>1960</v>
      </c>
      <c r="H50">
        <f>'Exchange rate'!$B1</f>
        <v>1</v>
      </c>
      <c r="I50" s="21">
        <f>LOOKUP($B50,CPI!$A:$A,CPI!$B:$B)</f>
        <v>29.6</v>
      </c>
      <c r="J50" s="21">
        <f>LOOKUP(2018,CPI!$A:$A,CPI!$B:$B)</f>
        <v>251.107</v>
      </c>
      <c r="L50" s="14">
        <v>1960</v>
      </c>
      <c r="M50">
        <f>'Exchange rate'!$B1</f>
        <v>1</v>
      </c>
      <c r="N50" s="21">
        <f>LOOKUP($B50,CPI!$A:$A,CPI!$B:$B)</f>
        <v>29.6</v>
      </c>
      <c r="O50" s="21">
        <f>LOOKUP(2018,CPI!$A:$A,CPI!$B:$B)</f>
        <v>251.107</v>
      </c>
      <c r="P50" s="23" t="e">
        <f t="shared" si="2"/>
        <v>#REF!</v>
      </c>
      <c r="Q50" s="23">
        <f t="shared" si="3"/>
        <v>0</v>
      </c>
      <c r="R50" s="23">
        <f t="shared" si="4"/>
        <v>0</v>
      </c>
    </row>
    <row r="51" spans="1:18">
      <c r="A51" s="20" t="e">
        <f>PretaxMinimumWage!#REF!</f>
        <v>#REF!</v>
      </c>
      <c r="B51" s="14">
        <v>1961</v>
      </c>
      <c r="C51">
        <f>'Exchange rate'!B2</f>
        <v>1</v>
      </c>
      <c r="D51" s="21">
        <f>LOOKUP(B51,CPI!$A:$A,CPI!$B:$B)</f>
        <v>29.9</v>
      </c>
      <c r="E51" s="21">
        <f>LOOKUP(2018,CPI!$A:$A,CPI!$B:$B)</f>
        <v>251.107</v>
      </c>
      <c r="F51" s="22">
        <v>0</v>
      </c>
      <c r="G51" s="14">
        <v>1961</v>
      </c>
      <c r="H51">
        <f>'Exchange rate'!$B2</f>
        <v>1</v>
      </c>
      <c r="I51" s="21">
        <f>LOOKUP($B51,CPI!$A:$A,CPI!$B:$B)</f>
        <v>29.9</v>
      </c>
      <c r="J51" s="21">
        <f>LOOKUP(2018,CPI!$A:$A,CPI!$B:$B)</f>
        <v>251.107</v>
      </c>
      <c r="L51" s="14">
        <v>1961</v>
      </c>
      <c r="M51">
        <f>'Exchange rate'!$B2</f>
        <v>1</v>
      </c>
      <c r="N51" s="21">
        <f>LOOKUP($B51,CPI!$A:$A,CPI!$B:$B)</f>
        <v>29.9</v>
      </c>
      <c r="O51" s="21">
        <f>LOOKUP(2018,CPI!$A:$A,CPI!$B:$B)</f>
        <v>251.107</v>
      </c>
      <c r="P51" s="23" t="e">
        <f t="shared" si="2"/>
        <v>#REF!</v>
      </c>
      <c r="Q51" s="23">
        <f t="shared" si="3"/>
        <v>0</v>
      </c>
      <c r="R51" s="23">
        <f t="shared" si="4"/>
        <v>0</v>
      </c>
    </row>
    <row r="52" spans="1:18">
      <c r="A52" s="20" t="e">
        <f>PretaxMinimumWage!#REF!</f>
        <v>#REF!</v>
      </c>
      <c r="B52" s="14">
        <v>1962</v>
      </c>
      <c r="C52">
        <f>'Exchange rate'!B3</f>
        <v>1</v>
      </c>
      <c r="D52" s="21">
        <f>LOOKUP(B52,CPI!$A:$A,CPI!$B:$B)</f>
        <v>30.2</v>
      </c>
      <c r="E52" s="21">
        <f>LOOKUP(2018,CPI!$A:$A,CPI!$B:$B)</f>
        <v>251.107</v>
      </c>
      <c r="F52" s="22">
        <v>0</v>
      </c>
      <c r="G52" s="14">
        <v>1962</v>
      </c>
      <c r="H52">
        <f>'Exchange rate'!$B3</f>
        <v>1</v>
      </c>
      <c r="I52" s="21">
        <f>LOOKUP($B52,CPI!$A:$A,CPI!$B:$B)</f>
        <v>30.2</v>
      </c>
      <c r="J52" s="21">
        <f>LOOKUP(2018,CPI!$A:$A,CPI!$B:$B)</f>
        <v>251.107</v>
      </c>
      <c r="L52" s="14">
        <v>1962</v>
      </c>
      <c r="M52">
        <f>'Exchange rate'!$B3</f>
        <v>1</v>
      </c>
      <c r="N52" s="21">
        <f>LOOKUP($B52,CPI!$A:$A,CPI!$B:$B)</f>
        <v>30.2</v>
      </c>
      <c r="O52" s="21">
        <f>LOOKUP(2018,CPI!$A:$A,CPI!$B:$B)</f>
        <v>251.107</v>
      </c>
      <c r="P52" s="23" t="e">
        <f t="shared" si="2"/>
        <v>#REF!</v>
      </c>
      <c r="Q52" s="23">
        <f t="shared" si="3"/>
        <v>0</v>
      </c>
      <c r="R52" s="23">
        <f t="shared" si="4"/>
        <v>0</v>
      </c>
    </row>
    <row r="53" spans="1:18">
      <c r="A53" s="20" t="e">
        <f>PretaxMinimumWage!#REF!</f>
        <v>#REF!</v>
      </c>
      <c r="B53" s="14">
        <v>1963</v>
      </c>
      <c r="C53">
        <f>'Exchange rate'!B4</f>
        <v>1</v>
      </c>
      <c r="D53" s="21">
        <f>LOOKUP(B53,CPI!$A:$A,CPI!$B:$B)</f>
        <v>30.6</v>
      </c>
      <c r="E53" s="21">
        <f>LOOKUP(2018,CPI!$A:$A,CPI!$B:$B)</f>
        <v>251.107</v>
      </c>
      <c r="F53" s="22">
        <v>0</v>
      </c>
      <c r="G53" s="14">
        <v>1963</v>
      </c>
      <c r="H53">
        <f>'Exchange rate'!$B4</f>
        <v>1</v>
      </c>
      <c r="I53" s="21">
        <f>LOOKUP($B53,CPI!$A:$A,CPI!$B:$B)</f>
        <v>30.6</v>
      </c>
      <c r="J53" s="21">
        <f>LOOKUP(2018,CPI!$A:$A,CPI!$B:$B)</f>
        <v>251.107</v>
      </c>
      <c r="L53" s="14">
        <v>1963</v>
      </c>
      <c r="M53">
        <f>'Exchange rate'!$B4</f>
        <v>1</v>
      </c>
      <c r="N53" s="21">
        <f>LOOKUP($B53,CPI!$A:$A,CPI!$B:$B)</f>
        <v>30.6</v>
      </c>
      <c r="O53" s="21">
        <f>LOOKUP(2018,CPI!$A:$A,CPI!$B:$B)</f>
        <v>251.107</v>
      </c>
      <c r="P53" s="23" t="e">
        <f t="shared" si="2"/>
        <v>#REF!</v>
      </c>
      <c r="Q53" s="23">
        <f t="shared" si="3"/>
        <v>0</v>
      </c>
      <c r="R53" s="23">
        <f t="shared" si="4"/>
        <v>0</v>
      </c>
    </row>
    <row r="54" spans="1:18">
      <c r="A54" s="20" t="e">
        <f>PretaxMinimumWage!#REF!</f>
        <v>#REF!</v>
      </c>
      <c r="B54" s="14">
        <v>1964</v>
      </c>
      <c r="C54">
        <f>'Exchange rate'!B5</f>
        <v>1</v>
      </c>
      <c r="D54" s="21">
        <f>LOOKUP(B54,CPI!$A:$A,CPI!$B:$B)</f>
        <v>31</v>
      </c>
      <c r="E54" s="21">
        <f>LOOKUP(2018,CPI!$A:$A,CPI!$B:$B)</f>
        <v>251.107</v>
      </c>
      <c r="F54" s="22">
        <v>0</v>
      </c>
      <c r="G54" s="14">
        <v>1964</v>
      </c>
      <c r="H54">
        <f>'Exchange rate'!$B5</f>
        <v>1</v>
      </c>
      <c r="I54" s="21">
        <f>LOOKUP($B54,CPI!$A:$A,CPI!$B:$B)</f>
        <v>31</v>
      </c>
      <c r="J54" s="21">
        <f>LOOKUP(2018,CPI!$A:$A,CPI!$B:$B)</f>
        <v>251.107</v>
      </c>
      <c r="L54" s="14">
        <v>1964</v>
      </c>
      <c r="M54">
        <f>'Exchange rate'!$B5</f>
        <v>1</v>
      </c>
      <c r="N54" s="21">
        <f>LOOKUP($B54,CPI!$A:$A,CPI!$B:$B)</f>
        <v>31</v>
      </c>
      <c r="O54" s="21">
        <f>LOOKUP(2018,CPI!$A:$A,CPI!$B:$B)</f>
        <v>251.107</v>
      </c>
      <c r="P54" s="23" t="e">
        <f t="shared" si="2"/>
        <v>#REF!</v>
      </c>
      <c r="Q54" s="23">
        <f t="shared" si="3"/>
        <v>0</v>
      </c>
      <c r="R54" s="23">
        <f t="shared" si="4"/>
        <v>0</v>
      </c>
    </row>
    <row r="55" spans="1:18">
      <c r="A55" s="20" t="e">
        <f>PretaxMinimumWage!#REF!</f>
        <v>#REF!</v>
      </c>
      <c r="B55" s="14">
        <v>1965</v>
      </c>
      <c r="C55">
        <f>'Exchange rate'!B6</f>
        <v>1</v>
      </c>
      <c r="D55" s="21">
        <f>LOOKUP(B55,CPI!$A:$A,CPI!$B:$B)</f>
        <v>31.5</v>
      </c>
      <c r="E55" s="21">
        <f>LOOKUP(2018,CPI!$A:$A,CPI!$B:$B)</f>
        <v>251.107</v>
      </c>
      <c r="F55" s="22">
        <v>0</v>
      </c>
      <c r="G55" s="14">
        <v>1965</v>
      </c>
      <c r="H55">
        <f>'Exchange rate'!$B6</f>
        <v>1</v>
      </c>
      <c r="I55" s="21">
        <f>LOOKUP($B55,CPI!$A:$A,CPI!$B:$B)</f>
        <v>31.5</v>
      </c>
      <c r="J55" s="21">
        <f>LOOKUP(2018,CPI!$A:$A,CPI!$B:$B)</f>
        <v>251.107</v>
      </c>
      <c r="L55" s="14">
        <v>1965</v>
      </c>
      <c r="M55">
        <f>'Exchange rate'!$B6</f>
        <v>1</v>
      </c>
      <c r="N55" s="21">
        <f>LOOKUP($B55,CPI!$A:$A,CPI!$B:$B)</f>
        <v>31.5</v>
      </c>
      <c r="O55" s="21">
        <f>LOOKUP(2018,CPI!$A:$A,CPI!$B:$B)</f>
        <v>251.107</v>
      </c>
      <c r="P55" s="23" t="e">
        <f t="shared" si="2"/>
        <v>#REF!</v>
      </c>
      <c r="Q55" s="23">
        <f t="shared" si="3"/>
        <v>0</v>
      </c>
      <c r="R55" s="23">
        <f t="shared" si="4"/>
        <v>0</v>
      </c>
    </row>
    <row r="56" spans="1:18">
      <c r="A56" s="20" t="e">
        <f>PretaxMinimumWage!#REF!</f>
        <v>#REF!</v>
      </c>
      <c r="B56" s="14">
        <v>1966</v>
      </c>
      <c r="C56">
        <f>'Exchange rate'!B7</f>
        <v>1</v>
      </c>
      <c r="D56" s="21">
        <f>LOOKUP(B56,CPI!$A:$A,CPI!$B:$B)</f>
        <v>32.4</v>
      </c>
      <c r="E56" s="21">
        <f>LOOKUP(2018,CPI!$A:$A,CPI!$B:$B)</f>
        <v>251.107</v>
      </c>
      <c r="F56" s="22">
        <v>0</v>
      </c>
      <c r="G56" s="14">
        <v>1966</v>
      </c>
      <c r="H56">
        <f>'Exchange rate'!$B7</f>
        <v>1</v>
      </c>
      <c r="I56" s="21">
        <f>LOOKUP($B56,CPI!$A:$A,CPI!$B:$B)</f>
        <v>32.4</v>
      </c>
      <c r="J56" s="21">
        <f>LOOKUP(2018,CPI!$A:$A,CPI!$B:$B)</f>
        <v>251.107</v>
      </c>
      <c r="L56" s="14">
        <v>1966</v>
      </c>
      <c r="M56">
        <f>'Exchange rate'!$B7</f>
        <v>1</v>
      </c>
      <c r="N56" s="21">
        <f>LOOKUP($B56,CPI!$A:$A,CPI!$B:$B)</f>
        <v>32.4</v>
      </c>
      <c r="O56" s="21">
        <f>LOOKUP(2018,CPI!$A:$A,CPI!$B:$B)</f>
        <v>251.107</v>
      </c>
      <c r="P56" s="23" t="e">
        <f t="shared" si="2"/>
        <v>#REF!</v>
      </c>
      <c r="Q56" s="23">
        <f t="shared" si="3"/>
        <v>0</v>
      </c>
      <c r="R56" s="23">
        <f t="shared" si="4"/>
        <v>0</v>
      </c>
    </row>
    <row r="57" spans="1:18">
      <c r="A57" s="20" t="e">
        <f>PretaxMinimumWage!#REF!</f>
        <v>#REF!</v>
      </c>
      <c r="B57" s="14">
        <v>1967</v>
      </c>
      <c r="C57">
        <f>'Exchange rate'!B8</f>
        <v>1</v>
      </c>
      <c r="D57" s="21">
        <f>LOOKUP(B57,CPI!$A:$A,CPI!$B:$B)</f>
        <v>33.4</v>
      </c>
      <c r="E57" s="21">
        <f>LOOKUP(2018,CPI!$A:$A,CPI!$B:$B)</f>
        <v>251.107</v>
      </c>
      <c r="F57" s="22">
        <v>0</v>
      </c>
      <c r="G57" s="14">
        <v>1967</v>
      </c>
      <c r="H57">
        <f>'Exchange rate'!$B8</f>
        <v>1</v>
      </c>
      <c r="I57" s="21">
        <f>LOOKUP($B57,CPI!$A:$A,CPI!$B:$B)</f>
        <v>33.4</v>
      </c>
      <c r="J57" s="21">
        <f>LOOKUP(2018,CPI!$A:$A,CPI!$B:$B)</f>
        <v>251.107</v>
      </c>
      <c r="L57" s="14">
        <v>1967</v>
      </c>
      <c r="M57">
        <f>'Exchange rate'!$B8</f>
        <v>1</v>
      </c>
      <c r="N57" s="21">
        <f>LOOKUP($B57,CPI!$A:$A,CPI!$B:$B)</f>
        <v>33.4</v>
      </c>
      <c r="O57" s="21">
        <f>LOOKUP(2018,CPI!$A:$A,CPI!$B:$B)</f>
        <v>251.107</v>
      </c>
      <c r="P57" s="23" t="e">
        <f t="shared" si="2"/>
        <v>#REF!</v>
      </c>
      <c r="Q57" s="23">
        <f t="shared" si="3"/>
        <v>0</v>
      </c>
      <c r="R57" s="23">
        <f t="shared" si="4"/>
        <v>0</v>
      </c>
    </row>
    <row r="58" spans="1:18">
      <c r="A58" s="20" t="e">
        <f>PretaxMinimumWage!#REF!</f>
        <v>#REF!</v>
      </c>
      <c r="B58" s="14">
        <v>1968</v>
      </c>
      <c r="C58">
        <f>'Exchange rate'!B9</f>
        <v>1</v>
      </c>
      <c r="D58" s="21">
        <f>LOOKUP(B58,CPI!$A:$A,CPI!$B:$B)</f>
        <v>34.799999999999997</v>
      </c>
      <c r="E58" s="21">
        <f>LOOKUP(2018,CPI!$A:$A,CPI!$B:$B)</f>
        <v>251.107</v>
      </c>
      <c r="F58" s="22">
        <v>0</v>
      </c>
      <c r="G58" s="14">
        <v>1968</v>
      </c>
      <c r="H58">
        <f>'Exchange rate'!$B9</f>
        <v>1</v>
      </c>
      <c r="I58" s="21">
        <f>LOOKUP($B58,CPI!$A:$A,CPI!$B:$B)</f>
        <v>34.799999999999997</v>
      </c>
      <c r="J58" s="21">
        <f>LOOKUP(2018,CPI!$A:$A,CPI!$B:$B)</f>
        <v>251.107</v>
      </c>
      <c r="L58" s="14">
        <v>1968</v>
      </c>
      <c r="M58">
        <f>'Exchange rate'!$B9</f>
        <v>1</v>
      </c>
      <c r="N58" s="21">
        <f>LOOKUP($B58,CPI!$A:$A,CPI!$B:$B)</f>
        <v>34.799999999999997</v>
      </c>
      <c r="O58" s="21">
        <f>LOOKUP(2018,CPI!$A:$A,CPI!$B:$B)</f>
        <v>251.107</v>
      </c>
      <c r="P58" s="23" t="e">
        <f t="shared" si="2"/>
        <v>#REF!</v>
      </c>
      <c r="Q58" s="23">
        <f t="shared" si="3"/>
        <v>0</v>
      </c>
      <c r="R58" s="23">
        <f t="shared" si="4"/>
        <v>0</v>
      </c>
    </row>
    <row r="59" spans="1:18">
      <c r="A59" s="20" t="e">
        <f>PretaxMinimumWage!#REF!</f>
        <v>#REF!</v>
      </c>
      <c r="B59" s="14">
        <v>1969</v>
      </c>
      <c r="C59">
        <f>'Exchange rate'!B10</f>
        <v>1</v>
      </c>
      <c r="D59" s="21">
        <f>LOOKUP(B59,CPI!$A:$A,CPI!$B:$B)</f>
        <v>36.700000000000003</v>
      </c>
      <c r="E59" s="21">
        <f>LOOKUP(2018,CPI!$A:$A,CPI!$B:$B)</f>
        <v>251.107</v>
      </c>
      <c r="F59" s="22">
        <v>0</v>
      </c>
      <c r="G59" s="14">
        <v>1969</v>
      </c>
      <c r="H59">
        <f>'Exchange rate'!$B10</f>
        <v>1</v>
      </c>
      <c r="I59" s="21">
        <f>LOOKUP($B59,CPI!$A:$A,CPI!$B:$B)</f>
        <v>36.700000000000003</v>
      </c>
      <c r="J59" s="21">
        <f>LOOKUP(2018,CPI!$A:$A,CPI!$B:$B)</f>
        <v>251.107</v>
      </c>
      <c r="L59" s="14">
        <v>1969</v>
      </c>
      <c r="M59">
        <f>'Exchange rate'!$B10</f>
        <v>1</v>
      </c>
      <c r="N59" s="21">
        <f>LOOKUP($B59,CPI!$A:$A,CPI!$B:$B)</f>
        <v>36.700000000000003</v>
      </c>
      <c r="O59" s="21">
        <f>LOOKUP(2018,CPI!$A:$A,CPI!$B:$B)</f>
        <v>251.107</v>
      </c>
      <c r="P59" s="23" t="e">
        <f t="shared" si="2"/>
        <v>#REF!</v>
      </c>
      <c r="Q59" s="23">
        <f t="shared" si="3"/>
        <v>0</v>
      </c>
      <c r="R59" s="23">
        <f t="shared" si="4"/>
        <v>0</v>
      </c>
    </row>
    <row r="60" spans="1:18">
      <c r="A60" s="20" t="e">
        <f>PretaxMinimumWage!#REF!</f>
        <v>#REF!</v>
      </c>
      <c r="B60" s="14">
        <v>1970</v>
      </c>
      <c r="C60">
        <f>'Exchange rate'!B11</f>
        <v>1</v>
      </c>
      <c r="D60" s="21">
        <f>LOOKUP(B60,CPI!$A:$A,CPI!$B:$B)</f>
        <v>38.799999999999997</v>
      </c>
      <c r="E60" s="21">
        <f>LOOKUP(2018,CPI!$A:$A,CPI!$B:$B)</f>
        <v>251.107</v>
      </c>
      <c r="F60" s="22">
        <v>0</v>
      </c>
      <c r="G60" s="14">
        <v>1970</v>
      </c>
      <c r="H60">
        <f>'Exchange rate'!$B11</f>
        <v>1</v>
      </c>
      <c r="I60" s="21">
        <f>LOOKUP($B60,CPI!$A:$A,CPI!$B:$B)</f>
        <v>38.799999999999997</v>
      </c>
      <c r="J60" s="21">
        <f>LOOKUP(2018,CPI!$A:$A,CPI!$B:$B)</f>
        <v>251.107</v>
      </c>
      <c r="L60" s="14">
        <v>1970</v>
      </c>
      <c r="M60">
        <f>'Exchange rate'!$B11</f>
        <v>1</v>
      </c>
      <c r="N60" s="21">
        <f>LOOKUP($B60,CPI!$A:$A,CPI!$B:$B)</f>
        <v>38.799999999999997</v>
      </c>
      <c r="O60" s="21">
        <f>LOOKUP(2018,CPI!$A:$A,CPI!$B:$B)</f>
        <v>251.107</v>
      </c>
      <c r="P60" s="23" t="e">
        <f t="shared" si="2"/>
        <v>#REF!</v>
      </c>
      <c r="Q60" s="23">
        <f t="shared" si="3"/>
        <v>0</v>
      </c>
      <c r="R60" s="23">
        <f t="shared" si="4"/>
        <v>0</v>
      </c>
    </row>
    <row r="61" spans="1:18">
      <c r="A61" s="20" t="e">
        <f>PretaxMinimumWage!#REF!</f>
        <v>#REF!</v>
      </c>
      <c r="B61" s="14">
        <v>1971</v>
      </c>
      <c r="C61">
        <f>'Exchange rate'!B12</f>
        <v>1</v>
      </c>
      <c r="D61" s="21">
        <f>LOOKUP(B61,CPI!$A:$A,CPI!$B:$B)</f>
        <v>40.5</v>
      </c>
      <c r="E61" s="21">
        <f>LOOKUP(2018,CPI!$A:$A,CPI!$B:$B)</f>
        <v>251.107</v>
      </c>
      <c r="F61" s="22">
        <v>0</v>
      </c>
      <c r="G61" s="14">
        <v>1971</v>
      </c>
      <c r="H61">
        <f>'Exchange rate'!$B12</f>
        <v>1</v>
      </c>
      <c r="I61" s="21">
        <f>LOOKUP($B61,CPI!$A:$A,CPI!$B:$B)</f>
        <v>40.5</v>
      </c>
      <c r="J61" s="21">
        <f>LOOKUP(2018,CPI!$A:$A,CPI!$B:$B)</f>
        <v>251.107</v>
      </c>
      <c r="L61" s="14">
        <v>1971</v>
      </c>
      <c r="M61">
        <f>'Exchange rate'!$B12</f>
        <v>1</v>
      </c>
      <c r="N61" s="21">
        <f>LOOKUP($B61,CPI!$A:$A,CPI!$B:$B)</f>
        <v>40.5</v>
      </c>
      <c r="O61" s="21">
        <f>LOOKUP(2018,CPI!$A:$A,CPI!$B:$B)</f>
        <v>251.107</v>
      </c>
      <c r="P61" s="23" t="e">
        <f t="shared" si="2"/>
        <v>#REF!</v>
      </c>
      <c r="Q61" s="23">
        <f t="shared" si="3"/>
        <v>0</v>
      </c>
      <c r="R61" s="23">
        <f t="shared" si="4"/>
        <v>0</v>
      </c>
    </row>
    <row r="62" spans="1:18">
      <c r="A62" s="20" t="e">
        <f>PretaxMinimumWage!#REF!</f>
        <v>#REF!</v>
      </c>
      <c r="B62" s="14">
        <v>1972</v>
      </c>
      <c r="C62">
        <f>'Exchange rate'!B13</f>
        <v>1</v>
      </c>
      <c r="D62" s="21">
        <f>LOOKUP(B62,CPI!$A:$A,CPI!$B:$B)</f>
        <v>41.8</v>
      </c>
      <c r="E62" s="21">
        <f>LOOKUP(2018,CPI!$A:$A,CPI!$B:$B)</f>
        <v>251.107</v>
      </c>
      <c r="F62" s="22">
        <v>0</v>
      </c>
      <c r="G62" s="14">
        <v>1972</v>
      </c>
      <c r="H62">
        <f>'Exchange rate'!$B13</f>
        <v>1</v>
      </c>
      <c r="I62" s="21">
        <f>LOOKUP($B62,CPI!$A:$A,CPI!$B:$B)</f>
        <v>41.8</v>
      </c>
      <c r="J62" s="21">
        <f>LOOKUP(2018,CPI!$A:$A,CPI!$B:$B)</f>
        <v>251.107</v>
      </c>
      <c r="L62" s="14">
        <v>1972</v>
      </c>
      <c r="M62">
        <f>'Exchange rate'!$B13</f>
        <v>1</v>
      </c>
      <c r="N62" s="21">
        <f>LOOKUP($B62,CPI!$A:$A,CPI!$B:$B)</f>
        <v>41.8</v>
      </c>
      <c r="O62" s="21">
        <f>LOOKUP(2018,CPI!$A:$A,CPI!$B:$B)</f>
        <v>251.107</v>
      </c>
      <c r="P62" s="23" t="e">
        <f t="shared" si="2"/>
        <v>#REF!</v>
      </c>
      <c r="Q62" s="23">
        <f t="shared" si="3"/>
        <v>0</v>
      </c>
      <c r="R62" s="23">
        <f t="shared" si="4"/>
        <v>0</v>
      </c>
    </row>
    <row r="63" spans="1:18">
      <c r="A63" s="20" t="e">
        <f>PretaxMinimumWage!#REF!</f>
        <v>#REF!</v>
      </c>
      <c r="B63" s="14">
        <v>1973</v>
      </c>
      <c r="C63">
        <f>'Exchange rate'!B14</f>
        <v>1</v>
      </c>
      <c r="D63" s="21">
        <f>LOOKUP(B63,CPI!$A:$A,CPI!$B:$B)</f>
        <v>44.4</v>
      </c>
      <c r="E63" s="21">
        <f>LOOKUP(2018,CPI!$A:$A,CPI!$B:$B)</f>
        <v>251.107</v>
      </c>
      <c r="F63" s="22">
        <v>0</v>
      </c>
      <c r="G63" s="14">
        <v>1973</v>
      </c>
      <c r="H63">
        <f>'Exchange rate'!$B14</f>
        <v>1</v>
      </c>
      <c r="I63" s="21">
        <f>LOOKUP($B63,CPI!$A:$A,CPI!$B:$B)</f>
        <v>44.4</v>
      </c>
      <c r="J63" s="21">
        <f>LOOKUP(2018,CPI!$A:$A,CPI!$B:$B)</f>
        <v>251.107</v>
      </c>
      <c r="L63" s="14">
        <v>1973</v>
      </c>
      <c r="M63">
        <f>'Exchange rate'!$B14</f>
        <v>1</v>
      </c>
      <c r="N63" s="21">
        <f>LOOKUP($B63,CPI!$A:$A,CPI!$B:$B)</f>
        <v>44.4</v>
      </c>
      <c r="O63" s="21">
        <f>LOOKUP(2018,CPI!$A:$A,CPI!$B:$B)</f>
        <v>251.107</v>
      </c>
      <c r="P63" s="23" t="e">
        <f t="shared" si="2"/>
        <v>#REF!</v>
      </c>
      <c r="Q63" s="23">
        <f t="shared" si="3"/>
        <v>0</v>
      </c>
      <c r="R63" s="23">
        <f t="shared" si="4"/>
        <v>0</v>
      </c>
    </row>
    <row r="64" spans="1:18">
      <c r="A64" s="20" t="e">
        <f>PretaxMinimumWage!#REF!</f>
        <v>#REF!</v>
      </c>
      <c r="B64" s="14">
        <v>1974</v>
      </c>
      <c r="C64">
        <f>'Exchange rate'!B15</f>
        <v>1</v>
      </c>
      <c r="D64" s="21">
        <f>LOOKUP(B64,CPI!$A:$A,CPI!$B:$B)</f>
        <v>49.3</v>
      </c>
      <c r="E64" s="21">
        <f>LOOKUP(2018,CPI!$A:$A,CPI!$B:$B)</f>
        <v>251.107</v>
      </c>
      <c r="F64" s="22">
        <v>0</v>
      </c>
      <c r="G64" s="14">
        <v>1974</v>
      </c>
      <c r="H64">
        <f>'Exchange rate'!$B15</f>
        <v>1</v>
      </c>
      <c r="I64" s="21">
        <f>LOOKUP($B64,CPI!$A:$A,CPI!$B:$B)</f>
        <v>49.3</v>
      </c>
      <c r="J64" s="21">
        <f>LOOKUP(2018,CPI!$A:$A,CPI!$B:$B)</f>
        <v>251.107</v>
      </c>
      <c r="L64" s="14">
        <v>1974</v>
      </c>
      <c r="M64">
        <f>'Exchange rate'!$B15</f>
        <v>1</v>
      </c>
      <c r="N64" s="21">
        <f>LOOKUP($B64,CPI!$A:$A,CPI!$B:$B)</f>
        <v>49.3</v>
      </c>
      <c r="O64" s="21">
        <f>LOOKUP(2018,CPI!$A:$A,CPI!$B:$B)</f>
        <v>251.107</v>
      </c>
      <c r="P64" s="23" t="e">
        <f t="shared" si="2"/>
        <v>#REF!</v>
      </c>
      <c r="Q64" s="23">
        <f t="shared" si="3"/>
        <v>0</v>
      </c>
      <c r="R64" s="23">
        <f t="shared" si="4"/>
        <v>0</v>
      </c>
    </row>
    <row r="65" spans="1:18">
      <c r="A65" s="20" t="e">
        <f>PretaxMinimumWage!#REF!</f>
        <v>#REF!</v>
      </c>
      <c r="B65" s="14">
        <v>1975</v>
      </c>
      <c r="C65">
        <f>'Exchange rate'!B16</f>
        <v>1</v>
      </c>
      <c r="D65" s="21">
        <f>LOOKUP(B65,CPI!$A:$A,CPI!$B:$B)</f>
        <v>53.8</v>
      </c>
      <c r="E65" s="21">
        <f>LOOKUP(2018,CPI!$A:$A,CPI!$B:$B)</f>
        <v>251.107</v>
      </c>
      <c r="F65" s="22">
        <v>0</v>
      </c>
      <c r="G65" s="14">
        <v>1975</v>
      </c>
      <c r="H65">
        <f>'Exchange rate'!$B16</f>
        <v>1</v>
      </c>
      <c r="I65" s="21">
        <f>LOOKUP($B65,CPI!$A:$A,CPI!$B:$B)</f>
        <v>53.8</v>
      </c>
      <c r="J65" s="21">
        <f>LOOKUP(2018,CPI!$A:$A,CPI!$B:$B)</f>
        <v>251.107</v>
      </c>
      <c r="L65" s="14">
        <v>1975</v>
      </c>
      <c r="M65">
        <f>'Exchange rate'!$B16</f>
        <v>1</v>
      </c>
      <c r="N65" s="21">
        <f>LOOKUP($B65,CPI!$A:$A,CPI!$B:$B)</f>
        <v>53.8</v>
      </c>
      <c r="O65" s="21">
        <f>LOOKUP(2018,CPI!$A:$A,CPI!$B:$B)</f>
        <v>251.107</v>
      </c>
      <c r="P65" s="23" t="e">
        <f t="shared" si="2"/>
        <v>#REF!</v>
      </c>
      <c r="Q65" s="23">
        <f t="shared" si="3"/>
        <v>0</v>
      </c>
      <c r="R65" s="23">
        <f t="shared" si="4"/>
        <v>0</v>
      </c>
    </row>
    <row r="66" spans="1:18">
      <c r="A66" s="20" t="e">
        <f>PretaxMinimumWage!#REF!</f>
        <v>#REF!</v>
      </c>
      <c r="B66" s="14">
        <v>1976</v>
      </c>
      <c r="C66">
        <f>'Exchange rate'!B17</f>
        <v>1</v>
      </c>
      <c r="D66" s="21">
        <f>LOOKUP(B66,CPI!$A:$A,CPI!$B:$B)</f>
        <v>56.9</v>
      </c>
      <c r="E66" s="21">
        <f>LOOKUP(2018,CPI!$A:$A,CPI!$B:$B)</f>
        <v>251.107</v>
      </c>
      <c r="F66" s="22">
        <v>0</v>
      </c>
      <c r="G66" s="14">
        <v>1976</v>
      </c>
      <c r="H66">
        <f>'Exchange rate'!$B17</f>
        <v>1</v>
      </c>
      <c r="I66" s="21">
        <f>LOOKUP($B66,CPI!$A:$A,CPI!$B:$B)</f>
        <v>56.9</v>
      </c>
      <c r="J66" s="21">
        <f>LOOKUP(2018,CPI!$A:$A,CPI!$B:$B)</f>
        <v>251.107</v>
      </c>
      <c r="L66" s="14">
        <v>1976</v>
      </c>
      <c r="M66">
        <f>'Exchange rate'!$B17</f>
        <v>1</v>
      </c>
      <c r="N66" s="21">
        <f>LOOKUP($B66,CPI!$A:$A,CPI!$B:$B)</f>
        <v>56.9</v>
      </c>
      <c r="O66" s="21">
        <f>LOOKUP(2018,CPI!$A:$A,CPI!$B:$B)</f>
        <v>251.107</v>
      </c>
      <c r="P66" s="23" t="e">
        <f t="shared" si="2"/>
        <v>#REF!</v>
      </c>
      <c r="Q66" s="23">
        <f t="shared" si="3"/>
        <v>0</v>
      </c>
      <c r="R66" s="23">
        <f t="shared" si="4"/>
        <v>0</v>
      </c>
    </row>
    <row r="67" spans="1:18">
      <c r="A67" s="20" t="e">
        <f>PretaxMinimumWage!#REF!</f>
        <v>#REF!</v>
      </c>
      <c r="B67" s="14">
        <v>1977</v>
      </c>
      <c r="C67">
        <f>'Exchange rate'!B18</f>
        <v>1</v>
      </c>
      <c r="D67" s="21">
        <f>LOOKUP(B67,CPI!$A:$A,CPI!$B:$B)</f>
        <v>60.6</v>
      </c>
      <c r="E67" s="21">
        <f>LOOKUP(2018,CPI!$A:$A,CPI!$B:$B)</f>
        <v>251.107</v>
      </c>
      <c r="F67" s="22">
        <v>0</v>
      </c>
      <c r="G67" s="14">
        <v>1977</v>
      </c>
      <c r="H67">
        <f>'Exchange rate'!$B18</f>
        <v>1</v>
      </c>
      <c r="I67" s="21">
        <f>LOOKUP($B67,CPI!$A:$A,CPI!$B:$B)</f>
        <v>60.6</v>
      </c>
      <c r="J67" s="21">
        <f>LOOKUP(2018,CPI!$A:$A,CPI!$B:$B)</f>
        <v>251.107</v>
      </c>
      <c r="L67" s="14">
        <v>1977</v>
      </c>
      <c r="M67">
        <f>'Exchange rate'!$B18</f>
        <v>1</v>
      </c>
      <c r="N67" s="21">
        <f>LOOKUP($B67,CPI!$A:$A,CPI!$B:$B)</f>
        <v>60.6</v>
      </c>
      <c r="O67" s="21">
        <f>LOOKUP(2018,CPI!$A:$A,CPI!$B:$B)</f>
        <v>251.107</v>
      </c>
      <c r="P67" s="23" t="e">
        <f t="shared" si="2"/>
        <v>#REF!</v>
      </c>
      <c r="Q67" s="23">
        <f t="shared" si="3"/>
        <v>0</v>
      </c>
      <c r="R67" s="23">
        <f t="shared" si="4"/>
        <v>0</v>
      </c>
    </row>
    <row r="68" spans="1:18">
      <c r="A68" s="20" t="e">
        <f>PretaxMinimumWage!#REF!</f>
        <v>#REF!</v>
      </c>
      <c r="B68" s="14">
        <v>1978</v>
      </c>
      <c r="C68">
        <f>'Exchange rate'!B19</f>
        <v>1</v>
      </c>
      <c r="D68" s="21">
        <f>LOOKUP(B68,CPI!$A:$A,CPI!$B:$B)</f>
        <v>65.2</v>
      </c>
      <c r="E68" s="21">
        <f>LOOKUP(2018,CPI!$A:$A,CPI!$B:$B)</f>
        <v>251.107</v>
      </c>
      <c r="F68" s="22">
        <v>0</v>
      </c>
      <c r="G68" s="14">
        <v>1978</v>
      </c>
      <c r="H68">
        <f>'Exchange rate'!$B19</f>
        <v>1</v>
      </c>
      <c r="I68" s="21">
        <f>LOOKUP($B68,CPI!$A:$A,CPI!$B:$B)</f>
        <v>65.2</v>
      </c>
      <c r="J68" s="21">
        <f>LOOKUP(2018,CPI!$A:$A,CPI!$B:$B)</f>
        <v>251.107</v>
      </c>
      <c r="L68" s="14">
        <v>1978</v>
      </c>
      <c r="M68">
        <f>'Exchange rate'!$B19</f>
        <v>1</v>
      </c>
      <c r="N68" s="21">
        <f>LOOKUP($B68,CPI!$A:$A,CPI!$B:$B)</f>
        <v>65.2</v>
      </c>
      <c r="O68" s="21">
        <f>LOOKUP(2018,CPI!$A:$A,CPI!$B:$B)</f>
        <v>251.107</v>
      </c>
      <c r="P68" s="23" t="e">
        <f t="shared" ref="P68:P104" si="5">A68/C68/D68*E68</f>
        <v>#REF!</v>
      </c>
      <c r="Q68" s="23">
        <f t="shared" ref="Q68:Q104" si="6">F68/H68/I68*J68</f>
        <v>0</v>
      </c>
      <c r="R68" s="23">
        <f t="shared" ref="R68:R104" si="7">K68/M68/N68*O68</f>
        <v>0</v>
      </c>
    </row>
    <row r="69" spans="1:18">
      <c r="A69" s="20" t="e">
        <f>PretaxMinimumWage!#REF!</f>
        <v>#REF!</v>
      </c>
      <c r="B69" s="14">
        <v>1979</v>
      </c>
      <c r="C69">
        <f>'Exchange rate'!B20</f>
        <v>1</v>
      </c>
      <c r="D69" s="21">
        <f>LOOKUP(B69,CPI!$A:$A,CPI!$B:$B)</f>
        <v>72.599999999999994</v>
      </c>
      <c r="E69" s="21">
        <f>LOOKUP(2018,CPI!$A:$A,CPI!$B:$B)</f>
        <v>251.107</v>
      </c>
      <c r="F69" s="22">
        <v>0</v>
      </c>
      <c r="G69" s="14">
        <v>1979</v>
      </c>
      <c r="H69">
        <f>'Exchange rate'!$B20</f>
        <v>1</v>
      </c>
      <c r="I69" s="21">
        <f>LOOKUP($B69,CPI!$A:$A,CPI!$B:$B)</f>
        <v>72.599999999999994</v>
      </c>
      <c r="J69" s="21">
        <f>LOOKUP(2018,CPI!$A:$A,CPI!$B:$B)</f>
        <v>251.107</v>
      </c>
      <c r="K69" s="77">
        <f>PretaxMaximumWage!M2</f>
        <v>0</v>
      </c>
      <c r="L69" s="14">
        <v>1979</v>
      </c>
      <c r="M69">
        <f>'Exchange rate'!$B20</f>
        <v>1</v>
      </c>
      <c r="N69" s="21">
        <f>LOOKUP($B69,CPI!$A:$A,CPI!$B:$B)</f>
        <v>72.599999999999994</v>
      </c>
      <c r="O69" s="21">
        <f>LOOKUP(2018,CPI!$A:$A,CPI!$B:$B)</f>
        <v>251.107</v>
      </c>
      <c r="P69" s="23" t="e">
        <f t="shared" si="5"/>
        <v>#REF!</v>
      </c>
      <c r="Q69" s="23">
        <f t="shared" si="6"/>
        <v>0</v>
      </c>
      <c r="R69" s="23">
        <f t="shared" si="7"/>
        <v>0</v>
      </c>
    </row>
    <row r="70" spans="1:18">
      <c r="A70" s="20">
        <f>PretaxMinimumWage!B69</f>
        <v>173447</v>
      </c>
      <c r="B70" s="14">
        <v>1980</v>
      </c>
      <c r="C70">
        <f>'Exchange rate'!B21</f>
        <v>1</v>
      </c>
      <c r="D70" s="21">
        <f>LOOKUP(B70,CPI!$A:$A,CPI!$B:$B)</f>
        <v>82.4</v>
      </c>
      <c r="E70" s="21">
        <f>LOOKUP(2018,CPI!$A:$A,CPI!$B:$B)</f>
        <v>251.107</v>
      </c>
      <c r="F70" s="22">
        <f>LOOKUP(G70,PretaxMeanWage!E:E,PretaxMeanWage!F:F)</f>
        <v>263454.31</v>
      </c>
      <c r="G70" s="14">
        <v>1980</v>
      </c>
      <c r="H70">
        <f>'Exchange rate'!$B21</f>
        <v>1</v>
      </c>
      <c r="I70" s="21">
        <f>LOOKUP($B70,CPI!$A:$A,CPI!$B:$B)</f>
        <v>82.4</v>
      </c>
      <c r="J70" s="21">
        <f>LOOKUP(2018,CPI!$A:$A,CPI!$B:$B)</f>
        <v>251.107</v>
      </c>
      <c r="K70" s="77">
        <f>PretaxMaximumWage!B2</f>
        <v>1937682.9</v>
      </c>
      <c r="L70" s="14">
        <v>1980</v>
      </c>
      <c r="M70">
        <f>'Exchange rate'!$B21</f>
        <v>1</v>
      </c>
      <c r="N70" s="21">
        <f>LOOKUP($B70,CPI!$A:$A,CPI!$B:$B)</f>
        <v>82.4</v>
      </c>
      <c r="O70" s="21">
        <f>LOOKUP(2018,CPI!$A:$A,CPI!$B:$B)</f>
        <v>251.107</v>
      </c>
      <c r="P70" s="23">
        <f t="shared" si="5"/>
        <v>528564.99792475719</v>
      </c>
      <c r="Q70" s="23">
        <f t="shared" si="6"/>
        <v>802854.62889769406</v>
      </c>
      <c r="R70" s="23">
        <f t="shared" si="7"/>
        <v>5904924.0287657762</v>
      </c>
    </row>
    <row r="71" spans="1:18">
      <c r="A71" s="20">
        <f>PretaxMinimumWage!B70</f>
        <v>173447</v>
      </c>
      <c r="B71" s="14">
        <v>1981</v>
      </c>
      <c r="C71">
        <f>'Exchange rate'!B22</f>
        <v>1</v>
      </c>
      <c r="D71" s="21">
        <f>LOOKUP(B71,CPI!$A:$A,CPI!$B:$B)</f>
        <v>90.9</v>
      </c>
      <c r="E71" s="21">
        <f>LOOKUP(2018,CPI!$A:$A,CPI!$B:$B)</f>
        <v>251.107</v>
      </c>
      <c r="F71" s="22">
        <f>LOOKUP(G71,PretaxMeanWage!E:E,PretaxMeanWage!F:F)</f>
        <v>261202.09</v>
      </c>
      <c r="G71" s="14">
        <v>1981</v>
      </c>
      <c r="H71">
        <f>'Exchange rate'!$B22</f>
        <v>1</v>
      </c>
      <c r="I71" s="21">
        <f>LOOKUP($B71,CPI!$A:$A,CPI!$B:$B)</f>
        <v>90.9</v>
      </c>
      <c r="J71" s="21">
        <f>LOOKUP(2018,CPI!$A:$A,CPI!$B:$B)</f>
        <v>251.107</v>
      </c>
      <c r="K71" s="77">
        <f>PretaxMaximumWage!B3</f>
        <v>1938317.1</v>
      </c>
      <c r="L71" s="14">
        <v>1981</v>
      </c>
      <c r="M71">
        <f>'Exchange rate'!$B22</f>
        <v>1</v>
      </c>
      <c r="N71" s="21">
        <f>LOOKUP($B71,CPI!$A:$A,CPI!$B:$B)</f>
        <v>90.9</v>
      </c>
      <c r="O71" s="21">
        <f>LOOKUP(2018,CPI!$A:$A,CPI!$B:$B)</f>
        <v>251.107</v>
      </c>
      <c r="P71" s="23">
        <f t="shared" si="5"/>
        <v>479139.2280418041</v>
      </c>
      <c r="Q71" s="23">
        <f t="shared" si="6"/>
        <v>721558.56120605045</v>
      </c>
      <c r="R71" s="23">
        <f t="shared" si="7"/>
        <v>5354510.363363036</v>
      </c>
    </row>
    <row r="72" spans="1:18">
      <c r="A72" s="20">
        <f>PretaxMinimumWage!B71</f>
        <v>173447</v>
      </c>
      <c r="B72" s="14">
        <v>1982</v>
      </c>
      <c r="C72">
        <f>'Exchange rate'!B23</f>
        <v>1</v>
      </c>
      <c r="D72" s="21">
        <f>LOOKUP(B72,CPI!$A:$A,CPI!$B:$B)</f>
        <v>96.5</v>
      </c>
      <c r="E72" s="21">
        <f>LOOKUP(2018,CPI!$A:$A,CPI!$B:$B)</f>
        <v>251.107</v>
      </c>
      <c r="F72" s="22">
        <f>LOOKUP(G72,PretaxMeanWage!E:E,PretaxMeanWage!F:F)</f>
        <v>257914</v>
      </c>
      <c r="G72" s="14">
        <v>1982</v>
      </c>
      <c r="H72">
        <f>'Exchange rate'!$B23</f>
        <v>1</v>
      </c>
      <c r="I72" s="21">
        <f>LOOKUP($B72,CPI!$A:$A,CPI!$B:$B)</f>
        <v>96.5</v>
      </c>
      <c r="J72" s="21">
        <f>LOOKUP(2018,CPI!$A:$A,CPI!$B:$B)</f>
        <v>251.107</v>
      </c>
      <c r="K72" s="77">
        <f>PretaxMaximumWage!B4</f>
        <v>2152681.2999999998</v>
      </c>
      <c r="L72" s="14">
        <v>1982</v>
      </c>
      <c r="M72">
        <f>'Exchange rate'!$B23</f>
        <v>1</v>
      </c>
      <c r="N72" s="21">
        <f>LOOKUP($B72,CPI!$A:$A,CPI!$B:$B)</f>
        <v>96.5</v>
      </c>
      <c r="O72" s="21">
        <f>LOOKUP(2018,CPI!$A:$A,CPI!$B:$B)</f>
        <v>251.107</v>
      </c>
      <c r="P72" s="23">
        <f t="shared" si="5"/>
        <v>451334.25729533681</v>
      </c>
      <c r="Q72" s="23">
        <f t="shared" si="6"/>
        <v>671129.64557512954</v>
      </c>
      <c r="R72" s="23">
        <f t="shared" si="7"/>
        <v>5601589.048695337</v>
      </c>
    </row>
    <row r="73" spans="1:18">
      <c r="A73" s="20">
        <f>PretaxMinimumWage!B72</f>
        <v>173447</v>
      </c>
      <c r="B73" s="14">
        <v>1983</v>
      </c>
      <c r="C73">
        <f>'Exchange rate'!B24</f>
        <v>1</v>
      </c>
      <c r="D73" s="21">
        <f>LOOKUP(B73,CPI!$A:$A,CPI!$B:$B)</f>
        <v>99.6</v>
      </c>
      <c r="E73" s="21">
        <f>LOOKUP(2018,CPI!$A:$A,CPI!$B:$B)</f>
        <v>251.107</v>
      </c>
      <c r="F73" s="22">
        <f>LOOKUP(G73,PretaxMeanWage!E:E,PretaxMeanWage!F:F)</f>
        <v>262207.19</v>
      </c>
      <c r="G73" s="14">
        <v>1983</v>
      </c>
      <c r="H73">
        <f>'Exchange rate'!$B24</f>
        <v>1</v>
      </c>
      <c r="I73" s="21">
        <f>LOOKUP($B73,CPI!$A:$A,CPI!$B:$B)</f>
        <v>99.6</v>
      </c>
      <c r="J73" s="21">
        <f>LOOKUP(2018,CPI!$A:$A,CPI!$B:$B)</f>
        <v>251.107</v>
      </c>
      <c r="K73" s="77">
        <f>PretaxMaximumWage!B5</f>
        <v>2264353.5</v>
      </c>
      <c r="L73" s="14">
        <v>1983</v>
      </c>
      <c r="M73">
        <f>'Exchange rate'!$B24</f>
        <v>1</v>
      </c>
      <c r="N73" s="21">
        <f>LOOKUP($B73,CPI!$A:$A,CPI!$B:$B)</f>
        <v>99.6</v>
      </c>
      <c r="O73" s="21">
        <f>LOOKUP(2018,CPI!$A:$A,CPI!$B:$B)</f>
        <v>251.107</v>
      </c>
      <c r="P73" s="23">
        <f t="shared" si="5"/>
        <v>437286.70511044184</v>
      </c>
      <c r="Q73" s="23">
        <f t="shared" si="6"/>
        <v>661064.86806556222</v>
      </c>
      <c r="R73" s="23">
        <f t="shared" si="7"/>
        <v>5708785.2843825305</v>
      </c>
    </row>
    <row r="74" spans="1:18">
      <c r="A74" s="20">
        <f>PretaxMinimumWage!B73</f>
        <v>173447</v>
      </c>
      <c r="B74" s="14">
        <v>1984</v>
      </c>
      <c r="C74">
        <f>'Exchange rate'!B25</f>
        <v>1</v>
      </c>
      <c r="D74" s="21">
        <f>LOOKUP(B74,CPI!$A:$A,CPI!$B:$B)</f>
        <v>103.9</v>
      </c>
      <c r="E74" s="21">
        <f>LOOKUP(2018,CPI!$A:$A,CPI!$B:$B)</f>
        <v>251.107</v>
      </c>
      <c r="F74" s="22">
        <f>LOOKUP(G74,PretaxMeanWage!E:E,PretaxMeanWage!F:F)</f>
        <v>271544.5</v>
      </c>
      <c r="G74" s="14">
        <v>1984</v>
      </c>
      <c r="H74">
        <f>'Exchange rate'!$B25</f>
        <v>1</v>
      </c>
      <c r="I74" s="21">
        <f>LOOKUP($B74,CPI!$A:$A,CPI!$B:$B)</f>
        <v>103.9</v>
      </c>
      <c r="J74" s="21">
        <f>LOOKUP(2018,CPI!$A:$A,CPI!$B:$B)</f>
        <v>251.107</v>
      </c>
      <c r="K74" s="77">
        <f>PretaxMaximumWage!B6</f>
        <v>2631610.7999999998</v>
      </c>
      <c r="L74" s="14">
        <v>1984</v>
      </c>
      <c r="M74">
        <f>'Exchange rate'!$B25</f>
        <v>1</v>
      </c>
      <c r="N74" s="21">
        <f>LOOKUP($B74,CPI!$A:$A,CPI!$B:$B)</f>
        <v>103.9</v>
      </c>
      <c r="O74" s="21">
        <f>LOOKUP(2018,CPI!$A:$A,CPI!$B:$B)</f>
        <v>251.107</v>
      </c>
      <c r="P74" s="23">
        <f t="shared" si="5"/>
        <v>419189.18025986524</v>
      </c>
      <c r="Q74" s="23">
        <f t="shared" si="6"/>
        <v>656272.61560635234</v>
      </c>
      <c r="R74" s="23">
        <f t="shared" si="7"/>
        <v>6360114.4673301242</v>
      </c>
    </row>
    <row r="75" spans="1:18">
      <c r="A75" s="20">
        <f>PretaxMinimumWage!B74</f>
        <v>173447</v>
      </c>
      <c r="B75" s="14">
        <v>1985</v>
      </c>
      <c r="C75">
        <f>'Exchange rate'!B26</f>
        <v>1</v>
      </c>
      <c r="D75" s="21">
        <f>LOOKUP(B75,CPI!$A:$A,CPI!$B:$B)</f>
        <v>107.6</v>
      </c>
      <c r="E75" s="21">
        <f>LOOKUP(2018,CPI!$A:$A,CPI!$B:$B)</f>
        <v>251.107</v>
      </c>
      <c r="F75" s="22">
        <f>LOOKUP(G75,PretaxMeanWage!E:E,PretaxMeanWage!F:F)</f>
        <v>277675.09000000003</v>
      </c>
      <c r="G75" s="14">
        <v>1985</v>
      </c>
      <c r="H75">
        <f>'Exchange rate'!$B26</f>
        <v>1</v>
      </c>
      <c r="I75" s="21">
        <f>LOOKUP($B75,CPI!$A:$A,CPI!$B:$B)</f>
        <v>107.6</v>
      </c>
      <c r="J75" s="21">
        <f>LOOKUP(2018,CPI!$A:$A,CPI!$B:$B)</f>
        <v>251.107</v>
      </c>
      <c r="K75" s="77">
        <f>PretaxMaximumWage!B7</f>
        <v>2639855</v>
      </c>
      <c r="L75" s="14">
        <v>1985</v>
      </c>
      <c r="M75">
        <f>'Exchange rate'!$B26</f>
        <v>1</v>
      </c>
      <c r="N75" s="21">
        <f>LOOKUP($B75,CPI!$A:$A,CPI!$B:$B)</f>
        <v>107.6</v>
      </c>
      <c r="O75" s="21">
        <f>LOOKUP(2018,CPI!$A:$A,CPI!$B:$B)</f>
        <v>251.107</v>
      </c>
      <c r="P75" s="23">
        <f t="shared" si="5"/>
        <v>404774.68242565059</v>
      </c>
      <c r="Q75" s="23">
        <f t="shared" si="6"/>
        <v>648012.62848169147</v>
      </c>
      <c r="R75" s="23">
        <f t="shared" si="7"/>
        <v>6160651.2033921937</v>
      </c>
    </row>
    <row r="76" spans="1:18">
      <c r="A76" s="20">
        <f>PretaxMinimumWage!B75</f>
        <v>173447</v>
      </c>
      <c r="B76" s="14">
        <v>1986</v>
      </c>
      <c r="C76">
        <f>'Exchange rate'!B27</f>
        <v>1</v>
      </c>
      <c r="D76" s="21">
        <f>LOOKUP(B76,CPI!$A:$A,CPI!$B:$B)</f>
        <v>109.6</v>
      </c>
      <c r="E76" s="21">
        <f>LOOKUP(2018,CPI!$A:$A,CPI!$B:$B)</f>
        <v>251.107</v>
      </c>
      <c r="F76" s="22">
        <f>LOOKUP(G76,PretaxMeanWage!E:E,PretaxMeanWage!F:F)</f>
        <v>294103.19</v>
      </c>
      <c r="G76" s="14">
        <v>1986</v>
      </c>
      <c r="H76">
        <f>'Exchange rate'!$B27</f>
        <v>1</v>
      </c>
      <c r="I76" s="21">
        <f>LOOKUP($B76,CPI!$A:$A,CPI!$B:$B)</f>
        <v>109.6</v>
      </c>
      <c r="J76" s="21">
        <f>LOOKUP(2018,CPI!$A:$A,CPI!$B:$B)</f>
        <v>251.107</v>
      </c>
      <c r="K76" s="77">
        <f>PretaxMaximumWage!B8</f>
        <v>2700765</v>
      </c>
      <c r="L76" s="14">
        <v>1986</v>
      </c>
      <c r="M76">
        <f>'Exchange rate'!$B27</f>
        <v>1</v>
      </c>
      <c r="N76" s="21">
        <f>LOOKUP($B76,CPI!$A:$A,CPI!$B:$B)</f>
        <v>109.6</v>
      </c>
      <c r="O76" s="21">
        <f>LOOKUP(2018,CPI!$A:$A,CPI!$B:$B)</f>
        <v>251.107</v>
      </c>
      <c r="P76" s="23">
        <f t="shared" si="5"/>
        <v>397388.28311131388</v>
      </c>
      <c r="Q76" s="23">
        <f t="shared" si="6"/>
        <v>673826.36616177007</v>
      </c>
      <c r="R76" s="23">
        <f t="shared" si="7"/>
        <v>6187782.8180200728</v>
      </c>
    </row>
    <row r="77" spans="1:18">
      <c r="A77" s="20">
        <f>PretaxMinimumWage!B76</f>
        <v>173447</v>
      </c>
      <c r="B77" s="14">
        <v>1987</v>
      </c>
      <c r="C77">
        <f>'Exchange rate'!B28</f>
        <v>1</v>
      </c>
      <c r="D77" s="21">
        <f>LOOKUP(B77,CPI!$A:$A,CPI!$B:$B)</f>
        <v>113.6</v>
      </c>
      <c r="E77" s="21">
        <f>LOOKUP(2018,CPI!$A:$A,CPI!$B:$B)</f>
        <v>251.107</v>
      </c>
      <c r="F77" s="22">
        <f>LOOKUP(G77,PretaxMeanWage!E:E,PretaxMeanWage!F:F)</f>
        <v>301866.19</v>
      </c>
      <c r="G77" s="14">
        <v>1987</v>
      </c>
      <c r="H77">
        <f>'Exchange rate'!$B28</f>
        <v>1</v>
      </c>
      <c r="I77" s="21">
        <f>LOOKUP($B77,CPI!$A:$A,CPI!$B:$B)</f>
        <v>113.6</v>
      </c>
      <c r="J77" s="21">
        <f>LOOKUP(2018,CPI!$A:$A,CPI!$B:$B)</f>
        <v>251.107</v>
      </c>
      <c r="K77" s="77">
        <f>PretaxMaximumWage!B9</f>
        <v>2817992</v>
      </c>
      <c r="L77" s="14">
        <v>1987</v>
      </c>
      <c r="M77">
        <f>'Exchange rate'!$B28</f>
        <v>1</v>
      </c>
      <c r="N77" s="21">
        <f>LOOKUP($B77,CPI!$A:$A,CPI!$B:$B)</f>
        <v>113.6</v>
      </c>
      <c r="O77" s="21">
        <f>LOOKUP(2018,CPI!$A:$A,CPI!$B:$B)</f>
        <v>251.107</v>
      </c>
      <c r="P77" s="23">
        <f t="shared" si="5"/>
        <v>383395.73793133808</v>
      </c>
      <c r="Q77" s="23">
        <f t="shared" si="6"/>
        <v>667259.80081276409</v>
      </c>
      <c r="R77" s="23">
        <f t="shared" si="7"/>
        <v>6229027.4396478869</v>
      </c>
    </row>
    <row r="78" spans="1:18">
      <c r="A78" s="20">
        <f>PretaxMinimumWage!B77</f>
        <v>173447</v>
      </c>
      <c r="B78" s="14">
        <v>1988</v>
      </c>
      <c r="C78">
        <f>'Exchange rate'!B29</f>
        <v>1</v>
      </c>
      <c r="D78" s="21">
        <f>LOOKUP(B78,CPI!$A:$A,CPI!$B:$B)</f>
        <v>118.3</v>
      </c>
      <c r="E78" s="21">
        <f>LOOKUP(2018,CPI!$A:$A,CPI!$B:$B)</f>
        <v>251.107</v>
      </c>
      <c r="F78" s="22">
        <f>LOOKUP(G78,PretaxMeanWage!E:E,PretaxMeanWage!F:F)</f>
        <v>308536.59000000003</v>
      </c>
      <c r="G78" s="14">
        <v>1988</v>
      </c>
      <c r="H78">
        <f>'Exchange rate'!$B29</f>
        <v>1</v>
      </c>
      <c r="I78" s="21">
        <f>LOOKUP($B78,CPI!$A:$A,CPI!$B:$B)</f>
        <v>118.3</v>
      </c>
      <c r="J78" s="21">
        <f>LOOKUP(2018,CPI!$A:$A,CPI!$B:$B)</f>
        <v>251.107</v>
      </c>
      <c r="K78" s="77">
        <f>PretaxMaximumWage!B10</f>
        <v>3055157.8</v>
      </c>
      <c r="L78" s="14">
        <v>1988</v>
      </c>
      <c r="M78">
        <f>'Exchange rate'!$B29</f>
        <v>1</v>
      </c>
      <c r="N78" s="21">
        <f>LOOKUP($B78,CPI!$A:$A,CPI!$B:$B)</f>
        <v>118.3</v>
      </c>
      <c r="O78" s="21">
        <f>LOOKUP(2018,CPI!$A:$A,CPI!$B:$B)</f>
        <v>251.107</v>
      </c>
      <c r="P78" s="23">
        <f t="shared" si="5"/>
        <v>368163.61647506343</v>
      </c>
      <c r="Q78" s="23">
        <f t="shared" si="6"/>
        <v>654908.68558858847</v>
      </c>
      <c r="R78" s="23">
        <f t="shared" si="7"/>
        <v>6484966.2695232453</v>
      </c>
    </row>
    <row r="79" spans="1:18">
      <c r="A79" s="20">
        <f>PretaxMinimumWage!B78</f>
        <v>173447</v>
      </c>
      <c r="B79" s="14">
        <v>1989</v>
      </c>
      <c r="C79">
        <f>'Exchange rate'!B30</f>
        <v>1</v>
      </c>
      <c r="D79" s="21">
        <f>LOOKUP(B79,CPI!$A:$A,CPI!$B:$B)</f>
        <v>124</v>
      </c>
      <c r="E79" s="21">
        <f>LOOKUP(2018,CPI!$A:$A,CPI!$B:$B)</f>
        <v>251.107</v>
      </c>
      <c r="F79" s="22">
        <f>LOOKUP(G79,PretaxMeanWage!E:E,PretaxMeanWage!F:F)</f>
        <v>316661.40999999997</v>
      </c>
      <c r="G79" s="14">
        <v>1989</v>
      </c>
      <c r="H79">
        <f>'Exchange rate'!$B30</f>
        <v>1</v>
      </c>
      <c r="I79" s="21">
        <f>LOOKUP($B79,CPI!$A:$A,CPI!$B:$B)</f>
        <v>124</v>
      </c>
      <c r="J79" s="21">
        <f>LOOKUP(2018,CPI!$A:$A,CPI!$B:$B)</f>
        <v>251.107</v>
      </c>
      <c r="K79" s="77">
        <f>PretaxMaximumWage!B11</f>
        <v>2984803.8</v>
      </c>
      <c r="L79" s="14">
        <v>1989</v>
      </c>
      <c r="M79">
        <f>'Exchange rate'!$B30</f>
        <v>1</v>
      </c>
      <c r="N79" s="21">
        <f>LOOKUP($B79,CPI!$A:$A,CPI!$B:$B)</f>
        <v>124</v>
      </c>
      <c r="O79" s="21">
        <f>LOOKUP(2018,CPI!$A:$A,CPI!$B:$B)</f>
        <v>251.107</v>
      </c>
      <c r="P79" s="23">
        <f t="shared" si="5"/>
        <v>351239.96636290324</v>
      </c>
      <c r="Q79" s="23">
        <f t="shared" si="6"/>
        <v>641257.23129733873</v>
      </c>
      <c r="R79" s="23">
        <f t="shared" si="7"/>
        <v>6044396.1919887094</v>
      </c>
    </row>
    <row r="80" spans="1:18">
      <c r="A80" s="20">
        <f>PretaxMinimumWage!B79</f>
        <v>173447</v>
      </c>
      <c r="B80" s="14">
        <v>1990</v>
      </c>
      <c r="C80">
        <f>'Exchange rate'!B31</f>
        <v>1</v>
      </c>
      <c r="D80" s="21">
        <f>LOOKUP(B80,CPI!$A:$A,CPI!$B:$B)</f>
        <v>130.69999999999999</v>
      </c>
      <c r="E80" s="21">
        <f>LOOKUP(2018,CPI!$A:$A,CPI!$B:$B)</f>
        <v>251.107</v>
      </c>
      <c r="F80" s="22">
        <f>LOOKUP(G80,PretaxMeanWage!E:E,PretaxMeanWage!F:F)</f>
        <v>310654.5</v>
      </c>
      <c r="G80" s="14">
        <v>1990</v>
      </c>
      <c r="H80">
        <f>'Exchange rate'!$B31</f>
        <v>1</v>
      </c>
      <c r="I80" s="21">
        <f>LOOKUP($B80,CPI!$A:$A,CPI!$B:$B)</f>
        <v>130.69999999999999</v>
      </c>
      <c r="J80" s="21">
        <f>LOOKUP(2018,CPI!$A:$A,CPI!$B:$B)</f>
        <v>251.107</v>
      </c>
      <c r="K80" s="77">
        <f>PretaxMaximumWage!B12</f>
        <v>2519954.7999999998</v>
      </c>
      <c r="L80" s="14">
        <v>1990</v>
      </c>
      <c r="M80">
        <f>'Exchange rate'!$B31</f>
        <v>1</v>
      </c>
      <c r="N80" s="21">
        <f>LOOKUP($B80,CPI!$A:$A,CPI!$B:$B)</f>
        <v>130.69999999999999</v>
      </c>
      <c r="O80" s="21">
        <f>LOOKUP(2018,CPI!$A:$A,CPI!$B:$B)</f>
        <v>251.107</v>
      </c>
      <c r="P80" s="23">
        <f t="shared" si="5"/>
        <v>333234.55110175977</v>
      </c>
      <c r="Q80" s="23">
        <f t="shared" si="6"/>
        <v>596844.06680566189</v>
      </c>
      <c r="R80" s="23">
        <f t="shared" si="7"/>
        <v>4841455.9293312933</v>
      </c>
    </row>
    <row r="81" spans="1:18">
      <c r="A81" s="20">
        <f>PretaxMinimumWage!B80</f>
        <v>173447</v>
      </c>
      <c r="B81" s="14">
        <v>1991</v>
      </c>
      <c r="C81">
        <f>'Exchange rate'!B32</f>
        <v>1</v>
      </c>
      <c r="D81" s="21">
        <f>LOOKUP(B81,CPI!$A:$A,CPI!$B:$B)</f>
        <v>136.19999999999999</v>
      </c>
      <c r="E81" s="21">
        <f>LOOKUP(2018,CPI!$A:$A,CPI!$B:$B)</f>
        <v>251.107</v>
      </c>
      <c r="F81" s="22">
        <f>LOOKUP(G81,PretaxMeanWage!E:E,PretaxMeanWage!F:F)</f>
        <v>304640.90999999997</v>
      </c>
      <c r="G81" s="14">
        <v>1991</v>
      </c>
      <c r="H81">
        <f>'Exchange rate'!$B32</f>
        <v>1</v>
      </c>
      <c r="I81" s="21">
        <f>LOOKUP($B81,CPI!$A:$A,CPI!$B:$B)</f>
        <v>136.19999999999999</v>
      </c>
      <c r="J81" s="21">
        <f>LOOKUP(2018,CPI!$A:$A,CPI!$B:$B)</f>
        <v>251.107</v>
      </c>
      <c r="K81" s="77">
        <f>PretaxMaximumWage!B13</f>
        <v>2615531.2999999998</v>
      </c>
      <c r="L81" s="14">
        <v>1991</v>
      </c>
      <c r="M81">
        <f>'Exchange rate'!$B32</f>
        <v>1</v>
      </c>
      <c r="N81" s="21">
        <f>LOOKUP($B81,CPI!$A:$A,CPI!$B:$B)</f>
        <v>136.19999999999999</v>
      </c>
      <c r="O81" s="21">
        <f>LOOKUP(2018,CPI!$A:$A,CPI!$B:$B)</f>
        <v>251.107</v>
      </c>
      <c r="P81" s="23">
        <f t="shared" si="5"/>
        <v>319777.94294419972</v>
      </c>
      <c r="Q81" s="23">
        <f t="shared" si="6"/>
        <v>561655.39638303965</v>
      </c>
      <c r="R81" s="23">
        <f t="shared" si="7"/>
        <v>4822160.1919904556</v>
      </c>
    </row>
    <row r="82" spans="1:18">
      <c r="A82" s="20">
        <f>PretaxMinimumWage!B81</f>
        <v>173447</v>
      </c>
      <c r="B82" s="14">
        <v>1992</v>
      </c>
      <c r="C82">
        <f>'Exchange rate'!B33</f>
        <v>1</v>
      </c>
      <c r="D82" s="21">
        <f>LOOKUP(B82,CPI!$A:$A,CPI!$B:$B)</f>
        <v>140.30000000000001</v>
      </c>
      <c r="E82" s="21">
        <f>LOOKUP(2018,CPI!$A:$A,CPI!$B:$B)</f>
        <v>251.107</v>
      </c>
      <c r="F82" s="22">
        <f>LOOKUP(G82,PretaxMeanWage!E:E,PretaxMeanWage!F:F)</f>
        <v>293133.90999999997</v>
      </c>
      <c r="G82" s="14">
        <v>1992</v>
      </c>
      <c r="H82">
        <f>'Exchange rate'!$B33</f>
        <v>1</v>
      </c>
      <c r="I82" s="21">
        <f>LOOKUP($B82,CPI!$A:$A,CPI!$B:$B)</f>
        <v>140.30000000000001</v>
      </c>
      <c r="J82" s="21">
        <f>LOOKUP(2018,CPI!$A:$A,CPI!$B:$B)</f>
        <v>251.107</v>
      </c>
      <c r="K82" s="77">
        <f>PretaxMaximumWage!B14</f>
        <v>2493443.2999999998</v>
      </c>
      <c r="L82" s="14">
        <v>1992</v>
      </c>
      <c r="M82">
        <f>'Exchange rate'!$B33</f>
        <v>1</v>
      </c>
      <c r="N82" s="21">
        <f>LOOKUP($B82,CPI!$A:$A,CPI!$B:$B)</f>
        <v>140.30000000000001</v>
      </c>
      <c r="O82" s="21">
        <f>LOOKUP(2018,CPI!$A:$A,CPI!$B:$B)</f>
        <v>251.107</v>
      </c>
      <c r="P82" s="23">
        <f t="shared" si="5"/>
        <v>310433.04225944402</v>
      </c>
      <c r="Q82" s="23">
        <f t="shared" si="6"/>
        <v>524647.01880520303</v>
      </c>
      <c r="R82" s="23">
        <f t="shared" si="7"/>
        <v>4462730.3402216667</v>
      </c>
    </row>
    <row r="83" spans="1:18">
      <c r="A83" s="20">
        <f>PretaxMinimumWage!B82</f>
        <v>173447</v>
      </c>
      <c r="B83" s="14">
        <v>1993</v>
      </c>
      <c r="C83">
        <f>'Exchange rate'!B34</f>
        <v>1</v>
      </c>
      <c r="D83" s="21">
        <f>LOOKUP(B83,CPI!$A:$A,CPI!$B:$B)</f>
        <v>144.5</v>
      </c>
      <c r="E83" s="21">
        <f>LOOKUP(2018,CPI!$A:$A,CPI!$B:$B)</f>
        <v>251.107</v>
      </c>
      <c r="F83" s="22">
        <f>LOOKUP(G83,PretaxMeanWage!E:E,PretaxMeanWage!F:F)</f>
        <v>277680.19</v>
      </c>
      <c r="G83" s="14">
        <v>1993</v>
      </c>
      <c r="H83">
        <f>'Exchange rate'!$B34</f>
        <v>1</v>
      </c>
      <c r="I83" s="21">
        <f>LOOKUP($B83,CPI!$A:$A,CPI!$B:$B)</f>
        <v>144.5</v>
      </c>
      <c r="J83" s="21">
        <f>LOOKUP(2018,CPI!$A:$A,CPI!$B:$B)</f>
        <v>251.107</v>
      </c>
      <c r="K83" s="77">
        <f>PretaxMaximumWage!B15</f>
        <v>2614458</v>
      </c>
      <c r="L83" s="14">
        <v>1993</v>
      </c>
      <c r="M83">
        <f>'Exchange rate'!$B34</f>
        <v>1</v>
      </c>
      <c r="N83" s="21">
        <f>LOOKUP($B83,CPI!$A:$A,CPI!$B:$B)</f>
        <v>144.5</v>
      </c>
      <c r="O83" s="21">
        <f>LOOKUP(2018,CPI!$A:$A,CPI!$B:$B)</f>
        <v>251.107</v>
      </c>
      <c r="P83" s="23">
        <f t="shared" si="5"/>
        <v>301410.07494117646</v>
      </c>
      <c r="Q83" s="23">
        <f t="shared" si="6"/>
        <v>482542.83370470587</v>
      </c>
      <c r="R83" s="23">
        <f t="shared" si="7"/>
        <v>4543312.837411765</v>
      </c>
    </row>
    <row r="84" spans="1:18">
      <c r="A84" s="20">
        <f>PretaxMinimumWage!B83</f>
        <v>173447</v>
      </c>
      <c r="B84" s="14">
        <v>1994</v>
      </c>
      <c r="C84">
        <f>'Exchange rate'!B35</f>
        <v>1</v>
      </c>
      <c r="D84" s="21">
        <f>LOOKUP(B84,CPI!$A:$A,CPI!$B:$B)</f>
        <v>148.19999999999999</v>
      </c>
      <c r="E84" s="21">
        <f>LOOKUP(2018,CPI!$A:$A,CPI!$B:$B)</f>
        <v>251.107</v>
      </c>
      <c r="F84" s="22">
        <f>LOOKUP(G84,PretaxMeanWage!E:E,PretaxMeanWage!F:F)</f>
        <v>294381.09000000003</v>
      </c>
      <c r="G84" s="14">
        <v>1994</v>
      </c>
      <c r="H84">
        <f>'Exchange rate'!$B35</f>
        <v>1</v>
      </c>
      <c r="I84" s="21">
        <f>LOOKUP($B84,CPI!$A:$A,CPI!$B:$B)</f>
        <v>148.19999999999999</v>
      </c>
      <c r="J84" s="21">
        <f>LOOKUP(2018,CPI!$A:$A,CPI!$B:$B)</f>
        <v>251.107</v>
      </c>
      <c r="K84" s="77">
        <f>PretaxMaximumWage!B16</f>
        <v>3411884</v>
      </c>
      <c r="L84" s="14">
        <v>1994</v>
      </c>
      <c r="M84">
        <f>'Exchange rate'!$B35</f>
        <v>1</v>
      </c>
      <c r="N84" s="21">
        <f>LOOKUP($B84,CPI!$A:$A,CPI!$B:$B)</f>
        <v>148.19999999999999</v>
      </c>
      <c r="O84" s="21">
        <f>LOOKUP(2018,CPI!$A:$A,CPI!$B:$B)</f>
        <v>251.107</v>
      </c>
      <c r="P84" s="23">
        <f t="shared" si="5"/>
        <v>293884.9920985155</v>
      </c>
      <c r="Q84" s="23">
        <f t="shared" si="6"/>
        <v>498793.20085445355</v>
      </c>
      <c r="R84" s="23">
        <f t="shared" si="7"/>
        <v>5781025.3413495282</v>
      </c>
    </row>
    <row r="85" spans="1:18">
      <c r="A85" s="20">
        <f>PretaxMinimumWage!B84</f>
        <v>173447</v>
      </c>
      <c r="B85" s="14">
        <v>1995</v>
      </c>
      <c r="C85">
        <f>'Exchange rate'!B36</f>
        <v>1</v>
      </c>
      <c r="D85" s="21">
        <f>LOOKUP(B85,CPI!$A:$A,CPI!$B:$B)</f>
        <v>152.4</v>
      </c>
      <c r="E85" s="21">
        <f>LOOKUP(2018,CPI!$A:$A,CPI!$B:$B)</f>
        <v>251.107</v>
      </c>
      <c r="F85" s="22">
        <f>LOOKUP(G85,PretaxMeanWage!E:E,PretaxMeanWage!F:F)</f>
        <v>312695.5</v>
      </c>
      <c r="G85" s="14">
        <v>1995</v>
      </c>
      <c r="H85">
        <f>'Exchange rate'!$B36</f>
        <v>1</v>
      </c>
      <c r="I85" s="21">
        <f>LOOKUP($B85,CPI!$A:$A,CPI!$B:$B)</f>
        <v>152.4</v>
      </c>
      <c r="J85" s="21">
        <f>LOOKUP(2018,CPI!$A:$A,CPI!$B:$B)</f>
        <v>251.107</v>
      </c>
      <c r="K85" s="77">
        <f>PretaxMaximumWage!B17</f>
        <v>3809918.3</v>
      </c>
      <c r="L85" s="14">
        <v>1995</v>
      </c>
      <c r="M85">
        <f>'Exchange rate'!$B36</f>
        <v>1</v>
      </c>
      <c r="N85" s="21">
        <f>LOOKUP($B85,CPI!$A:$A,CPI!$B:$B)</f>
        <v>152.4</v>
      </c>
      <c r="O85" s="21">
        <f>LOOKUP(2018,CPI!$A:$A,CPI!$B:$B)</f>
        <v>251.107</v>
      </c>
      <c r="P85" s="23">
        <f t="shared" si="5"/>
        <v>285785.79940288712</v>
      </c>
      <c r="Q85" s="23">
        <f t="shared" si="6"/>
        <v>515223.28686679789</v>
      </c>
      <c r="R85" s="23">
        <f t="shared" si="7"/>
        <v>6277540.3842395004</v>
      </c>
    </row>
    <row r="86" spans="1:18">
      <c r="A86" s="20">
        <f>PretaxMinimumWage!B85</f>
        <v>173447</v>
      </c>
      <c r="B86" s="14">
        <v>1996</v>
      </c>
      <c r="C86">
        <f>'Exchange rate'!B37</f>
        <v>1</v>
      </c>
      <c r="D86" s="21">
        <f>LOOKUP(B86,CPI!$A:$A,CPI!$B:$B)</f>
        <v>156.9</v>
      </c>
      <c r="E86" s="21">
        <f>LOOKUP(2018,CPI!$A:$A,CPI!$B:$B)</f>
        <v>251.107</v>
      </c>
      <c r="F86" s="22">
        <f>LOOKUP(G86,PretaxMeanWage!E:E,PretaxMeanWage!F:F)</f>
        <v>320526.40999999997</v>
      </c>
      <c r="G86" s="14">
        <v>1996</v>
      </c>
      <c r="H86">
        <f>'Exchange rate'!$B37</f>
        <v>1</v>
      </c>
      <c r="I86" s="21">
        <f>LOOKUP($B86,CPI!$A:$A,CPI!$B:$B)</f>
        <v>156.9</v>
      </c>
      <c r="J86" s="21">
        <f>LOOKUP(2018,CPI!$A:$A,CPI!$B:$B)</f>
        <v>251.107</v>
      </c>
      <c r="K86" s="77">
        <f>PretaxMaximumWage!B18</f>
        <v>3632681.8</v>
      </c>
      <c r="L86" s="14">
        <v>1996</v>
      </c>
      <c r="M86">
        <f>'Exchange rate'!$B37</f>
        <v>1</v>
      </c>
      <c r="N86" s="21">
        <f>LOOKUP($B86,CPI!$A:$A,CPI!$B:$B)</f>
        <v>156.9</v>
      </c>
      <c r="O86" s="21">
        <f>LOOKUP(2018,CPI!$A:$A,CPI!$B:$B)</f>
        <v>251.107</v>
      </c>
      <c r="P86" s="23">
        <f t="shared" si="5"/>
        <v>277589.2659592097</v>
      </c>
      <c r="Q86" s="23">
        <f t="shared" si="6"/>
        <v>512979.12833569146</v>
      </c>
      <c r="R86" s="23">
        <f t="shared" si="7"/>
        <v>5813842.1207941361</v>
      </c>
    </row>
    <row r="87" spans="1:18">
      <c r="A87" s="20">
        <f>PretaxMinimumWage!B86</f>
        <v>173447</v>
      </c>
      <c r="B87" s="14">
        <v>1997</v>
      </c>
      <c r="C87">
        <f>'Exchange rate'!B38</f>
        <v>1</v>
      </c>
      <c r="D87" s="21">
        <f>LOOKUP(B87,CPI!$A:$A,CPI!$B:$B)</f>
        <v>160.5</v>
      </c>
      <c r="E87" s="21">
        <f>LOOKUP(2018,CPI!$A:$A,CPI!$B:$B)</f>
        <v>251.107</v>
      </c>
      <c r="F87" s="22">
        <f>LOOKUP(G87,PretaxMeanWage!E:E,PretaxMeanWage!F:F)</f>
        <v>328735.19</v>
      </c>
      <c r="G87" s="14">
        <v>1997</v>
      </c>
      <c r="H87">
        <f>'Exchange rate'!$B38</f>
        <v>1</v>
      </c>
      <c r="I87" s="21">
        <f>LOOKUP($B87,CPI!$A:$A,CPI!$B:$B)</f>
        <v>160.5</v>
      </c>
      <c r="J87" s="21">
        <f>LOOKUP(2018,CPI!$A:$A,CPI!$B:$B)</f>
        <v>251.107</v>
      </c>
      <c r="K87" s="77">
        <f>PretaxMaximumWage!B19</f>
        <v>3890664.3</v>
      </c>
      <c r="L87" s="14">
        <v>1997</v>
      </c>
      <c r="M87">
        <f>'Exchange rate'!$B38</f>
        <v>1</v>
      </c>
      <c r="N87" s="21">
        <f>LOOKUP($B87,CPI!$A:$A,CPI!$B:$B)</f>
        <v>160.5</v>
      </c>
      <c r="O87" s="21">
        <f>LOOKUP(2018,CPI!$A:$A,CPI!$B:$B)</f>
        <v>251.107</v>
      </c>
      <c r="P87" s="23">
        <f t="shared" si="5"/>
        <v>271362.9646666667</v>
      </c>
      <c r="Q87" s="23">
        <f t="shared" si="6"/>
        <v>514315.93367806851</v>
      </c>
      <c r="R87" s="23">
        <f t="shared" si="7"/>
        <v>6087059.4416205604</v>
      </c>
    </row>
    <row r="88" spans="1:18">
      <c r="A88" s="20">
        <f>PretaxMinimumWage!B87</f>
        <v>173447</v>
      </c>
      <c r="B88" s="14">
        <v>1998</v>
      </c>
      <c r="C88">
        <f>'Exchange rate'!B39</f>
        <v>1</v>
      </c>
      <c r="D88" s="21">
        <f>LOOKUP(B88,CPI!$A:$A,CPI!$B:$B)</f>
        <v>163</v>
      </c>
      <c r="E88" s="21">
        <f>LOOKUP(2018,CPI!$A:$A,CPI!$B:$B)</f>
        <v>251.107</v>
      </c>
      <c r="F88" s="22">
        <f>LOOKUP(G88,PretaxMeanWage!E:E,PretaxMeanWage!F:F)</f>
        <v>349833.59</v>
      </c>
      <c r="G88" s="14">
        <v>1998</v>
      </c>
      <c r="H88">
        <f>'Exchange rate'!$B39</f>
        <v>1</v>
      </c>
      <c r="I88" s="21">
        <f>LOOKUP($B88,CPI!$A:$A,CPI!$B:$B)</f>
        <v>163</v>
      </c>
      <c r="J88" s="21">
        <f>LOOKUP(2018,CPI!$A:$A,CPI!$B:$B)</f>
        <v>251.107</v>
      </c>
      <c r="K88" s="77">
        <f>PretaxMaximumWage!B20</f>
        <v>4041191.8</v>
      </c>
      <c r="L88" s="14">
        <v>1998</v>
      </c>
      <c r="M88">
        <f>'Exchange rate'!$B39</f>
        <v>1</v>
      </c>
      <c r="N88" s="21">
        <f>LOOKUP($B88,CPI!$A:$A,CPI!$B:$B)</f>
        <v>163</v>
      </c>
      <c r="O88" s="21">
        <f>LOOKUP(2018,CPI!$A:$A,CPI!$B:$B)</f>
        <v>251.107</v>
      </c>
      <c r="P88" s="23">
        <f t="shared" si="5"/>
        <v>267200.95600613498</v>
      </c>
      <c r="Q88" s="23">
        <f t="shared" si="6"/>
        <v>538930.44959588966</v>
      </c>
      <c r="R88" s="23">
        <f t="shared" si="7"/>
        <v>6225592.3271325156</v>
      </c>
    </row>
    <row r="89" spans="1:18">
      <c r="A89" s="20">
        <f>PretaxMinimumWage!B88</f>
        <v>173447</v>
      </c>
      <c r="B89" s="14">
        <v>1999</v>
      </c>
      <c r="C89">
        <f>'Exchange rate'!B40</f>
        <v>1</v>
      </c>
      <c r="D89" s="21">
        <f>LOOKUP(B89,CPI!$A:$A,CPI!$B:$B)</f>
        <v>166.6</v>
      </c>
      <c r="E89" s="21">
        <f>LOOKUP(2018,CPI!$A:$A,CPI!$B:$B)</f>
        <v>251.107</v>
      </c>
      <c r="F89" s="22">
        <f>LOOKUP(G89,PretaxMeanWage!E:E,PretaxMeanWage!F:F)</f>
        <v>363580.41</v>
      </c>
      <c r="G89" s="14">
        <v>1999</v>
      </c>
      <c r="H89">
        <f>'Exchange rate'!$B40</f>
        <v>1</v>
      </c>
      <c r="I89" s="21">
        <f>LOOKUP($B89,CPI!$A:$A,CPI!$B:$B)</f>
        <v>166.6</v>
      </c>
      <c r="J89" s="21">
        <f>LOOKUP(2018,CPI!$A:$A,CPI!$B:$B)</f>
        <v>251.107</v>
      </c>
      <c r="K89" s="77">
        <f>PretaxMaximumWage!B21</f>
        <v>4279479</v>
      </c>
      <c r="L89" s="14">
        <v>1999</v>
      </c>
      <c r="M89">
        <f>'Exchange rate'!$B40</f>
        <v>1</v>
      </c>
      <c r="N89" s="21">
        <f>LOOKUP($B89,CPI!$A:$A,CPI!$B:$B)</f>
        <v>166.6</v>
      </c>
      <c r="O89" s="21">
        <f>LOOKUP(2018,CPI!$A:$A,CPI!$B:$B)</f>
        <v>251.107</v>
      </c>
      <c r="P89" s="23">
        <f t="shared" si="5"/>
        <v>261427.10581632654</v>
      </c>
      <c r="Q89" s="23">
        <f t="shared" si="6"/>
        <v>548004.71797040815</v>
      </c>
      <c r="R89" s="23">
        <f t="shared" si="7"/>
        <v>6450222.8886734694</v>
      </c>
    </row>
    <row r="90" spans="1:18">
      <c r="A90" s="20">
        <f>PretaxMinimumWage!B89</f>
        <v>173447</v>
      </c>
      <c r="B90" s="14">
        <v>2000</v>
      </c>
      <c r="C90">
        <f>'Exchange rate'!B41</f>
        <v>1</v>
      </c>
      <c r="D90" s="21">
        <f>LOOKUP(B90,CPI!$A:$A,CPI!$B:$B)</f>
        <v>172.2</v>
      </c>
      <c r="E90" s="21">
        <f>LOOKUP(2018,CPI!$A:$A,CPI!$B:$B)</f>
        <v>251.107</v>
      </c>
      <c r="F90" s="22">
        <f>LOOKUP(G90,PretaxMeanWage!E:E,PretaxMeanWage!F:F)</f>
        <v>380066.81</v>
      </c>
      <c r="G90" s="14">
        <v>2000</v>
      </c>
      <c r="H90">
        <f>'Exchange rate'!$B41</f>
        <v>1</v>
      </c>
      <c r="I90" s="21">
        <f>LOOKUP($B90,CPI!$A:$A,CPI!$B:$B)</f>
        <v>172.2</v>
      </c>
      <c r="J90" s="21">
        <f>LOOKUP(2018,CPI!$A:$A,CPI!$B:$B)</f>
        <v>251.107</v>
      </c>
      <c r="K90" s="77">
        <f>PretaxMaximumWage!B22</f>
        <v>3657332.5</v>
      </c>
      <c r="L90" s="14">
        <v>2000</v>
      </c>
      <c r="M90">
        <f>'Exchange rate'!$B41</f>
        <v>1</v>
      </c>
      <c r="N90" s="21">
        <f>LOOKUP($B90,CPI!$A:$A,CPI!$B:$B)</f>
        <v>172.2</v>
      </c>
      <c r="O90" s="21">
        <f>LOOKUP(2018,CPI!$A:$A,CPI!$B:$B)</f>
        <v>251.107</v>
      </c>
      <c r="P90" s="23">
        <f t="shared" si="5"/>
        <v>252925.41131823463</v>
      </c>
      <c r="Q90" s="23">
        <f t="shared" si="6"/>
        <v>554224.36967868765</v>
      </c>
      <c r="R90" s="23">
        <f t="shared" si="7"/>
        <v>5333227.5962688737</v>
      </c>
    </row>
    <row r="91" spans="1:18">
      <c r="A91" s="20">
        <f>PretaxMinimumWage!B90</f>
        <v>173447</v>
      </c>
      <c r="B91" s="14">
        <v>2001</v>
      </c>
      <c r="C91">
        <f>'Exchange rate'!B42</f>
        <v>1</v>
      </c>
      <c r="D91" s="21">
        <f>LOOKUP(B91,CPI!$A:$A,CPI!$B:$B)</f>
        <v>177.1</v>
      </c>
      <c r="E91" s="21">
        <f>LOOKUP(2018,CPI!$A:$A,CPI!$B:$B)</f>
        <v>251.107</v>
      </c>
      <c r="F91" s="22">
        <f>LOOKUP(G91,PretaxMeanWage!E:E,PretaxMeanWage!F:F)</f>
        <v>381461.5</v>
      </c>
      <c r="G91" s="14">
        <v>2001</v>
      </c>
      <c r="H91">
        <f>'Exchange rate'!$B42</f>
        <v>1</v>
      </c>
      <c r="I91" s="21">
        <f>LOOKUP($B91,CPI!$A:$A,CPI!$B:$B)</f>
        <v>177.1</v>
      </c>
      <c r="J91" s="21">
        <f>LOOKUP(2018,CPI!$A:$A,CPI!$B:$B)</f>
        <v>251.107</v>
      </c>
      <c r="K91" s="77">
        <f>PretaxMaximumWage!B23</f>
        <v>3418311.8</v>
      </c>
      <c r="L91" s="14">
        <v>2001</v>
      </c>
      <c r="M91">
        <f>'Exchange rate'!$B42</f>
        <v>1</v>
      </c>
      <c r="N91" s="21">
        <f>LOOKUP($B91,CPI!$A:$A,CPI!$B:$B)</f>
        <v>177.1</v>
      </c>
      <c r="O91" s="21">
        <f>LOOKUP(2018,CPI!$A:$A,CPI!$B:$B)</f>
        <v>251.107</v>
      </c>
      <c r="P91" s="23">
        <f t="shared" si="5"/>
        <v>245927.47503670244</v>
      </c>
      <c r="Q91" s="23">
        <f t="shared" si="6"/>
        <v>540867.60519762838</v>
      </c>
      <c r="R91" s="23">
        <f t="shared" si="7"/>
        <v>4846764.6593032191</v>
      </c>
    </row>
    <row r="92" spans="1:18">
      <c r="A92" s="20">
        <f>PretaxMinimumWage!B91</f>
        <v>173447</v>
      </c>
      <c r="B92" s="14">
        <v>2002</v>
      </c>
      <c r="C92">
        <f>'Exchange rate'!B43</f>
        <v>1</v>
      </c>
      <c r="D92" s="21">
        <f>LOOKUP(B92,CPI!$A:$A,CPI!$B:$B)</f>
        <v>179.88</v>
      </c>
      <c r="E92" s="21">
        <f>LOOKUP(2018,CPI!$A:$A,CPI!$B:$B)</f>
        <v>251.107</v>
      </c>
      <c r="F92" s="22">
        <f>LOOKUP(G92,PretaxMeanWage!E:E,PretaxMeanWage!F:F)</f>
        <v>385904.09</v>
      </c>
      <c r="G92" s="14">
        <v>2002</v>
      </c>
      <c r="H92">
        <f>'Exchange rate'!$B43</f>
        <v>1</v>
      </c>
      <c r="I92" s="21">
        <f>LOOKUP($B92,CPI!$A:$A,CPI!$B:$B)</f>
        <v>179.88</v>
      </c>
      <c r="J92" s="21">
        <f>LOOKUP(2018,CPI!$A:$A,CPI!$B:$B)</f>
        <v>251.107</v>
      </c>
      <c r="K92" s="77">
        <f>PretaxMaximumWage!B24</f>
        <v>3511310.5</v>
      </c>
      <c r="L92" s="14">
        <v>2002</v>
      </c>
      <c r="M92">
        <f>'Exchange rate'!$B43</f>
        <v>1</v>
      </c>
      <c r="N92" s="21">
        <f>LOOKUP($B92,CPI!$A:$A,CPI!$B:$B)</f>
        <v>179.88</v>
      </c>
      <c r="O92" s="21">
        <f>LOOKUP(2018,CPI!$A:$A,CPI!$B:$B)</f>
        <v>251.107</v>
      </c>
      <c r="P92" s="23">
        <f t="shared" si="5"/>
        <v>242126.72797976428</v>
      </c>
      <c r="Q92" s="23">
        <f t="shared" si="6"/>
        <v>538710.35316672234</v>
      </c>
      <c r="R92" s="23">
        <f t="shared" si="7"/>
        <v>4901682.4867884144</v>
      </c>
    </row>
    <row r="93" spans="1:18">
      <c r="A93" s="20">
        <f>PretaxMinimumWage!B92</f>
        <v>173447</v>
      </c>
      <c r="B93" s="14">
        <v>2003</v>
      </c>
      <c r="C93">
        <f>'Exchange rate'!B44</f>
        <v>1</v>
      </c>
      <c r="D93" s="21">
        <f>LOOKUP(B93,CPI!$A:$A,CPI!$B:$B)</f>
        <v>183.96</v>
      </c>
      <c r="E93" s="21">
        <f>LOOKUP(2018,CPI!$A:$A,CPI!$B:$B)</f>
        <v>251.107</v>
      </c>
      <c r="F93" s="22">
        <f>LOOKUP(G93,PretaxMeanWage!E:E,PretaxMeanWage!F:F)</f>
        <v>405207.59</v>
      </c>
      <c r="G93" s="14">
        <v>2003</v>
      </c>
      <c r="H93">
        <f>'Exchange rate'!$B44</f>
        <v>1</v>
      </c>
      <c r="I93" s="21">
        <f>LOOKUP($B93,CPI!$A:$A,CPI!$B:$B)</f>
        <v>183.96</v>
      </c>
      <c r="J93" s="21">
        <f>LOOKUP(2018,CPI!$A:$A,CPI!$B:$B)</f>
        <v>251.107</v>
      </c>
      <c r="K93" s="77">
        <f>PretaxMaximumWage!B25</f>
        <v>4073854.5</v>
      </c>
      <c r="L93" s="14">
        <v>2003</v>
      </c>
      <c r="M93">
        <f>'Exchange rate'!$B44</f>
        <v>1</v>
      </c>
      <c r="N93" s="21">
        <f>LOOKUP($B93,CPI!$A:$A,CPI!$B:$B)</f>
        <v>183.96</v>
      </c>
      <c r="O93" s="21">
        <f>LOOKUP(2018,CPI!$A:$A,CPI!$B:$B)</f>
        <v>251.107</v>
      </c>
      <c r="P93" s="23">
        <f t="shared" si="5"/>
        <v>236756.66356273103</v>
      </c>
      <c r="Q93" s="23">
        <f t="shared" si="6"/>
        <v>553111.88466041523</v>
      </c>
      <c r="R93" s="23">
        <f t="shared" si="7"/>
        <v>5560846.8250244614</v>
      </c>
    </row>
    <row r="94" spans="1:18">
      <c r="A94" s="20">
        <f>PretaxMinimumWage!B93</f>
        <v>173447</v>
      </c>
      <c r="B94" s="14">
        <v>2004</v>
      </c>
      <c r="C94">
        <f>'Exchange rate'!B45</f>
        <v>1</v>
      </c>
      <c r="D94" s="21">
        <f>LOOKUP(B94,CPI!$A:$A,CPI!$B:$B)</f>
        <v>188.9</v>
      </c>
      <c r="E94" s="21">
        <f>LOOKUP(2018,CPI!$A:$A,CPI!$B:$B)</f>
        <v>251.107</v>
      </c>
      <c r="F94" s="22">
        <f>LOOKUP(G94,PretaxMeanWage!E:E,PretaxMeanWage!F:F)</f>
        <v>417076.81</v>
      </c>
      <c r="G94" s="14">
        <v>2004</v>
      </c>
      <c r="H94">
        <f>'Exchange rate'!$B45</f>
        <v>1</v>
      </c>
      <c r="I94" s="21">
        <f>LOOKUP($B94,CPI!$A:$A,CPI!$B:$B)</f>
        <v>188.9</v>
      </c>
      <c r="J94" s="21">
        <f>LOOKUP(2018,CPI!$A:$A,CPI!$B:$B)</f>
        <v>251.107</v>
      </c>
      <c r="K94" s="77">
        <f>PretaxMaximumWage!B26</f>
        <v>4433015</v>
      </c>
      <c r="L94" s="14">
        <v>2004</v>
      </c>
      <c r="M94">
        <f>'Exchange rate'!$B45</f>
        <v>1</v>
      </c>
      <c r="N94" s="21">
        <f>LOOKUP($B94,CPI!$A:$A,CPI!$B:$B)</f>
        <v>188.9</v>
      </c>
      <c r="O94" s="21">
        <f>LOOKUP(2018,CPI!$A:$A,CPI!$B:$B)</f>
        <v>251.107</v>
      </c>
      <c r="P94" s="23">
        <f t="shared" si="5"/>
        <v>230565.14467443092</v>
      </c>
      <c r="Q94" s="23">
        <f t="shared" si="6"/>
        <v>554425.12720312341</v>
      </c>
      <c r="R94" s="23">
        <f t="shared" si="7"/>
        <v>5892859.172075171</v>
      </c>
    </row>
    <row r="95" spans="1:18">
      <c r="A95" s="20">
        <f>PretaxMinimumWage!B94</f>
        <v>173447</v>
      </c>
      <c r="B95" s="14">
        <v>2005</v>
      </c>
      <c r="C95">
        <f>'Exchange rate'!B46</f>
        <v>1</v>
      </c>
      <c r="D95" s="21">
        <f>LOOKUP(B95,CPI!$A:$A,CPI!$B:$B)</f>
        <v>195.3</v>
      </c>
      <c r="E95" s="21">
        <f>LOOKUP(2018,CPI!$A:$A,CPI!$B:$B)</f>
        <v>251.107</v>
      </c>
      <c r="F95" s="22">
        <f>LOOKUP(G95,PretaxMeanWage!E:E,PretaxMeanWage!F:F)</f>
        <v>429832.91</v>
      </c>
      <c r="G95" s="14">
        <v>2005</v>
      </c>
      <c r="H95">
        <f>'Exchange rate'!$B46</f>
        <v>1</v>
      </c>
      <c r="I95" s="21">
        <f>LOOKUP($B95,CPI!$A:$A,CPI!$B:$B)</f>
        <v>195.3</v>
      </c>
      <c r="J95" s="21">
        <f>LOOKUP(2018,CPI!$A:$A,CPI!$B:$B)</f>
        <v>251.107</v>
      </c>
      <c r="K95" s="77">
        <f>PretaxMaximumWage!B27</f>
        <v>5073452</v>
      </c>
      <c r="L95" s="14">
        <v>2005</v>
      </c>
      <c r="M95">
        <f>'Exchange rate'!$B46</f>
        <v>1</v>
      </c>
      <c r="N95" s="21">
        <f>LOOKUP($B95,CPI!$A:$A,CPI!$B:$B)</f>
        <v>195.3</v>
      </c>
      <c r="O95" s="21">
        <f>LOOKUP(2018,CPI!$A:$A,CPI!$B:$B)</f>
        <v>251.107</v>
      </c>
      <c r="P95" s="23">
        <f t="shared" si="5"/>
        <v>223009.50245263695</v>
      </c>
      <c r="Q95" s="23">
        <f t="shared" si="6"/>
        <v>552657.71905463375</v>
      </c>
      <c r="R95" s="23">
        <f t="shared" si="7"/>
        <v>6523191.5584434196</v>
      </c>
    </row>
    <row r="96" spans="1:18">
      <c r="A96" s="20">
        <f>PretaxMinimumWage!B95</f>
        <v>173447</v>
      </c>
      <c r="B96" s="14">
        <v>2006</v>
      </c>
      <c r="C96">
        <f>'Exchange rate'!B47</f>
        <v>1</v>
      </c>
      <c r="D96" s="21">
        <f>LOOKUP(B96,CPI!$A:$A,CPI!$B:$B)</f>
        <v>201.6</v>
      </c>
      <c r="E96" s="21">
        <f>LOOKUP(2018,CPI!$A:$A,CPI!$B:$B)</f>
        <v>251.107</v>
      </c>
      <c r="F96" s="22">
        <f>LOOKUP(G96,PretaxMeanWage!E:E,PretaxMeanWage!F:F)</f>
        <v>454797.81</v>
      </c>
      <c r="G96" s="14">
        <v>2006</v>
      </c>
      <c r="H96">
        <f>'Exchange rate'!$B47</f>
        <v>1</v>
      </c>
      <c r="I96" s="21">
        <f>LOOKUP($B96,CPI!$A:$A,CPI!$B:$B)</f>
        <v>201.6</v>
      </c>
      <c r="J96" s="21">
        <f>LOOKUP(2018,CPI!$A:$A,CPI!$B:$B)</f>
        <v>251.107</v>
      </c>
      <c r="K96" s="77">
        <f>PretaxMaximumWage!B28</f>
        <v>5930450</v>
      </c>
      <c r="L96" s="14">
        <v>2006</v>
      </c>
      <c r="M96">
        <f>'Exchange rate'!$B47</f>
        <v>1</v>
      </c>
      <c r="N96" s="21">
        <f>LOOKUP($B96,CPI!$A:$A,CPI!$B:$B)</f>
        <v>201.6</v>
      </c>
      <c r="O96" s="21">
        <f>LOOKUP(2018,CPI!$A:$A,CPI!$B:$B)</f>
        <v>251.107</v>
      </c>
      <c r="P96" s="23">
        <f t="shared" si="5"/>
        <v>216040.45550099207</v>
      </c>
      <c r="Q96" s="23">
        <f t="shared" si="6"/>
        <v>566482.7067245536</v>
      </c>
      <c r="R96" s="23">
        <f t="shared" si="7"/>
        <v>7386793.1951884916</v>
      </c>
    </row>
    <row r="97" spans="1:18">
      <c r="A97" s="20">
        <f>PretaxMinimumWage!B96</f>
        <v>173447</v>
      </c>
      <c r="B97" s="14">
        <v>2007</v>
      </c>
      <c r="C97">
        <f>'Exchange rate'!B48</f>
        <v>1</v>
      </c>
      <c r="D97" s="21">
        <f>LOOKUP(B97,CPI!$A:$A,CPI!$B:$B)</f>
        <v>207.34200000000001</v>
      </c>
      <c r="E97" s="21">
        <f>LOOKUP(2018,CPI!$A:$A,CPI!$B:$B)</f>
        <v>251.107</v>
      </c>
      <c r="F97" s="22">
        <f>LOOKUP(G97,PretaxMeanWage!E:E,PretaxMeanWage!F:F)</f>
        <v>466195.19</v>
      </c>
      <c r="G97" s="14">
        <v>2007</v>
      </c>
      <c r="H97">
        <f>'Exchange rate'!$B48</f>
        <v>1</v>
      </c>
      <c r="I97" s="21">
        <f>LOOKUP($B97,CPI!$A:$A,CPI!$B:$B)</f>
        <v>207.34200000000001</v>
      </c>
      <c r="J97" s="21">
        <f>LOOKUP(2018,CPI!$A:$A,CPI!$B:$B)</f>
        <v>251.107</v>
      </c>
      <c r="K97" s="77">
        <f>PretaxMaximumWage!B29</f>
        <v>5998926.5</v>
      </c>
      <c r="L97" s="14">
        <v>2007</v>
      </c>
      <c r="M97">
        <f>'Exchange rate'!$B48</f>
        <v>1</v>
      </c>
      <c r="N97" s="21">
        <f>LOOKUP($B97,CPI!$A:$A,CPI!$B:$B)</f>
        <v>207.34200000000001</v>
      </c>
      <c r="O97" s="21">
        <f>LOOKUP(2018,CPI!$A:$A,CPI!$B:$B)</f>
        <v>251.107</v>
      </c>
      <c r="P97" s="23">
        <f t="shared" si="5"/>
        <v>210057.56590078227</v>
      </c>
      <c r="Q97" s="23">
        <f t="shared" si="6"/>
        <v>564597.98581729701</v>
      </c>
      <c r="R97" s="23">
        <f t="shared" si="7"/>
        <v>7265158.2247470357</v>
      </c>
    </row>
    <row r="98" spans="1:18">
      <c r="A98" s="20">
        <f>PretaxMinimumWage!B97</f>
        <v>173447</v>
      </c>
      <c r="B98" s="14">
        <v>2008</v>
      </c>
      <c r="C98">
        <f>'Exchange rate'!B49</f>
        <v>1</v>
      </c>
      <c r="D98" s="21">
        <f>LOOKUP(B98,CPI!$A:$A,CPI!$B:$B)</f>
        <v>215.303</v>
      </c>
      <c r="E98" s="21">
        <f>LOOKUP(2018,CPI!$A:$A,CPI!$B:$B)</f>
        <v>251.107</v>
      </c>
      <c r="F98" s="22">
        <f>LOOKUP(G98,PretaxMeanWage!E:E,PretaxMeanWage!F:F)</f>
        <v>468515.59</v>
      </c>
      <c r="G98" s="14">
        <v>2008</v>
      </c>
      <c r="H98">
        <f>'Exchange rate'!$B49</f>
        <v>1</v>
      </c>
      <c r="I98" s="21">
        <f>LOOKUP($B98,CPI!$A:$A,CPI!$B:$B)</f>
        <v>215.303</v>
      </c>
      <c r="J98" s="21">
        <f>LOOKUP(2018,CPI!$A:$A,CPI!$B:$B)</f>
        <v>251.107</v>
      </c>
      <c r="K98" s="77">
        <f>PretaxMaximumWage!B30</f>
        <v>5714726</v>
      </c>
      <c r="L98" s="14">
        <v>2008</v>
      </c>
      <c r="M98">
        <f>'Exchange rate'!$B49</f>
        <v>1</v>
      </c>
      <c r="N98" s="21">
        <f>LOOKUP($B98,CPI!$A:$A,CPI!$B:$B)</f>
        <v>215.303</v>
      </c>
      <c r="O98" s="21">
        <f>LOOKUP(2018,CPI!$A:$A,CPI!$B:$B)</f>
        <v>251.107</v>
      </c>
      <c r="P98" s="23">
        <f t="shared" si="5"/>
        <v>202290.52000668825</v>
      </c>
      <c r="Q98" s="23">
        <f t="shared" si="6"/>
        <v>546427.79830346082</v>
      </c>
      <c r="R98" s="23">
        <f t="shared" si="7"/>
        <v>6665061.3399813287</v>
      </c>
    </row>
    <row r="99" spans="1:18">
      <c r="A99" s="20">
        <f>PretaxMinimumWage!B98</f>
        <v>173447</v>
      </c>
      <c r="B99" s="14">
        <v>2009</v>
      </c>
      <c r="C99">
        <f>'Exchange rate'!B50</f>
        <v>1</v>
      </c>
      <c r="D99" s="21">
        <f>LOOKUP(B99,CPI!$A:$A,CPI!$B:$B)</f>
        <v>214.53700000000001</v>
      </c>
      <c r="E99" s="21">
        <f>LOOKUP(2018,CPI!$A:$A,CPI!$B:$B)</f>
        <v>251.107</v>
      </c>
      <c r="F99" s="22">
        <f>LOOKUP(G99,PretaxMeanWage!E:E,PretaxMeanWage!F:F)</f>
        <v>432927.69</v>
      </c>
      <c r="G99" s="14">
        <v>2009</v>
      </c>
      <c r="H99">
        <f>'Exchange rate'!$B50</f>
        <v>1</v>
      </c>
      <c r="I99" s="21">
        <f>LOOKUP($B99,CPI!$A:$A,CPI!$B:$B)</f>
        <v>214.53700000000001</v>
      </c>
      <c r="J99" s="21">
        <f>LOOKUP(2018,CPI!$A:$A,CPI!$B:$B)</f>
        <v>251.107</v>
      </c>
      <c r="K99" s="77">
        <f>PretaxMaximumWage!B31</f>
        <v>4597494</v>
      </c>
      <c r="L99" s="14">
        <v>2009</v>
      </c>
      <c r="M99">
        <f>'Exchange rate'!$B50</f>
        <v>1</v>
      </c>
      <c r="N99" s="21">
        <f>LOOKUP($B99,CPI!$A:$A,CPI!$B:$B)</f>
        <v>214.53700000000001</v>
      </c>
      <c r="O99" s="21">
        <f>LOOKUP(2018,CPI!$A:$A,CPI!$B:$B)</f>
        <v>251.107</v>
      </c>
      <c r="P99" s="23">
        <f t="shared" si="5"/>
        <v>203012.7941986697</v>
      </c>
      <c r="Q99" s="23">
        <f t="shared" si="6"/>
        <v>506724.59041018563</v>
      </c>
      <c r="R99" s="23">
        <f>K99/M99/N99*O99</f>
        <v>5381183.3196977684</v>
      </c>
    </row>
    <row r="100" spans="1:18">
      <c r="A100" s="20">
        <f>PretaxMinimumWage!B99</f>
        <v>173447</v>
      </c>
      <c r="B100" s="14">
        <v>2010</v>
      </c>
      <c r="C100">
        <f>'Exchange rate'!B51</f>
        <v>1</v>
      </c>
      <c r="D100" s="21">
        <f>LOOKUP(B100,CPI!$A:$A,CPI!$B:$B)</f>
        <v>218.05600000000001</v>
      </c>
      <c r="E100" s="21">
        <f>LOOKUP(2018,CPI!$A:$A,CPI!$B:$B)</f>
        <v>251.107</v>
      </c>
      <c r="F100" s="22">
        <f>LOOKUP(G100,PretaxMeanWage!E:E,PretaxMeanWage!F:F)</f>
        <v>454132.69</v>
      </c>
      <c r="G100" s="14">
        <v>2010</v>
      </c>
      <c r="H100">
        <f>'Exchange rate'!$B51</f>
        <v>1</v>
      </c>
      <c r="I100" s="21">
        <f>LOOKUP($B100,CPI!$A:$A,CPI!$B:$B)</f>
        <v>218.05600000000001</v>
      </c>
      <c r="J100" s="21">
        <f>LOOKUP(2018,CPI!$A:$A,CPI!$B:$B)</f>
        <v>251.107</v>
      </c>
      <c r="K100" s="77">
        <f>PretaxMaximumWage!B32</f>
        <v>5413626.5</v>
      </c>
      <c r="L100" s="14">
        <v>2010</v>
      </c>
      <c r="M100">
        <f>'Exchange rate'!$B51</f>
        <v>1</v>
      </c>
      <c r="N100" s="21">
        <f>LOOKUP($B100,CPI!$A:$A,CPI!$B:$B)</f>
        <v>218.05600000000001</v>
      </c>
      <c r="O100" s="21">
        <f>LOOKUP(2018,CPI!$A:$A,CPI!$B:$B)</f>
        <v>251.107</v>
      </c>
      <c r="P100" s="23">
        <f t="shared" si="5"/>
        <v>199736.56230050995</v>
      </c>
      <c r="Q100" s="23">
        <f t="shared" si="6"/>
        <v>522966.10681581794</v>
      </c>
      <c r="R100" s="23">
        <f>K100/M100/N100*O100</f>
        <v>6234176.1269375756</v>
      </c>
    </row>
    <row r="101" spans="1:18">
      <c r="A101" s="20">
        <f>PretaxMinimumWage!B100</f>
        <v>173447</v>
      </c>
      <c r="B101" s="14">
        <v>2011</v>
      </c>
      <c r="C101">
        <f>'Exchange rate'!B52</f>
        <v>1</v>
      </c>
      <c r="D101" s="21">
        <f>LOOKUP(B101,CPI!$A:$A,CPI!$B:$B)</f>
        <v>224.93899999999999</v>
      </c>
      <c r="E101" s="21">
        <f>LOOKUP(2018,CPI!$A:$A,CPI!$B:$B)</f>
        <v>251.107</v>
      </c>
      <c r="F101" s="22">
        <f>LOOKUP(G101,PretaxMeanWage!E:E,PretaxMeanWage!F:F)</f>
        <v>455583.09</v>
      </c>
      <c r="G101" s="14">
        <v>2011</v>
      </c>
      <c r="H101">
        <f>'Exchange rate'!$B52</f>
        <v>1</v>
      </c>
      <c r="I101" s="21">
        <f>LOOKUP($B101,CPI!$A:$A,CPI!$B:$B)</f>
        <v>224.93899999999999</v>
      </c>
      <c r="J101" s="21">
        <f>LOOKUP(2018,CPI!$A:$A,CPI!$B:$B)</f>
        <v>251.107</v>
      </c>
      <c r="K101" s="77">
        <f>PretaxMaximumWage!B33</f>
        <v>5173455.5</v>
      </c>
      <c r="L101" s="14">
        <v>2011</v>
      </c>
      <c r="M101">
        <f>'Exchange rate'!$B52</f>
        <v>1</v>
      </c>
      <c r="N101" s="21">
        <f>LOOKUP($B101,CPI!$A:$A,CPI!$B:$B)</f>
        <v>224.93899999999999</v>
      </c>
      <c r="O101" s="21">
        <f>LOOKUP(2018,CPI!$A:$A,CPI!$B:$B)</f>
        <v>251.107</v>
      </c>
      <c r="P101" s="23">
        <f t="shared" si="5"/>
        <v>193624.74194781698</v>
      </c>
      <c r="Q101" s="23">
        <f t="shared" si="6"/>
        <v>508582.78457995283</v>
      </c>
      <c r="R101" s="23">
        <f t="shared" si="7"/>
        <v>5775303.0387727339</v>
      </c>
    </row>
    <row r="102" spans="1:18">
      <c r="A102" s="20">
        <f>PretaxMinimumWage!B101</f>
        <v>173447</v>
      </c>
      <c r="B102" s="14">
        <v>2012</v>
      </c>
      <c r="C102">
        <f>'Exchange rate'!B53</f>
        <v>1</v>
      </c>
      <c r="D102" s="21">
        <f>LOOKUP(B102,CPI!$A:$A,CPI!$B:$B)</f>
        <v>229.59399999999999</v>
      </c>
      <c r="E102" s="21">
        <f>LOOKUP(2018,CPI!$A:$A,CPI!$B:$B)</f>
        <v>251.107</v>
      </c>
      <c r="F102" s="22">
        <f>LOOKUP(G102,PretaxMeanWage!E:E,PretaxMeanWage!F:F)</f>
        <v>454356.31</v>
      </c>
      <c r="G102" s="14">
        <v>2012</v>
      </c>
      <c r="H102">
        <f>'Exchange rate'!$B53</f>
        <v>1</v>
      </c>
      <c r="I102" s="21">
        <f>LOOKUP($B102,CPI!$A:$A,CPI!$B:$B)</f>
        <v>229.59399999999999</v>
      </c>
      <c r="J102" s="21">
        <f>LOOKUP(2018,CPI!$A:$A,CPI!$B:$B)</f>
        <v>251.107</v>
      </c>
      <c r="K102" s="77">
        <f>PretaxMaximumWage!B34</f>
        <v>5152344</v>
      </c>
      <c r="L102" s="14">
        <v>2012</v>
      </c>
      <c r="M102">
        <f>'Exchange rate'!$B53</f>
        <v>1</v>
      </c>
      <c r="N102" s="21">
        <f>LOOKUP($B102,CPI!$A:$A,CPI!$B:$B)</f>
        <v>229.59399999999999</v>
      </c>
      <c r="O102" s="21">
        <f>LOOKUP(2018,CPI!$A:$A,CPI!$B:$B)</f>
        <v>251.107</v>
      </c>
      <c r="P102" s="23">
        <f t="shared" si="5"/>
        <v>189699.01578002912</v>
      </c>
      <c r="Q102" s="23">
        <f t="shared" si="6"/>
        <v>496929.57975892228</v>
      </c>
      <c r="R102" s="23">
        <f t="shared" si="7"/>
        <v>5635119.5798148038</v>
      </c>
    </row>
    <row r="103" spans="1:18">
      <c r="A103" s="20">
        <f>PretaxMinimumWage!B102</f>
        <v>173447</v>
      </c>
      <c r="B103" s="14">
        <v>2013</v>
      </c>
      <c r="C103">
        <f>'Exchange rate'!B54</f>
        <v>1</v>
      </c>
      <c r="D103" s="21">
        <f>LOOKUP(B103,CPI!$A:$A,CPI!$B:$B)</f>
        <v>232.95699999999999</v>
      </c>
      <c r="E103" s="21">
        <f>LOOKUP(2018,CPI!$A:$A,CPI!$B:$B)</f>
        <v>251.107</v>
      </c>
      <c r="F103" s="22">
        <f>LOOKUP(G103,PretaxMeanWage!E:E,PretaxMeanWage!F:F)</f>
        <v>458775.41</v>
      </c>
      <c r="G103" s="14">
        <v>2013</v>
      </c>
      <c r="H103">
        <f>'Exchange rate'!$B54</f>
        <v>1</v>
      </c>
      <c r="I103" s="21">
        <f>LOOKUP($B103,CPI!$A:$A,CPI!$B:$B)</f>
        <v>232.95699999999999</v>
      </c>
      <c r="J103" s="21">
        <f>LOOKUP(2018,CPI!$A:$A,CPI!$B:$B)</f>
        <v>251.107</v>
      </c>
      <c r="K103" s="77">
        <f>PretaxMaximumWage!B35</f>
        <v>5255604</v>
      </c>
      <c r="L103" s="14">
        <v>2013</v>
      </c>
      <c r="M103">
        <f>'Exchange rate'!$B54</f>
        <v>1</v>
      </c>
      <c r="N103" s="21">
        <f>LOOKUP($B103,CPI!$A:$A,CPI!$B:$B)</f>
        <v>232.95699999999999</v>
      </c>
      <c r="O103" s="21">
        <f>LOOKUP(2018,CPI!$A:$A,CPI!$B:$B)</f>
        <v>251.107</v>
      </c>
      <c r="P103" s="23">
        <f t="shared" si="5"/>
        <v>186960.49412123268</v>
      </c>
      <c r="Q103" s="23">
        <f t="shared" si="6"/>
        <v>494519.23264323454</v>
      </c>
      <c r="R103" s="23">
        <f t="shared" si="7"/>
        <v>5665075.3299020845</v>
      </c>
    </row>
    <row r="104" spans="1:18">
      <c r="A104" s="20">
        <f>PretaxMinimumWage!B103</f>
        <v>173447</v>
      </c>
      <c r="B104" s="14">
        <v>2014</v>
      </c>
      <c r="C104">
        <f>'Exchange rate'!B55</f>
        <v>1</v>
      </c>
      <c r="D104" s="21">
        <f>LOOKUP(B104,CPI!$A:$A,CPI!$B:$B)</f>
        <v>236.73599999999999</v>
      </c>
      <c r="E104" s="21">
        <f>LOOKUP(2018,CPI!$A:$A,CPI!$B:$B)</f>
        <v>251.107</v>
      </c>
      <c r="F104" s="22">
        <f>LOOKUP(G104,PretaxMeanWage!E:E,PretaxMeanWage!F:F)</f>
        <v>475011.81</v>
      </c>
      <c r="G104" s="14">
        <v>2014</v>
      </c>
      <c r="H104">
        <f>'Exchange rate'!$B55</f>
        <v>1</v>
      </c>
      <c r="I104" s="21">
        <f>LOOKUP($B104,CPI!$A:$A,CPI!$B:$B)</f>
        <v>236.73599999999999</v>
      </c>
      <c r="J104" s="21">
        <f>LOOKUP(2018,CPI!$A:$A,CPI!$B:$B)</f>
        <v>251.107</v>
      </c>
      <c r="K104" s="77">
        <f>PretaxMaximumWage!B36</f>
        <v>6542983.5</v>
      </c>
      <c r="L104" s="14">
        <v>2014</v>
      </c>
      <c r="M104">
        <f>'Exchange rate'!$B55</f>
        <v>1</v>
      </c>
      <c r="N104" s="21">
        <f>LOOKUP($B104,CPI!$A:$A,CPI!$B:$B)</f>
        <v>236.73599999999999</v>
      </c>
      <c r="O104" s="21">
        <f>LOOKUP(2018,CPI!$A:$A,CPI!$B:$B)</f>
        <v>251.107</v>
      </c>
      <c r="P104" s="23">
        <f t="shared" si="5"/>
        <v>183976.05699597864</v>
      </c>
      <c r="Q104" s="23">
        <f t="shared" si="6"/>
        <v>503847.28378307482</v>
      </c>
      <c r="R104" s="23">
        <f t="shared" si="7"/>
        <v>6940173.686023673</v>
      </c>
    </row>
    <row r="105" spans="1:18">
      <c r="A105" s="20">
        <f>PretaxMinimumWage!B104</f>
        <v>173447</v>
      </c>
      <c r="C105">
        <f>'Exchange rate'!B56</f>
        <v>1</v>
      </c>
      <c r="D105" t="s">
        <v>33</v>
      </c>
      <c r="E105" s="21">
        <f>LOOKUP(2018,CPI!$A:$A,CPI!$B:$B)</f>
        <v>251.107</v>
      </c>
      <c r="F105" t="s">
        <v>33</v>
      </c>
      <c r="G105" t="s">
        <v>33</v>
      </c>
      <c r="H105">
        <f>'Exchange rate'!$B56</f>
        <v>1</v>
      </c>
      <c r="I105" s="21" t="s">
        <v>33</v>
      </c>
      <c r="J105" s="21">
        <f>LOOKUP(2018,CPI!$A:$A,CPI!$B:$B)</f>
        <v>251.107</v>
      </c>
      <c r="K105" s="77">
        <f>PretaxMaximumWage!B37</f>
        <v>14133756</v>
      </c>
      <c r="L105" t="s">
        <v>33</v>
      </c>
      <c r="M105">
        <f>'Exchange rate'!$B56</f>
        <v>1</v>
      </c>
      <c r="N105" s="21" t="s">
        <v>33</v>
      </c>
      <c r="O105" s="21">
        <f>LOOKUP(2018,CPI!$A:$A,CPI!$B:$B)</f>
        <v>251.107</v>
      </c>
      <c r="P105" s="23" t="s">
        <v>34</v>
      </c>
      <c r="Q105" s="23" t="s">
        <v>34</v>
      </c>
      <c r="R105" s="23" t="s">
        <v>34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C8A8E62E-3823-874F-A034-0160CC70FB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31F7-D820-794C-9EF3-1D74D7A8C545}">
  <dimension ref="A1:D109"/>
  <sheetViews>
    <sheetView topLeftCell="A90" workbookViewId="0">
      <selection activeCell="E112" sqref="E112"/>
    </sheetView>
  </sheetViews>
  <sheetFormatPr baseColWidth="10" defaultRowHeight="20"/>
  <sheetData>
    <row r="1" spans="1:4">
      <c r="A1" t="s">
        <v>23</v>
      </c>
      <c r="B1" t="s">
        <v>43</v>
      </c>
      <c r="C1" t="s">
        <v>57</v>
      </c>
      <c r="D1" t="s">
        <v>58</v>
      </c>
    </row>
    <row r="2" spans="1:4">
      <c r="A2" s="14">
        <v>1913</v>
      </c>
    </row>
    <row r="3" spans="1:4">
      <c r="A3" s="14">
        <v>1914</v>
      </c>
    </row>
    <row r="4" spans="1:4">
      <c r="A4" s="14">
        <v>1915</v>
      </c>
    </row>
    <row r="5" spans="1:4">
      <c r="A5" s="14">
        <v>1916</v>
      </c>
    </row>
    <row r="6" spans="1:4">
      <c r="A6" s="14">
        <v>1917</v>
      </c>
    </row>
    <row r="7" spans="1:4">
      <c r="A7" s="14">
        <v>1918</v>
      </c>
    </row>
    <row r="8" spans="1:4">
      <c r="A8" s="14">
        <v>1919</v>
      </c>
    </row>
    <row r="9" spans="1:4">
      <c r="A9" s="14">
        <v>1920</v>
      </c>
    </row>
    <row r="10" spans="1:4">
      <c r="A10" s="14">
        <v>1921</v>
      </c>
    </row>
    <row r="11" spans="1:4">
      <c r="A11" s="14">
        <v>1922</v>
      </c>
    </row>
    <row r="12" spans="1:4">
      <c r="A12" s="14">
        <v>1923</v>
      </c>
    </row>
    <row r="13" spans="1:4">
      <c r="A13" s="14">
        <v>1924</v>
      </c>
    </row>
    <row r="14" spans="1:4">
      <c r="A14" s="14">
        <v>1925</v>
      </c>
    </row>
    <row r="15" spans="1:4">
      <c r="A15" s="14">
        <v>1926</v>
      </c>
    </row>
    <row r="16" spans="1:4">
      <c r="A16" s="14">
        <v>1927</v>
      </c>
    </row>
    <row r="17" spans="1:1">
      <c r="A17" s="14">
        <v>1928</v>
      </c>
    </row>
    <row r="18" spans="1:1">
      <c r="A18" s="14">
        <v>1929</v>
      </c>
    </row>
    <row r="19" spans="1:1">
      <c r="A19" s="14">
        <v>1930</v>
      </c>
    </row>
    <row r="20" spans="1:1">
      <c r="A20" s="14">
        <v>1931</v>
      </c>
    </row>
    <row r="21" spans="1:1">
      <c r="A21" s="14">
        <v>1932</v>
      </c>
    </row>
    <row r="22" spans="1:1">
      <c r="A22" s="14">
        <v>1933</v>
      </c>
    </row>
    <row r="23" spans="1:1">
      <c r="A23" s="14">
        <v>1934</v>
      </c>
    </row>
    <row r="24" spans="1:1">
      <c r="A24" s="14">
        <v>1935</v>
      </c>
    </row>
    <row r="25" spans="1:1">
      <c r="A25" s="14">
        <v>1936</v>
      </c>
    </row>
    <row r="26" spans="1:1">
      <c r="A26" s="14">
        <v>1937</v>
      </c>
    </row>
    <row r="27" spans="1:1">
      <c r="A27" s="14">
        <v>1938</v>
      </c>
    </row>
    <row r="28" spans="1:1">
      <c r="A28" s="14">
        <v>1939</v>
      </c>
    </row>
    <row r="29" spans="1:1">
      <c r="A29" s="14">
        <v>1940</v>
      </c>
    </row>
    <row r="30" spans="1:1">
      <c r="A30" s="14">
        <v>1941</v>
      </c>
    </row>
    <row r="31" spans="1:1">
      <c r="A31" s="14">
        <v>1942</v>
      </c>
    </row>
    <row r="32" spans="1:1">
      <c r="A32" s="14">
        <v>1943</v>
      </c>
    </row>
    <row r="33" spans="1:1">
      <c r="A33" s="14">
        <v>1944</v>
      </c>
    </row>
    <row r="34" spans="1:1">
      <c r="A34" s="14">
        <v>1945</v>
      </c>
    </row>
    <row r="35" spans="1:1">
      <c r="A35" s="14">
        <v>1946</v>
      </c>
    </row>
    <row r="36" spans="1:1">
      <c r="A36" s="14">
        <v>1947</v>
      </c>
    </row>
    <row r="37" spans="1:1">
      <c r="A37" s="14">
        <v>1948</v>
      </c>
    </row>
    <row r="38" spans="1:1">
      <c r="A38" s="14">
        <v>1949</v>
      </c>
    </row>
    <row r="39" spans="1:1">
      <c r="A39" s="14">
        <v>1950</v>
      </c>
    </row>
    <row r="40" spans="1:1">
      <c r="A40" s="14">
        <v>1951</v>
      </c>
    </row>
    <row r="41" spans="1:1">
      <c r="A41" s="14">
        <v>1952</v>
      </c>
    </row>
    <row r="42" spans="1:1">
      <c r="A42" s="14">
        <v>1953</v>
      </c>
    </row>
    <row r="43" spans="1:1">
      <c r="A43" s="14">
        <v>1954</v>
      </c>
    </row>
    <row r="44" spans="1:1">
      <c r="A44" s="14">
        <v>1955</v>
      </c>
    </row>
    <row r="45" spans="1:1">
      <c r="A45" s="14">
        <v>1956</v>
      </c>
    </row>
    <row r="46" spans="1:1">
      <c r="A46" s="14">
        <v>1957</v>
      </c>
    </row>
    <row r="47" spans="1:1">
      <c r="A47" s="14">
        <v>1958</v>
      </c>
    </row>
    <row r="48" spans="1:1">
      <c r="A48" s="14">
        <v>1959</v>
      </c>
    </row>
    <row r="49" spans="1:1">
      <c r="A49" s="14">
        <v>1960</v>
      </c>
    </row>
    <row r="50" spans="1:1">
      <c r="A50" s="14">
        <v>1961</v>
      </c>
    </row>
    <row r="51" spans="1:1">
      <c r="A51" s="14">
        <v>1962</v>
      </c>
    </row>
    <row r="52" spans="1:1">
      <c r="A52" s="14">
        <v>1963</v>
      </c>
    </row>
    <row r="53" spans="1:1">
      <c r="A53" s="14">
        <v>1964</v>
      </c>
    </row>
    <row r="54" spans="1:1">
      <c r="A54" s="14">
        <v>1965</v>
      </c>
    </row>
    <row r="55" spans="1:1">
      <c r="A55" s="14">
        <v>1966</v>
      </c>
    </row>
    <row r="56" spans="1:1">
      <c r="A56" s="14">
        <v>1967</v>
      </c>
    </row>
    <row r="57" spans="1:1">
      <c r="A57" s="14">
        <v>1968</v>
      </c>
    </row>
    <row r="58" spans="1:1">
      <c r="A58" s="14">
        <v>1969</v>
      </c>
    </row>
    <row r="59" spans="1:1">
      <c r="A59" s="14">
        <v>1970</v>
      </c>
    </row>
    <row r="60" spans="1:1">
      <c r="A60" s="14">
        <v>1971</v>
      </c>
    </row>
    <row r="61" spans="1:1">
      <c r="A61" s="14">
        <v>1972</v>
      </c>
    </row>
    <row r="62" spans="1:1">
      <c r="A62" s="14">
        <v>1973</v>
      </c>
    </row>
    <row r="63" spans="1:1">
      <c r="A63" s="14">
        <v>1974</v>
      </c>
    </row>
    <row r="64" spans="1:1">
      <c r="A64" s="14">
        <v>1975</v>
      </c>
    </row>
    <row r="65" spans="1:2">
      <c r="A65" s="14">
        <v>1976</v>
      </c>
    </row>
    <row r="66" spans="1:2">
      <c r="A66" s="14">
        <v>1977</v>
      </c>
    </row>
    <row r="67" spans="1:2">
      <c r="A67" s="14">
        <v>1978</v>
      </c>
    </row>
    <row r="68" spans="1:2">
      <c r="A68" s="14">
        <v>1979</v>
      </c>
    </row>
    <row r="69" spans="1:2">
      <c r="A69" s="14">
        <v>1980</v>
      </c>
      <c r="B69">
        <v>173447</v>
      </c>
    </row>
    <row r="70" spans="1:2">
      <c r="A70" s="14">
        <v>1981</v>
      </c>
      <c r="B70">
        <v>173447</v>
      </c>
    </row>
    <row r="71" spans="1:2">
      <c r="A71" s="14">
        <v>1982</v>
      </c>
      <c r="B71">
        <v>173447</v>
      </c>
    </row>
    <row r="72" spans="1:2">
      <c r="A72" s="14">
        <v>1983</v>
      </c>
      <c r="B72">
        <v>173447</v>
      </c>
    </row>
    <row r="73" spans="1:2">
      <c r="A73" s="14">
        <v>1984</v>
      </c>
      <c r="B73">
        <v>173447</v>
      </c>
    </row>
    <row r="74" spans="1:2">
      <c r="A74" s="14">
        <v>1985</v>
      </c>
      <c r="B74">
        <v>173447</v>
      </c>
    </row>
    <row r="75" spans="1:2">
      <c r="A75" s="14">
        <v>1986</v>
      </c>
      <c r="B75">
        <v>173447</v>
      </c>
    </row>
    <row r="76" spans="1:2">
      <c r="A76" s="14">
        <v>1987</v>
      </c>
      <c r="B76">
        <v>173447</v>
      </c>
    </row>
    <row r="77" spans="1:2">
      <c r="A77" s="14">
        <v>1988</v>
      </c>
      <c r="B77">
        <v>173447</v>
      </c>
    </row>
    <row r="78" spans="1:2">
      <c r="A78" s="14">
        <v>1989</v>
      </c>
      <c r="B78">
        <v>173447</v>
      </c>
    </row>
    <row r="79" spans="1:2">
      <c r="A79" s="14">
        <v>1990</v>
      </c>
      <c r="B79">
        <v>173447</v>
      </c>
    </row>
    <row r="80" spans="1:2">
      <c r="A80" s="14">
        <v>1991</v>
      </c>
      <c r="B80">
        <v>173447</v>
      </c>
    </row>
    <row r="81" spans="1:2">
      <c r="A81" s="14">
        <v>1992</v>
      </c>
      <c r="B81">
        <v>173447</v>
      </c>
    </row>
    <row r="82" spans="1:2">
      <c r="A82" s="14">
        <v>1993</v>
      </c>
      <c r="B82">
        <v>173447</v>
      </c>
    </row>
    <row r="83" spans="1:2">
      <c r="A83" s="14">
        <v>1994</v>
      </c>
      <c r="B83">
        <v>173447</v>
      </c>
    </row>
    <row r="84" spans="1:2">
      <c r="A84" s="14">
        <v>1995</v>
      </c>
      <c r="B84">
        <v>173447</v>
      </c>
    </row>
    <row r="85" spans="1:2">
      <c r="A85" s="14">
        <v>1996</v>
      </c>
      <c r="B85">
        <v>173447</v>
      </c>
    </row>
    <row r="86" spans="1:2">
      <c r="A86" s="14">
        <v>1997</v>
      </c>
      <c r="B86">
        <v>173447</v>
      </c>
    </row>
    <row r="87" spans="1:2">
      <c r="A87" s="14">
        <v>1998</v>
      </c>
      <c r="B87">
        <v>173447</v>
      </c>
    </row>
    <row r="88" spans="1:2">
      <c r="A88" s="14">
        <v>1999</v>
      </c>
      <c r="B88">
        <v>173447</v>
      </c>
    </row>
    <row r="89" spans="1:2">
      <c r="A89" s="14">
        <v>2000</v>
      </c>
      <c r="B89">
        <v>173447</v>
      </c>
    </row>
    <row r="90" spans="1:2">
      <c r="A90" s="14">
        <v>2001</v>
      </c>
      <c r="B90">
        <v>173447</v>
      </c>
    </row>
    <row r="91" spans="1:2">
      <c r="A91" s="14">
        <v>2002</v>
      </c>
      <c r="B91">
        <v>173447</v>
      </c>
    </row>
    <row r="92" spans="1:2">
      <c r="A92" s="14">
        <v>2003</v>
      </c>
      <c r="B92">
        <v>173447</v>
      </c>
    </row>
    <row r="93" spans="1:2">
      <c r="A93" s="14">
        <v>2004</v>
      </c>
      <c r="B93">
        <v>173447</v>
      </c>
    </row>
    <row r="94" spans="1:2">
      <c r="A94" s="14">
        <v>2005</v>
      </c>
      <c r="B94">
        <v>173447</v>
      </c>
    </row>
    <row r="95" spans="1:2">
      <c r="A95" s="14">
        <v>2006</v>
      </c>
      <c r="B95">
        <v>173447</v>
      </c>
    </row>
    <row r="96" spans="1:2">
      <c r="A96" s="14">
        <v>2007</v>
      </c>
      <c r="B96">
        <v>173447</v>
      </c>
    </row>
    <row r="97" spans="1:4">
      <c r="A97" s="14">
        <v>2008</v>
      </c>
      <c r="B97">
        <v>173447</v>
      </c>
    </row>
    <row r="98" spans="1:4">
      <c r="A98" s="14">
        <v>2009</v>
      </c>
      <c r="B98">
        <v>173447</v>
      </c>
    </row>
    <row r="99" spans="1:4">
      <c r="A99" s="14">
        <v>2010</v>
      </c>
      <c r="B99">
        <v>173447</v>
      </c>
    </row>
    <row r="100" spans="1:4">
      <c r="A100" s="14">
        <v>2011</v>
      </c>
      <c r="B100">
        <v>173447</v>
      </c>
    </row>
    <row r="101" spans="1:4">
      <c r="A101" s="14">
        <v>2012</v>
      </c>
      <c r="B101">
        <v>173447</v>
      </c>
    </row>
    <row r="102" spans="1:4">
      <c r="A102" s="14">
        <v>2013</v>
      </c>
      <c r="B102">
        <v>173447</v>
      </c>
    </row>
    <row r="103" spans="1:4">
      <c r="A103" s="14">
        <v>2014</v>
      </c>
      <c r="B103">
        <v>173447</v>
      </c>
    </row>
    <row r="104" spans="1:4">
      <c r="A104" s="14">
        <v>2015</v>
      </c>
      <c r="B104">
        <v>173447</v>
      </c>
    </row>
    <row r="105" spans="1:4">
      <c r="A105" s="14">
        <v>2016</v>
      </c>
      <c r="B105">
        <v>173447</v>
      </c>
      <c r="C105" s="80"/>
    </row>
    <row r="106" spans="1:4">
      <c r="A106" s="14">
        <v>2017</v>
      </c>
      <c r="B106">
        <v>173447</v>
      </c>
    </row>
    <row r="107" spans="1:4">
      <c r="A107" s="14">
        <v>2018</v>
      </c>
      <c r="B107">
        <v>173447</v>
      </c>
      <c r="C107" s="99">
        <v>107</v>
      </c>
      <c r="D107" s="98">
        <v>1621</v>
      </c>
    </row>
    <row r="108" spans="1:4">
      <c r="A108" s="14">
        <v>2019</v>
      </c>
    </row>
    <row r="109" spans="1:4">
      <c r="A109" t="s">
        <v>33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BEAF-F063-5043-BC96-5441F1D1C1A4}">
  <dimension ref="A1:M38"/>
  <sheetViews>
    <sheetView zoomScale="75" workbookViewId="0">
      <selection activeCell="B2" sqref="B2:B36"/>
    </sheetView>
  </sheetViews>
  <sheetFormatPr baseColWidth="10" defaultRowHeight="20"/>
  <cols>
    <col min="2" max="2" width="30.140625" bestFit="1" customWidth="1"/>
    <col min="3" max="12" width="10.85546875" bestFit="1" customWidth="1"/>
    <col min="13" max="13" width="15.28515625" bestFit="1" customWidth="1"/>
  </cols>
  <sheetData>
    <row r="1" spans="1:13">
      <c r="A1" s="31" t="s">
        <v>23</v>
      </c>
      <c r="B1" s="31" t="s">
        <v>43</v>
      </c>
      <c r="C1" s="31"/>
      <c r="D1" s="32"/>
      <c r="E1" s="32"/>
      <c r="F1" s="32"/>
      <c r="G1" s="32"/>
      <c r="H1" s="32"/>
      <c r="I1" s="32"/>
      <c r="J1" s="32"/>
      <c r="K1" s="32"/>
      <c r="L1" s="32"/>
      <c r="M1" s="35"/>
    </row>
    <row r="2" spans="1:13">
      <c r="A2" s="45">
        <v>1980</v>
      </c>
      <c r="B2" s="45">
        <v>1937682.9</v>
      </c>
      <c r="C2" s="31"/>
      <c r="D2" s="33"/>
      <c r="E2" s="33"/>
      <c r="F2" s="33"/>
      <c r="G2" s="33"/>
      <c r="H2" s="33"/>
      <c r="I2" s="33"/>
      <c r="J2" s="33"/>
      <c r="K2" s="33"/>
      <c r="L2" s="33"/>
      <c r="M2" s="36"/>
    </row>
    <row r="3" spans="1:13">
      <c r="A3" s="45">
        <v>1981</v>
      </c>
      <c r="B3" s="45">
        <v>1938317.1</v>
      </c>
      <c r="C3" s="31"/>
      <c r="D3" s="33"/>
      <c r="E3" s="33"/>
      <c r="F3" s="33"/>
      <c r="G3" s="33"/>
      <c r="H3" s="33"/>
      <c r="I3" s="33"/>
      <c r="J3" s="33"/>
      <c r="K3" s="33"/>
      <c r="L3" s="33"/>
      <c r="M3" s="36"/>
    </row>
    <row r="4" spans="1:13">
      <c r="A4" s="45">
        <v>1982</v>
      </c>
      <c r="B4" s="45">
        <v>2152681.2999999998</v>
      </c>
      <c r="C4" s="31"/>
      <c r="D4" s="33"/>
      <c r="E4" s="33"/>
      <c r="F4" s="33"/>
      <c r="G4" s="33"/>
      <c r="H4" s="33"/>
      <c r="I4" s="33"/>
      <c r="J4" s="33"/>
      <c r="K4" s="33"/>
      <c r="L4" s="33"/>
      <c r="M4" s="36"/>
    </row>
    <row r="5" spans="1:13">
      <c r="A5" s="45">
        <v>1983</v>
      </c>
      <c r="B5" s="45">
        <v>2264353.5</v>
      </c>
      <c r="C5" s="31"/>
      <c r="D5" s="33"/>
      <c r="E5" s="33"/>
      <c r="F5" s="33"/>
      <c r="G5" s="33"/>
      <c r="H5" s="33"/>
      <c r="I5" s="33"/>
      <c r="J5" s="33"/>
      <c r="K5" s="33"/>
      <c r="L5" s="33"/>
      <c r="M5" s="36"/>
    </row>
    <row r="6" spans="1:13">
      <c r="A6" s="45">
        <v>1984</v>
      </c>
      <c r="B6" s="45">
        <v>2631610.7999999998</v>
      </c>
      <c r="C6" s="31"/>
      <c r="D6" s="33"/>
      <c r="E6" s="33"/>
      <c r="F6" s="33"/>
      <c r="G6" s="33"/>
      <c r="H6" s="33"/>
      <c r="I6" s="33"/>
      <c r="J6" s="33"/>
      <c r="K6" s="33"/>
      <c r="L6" s="33"/>
      <c r="M6" s="36"/>
    </row>
    <row r="7" spans="1:13">
      <c r="A7" s="45">
        <v>1985</v>
      </c>
      <c r="B7" s="45">
        <v>2639855</v>
      </c>
      <c r="C7" s="31"/>
      <c r="D7" s="34"/>
      <c r="E7" s="34"/>
      <c r="F7" s="34"/>
      <c r="G7" s="34"/>
      <c r="H7" s="34"/>
      <c r="I7" s="34"/>
      <c r="J7" s="34"/>
      <c r="K7" s="34"/>
      <c r="L7" s="34"/>
    </row>
    <row r="8" spans="1:13">
      <c r="A8" s="45">
        <v>1986</v>
      </c>
      <c r="B8" s="45">
        <v>2700765</v>
      </c>
      <c r="C8" s="31"/>
      <c r="D8" s="34"/>
      <c r="E8" s="34"/>
      <c r="F8" s="34"/>
      <c r="G8" s="34"/>
      <c r="H8" s="34"/>
      <c r="I8" s="34"/>
      <c r="J8" s="34"/>
      <c r="K8" s="34"/>
      <c r="L8" s="34"/>
    </row>
    <row r="9" spans="1:13">
      <c r="A9" s="45">
        <v>1987</v>
      </c>
      <c r="B9" s="45">
        <v>2817992</v>
      </c>
      <c r="C9" s="31"/>
      <c r="D9" s="34"/>
      <c r="E9" s="34"/>
      <c r="F9" s="34"/>
      <c r="G9" s="34"/>
      <c r="H9" s="34"/>
      <c r="I9" s="34"/>
      <c r="J9" s="34"/>
      <c r="K9" s="34"/>
      <c r="L9" s="34"/>
    </row>
    <row r="10" spans="1:13">
      <c r="A10" s="45">
        <v>1988</v>
      </c>
      <c r="B10" s="45">
        <v>3055157.8</v>
      </c>
      <c r="C10" s="31"/>
      <c r="D10" s="34"/>
      <c r="E10" s="34"/>
      <c r="F10" s="34"/>
      <c r="G10" s="34"/>
      <c r="H10" s="34"/>
      <c r="I10" s="34"/>
      <c r="J10" s="34"/>
      <c r="K10" s="34"/>
      <c r="L10" s="34"/>
    </row>
    <row r="11" spans="1:13">
      <c r="A11" s="45">
        <v>1989</v>
      </c>
      <c r="B11" s="45">
        <v>2984803.8</v>
      </c>
      <c r="C11" s="31"/>
      <c r="D11" s="34"/>
      <c r="E11" s="34"/>
      <c r="F11" s="34"/>
      <c r="G11" s="34"/>
      <c r="H11" s="34"/>
      <c r="I11" s="34"/>
      <c r="J11" s="34"/>
      <c r="K11" s="34"/>
      <c r="L11" s="34"/>
    </row>
    <row r="12" spans="1:13">
      <c r="A12" s="45">
        <v>1990</v>
      </c>
      <c r="B12" s="45">
        <v>2519954.7999999998</v>
      </c>
      <c r="C12" s="31"/>
      <c r="D12" s="34"/>
      <c r="E12" s="34"/>
      <c r="F12" s="34"/>
      <c r="G12" s="34"/>
      <c r="H12" s="34"/>
      <c r="I12" s="34"/>
      <c r="J12" s="34"/>
      <c r="K12" s="34"/>
      <c r="L12" s="34"/>
    </row>
    <row r="13" spans="1:13">
      <c r="A13" s="45">
        <v>1991</v>
      </c>
      <c r="B13" s="45">
        <v>2615531.2999999998</v>
      </c>
    </row>
    <row r="14" spans="1:13">
      <c r="A14" s="45">
        <v>1992</v>
      </c>
      <c r="B14" s="45">
        <v>2493443.2999999998</v>
      </c>
    </row>
    <row r="15" spans="1:13">
      <c r="A15" s="45">
        <v>1993</v>
      </c>
      <c r="B15" s="45">
        <v>2614458</v>
      </c>
    </row>
    <row r="16" spans="1:13">
      <c r="A16" s="45">
        <v>1994</v>
      </c>
      <c r="B16" s="45">
        <v>3411884</v>
      </c>
    </row>
    <row r="17" spans="1:12">
      <c r="A17" s="45">
        <v>1995</v>
      </c>
      <c r="B17" s="45">
        <v>3809918.3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45">
        <v>1996</v>
      </c>
      <c r="B18" s="45">
        <v>3632681.8</v>
      </c>
      <c r="C18" s="31"/>
      <c r="D18" s="33"/>
      <c r="E18" s="33"/>
      <c r="F18" s="33"/>
      <c r="G18" s="33"/>
      <c r="H18" s="33"/>
      <c r="I18" s="33"/>
      <c r="J18" s="33"/>
      <c r="K18" s="33"/>
      <c r="L18" s="33"/>
    </row>
    <row r="19" spans="1:12">
      <c r="A19" s="45">
        <v>1997</v>
      </c>
      <c r="B19" s="45">
        <v>3890664.3</v>
      </c>
      <c r="C19" s="31"/>
      <c r="D19" s="33"/>
      <c r="E19" s="33"/>
      <c r="F19" s="33"/>
      <c r="G19" s="33"/>
      <c r="H19" s="33"/>
      <c r="I19" s="33"/>
      <c r="J19" s="33"/>
      <c r="K19" s="33"/>
      <c r="L19" s="33"/>
    </row>
    <row r="20" spans="1:12">
      <c r="A20" s="45">
        <v>1998</v>
      </c>
      <c r="B20" s="45">
        <v>4041191.8</v>
      </c>
      <c r="C20" s="31"/>
      <c r="D20" s="33"/>
      <c r="E20" s="33"/>
      <c r="F20" s="33"/>
      <c r="G20" s="33"/>
      <c r="H20" s="33"/>
      <c r="I20" s="33"/>
      <c r="J20" s="33"/>
      <c r="K20" s="33"/>
      <c r="L20" s="33"/>
    </row>
    <row r="21" spans="1:12">
      <c r="A21" s="45">
        <v>1999</v>
      </c>
      <c r="B21" s="45">
        <v>4279479</v>
      </c>
      <c r="C21" s="31"/>
      <c r="D21" s="33"/>
      <c r="E21" s="33"/>
      <c r="F21" s="33"/>
      <c r="G21" s="33"/>
      <c r="H21" s="33"/>
      <c r="I21" s="33"/>
      <c r="J21" s="33"/>
      <c r="K21" s="33"/>
      <c r="L21" s="33"/>
    </row>
    <row r="22" spans="1:12">
      <c r="A22" s="45">
        <v>2000</v>
      </c>
      <c r="B22" s="45">
        <v>3657332.5</v>
      </c>
      <c r="C22" s="31"/>
      <c r="D22" s="33"/>
      <c r="E22" s="33"/>
      <c r="F22" s="33"/>
      <c r="G22" s="33"/>
      <c r="H22" s="33"/>
      <c r="I22" s="33"/>
      <c r="J22" s="33"/>
      <c r="K22" s="33"/>
      <c r="L22" s="33"/>
    </row>
    <row r="23" spans="1:12">
      <c r="A23" s="45">
        <v>2001</v>
      </c>
      <c r="B23" s="45">
        <v>3418311.8</v>
      </c>
      <c r="C23" s="31"/>
      <c r="D23" s="34"/>
      <c r="E23" s="34"/>
      <c r="F23" s="34"/>
      <c r="G23" s="34"/>
      <c r="H23" s="34"/>
      <c r="I23" s="34"/>
      <c r="J23" s="34"/>
      <c r="K23" s="34"/>
      <c r="L23" s="34"/>
    </row>
    <row r="24" spans="1:12">
      <c r="A24" s="45">
        <v>2002</v>
      </c>
      <c r="B24" s="45">
        <v>3511310.5</v>
      </c>
      <c r="C24" s="31"/>
      <c r="D24" s="34"/>
      <c r="E24" s="34"/>
      <c r="F24" s="34"/>
      <c r="G24" s="34"/>
      <c r="H24" s="34"/>
      <c r="I24" s="34"/>
      <c r="J24" s="34"/>
      <c r="K24" s="34"/>
      <c r="L24" s="34"/>
    </row>
    <row r="25" spans="1:12">
      <c r="A25" s="45">
        <v>2003</v>
      </c>
      <c r="B25" s="45">
        <v>4073854.5</v>
      </c>
      <c r="C25" s="31"/>
      <c r="D25" s="34"/>
      <c r="E25" s="34"/>
      <c r="F25" s="34"/>
      <c r="G25" s="34"/>
      <c r="H25" s="34"/>
      <c r="I25" s="34"/>
      <c r="J25" s="34"/>
      <c r="K25" s="34"/>
      <c r="L25" s="34"/>
    </row>
    <row r="26" spans="1:12">
      <c r="A26" s="45">
        <v>2004</v>
      </c>
      <c r="B26" s="45">
        <v>4433015</v>
      </c>
      <c r="C26" s="31"/>
      <c r="D26" s="34"/>
      <c r="E26" s="34"/>
      <c r="F26" s="34"/>
      <c r="G26" s="34"/>
      <c r="H26" s="34"/>
      <c r="I26" s="34"/>
      <c r="J26" s="34"/>
      <c r="K26" s="34"/>
      <c r="L26" s="34"/>
    </row>
    <row r="27" spans="1:12">
      <c r="A27" s="45">
        <v>2005</v>
      </c>
      <c r="B27" s="45">
        <v>5073452</v>
      </c>
      <c r="C27" s="31"/>
      <c r="D27" s="34"/>
      <c r="E27" s="34"/>
      <c r="F27" s="34"/>
      <c r="G27" s="34"/>
      <c r="H27" s="34"/>
      <c r="I27" s="34"/>
      <c r="J27" s="34"/>
      <c r="K27" s="34"/>
      <c r="L27" s="34"/>
    </row>
    <row r="28" spans="1:12">
      <c r="A28" s="45">
        <v>2006</v>
      </c>
      <c r="B28" s="45">
        <v>5930450</v>
      </c>
      <c r="C28" s="31"/>
      <c r="D28" s="34"/>
      <c r="E28" s="34"/>
      <c r="F28" s="34"/>
      <c r="G28" s="34"/>
      <c r="H28" s="34"/>
      <c r="I28" s="34"/>
      <c r="J28" s="34"/>
      <c r="K28" s="34"/>
      <c r="L28" s="34"/>
    </row>
    <row r="29" spans="1:12">
      <c r="A29" s="45">
        <v>2007</v>
      </c>
      <c r="B29" s="45">
        <v>5998926.5</v>
      </c>
    </row>
    <row r="30" spans="1:12">
      <c r="A30" s="45">
        <v>2008</v>
      </c>
      <c r="B30" s="45">
        <v>5714726</v>
      </c>
    </row>
    <row r="31" spans="1:12">
      <c r="A31" s="45">
        <v>2009</v>
      </c>
      <c r="B31" s="45">
        <v>4597494</v>
      </c>
    </row>
    <row r="32" spans="1:12">
      <c r="A32" s="45">
        <v>2010</v>
      </c>
      <c r="B32" s="45">
        <v>5413626.5</v>
      </c>
    </row>
    <row r="33" spans="1:2">
      <c r="A33" s="45">
        <v>2011</v>
      </c>
      <c r="B33" s="45">
        <v>5173455.5</v>
      </c>
    </row>
    <row r="34" spans="1:2">
      <c r="A34" s="45">
        <v>2012</v>
      </c>
      <c r="B34" s="45">
        <v>5152344</v>
      </c>
    </row>
    <row r="35" spans="1:2">
      <c r="A35" s="45">
        <v>2013</v>
      </c>
      <c r="B35" s="45">
        <v>5255604</v>
      </c>
    </row>
    <row r="36" spans="1:2">
      <c r="A36" s="45">
        <v>2014</v>
      </c>
      <c r="B36" s="45">
        <v>6542983.5</v>
      </c>
    </row>
    <row r="37" spans="1:2">
      <c r="A37" s="45">
        <v>2015</v>
      </c>
      <c r="B37" s="45">
        <v>14133756</v>
      </c>
    </row>
    <row r="38" spans="1:2">
      <c r="A38" s="45">
        <v>2016</v>
      </c>
      <c r="B38" s="45">
        <v>13460775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85A9-70A2-6043-A21A-35B2A093119B}">
  <dimension ref="A1:F51"/>
  <sheetViews>
    <sheetView topLeftCell="E1" workbookViewId="0">
      <selection activeCell="J21" sqref="J21"/>
    </sheetView>
  </sheetViews>
  <sheetFormatPr baseColWidth="10" defaultRowHeight="20" outlineLevelCol="1"/>
  <cols>
    <col min="1" max="4" width="0" hidden="1" customWidth="1" outlineLevel="1"/>
    <col min="5" max="5" width="10.7109375" collapsed="1"/>
  </cols>
  <sheetData>
    <row r="1" spans="1:6">
      <c r="A1" s="28">
        <v>1993</v>
      </c>
      <c r="B1" s="70">
        <v>181200.77678261499</v>
      </c>
      <c r="C1" s="78"/>
      <c r="D1" s="30">
        <f t="shared" ref="D1:D5" si="0">C1*10.06</f>
        <v>0</v>
      </c>
      <c r="E1" s="45">
        <v>1980</v>
      </c>
      <c r="F1" s="45">
        <v>263454.31</v>
      </c>
    </row>
    <row r="2" spans="1:6">
      <c r="A2" s="28">
        <v>1994</v>
      </c>
      <c r="B2" s="70">
        <v>190611.219506475</v>
      </c>
      <c r="C2" s="78"/>
      <c r="D2" s="30">
        <f t="shared" si="0"/>
        <v>0</v>
      </c>
      <c r="E2" s="45">
        <v>1981</v>
      </c>
      <c r="F2" s="45">
        <v>261202.09</v>
      </c>
    </row>
    <row r="3" spans="1:6">
      <c r="A3" s="28">
        <v>1995</v>
      </c>
      <c r="B3" s="70">
        <v>196637.546907176</v>
      </c>
      <c r="C3" s="78"/>
      <c r="D3" s="30">
        <f t="shared" si="0"/>
        <v>0</v>
      </c>
      <c r="E3" s="45">
        <v>1982</v>
      </c>
      <c r="F3" s="45">
        <v>257914</v>
      </c>
    </row>
    <row r="4" spans="1:6">
      <c r="A4" s="28">
        <v>1996</v>
      </c>
      <c r="B4" s="70">
        <v>210074.04520039301</v>
      </c>
      <c r="C4" s="78"/>
      <c r="D4" s="30">
        <f t="shared" si="0"/>
        <v>0</v>
      </c>
      <c r="E4" s="45">
        <v>1983</v>
      </c>
      <c r="F4" s="45">
        <v>262207.19</v>
      </c>
    </row>
    <row r="5" spans="1:6">
      <c r="A5" s="28">
        <v>1997</v>
      </c>
      <c r="B5" s="70">
        <v>221659.45858608099</v>
      </c>
      <c r="C5" s="78"/>
      <c r="D5" s="30">
        <f t="shared" si="0"/>
        <v>0</v>
      </c>
      <c r="E5" s="45">
        <v>1984</v>
      </c>
      <c r="F5" s="45">
        <v>271544.5</v>
      </c>
    </row>
    <row r="6" spans="1:6">
      <c r="A6" s="28">
        <v>1998</v>
      </c>
      <c r="B6" s="70">
        <v>229761.44330096801</v>
      </c>
      <c r="C6" s="78">
        <v>2083</v>
      </c>
      <c r="D6" s="30">
        <f>C6*10.06*12</f>
        <v>251459.76</v>
      </c>
      <c r="E6" s="45">
        <v>1985</v>
      </c>
      <c r="F6" s="45">
        <v>277675.09000000003</v>
      </c>
    </row>
    <row r="7" spans="1:6">
      <c r="A7" s="28">
        <v>1999</v>
      </c>
      <c r="B7" s="70">
        <v>238004.913204913</v>
      </c>
      <c r="C7" s="78">
        <v>2203</v>
      </c>
      <c r="D7" s="30">
        <f t="shared" ref="D7:D27" si="1">C7*10.06*12</f>
        <v>265946.16000000003</v>
      </c>
      <c r="E7" s="45">
        <v>1986</v>
      </c>
      <c r="F7" s="45">
        <v>294103.19</v>
      </c>
    </row>
    <row r="8" spans="1:6">
      <c r="A8" s="28">
        <v>2000</v>
      </c>
      <c r="B8" s="70">
        <v>247420.735645471</v>
      </c>
      <c r="C8" s="78">
        <v>2403</v>
      </c>
      <c r="D8" s="30">
        <f t="shared" si="1"/>
        <v>290090.16000000003</v>
      </c>
      <c r="E8" s="45">
        <v>1987</v>
      </c>
      <c r="F8" s="45">
        <v>301866.19</v>
      </c>
    </row>
    <row r="9" spans="1:6">
      <c r="A9" s="28">
        <v>2001</v>
      </c>
      <c r="B9" s="70">
        <v>255109.88776119999</v>
      </c>
      <c r="C9" s="78">
        <v>2302</v>
      </c>
      <c r="D9" s="30">
        <f t="shared" si="1"/>
        <v>277897.44000000006</v>
      </c>
      <c r="E9" s="45">
        <v>1988</v>
      </c>
      <c r="F9" s="45">
        <v>308536.59000000003</v>
      </c>
    </row>
    <row r="10" spans="1:6">
      <c r="A10" s="28">
        <v>2002</v>
      </c>
      <c r="B10" s="70">
        <v>262765.28935943899</v>
      </c>
      <c r="C10" s="78">
        <v>2412</v>
      </c>
      <c r="D10" s="30">
        <f t="shared" si="1"/>
        <v>291176.64</v>
      </c>
      <c r="E10" s="45">
        <v>1989</v>
      </c>
      <c r="F10" s="45">
        <v>316661.40999999997</v>
      </c>
    </row>
    <row r="11" spans="1:6">
      <c r="A11" s="28">
        <v>2003</v>
      </c>
      <c r="B11" s="70">
        <v>270323.597942158</v>
      </c>
      <c r="C11" s="78">
        <v>2499</v>
      </c>
      <c r="D11" s="30">
        <f t="shared" si="1"/>
        <v>301679.28000000003</v>
      </c>
      <c r="E11" s="45">
        <v>1990</v>
      </c>
      <c r="F11" s="45">
        <v>310654.5</v>
      </c>
    </row>
    <row r="12" spans="1:6">
      <c r="A12" s="28">
        <v>2004</v>
      </c>
      <c r="B12" s="70">
        <v>280758.01560787502</v>
      </c>
      <c r="C12" s="78">
        <v>2586</v>
      </c>
      <c r="D12" s="30">
        <f t="shared" si="1"/>
        <v>312181.92</v>
      </c>
      <c r="E12" s="45">
        <v>1991</v>
      </c>
      <c r="F12" s="45">
        <v>304640.90999999997</v>
      </c>
    </row>
    <row r="13" spans="1:6">
      <c r="A13" s="28">
        <v>2005</v>
      </c>
      <c r="B13" s="70">
        <v>289387.84387939802</v>
      </c>
      <c r="C13" s="78">
        <v>2617</v>
      </c>
      <c r="D13" s="30">
        <f t="shared" si="1"/>
        <v>315924.24</v>
      </c>
      <c r="E13" s="45">
        <v>1992</v>
      </c>
      <c r="F13" s="45">
        <v>293133.90999999997</v>
      </c>
    </row>
    <row r="14" spans="1:6">
      <c r="A14" s="28">
        <v>2006</v>
      </c>
      <c r="B14" s="70">
        <v>299925.43434963498</v>
      </c>
      <c r="C14" s="78">
        <v>2701</v>
      </c>
      <c r="D14" s="30">
        <f t="shared" si="1"/>
        <v>326064.72000000003</v>
      </c>
      <c r="E14" s="45">
        <v>1993</v>
      </c>
      <c r="F14" s="45">
        <v>277680.19</v>
      </c>
    </row>
    <row r="15" spans="1:6">
      <c r="A15" s="28">
        <v>2007</v>
      </c>
      <c r="B15" s="70">
        <v>314026.49242776597</v>
      </c>
      <c r="C15" s="78">
        <v>2790</v>
      </c>
      <c r="D15" s="30">
        <f t="shared" si="1"/>
        <v>336808.80000000005</v>
      </c>
      <c r="E15" s="45">
        <v>1994</v>
      </c>
      <c r="F15" s="45">
        <v>294381.09000000003</v>
      </c>
    </row>
    <row r="16" spans="1:6">
      <c r="A16" s="28">
        <v>2008</v>
      </c>
      <c r="B16" s="70">
        <v>328307.93560723</v>
      </c>
      <c r="C16" s="78">
        <v>2821</v>
      </c>
      <c r="D16" s="30">
        <f t="shared" si="1"/>
        <v>340551.12</v>
      </c>
      <c r="E16" s="45">
        <v>1995</v>
      </c>
      <c r="F16" s="45">
        <v>312695.5</v>
      </c>
    </row>
    <row r="17" spans="1:6">
      <c r="A17" s="28">
        <v>2009</v>
      </c>
      <c r="B17" s="70">
        <v>337840.23501307803</v>
      </c>
      <c r="C17" s="78">
        <v>2627</v>
      </c>
      <c r="D17" s="30">
        <f t="shared" si="1"/>
        <v>317131.44000000006</v>
      </c>
      <c r="E17" s="45">
        <v>1996</v>
      </c>
      <c r="F17" s="45">
        <v>320526.40999999997</v>
      </c>
    </row>
    <row r="18" spans="1:6">
      <c r="A18" s="28">
        <v>2010</v>
      </c>
      <c r="B18" s="70">
        <v>344946.51461237</v>
      </c>
      <c r="C18" s="78">
        <v>2977</v>
      </c>
      <c r="D18" s="30">
        <f t="shared" si="1"/>
        <v>359383.44000000006</v>
      </c>
      <c r="E18" s="45">
        <v>1997</v>
      </c>
      <c r="F18" s="45">
        <v>328735.19</v>
      </c>
    </row>
    <row r="19" spans="1:6">
      <c r="A19" s="28">
        <v>2011</v>
      </c>
      <c r="B19" s="70">
        <v>355092.226340978</v>
      </c>
      <c r="C19" s="78">
        <v>3210</v>
      </c>
      <c r="D19" s="30">
        <f t="shared" si="1"/>
        <v>387511.2</v>
      </c>
      <c r="E19" s="45">
        <v>1998</v>
      </c>
      <c r="F19" s="45">
        <v>349833.59</v>
      </c>
    </row>
    <row r="20" spans="1:6">
      <c r="A20" s="28">
        <v>2012</v>
      </c>
      <c r="B20" s="70">
        <v>364748.14460402098</v>
      </c>
      <c r="C20" s="78">
        <v>3423</v>
      </c>
      <c r="D20" s="30">
        <f t="shared" si="1"/>
        <v>413224.56000000006</v>
      </c>
      <c r="E20" s="45">
        <v>1999</v>
      </c>
      <c r="F20" s="45">
        <v>363580.41</v>
      </c>
    </row>
    <row r="21" spans="1:6">
      <c r="A21" s="28">
        <v>2013</v>
      </c>
      <c r="B21" s="70">
        <v>371176.20404256199</v>
      </c>
      <c r="C21" s="78">
        <v>3538</v>
      </c>
      <c r="D21" s="30">
        <f t="shared" si="1"/>
        <v>427107.36</v>
      </c>
      <c r="E21" s="45">
        <v>2000</v>
      </c>
      <c r="F21" s="45">
        <v>380066.81</v>
      </c>
    </row>
    <row r="22" spans="1:6">
      <c r="A22" s="28">
        <v>2014</v>
      </c>
      <c r="B22" s="70">
        <v>379016.66194267402</v>
      </c>
      <c r="C22" s="78">
        <v>3452</v>
      </c>
      <c r="D22" s="30">
        <f t="shared" si="1"/>
        <v>416725.44000000006</v>
      </c>
      <c r="E22" s="45">
        <v>2001</v>
      </c>
      <c r="F22" s="45">
        <v>381461.5</v>
      </c>
    </row>
    <row r="23" spans="1:6">
      <c r="A23" s="28">
        <v>2015</v>
      </c>
      <c r="B23" s="70">
        <v>388832.31997906801</v>
      </c>
      <c r="C23" s="78">
        <v>3420</v>
      </c>
      <c r="D23" s="30">
        <f t="shared" si="1"/>
        <v>412862.4</v>
      </c>
      <c r="E23" s="45">
        <v>2002</v>
      </c>
      <c r="F23" s="45">
        <v>385904.09</v>
      </c>
    </row>
    <row r="24" spans="1:6">
      <c r="A24" s="28">
        <v>2016</v>
      </c>
      <c r="B24" s="70">
        <v>398028.82038108702</v>
      </c>
      <c r="C24" s="78">
        <v>3463</v>
      </c>
      <c r="D24" s="30">
        <f t="shared" si="1"/>
        <v>418053.36</v>
      </c>
      <c r="E24" s="45">
        <v>2003</v>
      </c>
      <c r="F24" s="45">
        <v>405207.59</v>
      </c>
    </row>
    <row r="25" spans="1:6">
      <c r="A25" s="28">
        <v>2017</v>
      </c>
      <c r="B25" s="70">
        <v>407159.04498906602</v>
      </c>
      <c r="C25" s="78">
        <v>3499</v>
      </c>
      <c r="D25" s="30">
        <f t="shared" si="1"/>
        <v>422399.28</v>
      </c>
      <c r="E25" s="45">
        <v>2004</v>
      </c>
      <c r="F25" s="45">
        <v>417076.81</v>
      </c>
    </row>
    <row r="26" spans="1:6">
      <c r="A26" s="28">
        <v>2018</v>
      </c>
      <c r="B26" s="70">
        <v>418722.77431956498</v>
      </c>
      <c r="C26" s="78">
        <v>3373</v>
      </c>
      <c r="D26" s="30">
        <f t="shared" si="1"/>
        <v>407188.56000000006</v>
      </c>
      <c r="E26" s="45">
        <v>2005</v>
      </c>
      <c r="F26" s="45">
        <v>429832.91</v>
      </c>
    </row>
    <row r="27" spans="1:6">
      <c r="A27" s="27"/>
      <c r="B27" s="27"/>
      <c r="C27" s="27" t="s">
        <v>33</v>
      </c>
      <c r="D27" s="30" t="e">
        <f t="shared" si="1"/>
        <v>#VALUE!</v>
      </c>
      <c r="E27" s="45">
        <v>2006</v>
      </c>
      <c r="F27" s="45">
        <v>454797.81</v>
      </c>
    </row>
    <row r="28" spans="1:6">
      <c r="A28" s="27"/>
      <c r="B28" s="27"/>
      <c r="C28" s="27"/>
      <c r="D28" s="30"/>
      <c r="E28" s="45">
        <v>2007</v>
      </c>
      <c r="F28" s="45">
        <v>466195.19</v>
      </c>
    </row>
    <row r="29" spans="1:6">
      <c r="A29" s="27"/>
      <c r="B29" s="27"/>
      <c r="C29" s="27"/>
      <c r="D29" s="30"/>
      <c r="E29" s="45">
        <v>2008</v>
      </c>
      <c r="F29" s="45">
        <v>468515.59</v>
      </c>
    </row>
    <row r="30" spans="1:6">
      <c r="A30" s="27"/>
      <c r="B30" s="27"/>
      <c r="C30" s="27"/>
      <c r="D30" s="30"/>
      <c r="E30" s="45">
        <v>2009</v>
      </c>
      <c r="F30" s="45">
        <v>432927.69</v>
      </c>
    </row>
    <row r="31" spans="1:6">
      <c r="D31" s="30"/>
      <c r="E31" s="45">
        <v>2010</v>
      </c>
      <c r="F31" s="45">
        <v>454132.69</v>
      </c>
    </row>
    <row r="32" spans="1:6">
      <c r="D32" s="30"/>
      <c r="E32" s="45">
        <v>2011</v>
      </c>
      <c r="F32" s="45">
        <v>455583.09</v>
      </c>
    </row>
    <row r="33" spans="4:6">
      <c r="D33" s="30"/>
      <c r="E33" s="45">
        <v>2012</v>
      </c>
      <c r="F33" s="45">
        <v>454356.31</v>
      </c>
    </row>
    <row r="34" spans="4:6">
      <c r="D34" s="30"/>
      <c r="E34" s="45">
        <v>2013</v>
      </c>
      <c r="F34" s="45">
        <v>458775.41</v>
      </c>
    </row>
    <row r="35" spans="4:6">
      <c r="D35" s="30"/>
      <c r="E35" s="45">
        <v>2014</v>
      </c>
      <c r="F35" s="45">
        <v>475011.81</v>
      </c>
    </row>
    <row r="36" spans="4:6">
      <c r="D36" s="30"/>
      <c r="E36" s="45">
        <v>2015</v>
      </c>
      <c r="F36" s="45">
        <v>497268.59</v>
      </c>
    </row>
    <row r="37" spans="4:6">
      <c r="D37" s="30"/>
      <c r="E37" s="45">
        <v>2016</v>
      </c>
      <c r="F37" s="45">
        <v>507191.19</v>
      </c>
    </row>
    <row r="38" spans="4:6">
      <c r="D38" s="30"/>
      <c r="E38" s="29"/>
    </row>
    <row r="39" spans="4:6">
      <c r="D39" s="30"/>
      <c r="E39" s="29"/>
    </row>
    <row r="40" spans="4:6">
      <c r="D40" s="30"/>
      <c r="E40" s="29"/>
    </row>
    <row r="41" spans="4:6">
      <c r="D41" s="30"/>
      <c r="E41" s="29"/>
    </row>
    <row r="42" spans="4:6">
      <c r="D42" s="30"/>
      <c r="E42" s="29"/>
    </row>
    <row r="43" spans="4:6">
      <c r="D43" s="30"/>
      <c r="E43" s="29"/>
    </row>
    <row r="44" spans="4:6">
      <c r="D44" s="30"/>
      <c r="E44" s="29"/>
    </row>
    <row r="45" spans="4:6">
      <c r="D45" s="29"/>
    </row>
    <row r="46" spans="4:6">
      <c r="D46" s="29"/>
    </row>
    <row r="47" spans="4:6">
      <c r="D47" s="29"/>
    </row>
    <row r="48" spans="4:6">
      <c r="D48" s="29"/>
    </row>
    <row r="49" spans="4:4">
      <c r="D49" s="29"/>
    </row>
    <row r="50" spans="4:4">
      <c r="D50" s="29"/>
    </row>
    <row r="51" spans="4:4">
      <c r="D51" s="29"/>
    </row>
  </sheetData>
  <sortState xmlns:xlrd2="http://schemas.microsoft.com/office/spreadsheetml/2017/richdata2" ref="D1:E51">
    <sortCondition ref="D2:D51"/>
  </sortState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2CBA-88F3-6D49-BB6E-907CA70CCAA8}">
  <dimension ref="A1:K106"/>
  <sheetViews>
    <sheetView topLeftCell="A51" workbookViewId="0">
      <selection activeCell="B104" sqref="B68:D104"/>
    </sheetView>
  </sheetViews>
  <sheetFormatPr baseColWidth="10" defaultRowHeight="20"/>
  <sheetData>
    <row r="1" spans="1:10">
      <c r="A1" s="85" t="s">
        <v>0</v>
      </c>
      <c r="B1" s="85"/>
      <c r="C1" s="85"/>
      <c r="D1" s="85"/>
      <c r="E1" s="86" t="s">
        <v>6</v>
      </c>
      <c r="F1" s="86"/>
      <c r="G1" s="86"/>
      <c r="H1" s="94" t="s">
        <v>1</v>
      </c>
      <c r="I1" s="94"/>
      <c r="J1" s="94"/>
    </row>
    <row r="2" spans="1:10">
      <c r="A2" s="84" t="s">
        <v>2</v>
      </c>
      <c r="B2" s="84" t="s">
        <v>3</v>
      </c>
      <c r="C2" s="84" t="s">
        <v>4</v>
      </c>
      <c r="D2" s="84" t="s">
        <v>5</v>
      </c>
      <c r="E2" s="84" t="s">
        <v>3</v>
      </c>
      <c r="F2" s="84" t="s">
        <v>4</v>
      </c>
      <c r="G2" s="84" t="s">
        <v>5</v>
      </c>
      <c r="H2" s="84" t="s">
        <v>3</v>
      </c>
      <c r="I2" s="84" t="s">
        <v>4</v>
      </c>
      <c r="J2" s="84" t="s">
        <v>5</v>
      </c>
    </row>
    <row r="3" spans="1:10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0">
      <c r="A4" s="14">
        <f>'Posttax Min, Max, Mean'!B3</f>
        <v>1913</v>
      </c>
      <c r="B4" s="1" t="e">
        <f ca="1">LOOKUP(A4,'Posttax Calculation'!A:A,'Posttax Calculation'!$M$2:$M$104)</f>
        <v>#DIV/0!</v>
      </c>
      <c r="C4" s="1" t="e">
        <f ca="1">LOOKUP(A4,'Posttax Calculation'!A:A,'Posttax Calculation'!$N$2:$N$104)</f>
        <v>#DIV/0!</v>
      </c>
      <c r="D4" s="16" t="e">
        <f ca="1">LOOKUP(A4,'Posttax Calculation'!A:A,'Posttax Calculation'!$O$2:$O$104)</f>
        <v>#DIV/0!</v>
      </c>
      <c r="E4" s="69"/>
      <c r="F4" s="69"/>
      <c r="G4" s="69"/>
      <c r="H4" s="2" t="e">
        <f ca="1">E4/B4-1</f>
        <v>#DIV/0!</v>
      </c>
      <c r="I4" s="2" t="e">
        <f ca="1">F4/C4-1</f>
        <v>#DIV/0!</v>
      </c>
      <c r="J4" s="2" t="e">
        <f ca="1">G4/D4-1</f>
        <v>#DIV/0!</v>
      </c>
    </row>
    <row r="5" spans="1:10">
      <c r="A5" s="14">
        <f>'Posttax Min, Max, Mean'!B4</f>
        <v>1914</v>
      </c>
      <c r="B5" s="1" t="e">
        <f ca="1">LOOKUP(A5,'Posttax Calculation'!A:A,'Posttax Calculation'!$M$2:$M$104)</f>
        <v>#DIV/0!</v>
      </c>
      <c r="C5" s="1" t="e">
        <f ca="1">LOOKUP(A5,'Posttax Calculation'!A:A,'Posttax Calculation'!$N$2:$N$104)</f>
        <v>#DIV/0!</v>
      </c>
      <c r="D5" s="16" t="e">
        <f ca="1">LOOKUP(A5,'Posttax Calculation'!A:A,'Posttax Calculation'!$O$2:$O$104)</f>
        <v>#DIV/0!</v>
      </c>
      <c r="E5" s="69"/>
      <c r="F5" s="69"/>
      <c r="G5" s="69"/>
      <c r="H5" s="2" t="e">
        <f t="shared" ref="H5:H68" ca="1" si="0">E5/B5-1</f>
        <v>#DIV/0!</v>
      </c>
      <c r="I5" s="2" t="e">
        <f t="shared" ref="I5:I68" ca="1" si="1">F5/C5-1</f>
        <v>#DIV/0!</v>
      </c>
      <c r="J5" s="2" t="e">
        <f t="shared" ref="J5:J68" ca="1" si="2">G5/D5-1</f>
        <v>#DIV/0!</v>
      </c>
    </row>
    <row r="6" spans="1:10">
      <c r="A6" s="14">
        <f>'Posttax Min, Max, Mean'!B5</f>
        <v>1915</v>
      </c>
      <c r="B6" s="1" t="e">
        <f ca="1">LOOKUP(A6,'Posttax Calculation'!A:A,'Posttax Calculation'!$M$2:$M$104)</f>
        <v>#DIV/0!</v>
      </c>
      <c r="C6" s="1" t="e">
        <f ca="1">LOOKUP(A6,'Posttax Calculation'!A:A,'Posttax Calculation'!$N$2:$N$104)</f>
        <v>#DIV/0!</v>
      </c>
      <c r="D6" s="16" t="e">
        <f ca="1">LOOKUP(A6,'Posttax Calculation'!A:A,'Posttax Calculation'!$O$2:$O$104)</f>
        <v>#DIV/0!</v>
      </c>
      <c r="E6" s="69"/>
      <c r="F6" s="69"/>
      <c r="G6" s="69"/>
      <c r="H6" s="2" t="e">
        <f t="shared" ca="1" si="0"/>
        <v>#DIV/0!</v>
      </c>
      <c r="I6" s="2" t="e">
        <f t="shared" ca="1" si="1"/>
        <v>#DIV/0!</v>
      </c>
      <c r="J6" s="2" t="e">
        <f t="shared" ca="1" si="2"/>
        <v>#DIV/0!</v>
      </c>
    </row>
    <row r="7" spans="1:10">
      <c r="A7" s="14">
        <f>'Posttax Min, Max, Mean'!B6</f>
        <v>1916</v>
      </c>
      <c r="B7" s="1" t="e">
        <f ca="1">LOOKUP(A7,'Posttax Calculation'!A:A,'Posttax Calculation'!$M$2:$M$104)</f>
        <v>#DIV/0!</v>
      </c>
      <c r="C7" s="1" t="e">
        <f ca="1">LOOKUP(A7,'Posttax Calculation'!A:A,'Posttax Calculation'!$N$2:$N$104)</f>
        <v>#DIV/0!</v>
      </c>
      <c r="D7" s="16" t="e">
        <f ca="1">LOOKUP(A7,'Posttax Calculation'!A:A,'Posttax Calculation'!$O$2:$O$104)</f>
        <v>#DIV/0!</v>
      </c>
      <c r="E7" s="69"/>
      <c r="F7" s="69"/>
      <c r="G7" s="69"/>
      <c r="H7" s="2" t="e">
        <f t="shared" ca="1" si="0"/>
        <v>#DIV/0!</v>
      </c>
      <c r="I7" s="2" t="e">
        <f t="shared" ca="1" si="1"/>
        <v>#DIV/0!</v>
      </c>
      <c r="J7" s="2" t="e">
        <f t="shared" ca="1" si="2"/>
        <v>#DIV/0!</v>
      </c>
    </row>
    <row r="8" spans="1:10">
      <c r="A8" s="14">
        <f>'Posttax Min, Max, Mean'!B7</f>
        <v>1917</v>
      </c>
      <c r="B8" s="1" t="e">
        <f ca="1">LOOKUP(A8,'Posttax Calculation'!A:A,'Posttax Calculation'!$M$2:$M$104)</f>
        <v>#DIV/0!</v>
      </c>
      <c r="C8" s="1" t="e">
        <f ca="1">LOOKUP(A8,'Posttax Calculation'!A:A,'Posttax Calculation'!$N$2:$N$104)</f>
        <v>#DIV/0!</v>
      </c>
      <c r="D8" s="16" t="e">
        <f ca="1">LOOKUP(A8,'Posttax Calculation'!A:A,'Posttax Calculation'!$O$2:$O$104)</f>
        <v>#DIV/0!</v>
      </c>
      <c r="E8" s="69"/>
      <c r="F8" s="69"/>
      <c r="G8" s="69"/>
      <c r="H8" s="2" t="e">
        <f t="shared" ca="1" si="0"/>
        <v>#DIV/0!</v>
      </c>
      <c r="I8" s="2" t="e">
        <f t="shared" ca="1" si="1"/>
        <v>#DIV/0!</v>
      </c>
      <c r="J8" s="2" t="e">
        <f t="shared" ca="1" si="2"/>
        <v>#DIV/0!</v>
      </c>
    </row>
    <row r="9" spans="1:10">
      <c r="A9" s="14">
        <f>'Posttax Min, Max, Mean'!B8</f>
        <v>1918</v>
      </c>
      <c r="B9" s="1" t="e">
        <f ca="1">LOOKUP(A9,'Posttax Calculation'!A:A,'Posttax Calculation'!$M$2:$M$104)</f>
        <v>#DIV/0!</v>
      </c>
      <c r="C9" s="1" t="e">
        <f ca="1">LOOKUP(A9,'Posttax Calculation'!A:A,'Posttax Calculation'!$N$2:$N$104)</f>
        <v>#DIV/0!</v>
      </c>
      <c r="D9" s="16" t="e">
        <f ca="1">LOOKUP(A9,'Posttax Calculation'!A:A,'Posttax Calculation'!$O$2:$O$104)</f>
        <v>#DIV/0!</v>
      </c>
      <c r="E9" s="69"/>
      <c r="F9" s="69"/>
      <c r="G9" s="69"/>
      <c r="H9" s="2" t="e">
        <f t="shared" ca="1" si="0"/>
        <v>#DIV/0!</v>
      </c>
      <c r="I9" s="2" t="e">
        <f t="shared" ca="1" si="1"/>
        <v>#DIV/0!</v>
      </c>
      <c r="J9" s="2" t="e">
        <f t="shared" ca="1" si="2"/>
        <v>#DIV/0!</v>
      </c>
    </row>
    <row r="10" spans="1:10">
      <c r="A10" s="14">
        <f>'Posttax Min, Max, Mean'!B9</f>
        <v>1919</v>
      </c>
      <c r="B10" s="1" t="e">
        <f ca="1">LOOKUP(A10,'Posttax Calculation'!A:A,'Posttax Calculation'!$M$2:$M$104)</f>
        <v>#DIV/0!</v>
      </c>
      <c r="C10" s="1" t="e">
        <f ca="1">LOOKUP(A10,'Posttax Calculation'!A:A,'Posttax Calculation'!$N$2:$N$104)</f>
        <v>#DIV/0!</v>
      </c>
      <c r="D10" s="16" t="e">
        <f ca="1">LOOKUP(A10,'Posttax Calculation'!A:A,'Posttax Calculation'!$O$2:$O$104)</f>
        <v>#DIV/0!</v>
      </c>
      <c r="E10" s="69"/>
      <c r="F10" s="69"/>
      <c r="G10" s="69"/>
      <c r="H10" s="2" t="e">
        <f t="shared" ca="1" si="0"/>
        <v>#DIV/0!</v>
      </c>
      <c r="I10" s="2" t="e">
        <f t="shared" ca="1" si="1"/>
        <v>#DIV/0!</v>
      </c>
      <c r="J10" s="2" t="e">
        <f t="shared" ca="1" si="2"/>
        <v>#DIV/0!</v>
      </c>
    </row>
    <row r="11" spans="1:10">
      <c r="A11" s="14">
        <f>'Posttax Min, Max, Mean'!B10</f>
        <v>1920</v>
      </c>
      <c r="B11" s="1" t="e">
        <f ca="1">LOOKUP(A11,'Posttax Calculation'!A:A,'Posttax Calculation'!$M$2:$M$104)</f>
        <v>#DIV/0!</v>
      </c>
      <c r="C11" s="1" t="e">
        <f ca="1">LOOKUP(A11,'Posttax Calculation'!A:A,'Posttax Calculation'!$N$2:$N$104)</f>
        <v>#DIV/0!</v>
      </c>
      <c r="D11" s="16" t="e">
        <f ca="1">LOOKUP(A11,'Posttax Calculation'!A:A,'Posttax Calculation'!$O$2:$O$104)</f>
        <v>#DIV/0!</v>
      </c>
      <c r="E11" s="69"/>
      <c r="F11" s="69"/>
      <c r="G11" s="69"/>
      <c r="H11" s="2" t="e">
        <f t="shared" ca="1" si="0"/>
        <v>#DIV/0!</v>
      </c>
      <c r="I11" s="2" t="e">
        <f t="shared" ca="1" si="1"/>
        <v>#DIV/0!</v>
      </c>
      <c r="J11" s="2" t="e">
        <f t="shared" ca="1" si="2"/>
        <v>#DIV/0!</v>
      </c>
    </row>
    <row r="12" spans="1:10">
      <c r="A12" s="14">
        <f>'Posttax Min, Max, Mean'!B11</f>
        <v>1921</v>
      </c>
      <c r="B12" s="1" t="e">
        <f ca="1">LOOKUP(A12,'Posttax Calculation'!A:A,'Posttax Calculation'!$M$2:$M$104)</f>
        <v>#DIV/0!</v>
      </c>
      <c r="C12" s="1" t="e">
        <f ca="1">LOOKUP(A12,'Posttax Calculation'!A:A,'Posttax Calculation'!$N$2:$N$104)</f>
        <v>#DIV/0!</v>
      </c>
      <c r="D12" s="16" t="e">
        <f ca="1">LOOKUP(A12,'Posttax Calculation'!A:A,'Posttax Calculation'!$O$2:$O$104)</f>
        <v>#DIV/0!</v>
      </c>
      <c r="E12" s="69"/>
      <c r="F12" s="69"/>
      <c r="G12" s="69"/>
      <c r="H12" s="2" t="e">
        <f t="shared" ca="1" si="0"/>
        <v>#DIV/0!</v>
      </c>
      <c r="I12" s="2" t="e">
        <f t="shared" ca="1" si="1"/>
        <v>#DIV/0!</v>
      </c>
      <c r="J12" s="2" t="e">
        <f t="shared" ca="1" si="2"/>
        <v>#DIV/0!</v>
      </c>
    </row>
    <row r="13" spans="1:10">
      <c r="A13" s="14">
        <f>'Posttax Min, Max, Mean'!B12</f>
        <v>1922</v>
      </c>
      <c r="B13" s="1" t="e">
        <f ca="1">LOOKUP(A13,'Posttax Calculation'!A:A,'Posttax Calculation'!$M$2:$M$104)</f>
        <v>#DIV/0!</v>
      </c>
      <c r="C13" s="1" t="e">
        <f ca="1">LOOKUP(A13,'Posttax Calculation'!A:A,'Posttax Calculation'!$N$2:$N$104)</f>
        <v>#DIV/0!</v>
      </c>
      <c r="D13" s="16" t="e">
        <f ca="1">LOOKUP(A13,'Posttax Calculation'!A:A,'Posttax Calculation'!$O$2:$O$104)</f>
        <v>#DIV/0!</v>
      </c>
      <c r="E13" s="69"/>
      <c r="F13" s="69"/>
      <c r="G13" s="69"/>
      <c r="H13" s="2" t="e">
        <f t="shared" ca="1" si="0"/>
        <v>#DIV/0!</v>
      </c>
      <c r="I13" s="2" t="e">
        <f t="shared" ca="1" si="1"/>
        <v>#DIV/0!</v>
      </c>
      <c r="J13" s="2" t="e">
        <f t="shared" ca="1" si="2"/>
        <v>#DIV/0!</v>
      </c>
    </row>
    <row r="14" spans="1:10">
      <c r="A14" s="14">
        <f>'Posttax Min, Max, Mean'!B13</f>
        <v>1923</v>
      </c>
      <c r="B14" s="1" t="e">
        <f ca="1">LOOKUP(A14,'Posttax Calculation'!A:A,'Posttax Calculation'!$M$2:$M$104)</f>
        <v>#DIV/0!</v>
      </c>
      <c r="C14" s="1" t="e">
        <f ca="1">LOOKUP(A14,'Posttax Calculation'!A:A,'Posttax Calculation'!$N$2:$N$104)</f>
        <v>#DIV/0!</v>
      </c>
      <c r="D14" s="16" t="e">
        <f ca="1">LOOKUP(A14,'Posttax Calculation'!A:A,'Posttax Calculation'!$O$2:$O$104)</f>
        <v>#DIV/0!</v>
      </c>
      <c r="E14" s="69"/>
      <c r="F14" s="69"/>
      <c r="G14" s="69"/>
      <c r="H14" s="2" t="e">
        <f t="shared" ca="1" si="0"/>
        <v>#DIV/0!</v>
      </c>
      <c r="I14" s="2" t="e">
        <f t="shared" ca="1" si="1"/>
        <v>#DIV/0!</v>
      </c>
      <c r="J14" s="2" t="e">
        <f t="shared" ca="1" si="2"/>
        <v>#DIV/0!</v>
      </c>
    </row>
    <row r="15" spans="1:10">
      <c r="A15" s="14">
        <f>'Posttax Min, Max, Mean'!B14</f>
        <v>1924</v>
      </c>
      <c r="B15" s="1" t="e">
        <f ca="1">LOOKUP(A15,'Posttax Calculation'!A:A,'Posttax Calculation'!$M$2:$M$104)</f>
        <v>#DIV/0!</v>
      </c>
      <c r="C15" s="1" t="e">
        <f ca="1">LOOKUP(A15,'Posttax Calculation'!A:A,'Posttax Calculation'!$N$2:$N$104)</f>
        <v>#DIV/0!</v>
      </c>
      <c r="D15" s="16" t="e">
        <f ca="1">LOOKUP(A15,'Posttax Calculation'!A:A,'Posttax Calculation'!$O$2:$O$104)</f>
        <v>#DIV/0!</v>
      </c>
      <c r="E15" s="69"/>
      <c r="F15" s="69"/>
      <c r="G15" s="69"/>
      <c r="H15" s="2" t="e">
        <f t="shared" ca="1" si="0"/>
        <v>#DIV/0!</v>
      </c>
      <c r="I15" s="2" t="e">
        <f t="shared" ca="1" si="1"/>
        <v>#DIV/0!</v>
      </c>
      <c r="J15" s="2" t="e">
        <f t="shared" ca="1" si="2"/>
        <v>#DIV/0!</v>
      </c>
    </row>
    <row r="16" spans="1:10">
      <c r="A16" s="14">
        <f>'Posttax Min, Max, Mean'!B15</f>
        <v>1925</v>
      </c>
      <c r="B16" s="1" t="e">
        <f ca="1">LOOKUP(A16,'Posttax Calculation'!A:A,'Posttax Calculation'!$M$2:$M$104)</f>
        <v>#DIV/0!</v>
      </c>
      <c r="C16" s="1" t="e">
        <f ca="1">LOOKUP(A16,'Posttax Calculation'!A:A,'Posttax Calculation'!$N$2:$N$104)</f>
        <v>#DIV/0!</v>
      </c>
      <c r="D16" s="16" t="e">
        <f ca="1">LOOKUP(A16,'Posttax Calculation'!A:A,'Posttax Calculation'!$O$2:$O$104)</f>
        <v>#DIV/0!</v>
      </c>
      <c r="E16" s="69"/>
      <c r="F16" s="69"/>
      <c r="G16" s="69"/>
      <c r="H16" s="2" t="e">
        <f t="shared" ca="1" si="0"/>
        <v>#DIV/0!</v>
      </c>
      <c r="I16" s="2" t="e">
        <f t="shared" ca="1" si="1"/>
        <v>#DIV/0!</v>
      </c>
      <c r="J16" s="2" t="e">
        <f t="shared" ca="1" si="2"/>
        <v>#DIV/0!</v>
      </c>
    </row>
    <row r="17" spans="1:10">
      <c r="A17" s="14">
        <f>'Posttax Min, Max, Mean'!B16</f>
        <v>1926</v>
      </c>
      <c r="B17" s="1" t="e">
        <f ca="1">LOOKUP(A17,'Posttax Calculation'!A:A,'Posttax Calculation'!$M$2:$M$104)</f>
        <v>#DIV/0!</v>
      </c>
      <c r="C17" s="1" t="e">
        <f ca="1">LOOKUP(A17,'Posttax Calculation'!A:A,'Posttax Calculation'!$N$2:$N$104)</f>
        <v>#DIV/0!</v>
      </c>
      <c r="D17" s="16" t="e">
        <f ca="1">LOOKUP(A17,'Posttax Calculation'!A:A,'Posttax Calculation'!$O$2:$O$104)</f>
        <v>#DIV/0!</v>
      </c>
      <c r="E17" s="69"/>
      <c r="F17" s="69"/>
      <c r="G17" s="69"/>
      <c r="H17" s="2" t="e">
        <f t="shared" ca="1" si="0"/>
        <v>#DIV/0!</v>
      </c>
      <c r="I17" s="2" t="e">
        <f t="shared" ca="1" si="1"/>
        <v>#DIV/0!</v>
      </c>
      <c r="J17" s="2" t="e">
        <f t="shared" ca="1" si="2"/>
        <v>#DIV/0!</v>
      </c>
    </row>
    <row r="18" spans="1:10">
      <c r="A18" s="14">
        <f>'Posttax Min, Max, Mean'!B17</f>
        <v>1927</v>
      </c>
      <c r="B18" s="1" t="e">
        <f ca="1">LOOKUP(A18,'Posttax Calculation'!A:A,'Posttax Calculation'!$M$2:$M$104)</f>
        <v>#DIV/0!</v>
      </c>
      <c r="C18" s="1" t="e">
        <f ca="1">LOOKUP(A18,'Posttax Calculation'!A:A,'Posttax Calculation'!$N$2:$N$104)</f>
        <v>#DIV/0!</v>
      </c>
      <c r="D18" s="16" t="e">
        <f ca="1">LOOKUP(A18,'Posttax Calculation'!A:A,'Posttax Calculation'!$O$2:$O$104)</f>
        <v>#DIV/0!</v>
      </c>
      <c r="E18" s="69"/>
      <c r="F18" s="69"/>
      <c r="G18" s="69"/>
      <c r="H18" s="2" t="e">
        <f t="shared" ca="1" si="0"/>
        <v>#DIV/0!</v>
      </c>
      <c r="I18" s="2" t="e">
        <f t="shared" ca="1" si="1"/>
        <v>#DIV/0!</v>
      </c>
      <c r="J18" s="2" t="e">
        <f t="shared" ca="1" si="2"/>
        <v>#DIV/0!</v>
      </c>
    </row>
    <row r="19" spans="1:10">
      <c r="A19" s="14">
        <f>'Posttax Min, Max, Mean'!B18</f>
        <v>1928</v>
      </c>
      <c r="B19" s="1" t="e">
        <f ca="1">LOOKUP(A19,'Posttax Calculation'!A:A,'Posttax Calculation'!$M$2:$M$104)</f>
        <v>#DIV/0!</v>
      </c>
      <c r="C19" s="1" t="e">
        <f ca="1">LOOKUP(A19,'Posttax Calculation'!A:A,'Posttax Calculation'!$N$2:$N$104)</f>
        <v>#DIV/0!</v>
      </c>
      <c r="D19" s="16" t="e">
        <f ca="1">LOOKUP(A19,'Posttax Calculation'!A:A,'Posttax Calculation'!$O$2:$O$104)</f>
        <v>#DIV/0!</v>
      </c>
      <c r="E19" s="69"/>
      <c r="F19" s="69"/>
      <c r="G19" s="69"/>
      <c r="H19" s="2" t="e">
        <f t="shared" ca="1" si="0"/>
        <v>#DIV/0!</v>
      </c>
      <c r="I19" s="2" t="e">
        <f t="shared" ca="1" si="1"/>
        <v>#DIV/0!</v>
      </c>
      <c r="J19" s="2" t="e">
        <f t="shared" ca="1" si="2"/>
        <v>#DIV/0!</v>
      </c>
    </row>
    <row r="20" spans="1:10">
      <c r="A20" s="14">
        <f>'Posttax Min, Max, Mean'!B19</f>
        <v>1929</v>
      </c>
      <c r="B20" s="1" t="e">
        <f ca="1">LOOKUP(A20,'Posttax Calculation'!A:A,'Posttax Calculation'!$M$2:$M$104)</f>
        <v>#DIV/0!</v>
      </c>
      <c r="C20" s="1" t="e">
        <f ca="1">LOOKUP(A20,'Posttax Calculation'!A:A,'Posttax Calculation'!$N$2:$N$104)</f>
        <v>#DIV/0!</v>
      </c>
      <c r="D20" s="16" t="e">
        <f ca="1">LOOKUP(A20,'Posttax Calculation'!A:A,'Posttax Calculation'!$O$2:$O$104)</f>
        <v>#DIV/0!</v>
      </c>
      <c r="E20" s="69"/>
      <c r="F20" s="69"/>
      <c r="G20" s="69"/>
      <c r="H20" s="2" t="e">
        <f t="shared" ca="1" si="0"/>
        <v>#DIV/0!</v>
      </c>
      <c r="I20" s="2" t="e">
        <f t="shared" ca="1" si="1"/>
        <v>#DIV/0!</v>
      </c>
      <c r="J20" s="2" t="e">
        <f t="shared" ca="1" si="2"/>
        <v>#DIV/0!</v>
      </c>
    </row>
    <row r="21" spans="1:10">
      <c r="A21" s="14">
        <f>'Posttax Min, Max, Mean'!B20</f>
        <v>1930</v>
      </c>
      <c r="B21" s="1" t="e">
        <f ca="1">LOOKUP(A21,'Posttax Calculation'!A:A,'Posttax Calculation'!$M$2:$M$104)</f>
        <v>#DIV/0!</v>
      </c>
      <c r="C21" s="1" t="e">
        <f ca="1">LOOKUP(A21,'Posttax Calculation'!A:A,'Posttax Calculation'!$N$2:$N$104)</f>
        <v>#DIV/0!</v>
      </c>
      <c r="D21" s="16" t="e">
        <f ca="1">LOOKUP(A21,'Posttax Calculation'!A:A,'Posttax Calculation'!$O$2:$O$104)</f>
        <v>#DIV/0!</v>
      </c>
      <c r="E21" s="69"/>
      <c r="F21" s="69"/>
      <c r="G21" s="69"/>
      <c r="H21" s="2" t="e">
        <f t="shared" ca="1" si="0"/>
        <v>#DIV/0!</v>
      </c>
      <c r="I21" s="2" t="e">
        <f t="shared" ca="1" si="1"/>
        <v>#DIV/0!</v>
      </c>
      <c r="J21" s="2" t="e">
        <f t="shared" ca="1" si="2"/>
        <v>#DIV/0!</v>
      </c>
    </row>
    <row r="22" spans="1:10">
      <c r="A22" s="14">
        <f>'Posttax Min, Max, Mean'!B21</f>
        <v>1931</v>
      </c>
      <c r="B22" s="1" t="e">
        <f ca="1">LOOKUP(A22,'Posttax Calculation'!A:A,'Posttax Calculation'!$M$2:$M$104)</f>
        <v>#DIV/0!</v>
      </c>
      <c r="C22" s="1" t="e">
        <f ca="1">LOOKUP(A22,'Posttax Calculation'!A:A,'Posttax Calculation'!$N$2:$N$104)</f>
        <v>#DIV/0!</v>
      </c>
      <c r="D22" s="16" t="e">
        <f ca="1">LOOKUP(A22,'Posttax Calculation'!A:A,'Posttax Calculation'!$O$2:$O$104)</f>
        <v>#DIV/0!</v>
      </c>
      <c r="E22" s="69"/>
      <c r="F22" s="69"/>
      <c r="G22" s="69"/>
      <c r="H22" s="2" t="e">
        <f t="shared" ca="1" si="0"/>
        <v>#DIV/0!</v>
      </c>
      <c r="I22" s="2" t="e">
        <f t="shared" ca="1" si="1"/>
        <v>#DIV/0!</v>
      </c>
      <c r="J22" s="2" t="e">
        <f t="shared" ca="1" si="2"/>
        <v>#DIV/0!</v>
      </c>
    </row>
    <row r="23" spans="1:10">
      <c r="A23" s="14">
        <f>'Posttax Min, Max, Mean'!B22</f>
        <v>1932</v>
      </c>
      <c r="B23" s="1" t="e">
        <f ca="1">LOOKUP(A23,'Posttax Calculation'!A:A,'Posttax Calculation'!$M$2:$M$104)</f>
        <v>#DIV/0!</v>
      </c>
      <c r="C23" s="1" t="e">
        <f ca="1">LOOKUP(A23,'Posttax Calculation'!A:A,'Posttax Calculation'!$N$2:$N$104)</f>
        <v>#DIV/0!</v>
      </c>
      <c r="D23" s="16" t="e">
        <f ca="1">LOOKUP(A23,'Posttax Calculation'!A:A,'Posttax Calculation'!$O$2:$O$104)</f>
        <v>#DIV/0!</v>
      </c>
      <c r="E23" s="69"/>
      <c r="F23" s="69"/>
      <c r="G23" s="69"/>
      <c r="H23" s="2" t="e">
        <f t="shared" ca="1" si="0"/>
        <v>#DIV/0!</v>
      </c>
      <c r="I23" s="2" t="e">
        <f t="shared" ca="1" si="1"/>
        <v>#DIV/0!</v>
      </c>
      <c r="J23" s="2" t="e">
        <f t="shared" ca="1" si="2"/>
        <v>#DIV/0!</v>
      </c>
    </row>
    <row r="24" spans="1:10">
      <c r="A24" s="14">
        <f>'Posttax Min, Max, Mean'!B23</f>
        <v>1933</v>
      </c>
      <c r="B24" s="1" t="e">
        <f ca="1">LOOKUP(A24,'Posttax Calculation'!A:A,'Posttax Calculation'!$M$2:$M$104)</f>
        <v>#DIV/0!</v>
      </c>
      <c r="C24" s="1" t="e">
        <f ca="1">LOOKUP(A24,'Posttax Calculation'!A:A,'Posttax Calculation'!$N$2:$N$104)</f>
        <v>#DIV/0!</v>
      </c>
      <c r="D24" s="16" t="e">
        <f ca="1">LOOKUP(A24,'Posttax Calculation'!A:A,'Posttax Calculation'!$O$2:$O$104)</f>
        <v>#DIV/0!</v>
      </c>
      <c r="E24" s="69"/>
      <c r="F24" s="69"/>
      <c r="G24" s="69"/>
      <c r="H24" s="2" t="e">
        <f t="shared" ca="1" si="0"/>
        <v>#DIV/0!</v>
      </c>
      <c r="I24" s="2" t="e">
        <f t="shared" ca="1" si="1"/>
        <v>#DIV/0!</v>
      </c>
      <c r="J24" s="2" t="e">
        <f t="shared" ca="1" si="2"/>
        <v>#DIV/0!</v>
      </c>
    </row>
    <row r="25" spans="1:10">
      <c r="A25" s="14">
        <f>'Posttax Min, Max, Mean'!B24</f>
        <v>1934</v>
      </c>
      <c r="B25" s="1" t="e">
        <f ca="1">LOOKUP(A25,'Posttax Calculation'!A:A,'Posttax Calculation'!$M$2:$M$104)</f>
        <v>#DIV/0!</v>
      </c>
      <c r="C25" s="1" t="e">
        <f ca="1">LOOKUP(A25,'Posttax Calculation'!A:A,'Posttax Calculation'!$N$2:$N$104)</f>
        <v>#DIV/0!</v>
      </c>
      <c r="D25" s="16" t="e">
        <f ca="1">LOOKUP(A25,'Posttax Calculation'!A:A,'Posttax Calculation'!$O$2:$O$104)</f>
        <v>#DIV/0!</v>
      </c>
      <c r="E25" s="69"/>
      <c r="F25" s="69"/>
      <c r="G25" s="69"/>
      <c r="H25" s="2" t="e">
        <f t="shared" ca="1" si="0"/>
        <v>#DIV/0!</v>
      </c>
      <c r="I25" s="2" t="e">
        <f t="shared" ca="1" si="1"/>
        <v>#DIV/0!</v>
      </c>
      <c r="J25" s="2" t="e">
        <f t="shared" ca="1" si="2"/>
        <v>#DIV/0!</v>
      </c>
    </row>
    <row r="26" spans="1:10">
      <c r="A26" s="14">
        <f>'Posttax Min, Max, Mean'!B25</f>
        <v>1935</v>
      </c>
      <c r="B26" s="1" t="e">
        <f ca="1">LOOKUP(A26,'Posttax Calculation'!A:A,'Posttax Calculation'!$M$2:$M$104)</f>
        <v>#DIV/0!</v>
      </c>
      <c r="C26" s="1" t="e">
        <f ca="1">LOOKUP(A26,'Posttax Calculation'!A:A,'Posttax Calculation'!$N$2:$N$104)</f>
        <v>#DIV/0!</v>
      </c>
      <c r="D26" s="16" t="e">
        <f ca="1">LOOKUP(A26,'Posttax Calculation'!A:A,'Posttax Calculation'!$O$2:$O$104)</f>
        <v>#DIV/0!</v>
      </c>
      <c r="E26" s="69"/>
      <c r="F26" s="69"/>
      <c r="G26" s="69"/>
      <c r="H26" s="2" t="e">
        <f t="shared" ca="1" si="0"/>
        <v>#DIV/0!</v>
      </c>
      <c r="I26" s="2" t="e">
        <f t="shared" ca="1" si="1"/>
        <v>#DIV/0!</v>
      </c>
      <c r="J26" s="2" t="e">
        <f t="shared" ca="1" si="2"/>
        <v>#DIV/0!</v>
      </c>
    </row>
    <row r="27" spans="1:10">
      <c r="A27" s="14">
        <f>'Posttax Min, Max, Mean'!B26</f>
        <v>1936</v>
      </c>
      <c r="B27" s="1" t="e">
        <f ca="1">LOOKUP(A27,'Posttax Calculation'!A:A,'Posttax Calculation'!$M$2:$M$104)</f>
        <v>#DIV/0!</v>
      </c>
      <c r="C27" s="1" t="e">
        <f ca="1">LOOKUP(A27,'Posttax Calculation'!A:A,'Posttax Calculation'!$N$2:$N$104)</f>
        <v>#DIV/0!</v>
      </c>
      <c r="D27" s="16" t="e">
        <f ca="1">LOOKUP(A27,'Posttax Calculation'!A:A,'Posttax Calculation'!$O$2:$O$104)</f>
        <v>#DIV/0!</v>
      </c>
      <c r="E27" s="69"/>
      <c r="F27" s="69"/>
      <c r="G27" s="69"/>
      <c r="H27" s="2" t="e">
        <f t="shared" ca="1" si="0"/>
        <v>#DIV/0!</v>
      </c>
      <c r="I27" s="2" t="e">
        <f t="shared" ca="1" si="1"/>
        <v>#DIV/0!</v>
      </c>
      <c r="J27" s="2" t="e">
        <f t="shared" ca="1" si="2"/>
        <v>#DIV/0!</v>
      </c>
    </row>
    <row r="28" spans="1:10">
      <c r="A28" s="14">
        <f>'Posttax Min, Max, Mean'!B27</f>
        <v>1937</v>
      </c>
      <c r="B28" s="1" t="e">
        <f ca="1">LOOKUP(A28,'Posttax Calculation'!A:A,'Posttax Calculation'!$M$2:$M$104)</f>
        <v>#DIV/0!</v>
      </c>
      <c r="C28" s="1" t="e">
        <f ca="1">LOOKUP(A28,'Posttax Calculation'!A:A,'Posttax Calculation'!$N$2:$N$104)</f>
        <v>#DIV/0!</v>
      </c>
      <c r="D28" s="16" t="e">
        <f ca="1">LOOKUP(A28,'Posttax Calculation'!A:A,'Posttax Calculation'!$O$2:$O$104)</f>
        <v>#DIV/0!</v>
      </c>
      <c r="E28" s="69"/>
      <c r="F28" s="69"/>
      <c r="G28" s="69"/>
      <c r="H28" s="2" t="e">
        <f t="shared" ca="1" si="0"/>
        <v>#DIV/0!</v>
      </c>
      <c r="I28" s="2" t="e">
        <f t="shared" ca="1" si="1"/>
        <v>#DIV/0!</v>
      </c>
      <c r="J28" s="2" t="e">
        <f t="shared" ca="1" si="2"/>
        <v>#DIV/0!</v>
      </c>
    </row>
    <row r="29" spans="1:10">
      <c r="A29" s="14">
        <f>'Posttax Min, Max, Mean'!B28</f>
        <v>1938</v>
      </c>
      <c r="B29" s="1" t="e">
        <f ca="1">LOOKUP(A29,'Posttax Calculation'!A:A,'Posttax Calculation'!$M$2:$M$104)</f>
        <v>#DIV/0!</v>
      </c>
      <c r="C29" s="1" t="e">
        <f ca="1">LOOKUP(A29,'Posttax Calculation'!A:A,'Posttax Calculation'!$N$2:$N$104)</f>
        <v>#DIV/0!</v>
      </c>
      <c r="D29" s="16" t="e">
        <f ca="1">LOOKUP(A29,'Posttax Calculation'!A:A,'Posttax Calculation'!$O$2:$O$104)</f>
        <v>#DIV/0!</v>
      </c>
      <c r="E29" s="69"/>
      <c r="F29" s="69"/>
      <c r="G29" s="69"/>
      <c r="H29" s="2" t="e">
        <f t="shared" ca="1" si="0"/>
        <v>#DIV/0!</v>
      </c>
      <c r="I29" s="2" t="e">
        <f t="shared" ca="1" si="1"/>
        <v>#DIV/0!</v>
      </c>
      <c r="J29" s="2" t="e">
        <f t="shared" ca="1" si="2"/>
        <v>#DIV/0!</v>
      </c>
    </row>
    <row r="30" spans="1:10">
      <c r="A30" s="14">
        <f>'Posttax Min, Max, Mean'!B29</f>
        <v>1939</v>
      </c>
      <c r="B30" s="1" t="e">
        <f ca="1">LOOKUP(A30,'Posttax Calculation'!A:A,'Posttax Calculation'!$M$2:$M$104)</f>
        <v>#DIV/0!</v>
      </c>
      <c r="C30" s="1" t="e">
        <f ca="1">LOOKUP(A30,'Posttax Calculation'!A:A,'Posttax Calculation'!$N$2:$N$104)</f>
        <v>#DIV/0!</v>
      </c>
      <c r="D30" s="16" t="e">
        <f ca="1">LOOKUP(A30,'Posttax Calculation'!A:A,'Posttax Calculation'!$O$2:$O$104)</f>
        <v>#DIV/0!</v>
      </c>
      <c r="E30" s="69"/>
      <c r="F30" s="69"/>
      <c r="G30" s="69"/>
      <c r="H30" s="2" t="e">
        <f t="shared" ca="1" si="0"/>
        <v>#DIV/0!</v>
      </c>
      <c r="I30" s="2" t="e">
        <f t="shared" ca="1" si="1"/>
        <v>#DIV/0!</v>
      </c>
      <c r="J30" s="2" t="e">
        <f t="shared" ca="1" si="2"/>
        <v>#DIV/0!</v>
      </c>
    </row>
    <row r="31" spans="1:10">
      <c r="A31" s="14">
        <f>'Posttax Min, Max, Mean'!B30</f>
        <v>1940</v>
      </c>
      <c r="B31" s="1" t="e">
        <f ca="1">LOOKUP(A31,'Posttax Calculation'!A:A,'Posttax Calculation'!$M$2:$M$104)</f>
        <v>#DIV/0!</v>
      </c>
      <c r="C31" s="1" t="e">
        <f ca="1">LOOKUP(A31,'Posttax Calculation'!A:A,'Posttax Calculation'!$N$2:$N$104)</f>
        <v>#DIV/0!</v>
      </c>
      <c r="D31" s="16" t="e">
        <f ca="1">LOOKUP(A31,'Posttax Calculation'!A:A,'Posttax Calculation'!$O$2:$O$104)</f>
        <v>#DIV/0!</v>
      </c>
      <c r="E31" s="69"/>
      <c r="F31" s="69"/>
      <c r="G31" s="69"/>
      <c r="H31" s="2" t="e">
        <f t="shared" ca="1" si="0"/>
        <v>#DIV/0!</v>
      </c>
      <c r="I31" s="2" t="e">
        <f t="shared" ca="1" si="1"/>
        <v>#DIV/0!</v>
      </c>
      <c r="J31" s="2" t="e">
        <f t="shared" ca="1" si="2"/>
        <v>#DIV/0!</v>
      </c>
    </row>
    <row r="32" spans="1:10">
      <c r="A32" s="14">
        <f>'Posttax Min, Max, Mean'!B31</f>
        <v>1941</v>
      </c>
      <c r="B32" s="1" t="e">
        <f ca="1">LOOKUP(A32,'Posttax Calculation'!A:A,'Posttax Calculation'!$M$2:$M$104)</f>
        <v>#DIV/0!</v>
      </c>
      <c r="C32" s="1" t="e">
        <f ca="1">LOOKUP(A32,'Posttax Calculation'!A:A,'Posttax Calculation'!$N$2:$N$104)</f>
        <v>#DIV/0!</v>
      </c>
      <c r="D32" s="16" t="e">
        <f ca="1">LOOKUP(A32,'Posttax Calculation'!A:A,'Posttax Calculation'!$O$2:$O$104)</f>
        <v>#DIV/0!</v>
      </c>
      <c r="E32" s="69"/>
      <c r="F32" s="69"/>
      <c r="G32" s="69"/>
      <c r="H32" s="2" t="e">
        <f t="shared" ca="1" si="0"/>
        <v>#DIV/0!</v>
      </c>
      <c r="I32" s="2" t="e">
        <f t="shared" ca="1" si="1"/>
        <v>#DIV/0!</v>
      </c>
      <c r="J32" s="2" t="e">
        <f t="shared" ca="1" si="2"/>
        <v>#DIV/0!</v>
      </c>
    </row>
    <row r="33" spans="1:10">
      <c r="A33" s="14">
        <f>'Posttax Min, Max, Mean'!B32</f>
        <v>1942</v>
      </c>
      <c r="B33" s="1" t="e">
        <f ca="1">LOOKUP(A33,'Posttax Calculation'!A:A,'Posttax Calculation'!$M$2:$M$104)</f>
        <v>#DIV/0!</v>
      </c>
      <c r="C33" s="1" t="e">
        <f ca="1">LOOKUP(A33,'Posttax Calculation'!A:A,'Posttax Calculation'!$N$2:$N$104)</f>
        <v>#DIV/0!</v>
      </c>
      <c r="D33" s="16" t="e">
        <f ca="1">LOOKUP(A33,'Posttax Calculation'!A:A,'Posttax Calculation'!$O$2:$O$104)</f>
        <v>#DIV/0!</v>
      </c>
      <c r="E33" s="69"/>
      <c r="F33" s="69"/>
      <c r="G33" s="69"/>
      <c r="H33" s="2" t="e">
        <f t="shared" ca="1" si="0"/>
        <v>#DIV/0!</v>
      </c>
      <c r="I33" s="2" t="e">
        <f t="shared" ca="1" si="1"/>
        <v>#DIV/0!</v>
      </c>
      <c r="J33" s="2" t="e">
        <f t="shared" ca="1" si="2"/>
        <v>#DIV/0!</v>
      </c>
    </row>
    <row r="34" spans="1:10">
      <c r="A34" s="14">
        <f>'Posttax Min, Max, Mean'!B33</f>
        <v>1943</v>
      </c>
      <c r="B34" s="1" t="e">
        <f ca="1">LOOKUP(A34,'Posttax Calculation'!A:A,'Posttax Calculation'!$M$2:$M$104)</f>
        <v>#DIV/0!</v>
      </c>
      <c r="C34" s="1" t="e">
        <f ca="1">LOOKUP(A34,'Posttax Calculation'!A:A,'Posttax Calculation'!$N$2:$N$104)</f>
        <v>#DIV/0!</v>
      </c>
      <c r="D34" s="16" t="e">
        <f ca="1">LOOKUP(A34,'Posttax Calculation'!A:A,'Posttax Calculation'!$O$2:$O$104)</f>
        <v>#DIV/0!</v>
      </c>
      <c r="E34" s="69"/>
      <c r="F34" s="69"/>
      <c r="G34" s="69"/>
      <c r="H34" s="2" t="e">
        <f t="shared" ca="1" si="0"/>
        <v>#DIV/0!</v>
      </c>
      <c r="I34" s="2" t="e">
        <f t="shared" ca="1" si="1"/>
        <v>#DIV/0!</v>
      </c>
      <c r="J34" s="2" t="e">
        <f t="shared" ca="1" si="2"/>
        <v>#DIV/0!</v>
      </c>
    </row>
    <row r="35" spans="1:10">
      <c r="A35" s="14">
        <f>'Posttax Min, Max, Mean'!B34</f>
        <v>1944</v>
      </c>
      <c r="B35" s="1" t="e">
        <f ca="1">LOOKUP(A35,'Posttax Calculation'!A:A,'Posttax Calculation'!$M$2:$M$104)</f>
        <v>#DIV/0!</v>
      </c>
      <c r="C35" s="1" t="e">
        <f ca="1">LOOKUP(A35,'Posttax Calculation'!A:A,'Posttax Calculation'!$N$2:$N$104)</f>
        <v>#DIV/0!</v>
      </c>
      <c r="D35" s="16" t="e">
        <f ca="1">LOOKUP(A35,'Posttax Calculation'!A:A,'Posttax Calculation'!$O$2:$O$104)</f>
        <v>#DIV/0!</v>
      </c>
      <c r="E35" s="69"/>
      <c r="F35" s="69"/>
      <c r="G35" s="69"/>
      <c r="H35" s="2" t="e">
        <f t="shared" ca="1" si="0"/>
        <v>#DIV/0!</v>
      </c>
      <c r="I35" s="2" t="e">
        <f t="shared" ca="1" si="1"/>
        <v>#DIV/0!</v>
      </c>
      <c r="J35" s="2" t="e">
        <f t="shared" ca="1" si="2"/>
        <v>#DIV/0!</v>
      </c>
    </row>
    <row r="36" spans="1:10">
      <c r="A36" s="14">
        <f>'Posttax Min, Max, Mean'!B35</f>
        <v>1945</v>
      </c>
      <c r="B36" s="1" t="e">
        <f ca="1">LOOKUP(A36,'Posttax Calculation'!A:A,'Posttax Calculation'!$M$2:$M$104)</f>
        <v>#DIV/0!</v>
      </c>
      <c r="C36" s="1" t="e">
        <f ca="1">LOOKUP(A36,'Posttax Calculation'!A:A,'Posttax Calculation'!$N$2:$N$104)</f>
        <v>#DIV/0!</v>
      </c>
      <c r="D36" s="16" t="e">
        <f ca="1">LOOKUP(A36,'Posttax Calculation'!A:A,'Posttax Calculation'!$O$2:$O$104)</f>
        <v>#DIV/0!</v>
      </c>
      <c r="E36" s="69"/>
      <c r="F36" s="69"/>
      <c r="G36" s="69"/>
      <c r="H36" s="2" t="e">
        <f t="shared" ca="1" si="0"/>
        <v>#DIV/0!</v>
      </c>
      <c r="I36" s="2" t="e">
        <f t="shared" ca="1" si="1"/>
        <v>#DIV/0!</v>
      </c>
      <c r="J36" s="2" t="e">
        <f t="shared" ca="1" si="2"/>
        <v>#DIV/0!</v>
      </c>
    </row>
    <row r="37" spans="1:10">
      <c r="A37" s="14">
        <f>'Posttax Min, Max, Mean'!B36</f>
        <v>1946</v>
      </c>
      <c r="B37" s="1" t="e">
        <f ca="1">LOOKUP(A37,'Posttax Calculation'!A:A,'Posttax Calculation'!$M$2:$M$104)</f>
        <v>#DIV/0!</v>
      </c>
      <c r="C37" s="1" t="e">
        <f ca="1">LOOKUP(A37,'Posttax Calculation'!A:A,'Posttax Calculation'!$N$2:$N$104)</f>
        <v>#DIV/0!</v>
      </c>
      <c r="D37" s="16" t="e">
        <f ca="1">LOOKUP(A37,'Posttax Calculation'!A:A,'Posttax Calculation'!$O$2:$O$104)</f>
        <v>#DIV/0!</v>
      </c>
      <c r="E37" s="69"/>
      <c r="F37" s="69"/>
      <c r="G37" s="69"/>
      <c r="H37" s="2" t="e">
        <f t="shared" ca="1" si="0"/>
        <v>#DIV/0!</v>
      </c>
      <c r="I37" s="2" t="e">
        <f t="shared" ca="1" si="1"/>
        <v>#DIV/0!</v>
      </c>
      <c r="J37" s="2" t="e">
        <f t="shared" ca="1" si="2"/>
        <v>#DIV/0!</v>
      </c>
    </row>
    <row r="38" spans="1:10">
      <c r="A38" s="14">
        <f>'Posttax Min, Max, Mean'!B37</f>
        <v>1947</v>
      </c>
      <c r="B38" s="1" t="e">
        <f ca="1">LOOKUP(A38,'Posttax Calculation'!A:A,'Posttax Calculation'!$M$2:$M$104)</f>
        <v>#DIV/0!</v>
      </c>
      <c r="C38" s="1" t="e">
        <f ca="1">LOOKUP(A38,'Posttax Calculation'!A:A,'Posttax Calculation'!$N$2:$N$104)</f>
        <v>#DIV/0!</v>
      </c>
      <c r="D38" s="16" t="e">
        <f ca="1">LOOKUP(A38,'Posttax Calculation'!A:A,'Posttax Calculation'!$O$2:$O$104)</f>
        <v>#DIV/0!</v>
      </c>
      <c r="E38" s="69"/>
      <c r="F38" s="69"/>
      <c r="G38" s="69"/>
      <c r="H38" s="2" t="e">
        <f t="shared" ca="1" si="0"/>
        <v>#DIV/0!</v>
      </c>
      <c r="I38" s="2" t="e">
        <f t="shared" ca="1" si="1"/>
        <v>#DIV/0!</v>
      </c>
      <c r="J38" s="2" t="e">
        <f t="shared" ca="1" si="2"/>
        <v>#DIV/0!</v>
      </c>
    </row>
    <row r="39" spans="1:10">
      <c r="A39" s="14">
        <f>'Posttax Min, Max, Mean'!B38</f>
        <v>1948</v>
      </c>
      <c r="B39" s="1" t="e">
        <f ca="1">LOOKUP(A39,'Posttax Calculation'!A:A,'Posttax Calculation'!$M$2:$M$104)</f>
        <v>#DIV/0!</v>
      </c>
      <c r="C39" s="1" t="e">
        <f ca="1">LOOKUP(A39,'Posttax Calculation'!A:A,'Posttax Calculation'!$N$2:$N$104)</f>
        <v>#DIV/0!</v>
      </c>
      <c r="D39" s="16" t="e">
        <f ca="1">LOOKUP(A39,'Posttax Calculation'!A:A,'Posttax Calculation'!$O$2:$O$104)</f>
        <v>#DIV/0!</v>
      </c>
      <c r="E39" s="69"/>
      <c r="F39" s="69"/>
      <c r="G39" s="69"/>
      <c r="H39" s="2" t="e">
        <f t="shared" ca="1" si="0"/>
        <v>#DIV/0!</v>
      </c>
      <c r="I39" s="2" t="e">
        <f t="shared" ca="1" si="1"/>
        <v>#DIV/0!</v>
      </c>
      <c r="J39" s="2" t="e">
        <f t="shared" ca="1" si="2"/>
        <v>#DIV/0!</v>
      </c>
    </row>
    <row r="40" spans="1:10">
      <c r="A40" s="14">
        <f>'Posttax Min, Max, Mean'!B39</f>
        <v>1949</v>
      </c>
      <c r="B40" s="1" t="e">
        <f ca="1">LOOKUP(A40,'Posttax Calculation'!A:A,'Posttax Calculation'!$M$2:$M$104)</f>
        <v>#DIV/0!</v>
      </c>
      <c r="C40" s="1" t="e">
        <f ca="1">LOOKUP(A40,'Posttax Calculation'!A:A,'Posttax Calculation'!$N$2:$N$104)</f>
        <v>#DIV/0!</v>
      </c>
      <c r="D40" s="16" t="e">
        <f ca="1">LOOKUP(A40,'Posttax Calculation'!A:A,'Posttax Calculation'!$O$2:$O$104)</f>
        <v>#DIV/0!</v>
      </c>
      <c r="E40" s="69"/>
      <c r="F40" s="69"/>
      <c r="G40" s="69"/>
      <c r="H40" s="2" t="e">
        <f t="shared" ca="1" si="0"/>
        <v>#DIV/0!</v>
      </c>
      <c r="I40" s="2" t="e">
        <f t="shared" ca="1" si="1"/>
        <v>#DIV/0!</v>
      </c>
      <c r="J40" s="2" t="e">
        <f t="shared" ca="1" si="2"/>
        <v>#DIV/0!</v>
      </c>
    </row>
    <row r="41" spans="1:10">
      <c r="A41" s="14">
        <f>'Posttax Min, Max, Mean'!B40</f>
        <v>1950</v>
      </c>
      <c r="B41" s="1" t="e">
        <f ca="1">LOOKUP(A41,'Posttax Calculation'!A:A,'Posttax Calculation'!$M$2:$M$104)</f>
        <v>#DIV/0!</v>
      </c>
      <c r="C41" s="1" t="e">
        <f ca="1">LOOKUP(A41,'Posttax Calculation'!A:A,'Posttax Calculation'!$N$2:$N$104)</f>
        <v>#DIV/0!</v>
      </c>
      <c r="D41" s="16" t="e">
        <f ca="1">LOOKUP(A41,'Posttax Calculation'!A:A,'Posttax Calculation'!$O$2:$O$104)</f>
        <v>#DIV/0!</v>
      </c>
      <c r="E41" s="69"/>
      <c r="F41" s="69"/>
      <c r="G41" s="69"/>
      <c r="H41" s="2" t="e">
        <f t="shared" ca="1" si="0"/>
        <v>#DIV/0!</v>
      </c>
      <c r="I41" s="2" t="e">
        <f t="shared" ca="1" si="1"/>
        <v>#DIV/0!</v>
      </c>
      <c r="J41" s="2" t="e">
        <f t="shared" ca="1" si="2"/>
        <v>#DIV/0!</v>
      </c>
    </row>
    <row r="42" spans="1:10">
      <c r="A42" s="14">
        <f>'Posttax Min, Max, Mean'!B41</f>
        <v>1951</v>
      </c>
      <c r="B42" s="1" t="e">
        <f ca="1">LOOKUP(A42,'Posttax Calculation'!A:A,'Posttax Calculation'!$M$2:$M$104)</f>
        <v>#DIV/0!</v>
      </c>
      <c r="C42" s="1" t="e">
        <f ca="1">LOOKUP(A42,'Posttax Calculation'!A:A,'Posttax Calculation'!$N$2:$N$104)</f>
        <v>#DIV/0!</v>
      </c>
      <c r="D42" s="16" t="e">
        <f ca="1">LOOKUP(A42,'Posttax Calculation'!A:A,'Posttax Calculation'!$O$2:$O$104)</f>
        <v>#DIV/0!</v>
      </c>
      <c r="E42" s="69"/>
      <c r="F42" s="69"/>
      <c r="G42" s="69"/>
      <c r="H42" s="2" t="e">
        <f t="shared" ca="1" si="0"/>
        <v>#DIV/0!</v>
      </c>
      <c r="I42" s="2" t="e">
        <f t="shared" ca="1" si="1"/>
        <v>#DIV/0!</v>
      </c>
      <c r="J42" s="2" t="e">
        <f t="shared" ca="1" si="2"/>
        <v>#DIV/0!</v>
      </c>
    </row>
    <row r="43" spans="1:10">
      <c r="A43" s="14">
        <f>'Posttax Min, Max, Mean'!B42</f>
        <v>1952</v>
      </c>
      <c r="B43" s="1" t="e">
        <f ca="1">LOOKUP(A43,'Posttax Calculation'!A:A,'Posttax Calculation'!$M$2:$M$104)</f>
        <v>#DIV/0!</v>
      </c>
      <c r="C43" s="1" t="e">
        <f ca="1">LOOKUP(A43,'Posttax Calculation'!A:A,'Posttax Calculation'!$N$2:$N$104)</f>
        <v>#DIV/0!</v>
      </c>
      <c r="D43" s="16" t="e">
        <f ca="1">LOOKUP(A43,'Posttax Calculation'!A:A,'Posttax Calculation'!$O$2:$O$104)</f>
        <v>#DIV/0!</v>
      </c>
      <c r="E43" s="69"/>
      <c r="F43" s="69"/>
      <c r="G43" s="69"/>
      <c r="H43" s="2" t="e">
        <f t="shared" ca="1" si="0"/>
        <v>#DIV/0!</v>
      </c>
      <c r="I43" s="2" t="e">
        <f t="shared" ca="1" si="1"/>
        <v>#DIV/0!</v>
      </c>
      <c r="J43" s="2" t="e">
        <f t="shared" ca="1" si="2"/>
        <v>#DIV/0!</v>
      </c>
    </row>
    <row r="44" spans="1:10">
      <c r="A44" s="14">
        <f>'Posttax Min, Max, Mean'!B43</f>
        <v>1953</v>
      </c>
      <c r="B44" s="1" t="e">
        <f ca="1">LOOKUP(A44,'Posttax Calculation'!A:A,'Posttax Calculation'!$M$2:$M$104)</f>
        <v>#N/A</v>
      </c>
      <c r="C44" s="1" t="e">
        <f ca="1">LOOKUP(A44,'Posttax Calculation'!A:A,'Posttax Calculation'!$N$2:$N$104)</f>
        <v>#N/A</v>
      </c>
      <c r="D44" s="16" t="e">
        <f ca="1">LOOKUP(A44,'Posttax Calculation'!A:A,'Posttax Calculation'!$O$2:$O$104)</f>
        <v>#N/A</v>
      </c>
      <c r="E44" s="69"/>
      <c r="F44" s="69"/>
      <c r="G44" s="69"/>
      <c r="H44" s="2" t="e">
        <f t="shared" ca="1" si="0"/>
        <v>#N/A</v>
      </c>
      <c r="I44" s="2" t="e">
        <f t="shared" ca="1" si="1"/>
        <v>#N/A</v>
      </c>
      <c r="J44" s="2" t="e">
        <f t="shared" ca="1" si="2"/>
        <v>#N/A</v>
      </c>
    </row>
    <row r="45" spans="1:10">
      <c r="A45" s="14">
        <f>'Posttax Min, Max, Mean'!B44</f>
        <v>1954</v>
      </c>
      <c r="B45" s="1" t="e">
        <f ca="1">LOOKUP(A45,'Posttax Calculation'!A:A,'Posttax Calculation'!$M$2:$M$104)</f>
        <v>#N/A</v>
      </c>
      <c r="C45" s="1" t="e">
        <f ca="1">LOOKUP(A45,'Posttax Calculation'!A:A,'Posttax Calculation'!$N$2:$N$104)</f>
        <v>#N/A</v>
      </c>
      <c r="D45" s="16" t="e">
        <f ca="1">LOOKUP(A45,'Posttax Calculation'!A:A,'Posttax Calculation'!$O$2:$O$104)</f>
        <v>#N/A</v>
      </c>
      <c r="E45" s="69"/>
      <c r="F45" s="69"/>
      <c r="G45" s="69"/>
      <c r="H45" s="2" t="e">
        <f t="shared" ca="1" si="0"/>
        <v>#N/A</v>
      </c>
      <c r="I45" s="2" t="e">
        <f t="shared" ca="1" si="1"/>
        <v>#N/A</v>
      </c>
      <c r="J45" s="2" t="e">
        <f t="shared" ca="1" si="2"/>
        <v>#N/A</v>
      </c>
    </row>
    <row r="46" spans="1:10">
      <c r="A46" s="14">
        <f>'Posttax Min, Max, Mean'!B45</f>
        <v>1955</v>
      </c>
      <c r="B46" s="1" t="e">
        <f ca="1">LOOKUP(A46,'Posttax Calculation'!A:A,'Posttax Calculation'!$M$2:$M$104)</f>
        <v>#N/A</v>
      </c>
      <c r="C46" s="1" t="e">
        <f ca="1">LOOKUP(A46,'Posttax Calculation'!A:A,'Posttax Calculation'!$N$2:$N$104)</f>
        <v>#N/A</v>
      </c>
      <c r="D46" s="16" t="e">
        <f ca="1">LOOKUP(A46,'Posttax Calculation'!A:A,'Posttax Calculation'!$O$2:$O$104)</f>
        <v>#N/A</v>
      </c>
      <c r="E46" s="69"/>
      <c r="F46" s="69"/>
      <c r="G46" s="69"/>
      <c r="H46" s="2" t="e">
        <f t="shared" ca="1" si="0"/>
        <v>#N/A</v>
      </c>
      <c r="I46" s="2" t="e">
        <f t="shared" ca="1" si="1"/>
        <v>#N/A</v>
      </c>
      <c r="J46" s="2" t="e">
        <f t="shared" ca="1" si="2"/>
        <v>#N/A</v>
      </c>
    </row>
    <row r="47" spans="1:10">
      <c r="A47" s="14">
        <f>'Posttax Min, Max, Mean'!B46</f>
        <v>1956</v>
      </c>
      <c r="B47" s="1" t="e">
        <f ca="1">LOOKUP(A47,'Posttax Calculation'!A:A,'Posttax Calculation'!$M$2:$M$104)</f>
        <v>#N/A</v>
      </c>
      <c r="C47" s="1" t="e">
        <f ca="1">LOOKUP(A47,'Posttax Calculation'!A:A,'Posttax Calculation'!$N$2:$N$104)</f>
        <v>#N/A</v>
      </c>
      <c r="D47" s="16" t="e">
        <f ca="1">LOOKUP(A47,'Posttax Calculation'!A:A,'Posttax Calculation'!$O$2:$O$104)</f>
        <v>#N/A</v>
      </c>
      <c r="E47" s="69"/>
      <c r="F47" s="69"/>
      <c r="G47" s="69"/>
      <c r="H47" s="2" t="e">
        <f t="shared" ca="1" si="0"/>
        <v>#N/A</v>
      </c>
      <c r="I47" s="2" t="e">
        <f t="shared" ca="1" si="1"/>
        <v>#N/A</v>
      </c>
      <c r="J47" s="2" t="e">
        <f t="shared" ca="1" si="2"/>
        <v>#N/A</v>
      </c>
    </row>
    <row r="48" spans="1:10">
      <c r="A48" s="14">
        <f>'Posttax Min, Max, Mean'!B47</f>
        <v>1957</v>
      </c>
      <c r="B48" s="1" t="e">
        <f ca="1">LOOKUP(A48,'Posttax Calculation'!A:A,'Posttax Calculation'!$M$2:$M$104)</f>
        <v>#N/A</v>
      </c>
      <c r="C48" s="1" t="e">
        <f ca="1">LOOKUP(A48,'Posttax Calculation'!A:A,'Posttax Calculation'!$N$2:$N$104)</f>
        <v>#N/A</v>
      </c>
      <c r="D48" s="16" t="e">
        <f ca="1">LOOKUP(A48,'Posttax Calculation'!A:A,'Posttax Calculation'!$O$2:$O$104)</f>
        <v>#N/A</v>
      </c>
      <c r="E48" s="69"/>
      <c r="F48" s="69"/>
      <c r="G48" s="69"/>
      <c r="H48" s="2" t="e">
        <f t="shared" ca="1" si="0"/>
        <v>#N/A</v>
      </c>
      <c r="I48" s="2" t="e">
        <f t="shared" ca="1" si="1"/>
        <v>#N/A</v>
      </c>
      <c r="J48" s="2" t="e">
        <f t="shared" ca="1" si="2"/>
        <v>#N/A</v>
      </c>
    </row>
    <row r="49" spans="1:10">
      <c r="A49" s="14">
        <f>'Posttax Min, Max, Mean'!B48</f>
        <v>1958</v>
      </c>
      <c r="B49" s="1" t="e">
        <f ca="1">LOOKUP(A49,'Posttax Calculation'!A:A,'Posttax Calculation'!$M$2:$M$104)</f>
        <v>#N/A</v>
      </c>
      <c r="C49" s="1" t="e">
        <f ca="1">LOOKUP(A49,'Posttax Calculation'!A:A,'Posttax Calculation'!$N$2:$N$104)</f>
        <v>#N/A</v>
      </c>
      <c r="D49" s="16" t="e">
        <f ca="1">LOOKUP(A49,'Posttax Calculation'!A:A,'Posttax Calculation'!$O$2:$O$104)</f>
        <v>#N/A</v>
      </c>
      <c r="E49" s="69"/>
      <c r="F49" s="69"/>
      <c r="G49" s="69"/>
      <c r="H49" s="2" t="e">
        <f t="shared" ca="1" si="0"/>
        <v>#N/A</v>
      </c>
      <c r="I49" s="2" t="e">
        <f t="shared" ca="1" si="1"/>
        <v>#N/A</v>
      </c>
      <c r="J49" s="2" t="e">
        <f t="shared" ca="1" si="2"/>
        <v>#N/A</v>
      </c>
    </row>
    <row r="50" spans="1:10">
      <c r="A50" s="14">
        <f>'Posttax Min, Max, Mean'!B49</f>
        <v>1959</v>
      </c>
      <c r="B50" s="1" t="e">
        <f ca="1">LOOKUP(A50,'Posttax Calculation'!A:A,'Posttax Calculation'!$M$2:$M$104)</f>
        <v>#REF!</v>
      </c>
      <c r="C50" s="1" t="e">
        <f ca="1">LOOKUP(A50,'Posttax Calculation'!A:A,'Posttax Calculation'!$N$2:$N$104)</f>
        <v>#REF!</v>
      </c>
      <c r="D50" s="16" t="e">
        <f ca="1">LOOKUP(A50,'Posttax Calculation'!A:A,'Posttax Calculation'!$O$2:$O$104)</f>
        <v>#REF!</v>
      </c>
      <c r="E50" s="69"/>
      <c r="F50" s="69"/>
      <c r="G50" s="69"/>
      <c r="H50" s="2" t="e">
        <f t="shared" ca="1" si="0"/>
        <v>#REF!</v>
      </c>
      <c r="I50" s="2" t="e">
        <f t="shared" ca="1" si="1"/>
        <v>#REF!</v>
      </c>
      <c r="J50" s="2" t="e">
        <f t="shared" ca="1" si="2"/>
        <v>#REF!</v>
      </c>
    </row>
    <row r="51" spans="1:10">
      <c r="A51" s="14">
        <f>'Posttax Min, Max, Mean'!B50</f>
        <v>1960</v>
      </c>
      <c r="B51" s="1" t="e">
        <f ca="1">LOOKUP(A51,'Posttax Calculation'!A:A,'Posttax Calculation'!$M$2:$M$104)</f>
        <v>#N/A</v>
      </c>
      <c r="C51" s="1" t="e">
        <f ca="1">LOOKUP(A51,'Posttax Calculation'!A:A,'Posttax Calculation'!$N$2:$N$104)</f>
        <v>#N/A</v>
      </c>
      <c r="D51" s="16" t="e">
        <f ca="1">LOOKUP(A51,'Posttax Calculation'!A:A,'Posttax Calculation'!$O$2:$O$104)</f>
        <v>#N/A</v>
      </c>
      <c r="E51" s="69"/>
      <c r="F51" s="69"/>
      <c r="G51" s="69"/>
      <c r="H51" s="2" t="e">
        <f t="shared" ca="1" si="0"/>
        <v>#N/A</v>
      </c>
      <c r="I51" s="2" t="e">
        <f t="shared" ca="1" si="1"/>
        <v>#N/A</v>
      </c>
      <c r="J51" s="2" t="e">
        <f t="shared" ca="1" si="2"/>
        <v>#N/A</v>
      </c>
    </row>
    <row r="52" spans="1:10">
      <c r="A52" s="14">
        <f>'Posttax Min, Max, Mean'!B51</f>
        <v>1961</v>
      </c>
      <c r="B52" s="1" t="e">
        <f ca="1">LOOKUP(A52,'Posttax Calculation'!A:A,'Posttax Calculation'!$M$2:$M$104)</f>
        <v>#N/A</v>
      </c>
      <c r="C52" s="1" t="e">
        <f ca="1">LOOKUP(A52,'Posttax Calculation'!A:A,'Posttax Calculation'!$N$2:$N$104)</f>
        <v>#N/A</v>
      </c>
      <c r="D52" s="16" t="e">
        <f ca="1">LOOKUP(A52,'Posttax Calculation'!A:A,'Posttax Calculation'!$O$2:$O$104)</f>
        <v>#N/A</v>
      </c>
      <c r="E52" s="69"/>
      <c r="F52" s="69"/>
      <c r="G52" s="69"/>
      <c r="H52" s="2" t="e">
        <f t="shared" ca="1" si="0"/>
        <v>#N/A</v>
      </c>
      <c r="I52" s="2" t="e">
        <f t="shared" ca="1" si="1"/>
        <v>#N/A</v>
      </c>
      <c r="J52" s="2" t="e">
        <f t="shared" ca="1" si="2"/>
        <v>#N/A</v>
      </c>
    </row>
    <row r="53" spans="1:10">
      <c r="A53" s="14">
        <f>'Posttax Min, Max, Mean'!B52</f>
        <v>1962</v>
      </c>
      <c r="B53" s="1" t="e">
        <f ca="1">LOOKUP(A53,'Posttax Calculation'!A:A,'Posttax Calculation'!$M$2:$M$104)</f>
        <v>#N/A</v>
      </c>
      <c r="C53" s="1" t="e">
        <f ca="1">LOOKUP(A53,'Posttax Calculation'!A:A,'Posttax Calculation'!$N$2:$N$104)</f>
        <v>#N/A</v>
      </c>
      <c r="D53" s="16" t="e">
        <f ca="1">LOOKUP(A53,'Posttax Calculation'!A:A,'Posttax Calculation'!$O$2:$O$104)</f>
        <v>#N/A</v>
      </c>
      <c r="E53" s="69"/>
      <c r="F53" s="69"/>
      <c r="G53" s="69"/>
      <c r="H53" s="2" t="e">
        <f t="shared" ca="1" si="0"/>
        <v>#N/A</v>
      </c>
      <c r="I53" s="2" t="e">
        <f t="shared" ca="1" si="1"/>
        <v>#N/A</v>
      </c>
      <c r="J53" s="2" t="e">
        <f t="shared" ca="1" si="2"/>
        <v>#N/A</v>
      </c>
    </row>
    <row r="54" spans="1:10">
      <c r="A54" s="14">
        <f>'Posttax Min, Max, Mean'!B53</f>
        <v>1963</v>
      </c>
      <c r="B54" s="1" t="e">
        <f ca="1">LOOKUP(A54,'Posttax Calculation'!A:A,'Posttax Calculation'!$M$2:$M$104)</f>
        <v>#N/A</v>
      </c>
      <c r="C54" s="1" t="e">
        <f ca="1">LOOKUP(A54,'Posttax Calculation'!A:A,'Posttax Calculation'!$N$2:$N$104)</f>
        <v>#N/A</v>
      </c>
      <c r="D54" s="16" t="e">
        <f ca="1">LOOKUP(A54,'Posttax Calculation'!A:A,'Posttax Calculation'!$O$2:$O$104)</f>
        <v>#N/A</v>
      </c>
      <c r="E54" s="69"/>
      <c r="F54" s="69"/>
      <c r="G54" s="69"/>
      <c r="H54" s="2" t="e">
        <f t="shared" ca="1" si="0"/>
        <v>#N/A</v>
      </c>
      <c r="I54" s="2" t="e">
        <f t="shared" ca="1" si="1"/>
        <v>#N/A</v>
      </c>
      <c r="J54" s="2" t="e">
        <f t="shared" ca="1" si="2"/>
        <v>#N/A</v>
      </c>
    </row>
    <row r="55" spans="1:10">
      <c r="A55" s="14">
        <f>'Posttax Min, Max, Mean'!B54</f>
        <v>1964</v>
      </c>
      <c r="B55" s="1" t="e">
        <f ca="1">LOOKUP(A55,'Posttax Calculation'!A:A,'Posttax Calculation'!$M$2:$M$104)</f>
        <v>#N/A</v>
      </c>
      <c r="C55" s="1" t="e">
        <f ca="1">LOOKUP(A55,'Posttax Calculation'!A:A,'Posttax Calculation'!$N$2:$N$104)</f>
        <v>#N/A</v>
      </c>
      <c r="D55" s="16" t="e">
        <f ca="1">LOOKUP(A55,'Posttax Calculation'!A:A,'Posttax Calculation'!$O$2:$O$104)</f>
        <v>#N/A</v>
      </c>
      <c r="E55" s="69"/>
      <c r="F55" s="69"/>
      <c r="G55" s="69"/>
      <c r="H55" s="2" t="e">
        <f t="shared" ca="1" si="0"/>
        <v>#N/A</v>
      </c>
      <c r="I55" s="2" t="e">
        <f t="shared" ca="1" si="1"/>
        <v>#N/A</v>
      </c>
      <c r="J55" s="2" t="e">
        <f t="shared" ca="1" si="2"/>
        <v>#N/A</v>
      </c>
    </row>
    <row r="56" spans="1:10">
      <c r="A56" s="14">
        <f>'Posttax Min, Max, Mean'!B55</f>
        <v>1965</v>
      </c>
      <c r="B56" s="1" t="e">
        <f ca="1">LOOKUP(A56,'Posttax Calculation'!A:A,'Posttax Calculation'!$M$2:$M$104)</f>
        <v>#N/A</v>
      </c>
      <c r="C56" s="1" t="e">
        <f ca="1">LOOKUP(A56,'Posttax Calculation'!A:A,'Posttax Calculation'!$N$2:$N$104)</f>
        <v>#N/A</v>
      </c>
      <c r="D56" s="16" t="e">
        <f ca="1">LOOKUP(A56,'Posttax Calculation'!A:A,'Posttax Calculation'!$O$2:$O$104)</f>
        <v>#N/A</v>
      </c>
      <c r="E56" s="69"/>
      <c r="F56" s="69"/>
      <c r="G56" s="69"/>
      <c r="H56" s="2" t="e">
        <f t="shared" ca="1" si="0"/>
        <v>#N/A</v>
      </c>
      <c r="I56" s="2" t="e">
        <f t="shared" ca="1" si="1"/>
        <v>#N/A</v>
      </c>
      <c r="J56" s="2" t="e">
        <f t="shared" ca="1" si="2"/>
        <v>#N/A</v>
      </c>
    </row>
    <row r="57" spans="1:10">
      <c r="A57" s="14">
        <f>'Posttax Min, Max, Mean'!B56</f>
        <v>1966</v>
      </c>
      <c r="B57" s="1" t="e">
        <f ca="1">LOOKUP(A57,'Posttax Calculation'!A:A,'Posttax Calculation'!$M$2:$M$104)</f>
        <v>#N/A</v>
      </c>
      <c r="C57" s="1" t="e">
        <f ca="1">LOOKUP(A57,'Posttax Calculation'!A:A,'Posttax Calculation'!$N$2:$N$104)</f>
        <v>#N/A</v>
      </c>
      <c r="D57" s="16" t="e">
        <f ca="1">LOOKUP(A57,'Posttax Calculation'!A:A,'Posttax Calculation'!$O$2:$O$104)</f>
        <v>#N/A</v>
      </c>
      <c r="E57" s="69"/>
      <c r="F57" s="69"/>
      <c r="G57" s="69"/>
      <c r="H57" s="2" t="e">
        <f t="shared" ca="1" si="0"/>
        <v>#N/A</v>
      </c>
      <c r="I57" s="2" t="e">
        <f t="shared" ca="1" si="1"/>
        <v>#N/A</v>
      </c>
      <c r="J57" s="2" t="e">
        <f t="shared" ca="1" si="2"/>
        <v>#N/A</v>
      </c>
    </row>
    <row r="58" spans="1:10">
      <c r="A58" s="14">
        <f>'Posttax Min, Max, Mean'!B57</f>
        <v>1967</v>
      </c>
      <c r="B58" s="1" t="e">
        <f ca="1">LOOKUP(A58,'Posttax Calculation'!A:A,'Posttax Calculation'!$M$2:$M$104)</f>
        <v>#N/A</v>
      </c>
      <c r="C58" s="1" t="e">
        <f ca="1">LOOKUP(A58,'Posttax Calculation'!A:A,'Posttax Calculation'!$N$2:$N$104)</f>
        <v>#N/A</v>
      </c>
      <c r="D58" s="16" t="e">
        <f ca="1">LOOKUP(A58,'Posttax Calculation'!A:A,'Posttax Calculation'!$O$2:$O$104)</f>
        <v>#N/A</v>
      </c>
      <c r="E58" s="69"/>
      <c r="F58" s="69"/>
      <c r="G58" s="69"/>
      <c r="H58" s="2" t="e">
        <f t="shared" ca="1" si="0"/>
        <v>#N/A</v>
      </c>
      <c r="I58" s="2" t="e">
        <f t="shared" ca="1" si="1"/>
        <v>#N/A</v>
      </c>
      <c r="J58" s="2" t="e">
        <f t="shared" ca="1" si="2"/>
        <v>#N/A</v>
      </c>
    </row>
    <row r="59" spans="1:10">
      <c r="A59" s="14">
        <f>'Posttax Min, Max, Mean'!B58</f>
        <v>1968</v>
      </c>
      <c r="B59" s="1" t="e">
        <f ca="1">LOOKUP(A59,'Posttax Calculation'!A:A,'Posttax Calculation'!$M$2:$M$104)</f>
        <v>#N/A</v>
      </c>
      <c r="C59" s="1" t="e">
        <f ca="1">LOOKUP(A59,'Posttax Calculation'!A:A,'Posttax Calculation'!$N$2:$N$104)</f>
        <v>#N/A</v>
      </c>
      <c r="D59" s="16" t="e">
        <f ca="1">LOOKUP(A59,'Posttax Calculation'!A:A,'Posttax Calculation'!$O$2:$O$104)</f>
        <v>#N/A</v>
      </c>
      <c r="E59" s="69"/>
      <c r="F59" s="69"/>
      <c r="G59" s="69"/>
      <c r="H59" s="2" t="e">
        <f t="shared" ca="1" si="0"/>
        <v>#N/A</v>
      </c>
      <c r="I59" s="2" t="e">
        <f t="shared" ca="1" si="1"/>
        <v>#N/A</v>
      </c>
      <c r="J59" s="2" t="e">
        <f t="shared" ca="1" si="2"/>
        <v>#N/A</v>
      </c>
    </row>
    <row r="60" spans="1:10">
      <c r="A60" s="14">
        <f>'Posttax Min, Max, Mean'!B59</f>
        <v>1969</v>
      </c>
      <c r="B60" s="1" t="e">
        <f ca="1">LOOKUP(A60,'Posttax Calculation'!A:A,'Posttax Calculation'!$M$2:$M$104)</f>
        <v>#N/A</v>
      </c>
      <c r="C60" s="1" t="e">
        <f ca="1">LOOKUP(A60,'Posttax Calculation'!A:A,'Posttax Calculation'!$N$2:$N$104)</f>
        <v>#N/A</v>
      </c>
      <c r="D60" s="16" t="e">
        <f ca="1">LOOKUP(A60,'Posttax Calculation'!A:A,'Posttax Calculation'!$O$2:$O$104)</f>
        <v>#N/A</v>
      </c>
      <c r="E60" s="69"/>
      <c r="F60" s="69"/>
      <c r="G60" s="69"/>
      <c r="H60" s="2" t="e">
        <f t="shared" ca="1" si="0"/>
        <v>#N/A</v>
      </c>
      <c r="I60" s="2" t="e">
        <f t="shared" ca="1" si="1"/>
        <v>#N/A</v>
      </c>
      <c r="J60" s="2" t="e">
        <f t="shared" ca="1" si="2"/>
        <v>#N/A</v>
      </c>
    </row>
    <row r="61" spans="1:10">
      <c r="A61" s="14">
        <f>'Posttax Min, Max, Mean'!B60</f>
        <v>1970</v>
      </c>
      <c r="B61" s="1" t="e">
        <f ca="1">LOOKUP(A61,'Posttax Calculation'!A:A,'Posttax Calculation'!$M$2:$M$104)</f>
        <v>#N/A</v>
      </c>
      <c r="C61" s="1" t="e">
        <f ca="1">LOOKUP(A61,'Posttax Calculation'!A:A,'Posttax Calculation'!$N$2:$N$104)</f>
        <v>#N/A</v>
      </c>
      <c r="D61" s="16" t="e">
        <f ca="1">LOOKUP(A61,'Posttax Calculation'!A:A,'Posttax Calculation'!$O$2:$O$104)</f>
        <v>#N/A</v>
      </c>
      <c r="E61" s="69"/>
      <c r="F61" s="69"/>
      <c r="G61" s="69"/>
      <c r="H61" s="2" t="e">
        <f t="shared" ca="1" si="0"/>
        <v>#N/A</v>
      </c>
      <c r="I61" s="2" t="e">
        <f t="shared" ca="1" si="1"/>
        <v>#N/A</v>
      </c>
      <c r="J61" s="2" t="e">
        <f t="shared" ca="1" si="2"/>
        <v>#N/A</v>
      </c>
    </row>
    <row r="62" spans="1:10">
      <c r="A62" s="14">
        <f>'Posttax Min, Max, Mean'!B61</f>
        <v>1971</v>
      </c>
      <c r="B62" s="1" t="e">
        <f ca="1">LOOKUP(A62,'Posttax Calculation'!A:A,'Posttax Calculation'!$M$2:$M$104)</f>
        <v>#N/A</v>
      </c>
      <c r="C62" s="1" t="e">
        <f ca="1">LOOKUP(A62,'Posttax Calculation'!A:A,'Posttax Calculation'!$N$2:$N$104)</f>
        <v>#N/A</v>
      </c>
      <c r="D62" s="16" t="e">
        <f ca="1">LOOKUP(A62,'Posttax Calculation'!A:A,'Posttax Calculation'!$O$2:$O$104)</f>
        <v>#N/A</v>
      </c>
      <c r="E62" s="69"/>
      <c r="F62" s="69"/>
      <c r="G62" s="69"/>
      <c r="H62" s="2" t="e">
        <f t="shared" ca="1" si="0"/>
        <v>#N/A</v>
      </c>
      <c r="I62" s="2" t="e">
        <f t="shared" ca="1" si="1"/>
        <v>#N/A</v>
      </c>
      <c r="J62" s="2" t="e">
        <f t="shared" ca="1" si="2"/>
        <v>#N/A</v>
      </c>
    </row>
    <row r="63" spans="1:10">
      <c r="A63" s="14">
        <f>'Posttax Min, Max, Mean'!B62</f>
        <v>1972</v>
      </c>
      <c r="B63" s="1" t="e">
        <f ca="1">LOOKUP(A63,'Posttax Calculation'!A:A,'Posttax Calculation'!$M$2:$M$104)</f>
        <v>#N/A</v>
      </c>
      <c r="C63" s="1" t="e">
        <f ca="1">LOOKUP(A63,'Posttax Calculation'!A:A,'Posttax Calculation'!$N$2:$N$104)</f>
        <v>#N/A</v>
      </c>
      <c r="D63" s="16" t="e">
        <f ca="1">LOOKUP(A63,'Posttax Calculation'!A:A,'Posttax Calculation'!$O$2:$O$104)</f>
        <v>#N/A</v>
      </c>
      <c r="E63" s="69"/>
      <c r="F63" s="69"/>
      <c r="G63" s="69"/>
      <c r="H63" s="2" t="e">
        <f t="shared" ca="1" si="0"/>
        <v>#N/A</v>
      </c>
      <c r="I63" s="2" t="e">
        <f t="shared" ca="1" si="1"/>
        <v>#N/A</v>
      </c>
      <c r="J63" s="2" t="e">
        <f t="shared" ca="1" si="2"/>
        <v>#N/A</v>
      </c>
    </row>
    <row r="64" spans="1:10">
      <c r="A64" s="14">
        <f>'Posttax Min, Max, Mean'!B63</f>
        <v>1973</v>
      </c>
      <c r="B64" s="1" t="e">
        <f ca="1">LOOKUP(A64,'Posttax Calculation'!A:A,'Posttax Calculation'!$M$2:$M$104)</f>
        <v>#N/A</v>
      </c>
      <c r="C64" s="1" t="e">
        <f ca="1">LOOKUP(A64,'Posttax Calculation'!A:A,'Posttax Calculation'!$N$2:$N$104)</f>
        <v>#N/A</v>
      </c>
      <c r="D64" s="16" t="e">
        <f ca="1">LOOKUP(A64,'Posttax Calculation'!A:A,'Posttax Calculation'!$O$2:$O$104)</f>
        <v>#N/A</v>
      </c>
      <c r="E64" s="69"/>
      <c r="F64" s="69"/>
      <c r="G64" s="69"/>
      <c r="H64" s="2" t="e">
        <f t="shared" ca="1" si="0"/>
        <v>#N/A</v>
      </c>
      <c r="I64" s="2" t="e">
        <f t="shared" ca="1" si="1"/>
        <v>#N/A</v>
      </c>
      <c r="J64" s="2" t="e">
        <f t="shared" ca="1" si="2"/>
        <v>#N/A</v>
      </c>
    </row>
    <row r="65" spans="1:10">
      <c r="A65" s="14">
        <f>'Posttax Min, Max, Mean'!B64</f>
        <v>1974</v>
      </c>
      <c r="B65" s="1" t="e">
        <f ca="1">LOOKUP(A65,'Posttax Calculation'!A:A,'Posttax Calculation'!$M$2:$M$104)</f>
        <v>#N/A</v>
      </c>
      <c r="C65" s="1" t="e">
        <f ca="1">LOOKUP(A65,'Posttax Calculation'!A:A,'Posttax Calculation'!$N$2:$N$104)</f>
        <v>#N/A</v>
      </c>
      <c r="D65" s="16" t="e">
        <f ca="1">LOOKUP(A65,'Posttax Calculation'!A:A,'Posttax Calculation'!$O$2:$O$104)</f>
        <v>#N/A</v>
      </c>
      <c r="E65" s="69"/>
      <c r="F65" s="69"/>
      <c r="G65" s="69"/>
      <c r="H65" s="2" t="e">
        <f t="shared" ca="1" si="0"/>
        <v>#N/A</v>
      </c>
      <c r="I65" s="2" t="e">
        <f t="shared" ca="1" si="1"/>
        <v>#N/A</v>
      </c>
      <c r="J65" s="2" t="e">
        <f t="shared" ca="1" si="2"/>
        <v>#N/A</v>
      </c>
    </row>
    <row r="66" spans="1:10">
      <c r="A66" s="14">
        <f>'Posttax Min, Max, Mean'!B65</f>
        <v>1975</v>
      </c>
      <c r="B66" s="1" t="e">
        <f ca="1">LOOKUP(A66,'Posttax Calculation'!A:A,'Posttax Calculation'!$M$2:$M$104)</f>
        <v>#N/A</v>
      </c>
      <c r="C66" s="1" t="e">
        <f ca="1">LOOKUP(A66,'Posttax Calculation'!A:A,'Posttax Calculation'!$N$2:$N$104)</f>
        <v>#N/A</v>
      </c>
      <c r="D66" s="16" t="e">
        <f ca="1">LOOKUP(A66,'Posttax Calculation'!A:A,'Posttax Calculation'!$O$2:$O$104)</f>
        <v>#N/A</v>
      </c>
      <c r="E66" s="69"/>
      <c r="F66" s="69"/>
      <c r="G66" s="69"/>
      <c r="H66" s="2" t="e">
        <f t="shared" ca="1" si="0"/>
        <v>#N/A</v>
      </c>
      <c r="I66" s="2" t="e">
        <f t="shared" ca="1" si="1"/>
        <v>#N/A</v>
      </c>
      <c r="J66" s="2" t="e">
        <f t="shared" ca="1" si="2"/>
        <v>#N/A</v>
      </c>
    </row>
    <row r="67" spans="1:10">
      <c r="A67" s="14">
        <f>'Posttax Min, Max, Mean'!B66</f>
        <v>1976</v>
      </c>
      <c r="B67" s="1" t="e">
        <f ca="1">LOOKUP(A67,'Posttax Calculation'!A:A,'Posttax Calculation'!$M$2:$M$104)</f>
        <v>#N/A</v>
      </c>
      <c r="C67" s="1" t="e">
        <f ca="1">LOOKUP(A67,'Posttax Calculation'!A:A,'Posttax Calculation'!$N$2:$N$104)</f>
        <v>#N/A</v>
      </c>
      <c r="D67" s="16" t="e">
        <f ca="1">LOOKUP(A67,'Posttax Calculation'!A:A,'Posttax Calculation'!$O$2:$O$104)</f>
        <v>#N/A</v>
      </c>
      <c r="E67" s="69"/>
      <c r="F67" s="69"/>
      <c r="G67" s="69"/>
      <c r="H67" s="2" t="e">
        <f t="shared" ca="1" si="0"/>
        <v>#N/A</v>
      </c>
      <c r="I67" s="2" t="e">
        <f t="shared" ca="1" si="1"/>
        <v>#N/A</v>
      </c>
      <c r="J67" s="2" t="e">
        <f t="shared" ca="1" si="2"/>
        <v>#N/A</v>
      </c>
    </row>
    <row r="68" spans="1:10">
      <c r="A68" s="14">
        <f>'Posttax Min, Max, Mean'!B67</f>
        <v>1977</v>
      </c>
      <c r="B68" s="1" t="e">
        <f ca="1">LOOKUP(A68,'Posttax Calculation'!A:A,'Posttax Calculation'!$M$1:$M$104)</f>
        <v>#N/A</v>
      </c>
      <c r="C68" s="1" t="e">
        <f ca="1">LOOKUP(A68,'Posttax Calculation'!A:A,'Posttax Calculation'!$N$1:$N$104)</f>
        <v>#N/A</v>
      </c>
      <c r="D68" s="16" t="e">
        <f ca="1">LOOKUP(A68,'Posttax Calculation'!A:A,'Posttax Calculation'!$O$1:$O$104)</f>
        <v>#N/A</v>
      </c>
      <c r="E68" s="69"/>
      <c r="F68" s="69"/>
      <c r="G68" s="69"/>
      <c r="H68" s="2" t="e">
        <f t="shared" ca="1" si="0"/>
        <v>#N/A</v>
      </c>
      <c r="I68" s="2" t="e">
        <f t="shared" ca="1" si="1"/>
        <v>#N/A</v>
      </c>
      <c r="J68" s="2" t="e">
        <f t="shared" ca="1" si="2"/>
        <v>#N/A</v>
      </c>
    </row>
    <row r="69" spans="1:10">
      <c r="A69" s="14">
        <f>'Posttax Min, Max, Mean'!B68</f>
        <v>1978</v>
      </c>
      <c r="B69" s="1" t="e">
        <f ca="1">LOOKUP(A69,'Posttax Calculation'!A:A,'Posttax Calculation'!$M$1:$M$104)</f>
        <v>#N/A</v>
      </c>
      <c r="C69" s="1" t="e">
        <f ca="1">LOOKUP(A69,'Posttax Calculation'!A:A,'Posttax Calculation'!$N$1:$N$104)</f>
        <v>#N/A</v>
      </c>
      <c r="D69" s="16" t="e">
        <f ca="1">LOOKUP(A69,'Posttax Calculation'!A:A,'Posttax Calculation'!$O$1:$O$104)</f>
        <v>#N/A</v>
      </c>
      <c r="E69" s="69"/>
      <c r="F69" s="69"/>
      <c r="G69" s="69"/>
      <c r="H69" s="2" t="e">
        <f t="shared" ref="H69:H106" ca="1" si="3">E69/B69-1</f>
        <v>#N/A</v>
      </c>
      <c r="I69" s="2" t="e">
        <f t="shared" ref="I69:I106" ca="1" si="4">F69/C69-1</f>
        <v>#N/A</v>
      </c>
      <c r="J69" s="2" t="e">
        <f t="shared" ref="J69:J106" ca="1" si="5">G69/D69-1</f>
        <v>#N/A</v>
      </c>
    </row>
    <row r="70" spans="1:10">
      <c r="A70" s="14">
        <f>'Posttax Min, Max, Mean'!B69</f>
        <v>1979</v>
      </c>
      <c r="B70" s="1" t="e">
        <f ca="1">LOOKUP(A70,'Posttax Calculation'!A:A,'Posttax Calculation'!$M$1:$M$104)</f>
        <v>#N/A</v>
      </c>
      <c r="C70" s="1" t="e">
        <f ca="1">LOOKUP(A70,'Posttax Calculation'!A:A,'Posttax Calculation'!$N$1:$N$104)</f>
        <v>#N/A</v>
      </c>
      <c r="D70" s="16" t="e">
        <f ca="1">LOOKUP(A70,'Posttax Calculation'!A:A,'Posttax Calculation'!$O$1:$O$104)</f>
        <v>#N/A</v>
      </c>
      <c r="E70" s="69"/>
      <c r="F70" s="69"/>
      <c r="G70" s="69"/>
      <c r="H70" s="2" t="e">
        <f t="shared" ca="1" si="3"/>
        <v>#N/A</v>
      </c>
      <c r="I70" s="2" t="e">
        <f t="shared" ca="1" si="4"/>
        <v>#N/A</v>
      </c>
      <c r="J70" s="2" t="e">
        <f t="shared" ca="1" si="5"/>
        <v>#N/A</v>
      </c>
    </row>
    <row r="71" spans="1:10">
      <c r="A71" s="14">
        <f>'Posttax Min, Max, Mean'!B70</f>
        <v>1980</v>
      </c>
      <c r="B71" s="1" t="e">
        <f ca="1">LOOKUP(A71,'Posttax Calculation'!A:A,'Posttax Calculation'!$M$1:$M$104)</f>
        <v>#VALUE!</v>
      </c>
      <c r="C71" s="1" t="e">
        <f ca="1">LOOKUP(A71,'Posttax Calculation'!A:A,'Posttax Calculation'!$N$1:$N$104)</f>
        <v>#VALUE!</v>
      </c>
      <c r="D71" s="16" t="e">
        <f ca="1">LOOKUP(A71,'Posttax Calculation'!A:A,'Posttax Calculation'!$O$1:$O$104)</f>
        <v>#VALUE!</v>
      </c>
      <c r="E71" s="14">
        <v>0.80500000999999999</v>
      </c>
      <c r="F71" s="14">
        <v>0.15350000999999999</v>
      </c>
      <c r="G71" s="14">
        <v>4.1499998000000003E-2</v>
      </c>
      <c r="H71" s="2" t="e">
        <f t="shared" ca="1" si="3"/>
        <v>#VALUE!</v>
      </c>
      <c r="I71" s="2" t="e">
        <f t="shared" ca="1" si="4"/>
        <v>#VALUE!</v>
      </c>
      <c r="J71" s="2" t="e">
        <f t="shared" ca="1" si="5"/>
        <v>#VALUE!</v>
      </c>
    </row>
    <row r="72" spans="1:10">
      <c r="A72" s="14">
        <f>'Posttax Min, Max, Mean'!B71</f>
        <v>1981</v>
      </c>
      <c r="B72" s="1">
        <f ca="1">LOOKUP(A72,'Posttax Calculation'!A:A,'Posttax Calculation'!$M$1:$M$104)</f>
        <v>0.81914591565135564</v>
      </c>
      <c r="C72" s="1">
        <f ca="1">LOOKUP(A72,'Posttax Calculation'!A:A,'Posttax Calculation'!$N$1:$N$104)</f>
        <v>0.15567513754414486</v>
      </c>
      <c r="D72" s="16">
        <f ca="1">LOOKUP(A72,'Posttax Calculation'!A:A,'Posttax Calculation'!$O$1:$O$104)</f>
        <v>2.5178946804499502E-2</v>
      </c>
      <c r="E72" s="14">
        <v>0.80659997000000005</v>
      </c>
      <c r="F72" s="14">
        <v>0.15160000000000001</v>
      </c>
      <c r="G72" s="14">
        <v>4.1799999999999997E-2</v>
      </c>
      <c r="H72" s="2">
        <f t="shared" ca="1" si="3"/>
        <v>-1.5315886231794806E-2</v>
      </c>
      <c r="I72" s="2">
        <f t="shared" ca="1" si="4"/>
        <v>-2.6177189295813252E-2</v>
      </c>
      <c r="J72" s="2">
        <f t="shared" ca="1" si="5"/>
        <v>0.66011709403708241</v>
      </c>
    </row>
    <row r="73" spans="1:10">
      <c r="A73" s="14">
        <f>'Posttax Min, Max, Mean'!B72</f>
        <v>1982</v>
      </c>
      <c r="B73" s="1">
        <f ca="1">LOOKUP(A73,'Posttax Calculation'!A:A,'Posttax Calculation'!$M$1:$M$104)</f>
        <v>0.81258053559189725</v>
      </c>
      <c r="C73" s="1">
        <f ca="1">LOOKUP(A73,'Posttax Calculation'!A:A,'Posttax Calculation'!$N$1:$N$104)</f>
        <v>0.16075465002908007</v>
      </c>
      <c r="D73" s="16">
        <f ca="1">LOOKUP(A73,'Posttax Calculation'!A:A,'Posttax Calculation'!$O$1:$O$104)</f>
        <v>2.6664814379022683E-2</v>
      </c>
      <c r="E73" s="14">
        <v>0.79849999999999999</v>
      </c>
      <c r="F73" s="14">
        <v>0.15350000999999999</v>
      </c>
      <c r="G73" s="14">
        <v>4.8099997999999998E-2</v>
      </c>
      <c r="H73" s="2">
        <f t="shared" ca="1" si="3"/>
        <v>-1.7328172378188622E-2</v>
      </c>
      <c r="I73" s="2">
        <f t="shared" ca="1" si="4"/>
        <v>-4.5128648084318157E-2</v>
      </c>
      <c r="J73" s="2">
        <f t="shared" ca="1" si="5"/>
        <v>0.80387522359204788</v>
      </c>
    </row>
    <row r="74" spans="1:10">
      <c r="A74" s="14">
        <f>'Posttax Min, Max, Mean'!B73</f>
        <v>1983</v>
      </c>
      <c r="B74" s="1">
        <f ca="1">LOOKUP(A74,'Posttax Calculation'!A:A,'Posttax Calculation'!$M$1:$M$104)</f>
        <v>0.810278240400639</v>
      </c>
      <c r="C74" s="1">
        <f ca="1">LOOKUP(A74,'Posttax Calculation'!A:A,'Posttax Calculation'!$N$1:$N$104)</f>
        <v>0.16252681445167261</v>
      </c>
      <c r="D74" s="16">
        <f ca="1">LOOKUP(A74,'Posttax Calculation'!A:A,'Posttax Calculation'!$O$1:$O$104)</f>
        <v>2.7194945147688387E-2</v>
      </c>
      <c r="E74" s="14">
        <v>0.79600000000000004</v>
      </c>
      <c r="F74" s="14">
        <v>0.15440001</v>
      </c>
      <c r="G74" s="14">
        <v>4.9600000999999998E-2</v>
      </c>
      <c r="H74" s="2">
        <f t="shared" ca="1" si="3"/>
        <v>-1.7621404214901659E-2</v>
      </c>
      <c r="I74" s="2">
        <f t="shared" ca="1" si="4"/>
        <v>-5.0002853246650658E-2</v>
      </c>
      <c r="J74" s="2">
        <f t="shared" ca="1" si="5"/>
        <v>0.82386839652133204</v>
      </c>
    </row>
    <row r="75" spans="1:10">
      <c r="A75" s="14">
        <f>'Posttax Min, Max, Mean'!B74</f>
        <v>1984</v>
      </c>
      <c r="B75" s="1">
        <f ca="1">LOOKUP(A75,'Posttax Calculation'!A:A,'Posttax Calculation'!$M$1:$M$104)</f>
        <v>0.80203577019236272</v>
      </c>
      <c r="C75" s="1">
        <f ca="1">LOOKUP(A75,'Posttax Calculation'!A:A,'Posttax Calculation'!$N$1:$N$104)</f>
        <v>0.16883257581472377</v>
      </c>
      <c r="D75" s="16">
        <f ca="1">LOOKUP(A75,'Posttax Calculation'!A:A,'Posttax Calculation'!$O$1:$O$104)</f>
        <v>2.9131653992913509E-2</v>
      </c>
      <c r="E75" s="14">
        <v>0.78710002000000001</v>
      </c>
      <c r="F75" s="14">
        <v>0.15620001</v>
      </c>
      <c r="G75" s="14">
        <v>5.6699999000000001E-2</v>
      </c>
      <c r="H75" s="2">
        <f t="shared" ca="1" si="3"/>
        <v>-1.8622299338071246E-2</v>
      </c>
      <c r="I75" s="2">
        <f t="shared" ca="1" si="4"/>
        <v>-7.4823035505817925E-2</v>
      </c>
      <c r="J75" s="2">
        <f t="shared" ca="1" si="5"/>
        <v>0.94633641515146016</v>
      </c>
    </row>
    <row r="76" spans="1:10">
      <c r="A76" s="14">
        <f>'Posttax Min, Max, Mean'!B75</f>
        <v>1985</v>
      </c>
      <c r="B76" s="1">
        <f ca="1">LOOKUP(A76,'Posttax Calculation'!A:A,'Posttax Calculation'!$M$1:$M$104)</f>
        <v>0.80160769501859952</v>
      </c>
      <c r="C76" s="1">
        <f ca="1">LOOKUP(A76,'Posttax Calculation'!A:A,'Posttax Calculation'!$N$1:$N$104)</f>
        <v>0.16915840729451093</v>
      </c>
      <c r="D76" s="16">
        <f ca="1">LOOKUP(A76,'Posttax Calculation'!A:A,'Posttax Calculation'!$O$1:$O$104)</f>
        <v>2.9233897686889554E-2</v>
      </c>
      <c r="E76" s="14">
        <v>0.78740001000000004</v>
      </c>
      <c r="F76" s="14">
        <v>0.15670000000000001</v>
      </c>
      <c r="G76" s="14">
        <v>5.5899999999999998E-2</v>
      </c>
      <c r="H76" s="2">
        <f t="shared" ca="1" si="3"/>
        <v>-1.7723987814600273E-2</v>
      </c>
      <c r="I76" s="2">
        <f t="shared" ca="1" si="4"/>
        <v>-7.3649353252779104E-2</v>
      </c>
      <c r="J76" s="2">
        <f t="shared" ca="1" si="5"/>
        <v>0.91216376956362266</v>
      </c>
    </row>
    <row r="77" spans="1:10">
      <c r="A77" s="14">
        <f>'Posttax Min, Max, Mean'!B76</f>
        <v>1986</v>
      </c>
      <c r="B77" s="1">
        <f ca="1">LOOKUP(A77,'Posttax Calculation'!A:A,'Posttax Calculation'!$M$1:$M$104)</f>
        <v>0.80034200830483693</v>
      </c>
      <c r="C77" s="1">
        <f ca="1">LOOKUP(A77,'Posttax Calculation'!A:A,'Posttax Calculation'!$N$1:$N$104)</f>
        <v>0.17012082978538445</v>
      </c>
      <c r="D77" s="16">
        <f ca="1">LOOKUP(A77,'Posttax Calculation'!A:A,'Posttax Calculation'!$O$1:$O$104)</f>
        <v>2.953716190977862E-2</v>
      </c>
      <c r="E77" s="14">
        <v>0.78879999999999995</v>
      </c>
      <c r="F77" s="14">
        <v>0.15690000000000001</v>
      </c>
      <c r="G77" s="14">
        <v>5.4299999000000002E-2</v>
      </c>
      <c r="H77" s="2">
        <f t="shared" ca="1" si="3"/>
        <v>-1.4421345106304662E-2</v>
      </c>
      <c r="I77" s="2">
        <f t="shared" ca="1" si="4"/>
        <v>-7.7714350453516823E-2</v>
      </c>
      <c r="J77" s="2">
        <f t="shared" ca="1" si="5"/>
        <v>0.83836210011847334</v>
      </c>
    </row>
    <row r="78" spans="1:10">
      <c r="A78" s="14">
        <f>'Posttax Min, Max, Mean'!B77</f>
        <v>1987</v>
      </c>
      <c r="B78" s="1">
        <f ca="1">LOOKUP(A78,'Posttax Calculation'!A:A,'Posttax Calculation'!$M$1:$M$104)</f>
        <v>0.79907947279340497</v>
      </c>
      <c r="C78" s="1">
        <f ca="1">LOOKUP(A78,'Posttax Calculation'!A:A,'Posttax Calculation'!$N$1:$N$104)</f>
        <v>0.17107942415413002</v>
      </c>
      <c r="D78" s="16">
        <f ca="1">LOOKUP(A78,'Posttax Calculation'!A:A,'Posttax Calculation'!$O$1:$O$104)</f>
        <v>2.9841103052465012E-2</v>
      </c>
      <c r="E78" s="14">
        <v>0.78839999000000005</v>
      </c>
      <c r="F78" s="14">
        <v>0.15719999000000001</v>
      </c>
      <c r="G78" s="14">
        <v>5.4400001000000003E-2</v>
      </c>
      <c r="H78" s="2">
        <f t="shared" ca="1" si="3"/>
        <v>-1.3364731740726388E-2</v>
      </c>
      <c r="I78" s="2">
        <f t="shared" ca="1" si="4"/>
        <v>-8.1128599904718324E-2</v>
      </c>
      <c r="J78" s="2">
        <f t="shared" ca="1" si="5"/>
        <v>0.82298894596345407</v>
      </c>
    </row>
    <row r="79" spans="1:10">
      <c r="A79" s="14">
        <f>'Posttax Min, Max, Mean'!B78</f>
        <v>1988</v>
      </c>
      <c r="B79" s="1">
        <f ca="1">LOOKUP(A79,'Posttax Calculation'!A:A,'Posttax Calculation'!$M$1:$M$104)</f>
        <v>0.79595825661384534</v>
      </c>
      <c r="C79" s="1">
        <f ca="1">LOOKUP(A79,'Posttax Calculation'!A:A,'Posttax Calculation'!$N$1:$N$104)</f>
        <v>0.17344309613840181</v>
      </c>
      <c r="D79" s="16">
        <f ca="1">LOOKUP(A79,'Posttax Calculation'!A:A,'Posttax Calculation'!$O$1:$O$104)</f>
        <v>3.0598647247752853E-2</v>
      </c>
      <c r="E79" s="14">
        <v>0.78539996999999995</v>
      </c>
      <c r="F79" s="14">
        <v>0.1578</v>
      </c>
      <c r="G79" s="14">
        <v>5.6699999000000001E-2</v>
      </c>
      <c r="H79" s="2">
        <f t="shared" ca="1" si="3"/>
        <v>-1.3264874792256465E-2</v>
      </c>
      <c r="I79" s="2">
        <f t="shared" ca="1" si="4"/>
        <v>-9.0191518063763909E-2</v>
      </c>
      <c r="J79" s="2">
        <f t="shared" ca="1" si="5"/>
        <v>0.85302306147419693</v>
      </c>
    </row>
    <row r="80" spans="1:10">
      <c r="A80" s="14">
        <f>'Posttax Min, Max, Mean'!B79</f>
        <v>1989</v>
      </c>
      <c r="B80" s="1">
        <f ca="1">LOOKUP(A80,'Posttax Calculation'!A:A,'Posttax Calculation'!$M$1:$M$104)</f>
        <v>0.79872729499713768</v>
      </c>
      <c r="C80" s="1">
        <f ca="1">LOOKUP(A80,'Posttax Calculation'!A:A,'Posttax Calculation'!$N$1:$N$104)</f>
        <v>0.17134656384027391</v>
      </c>
      <c r="D80" s="16">
        <f ca="1">LOOKUP(A80,'Posttax Calculation'!A:A,'Posttax Calculation'!$O$1:$O$104)</f>
        <v>2.9926141162588404E-2</v>
      </c>
      <c r="E80" s="14">
        <v>0.79059999999999997</v>
      </c>
      <c r="F80" s="14">
        <v>0.15700001</v>
      </c>
      <c r="G80" s="14">
        <v>5.2400000000000002E-2</v>
      </c>
      <c r="H80" s="2">
        <f t="shared" ca="1" si="3"/>
        <v>-1.0175306450703969E-2</v>
      </c>
      <c r="I80" s="2">
        <f t="shared" ca="1" si="4"/>
        <v>-8.3728284470574565E-2</v>
      </c>
      <c r="J80" s="2">
        <f t="shared" ca="1" si="5"/>
        <v>0.75097750542949604</v>
      </c>
    </row>
    <row r="81" spans="1:10">
      <c r="A81" s="14">
        <f>'Posttax Min, Max, Mean'!B80</f>
        <v>1990</v>
      </c>
      <c r="B81" s="1">
        <f ca="1">LOOKUP(A81,'Posttax Calculation'!A:A,'Posttax Calculation'!$M$1:$M$104)</f>
        <v>0.8087102214042754</v>
      </c>
      <c r="C81" s="1">
        <f ca="1">LOOKUP(A81,'Posttax Calculation'!A:A,'Posttax Calculation'!$N$1:$N$104)</f>
        <v>0.16373107436662082</v>
      </c>
      <c r="D81" s="16">
        <f ca="1">LOOKUP(A81,'Posttax Calculation'!A:A,'Posttax Calculation'!$O$1:$O$104)</f>
        <v>2.7558704229103781E-2</v>
      </c>
      <c r="E81" s="14">
        <v>0.79920000000000002</v>
      </c>
      <c r="F81" s="14">
        <v>0.15659999999999999</v>
      </c>
      <c r="G81" s="14">
        <v>4.4199998999999997E-2</v>
      </c>
      <c r="H81" s="2">
        <f t="shared" ca="1" si="3"/>
        <v>-1.1759739338723207E-2</v>
      </c>
      <c r="I81" s="2">
        <f t="shared" ca="1" si="4"/>
        <v>-4.3553579515719698E-2</v>
      </c>
      <c r="J81" s="2">
        <f t="shared" ca="1" si="5"/>
        <v>0.60384895576193043</v>
      </c>
    </row>
    <row r="82" spans="1:10">
      <c r="A82" s="14">
        <f>'Posttax Min, Max, Mean'!B81</f>
        <v>1991</v>
      </c>
      <c r="B82" s="1">
        <f ca="1">LOOKUP(A82,'Posttax Calculation'!A:A,'Posttax Calculation'!$M$1:$M$104)</f>
        <v>0.81154723045573629</v>
      </c>
      <c r="C82" s="1">
        <f ca="1">LOOKUP(A82,'Posttax Calculation'!A:A,'Posttax Calculation'!$N$1:$N$104)</f>
        <v>0.16155060834069002</v>
      </c>
      <c r="D82" s="16">
        <f ca="1">LOOKUP(A82,'Posttax Calculation'!A:A,'Posttax Calculation'!$O$1:$O$104)</f>
        <v>2.6902161203573693E-2</v>
      </c>
      <c r="E82" s="14">
        <v>0.79530000999999995</v>
      </c>
      <c r="F82" s="14">
        <v>0.16170000000000001</v>
      </c>
      <c r="G82" s="14">
        <v>4.3000001000000003E-2</v>
      </c>
      <c r="H82" s="2">
        <f t="shared" ca="1" si="3"/>
        <v>-2.002005532889628E-2</v>
      </c>
      <c r="I82" s="2">
        <f t="shared" ca="1" si="4"/>
        <v>9.2473597496423032E-4</v>
      </c>
      <c r="J82" s="2">
        <f t="shared" ca="1" si="5"/>
        <v>0.5983846306849081</v>
      </c>
    </row>
    <row r="83" spans="1:10">
      <c r="A83" s="14">
        <f>'Posttax Min, Max, Mean'!B82</f>
        <v>1992</v>
      </c>
      <c r="B83" s="1">
        <f ca="1">LOOKUP(A83,'Posttax Calculation'!A:A,'Posttax Calculation'!$M$1:$M$104)</f>
        <v>0.81371252037513186</v>
      </c>
      <c r="C83" s="1">
        <f ca="1">LOOKUP(A83,'Posttax Calculation'!A:A,'Posttax Calculation'!$N$1:$N$104)</f>
        <v>0.15988158767381488</v>
      </c>
      <c r="D83" s="16">
        <f ca="1">LOOKUP(A83,'Posttax Calculation'!A:A,'Posttax Calculation'!$O$1:$O$104)</f>
        <v>2.6405891951053251E-2</v>
      </c>
      <c r="E83" s="14">
        <v>0.79470003</v>
      </c>
      <c r="F83" s="14">
        <v>0.16249999000000001</v>
      </c>
      <c r="G83" s="14">
        <v>4.2800001999999997E-2</v>
      </c>
      <c r="H83" s="2">
        <f t="shared" ca="1" si="3"/>
        <v>-2.3365119620338271E-2</v>
      </c>
      <c r="I83" s="2">
        <f t="shared" ca="1" si="4"/>
        <v>1.637713488014092E-2</v>
      </c>
      <c r="J83" s="2">
        <f t="shared" ca="1" si="5"/>
        <v>0.62085045562313734</v>
      </c>
    </row>
    <row r="84" spans="1:10">
      <c r="A84" s="14">
        <f>'Posttax Min, Max, Mean'!B83</f>
        <v>1993</v>
      </c>
      <c r="B84" s="1">
        <f ca="1">LOOKUP(A84,'Posttax Calculation'!A:A,'Posttax Calculation'!$M$1:$M$104)</f>
        <v>0.81004398958713641</v>
      </c>
      <c r="C84" s="1">
        <f ca="1">LOOKUP(A84,'Posttax Calculation'!A:A,'Posttax Calculation'!$N$1:$N$104)</f>
        <v>0.16270686155011527</v>
      </c>
      <c r="D84" s="16">
        <f ca="1">LOOKUP(A84,'Posttax Calculation'!A:A,'Posttax Calculation'!$O$1:$O$104)</f>
        <v>2.7249148862748318E-2</v>
      </c>
      <c r="E84" s="14">
        <v>0.78909998999999997</v>
      </c>
      <c r="F84" s="14">
        <v>0.16320001000000001</v>
      </c>
      <c r="G84" s="14">
        <v>4.7699999E-2</v>
      </c>
      <c r="H84" s="2">
        <f t="shared" ca="1" si="3"/>
        <v>-2.585538545605548E-2</v>
      </c>
      <c r="I84" s="2">
        <f t="shared" ca="1" si="4"/>
        <v>3.0309013718690103E-3</v>
      </c>
      <c r="J84" s="2">
        <f t="shared" ca="1" si="5"/>
        <v>0.75051335512389405</v>
      </c>
    </row>
    <row r="85" spans="1:10">
      <c r="A85" s="14">
        <f>'Posttax Min, Max, Mean'!B84</f>
        <v>1994</v>
      </c>
      <c r="B85" s="1">
        <f ca="1">LOOKUP(A85,'Posttax Calculation'!A:A,'Posttax Calculation'!$M$1:$M$104)</f>
        <v>0.79470379235424404</v>
      </c>
      <c r="C85" s="1">
        <f ca="1">LOOKUP(A85,'Posttax Calculation'!A:A,'Posttax Calculation'!$N$1:$N$104)</f>
        <v>0.17439062247055115</v>
      </c>
      <c r="D85" s="16">
        <f ca="1">LOOKUP(A85,'Posttax Calculation'!A:A,'Posttax Calculation'!$O$1:$O$104)</f>
        <v>3.0905585175204808E-2</v>
      </c>
      <c r="E85" s="14">
        <v>0.77190000000000003</v>
      </c>
      <c r="F85" s="14">
        <v>0.16750000000000001</v>
      </c>
      <c r="G85" s="14">
        <v>6.0600001000000001E-2</v>
      </c>
      <c r="H85" s="2">
        <f t="shared" ca="1" si="3"/>
        <v>-2.869470685007014E-2</v>
      </c>
      <c r="I85" s="2">
        <f t="shared" ca="1" si="4"/>
        <v>-3.9512574546344825E-2</v>
      </c>
      <c r="J85" s="2">
        <f t="shared" ca="1" si="5"/>
        <v>0.96081066436556828</v>
      </c>
    </row>
    <row r="86" spans="1:10">
      <c r="A86" s="14">
        <f>'Posttax Min, Max, Mean'!B85</f>
        <v>1995</v>
      </c>
      <c r="B86" s="1">
        <f ca="1">LOOKUP(A86,'Posttax Calculation'!A:A,'Posttax Calculation'!$M$1:$M$104)</f>
        <v>0.78730801287255769</v>
      </c>
      <c r="C86" s="1">
        <f ca="1">LOOKUP(A86,'Posttax Calculation'!A:A,'Posttax Calculation'!$N$1:$N$104)</f>
        <v>0.17994795919677209</v>
      </c>
      <c r="D86" s="16">
        <f ca="1">LOOKUP(A86,'Posttax Calculation'!A:A,'Posttax Calculation'!$O$1:$O$104)</f>
        <v>3.2744027930670216E-2</v>
      </c>
      <c r="E86" s="14">
        <v>0.76639997999999998</v>
      </c>
      <c r="F86" s="14">
        <v>0.16739999999999999</v>
      </c>
      <c r="G86" s="14">
        <v>6.6200002999999993E-2</v>
      </c>
      <c r="H86" s="2">
        <f t="shared" ca="1" si="3"/>
        <v>-2.6556357271499187E-2</v>
      </c>
      <c r="I86" s="2">
        <f t="shared" ca="1" si="4"/>
        <v>-6.9731044757506688E-2</v>
      </c>
      <c r="J86" s="2">
        <f t="shared" ca="1" si="5"/>
        <v>1.0217428088006457</v>
      </c>
    </row>
    <row r="87" spans="1:10">
      <c r="A87" s="14">
        <f>'Posttax Min, Max, Mean'!B86</f>
        <v>1996</v>
      </c>
      <c r="B87" s="1">
        <f ca="1">LOOKUP(A87,'Posttax Calculation'!A:A,'Posttax Calculation'!$M$1:$M$104)</f>
        <v>0.79013719531274695</v>
      </c>
      <c r="C87" s="1">
        <f ca="1">LOOKUP(A87,'Posttax Calculation'!A:A,'Posttax Calculation'!$N$1:$N$104)</f>
        <v>0.17782789414305755</v>
      </c>
      <c r="D87" s="16">
        <f ca="1">LOOKUP(A87,'Posttax Calculation'!A:A,'Posttax Calculation'!$O$1:$O$104)</f>
        <v>3.2034910544195494E-2</v>
      </c>
      <c r="E87" s="14">
        <v>0.76959997000000002</v>
      </c>
      <c r="F87" s="14">
        <v>0.16930000000000001</v>
      </c>
      <c r="G87" s="14">
        <v>6.1099999000000002E-2</v>
      </c>
      <c r="H87" s="2">
        <f t="shared" ca="1" si="3"/>
        <v>-2.5991973842742655E-2</v>
      </c>
      <c r="I87" s="2">
        <f t="shared" ca="1" si="4"/>
        <v>-4.7955885572131263E-2</v>
      </c>
      <c r="J87" s="2">
        <f t="shared" ca="1" si="5"/>
        <v>0.90729419755070628</v>
      </c>
    </row>
    <row r="88" spans="1:10">
      <c r="A88" s="14">
        <f>'Posttax Min, Max, Mean'!B87</f>
        <v>1997</v>
      </c>
      <c r="B88" s="1">
        <f ca="1">LOOKUP(A88,'Posttax Calculation'!A:A,'Posttax Calculation'!$M$1:$M$104)</f>
        <v>0.78524092262016532</v>
      </c>
      <c r="C88" s="1">
        <f ca="1">LOOKUP(A88,'Posttax Calculation'!A:A,'Posttax Calculation'!$N$1:$N$104)</f>
        <v>0.18149235945487796</v>
      </c>
      <c r="D88" s="16">
        <f ca="1">LOOKUP(A88,'Posttax Calculation'!A:A,'Posttax Calculation'!$O$1:$O$104)</f>
        <v>3.3266717924956724E-2</v>
      </c>
      <c r="E88" s="14">
        <v>0.76219999999999999</v>
      </c>
      <c r="F88" s="14">
        <v>0.17219999</v>
      </c>
      <c r="G88" s="14">
        <v>6.5600000000000006E-2</v>
      </c>
      <c r="H88" s="2">
        <f t="shared" ca="1" si="3"/>
        <v>-2.934248834521147E-2</v>
      </c>
      <c r="I88" s="2">
        <f t="shared" ca="1" si="4"/>
        <v>-5.119978319080809E-2</v>
      </c>
      <c r="J88" s="2">
        <f t="shared" ca="1" si="5"/>
        <v>0.97194084934921765</v>
      </c>
    </row>
    <row r="89" spans="1:10">
      <c r="A89" s="14">
        <f>'Posttax Min, Max, Mean'!B88</f>
        <v>1998</v>
      </c>
      <c r="B89" s="1">
        <f ca="1">LOOKUP(A89,'Posttax Calculation'!A:A,'Posttax Calculation'!$M$1:$M$104)</f>
        <v>0.78304461219923449</v>
      </c>
      <c r="C89" s="1">
        <f ca="1">LOOKUP(A89,'Posttax Calculation'!A:A,'Posttax Calculation'!$N$1:$N$104)</f>
        <v>0.18312905305727645</v>
      </c>
      <c r="D89" s="16">
        <f ca="1">LOOKUP(A89,'Posttax Calculation'!A:A,'Posttax Calculation'!$O$1:$O$104)</f>
        <v>3.3826334743489062E-2</v>
      </c>
      <c r="E89" s="14">
        <v>0.76340001999999996</v>
      </c>
      <c r="F89" s="14">
        <v>0.17200001000000001</v>
      </c>
      <c r="G89" s="14">
        <v>6.4599998000000006E-2</v>
      </c>
      <c r="H89" s="2">
        <f t="shared" ca="1" si="3"/>
        <v>-2.5087449543981122E-2</v>
      </c>
      <c r="I89" s="2">
        <f t="shared" ca="1" si="4"/>
        <v>-6.0771586329317451E-2</v>
      </c>
      <c r="J89" s="2">
        <f t="shared" ca="1" si="5"/>
        <v>0.90975458883952243</v>
      </c>
    </row>
    <row r="90" spans="1:10">
      <c r="A90" s="14">
        <f>'Posttax Min, Max, Mean'!B89</f>
        <v>1999</v>
      </c>
      <c r="B90" s="1">
        <f ca="1">LOOKUP(A90,'Posttax Calculation'!A:A,'Posttax Calculation'!$M$1:$M$104)</f>
        <v>0.77928274740788162</v>
      </c>
      <c r="C90" s="1">
        <f ca="1">LOOKUP(A90,'Posttax Calculation'!A:A,'Posttax Calculation'!$N$1:$N$104)</f>
        <v>0.18592219818148792</v>
      </c>
      <c r="D90" s="16">
        <f ca="1">LOOKUP(A90,'Posttax Calculation'!A:A,'Posttax Calculation'!$O$1:$O$104)</f>
        <v>3.4795054410630466E-2</v>
      </c>
      <c r="E90" s="14">
        <v>0.75940001000000001</v>
      </c>
      <c r="F90" s="14">
        <v>0.17349999999999999</v>
      </c>
      <c r="G90" s="14">
        <v>6.7000002000000003E-2</v>
      </c>
      <c r="H90" s="2">
        <f t="shared" ca="1" si="3"/>
        <v>-2.5514150639183608E-2</v>
      </c>
      <c r="I90" s="2">
        <f t="shared" ca="1" si="4"/>
        <v>-6.6813959295823344E-2</v>
      </c>
      <c r="J90" s="2">
        <f t="shared" ca="1" si="5"/>
        <v>0.92556106420487128</v>
      </c>
    </row>
    <row r="91" spans="1:10">
      <c r="A91" s="14">
        <f>'Posttax Min, Max, Mean'!B90</f>
        <v>2000</v>
      </c>
      <c r="B91" s="1">
        <f ca="1">LOOKUP(A91,'Posttax Calculation'!A:A,'Posttax Calculation'!$M$1:$M$104)</f>
        <v>0.78381547357823156</v>
      </c>
      <c r="C91" s="1">
        <f ca="1">LOOKUP(A91,'Posttax Calculation'!A:A,'Posttax Calculation'!$N$1:$N$104)</f>
        <v>0.18255510553753185</v>
      </c>
      <c r="D91" s="16">
        <f ca="1">LOOKUP(A91,'Posttax Calculation'!A:A,'Posttax Calculation'!$O$1:$O$104)</f>
        <v>3.3629420884236594E-2</v>
      </c>
      <c r="E91" s="14">
        <v>0.75809996999999996</v>
      </c>
      <c r="F91" s="14">
        <v>0.18179998999999999</v>
      </c>
      <c r="G91" s="14">
        <v>6.0100000000000001E-2</v>
      </c>
      <c r="H91" s="2">
        <f t="shared" ca="1" si="3"/>
        <v>-3.2808109108686812E-2</v>
      </c>
      <c r="I91" s="2">
        <f t="shared" ca="1" si="4"/>
        <v>-4.1363704143383417E-3</v>
      </c>
      <c r="J91" s="2">
        <f t="shared" ca="1" si="5"/>
        <v>0.78712563046755246</v>
      </c>
    </row>
    <row r="92" spans="1:10">
      <c r="A92" s="14">
        <f>'Posttax Min, Max, Mean'!B91</f>
        <v>2001</v>
      </c>
      <c r="B92" s="1">
        <f ca="1">LOOKUP(A92,'Posttax Calculation'!A:A,'Posttax Calculation'!$M$1:$M$104)</f>
        <v>0.78802640366898913</v>
      </c>
      <c r="C92" s="1">
        <f ca="1">LOOKUP(A92,'Posttax Calculation'!A:A,'Posttax Calculation'!$N$1:$N$104)</f>
        <v>0.17941031529596008</v>
      </c>
      <c r="D92" s="16">
        <f ca="1">LOOKUP(A92,'Posttax Calculation'!A:A,'Posttax Calculation'!$O$1:$O$104)</f>
        <v>3.2563281035050795E-2</v>
      </c>
      <c r="E92" s="14">
        <v>0.76470000000000005</v>
      </c>
      <c r="F92" s="14">
        <v>0.17960000000000001</v>
      </c>
      <c r="G92" s="14">
        <v>5.5799998000000003E-2</v>
      </c>
      <c r="H92" s="2">
        <f t="shared" ca="1" si="3"/>
        <v>-2.9601043265026661E-2</v>
      </c>
      <c r="I92" s="2">
        <f t="shared" ca="1" si="4"/>
        <v>1.0572675474485038E-3</v>
      </c>
      <c r="J92" s="2">
        <f t="shared" ca="1" si="5"/>
        <v>0.7135864761274342</v>
      </c>
    </row>
    <row r="93" spans="1:10">
      <c r="A93" s="14">
        <f>'Posttax Min, Max, Mean'!B92</f>
        <v>2002</v>
      </c>
      <c r="B93" s="1">
        <f ca="1">LOOKUP(A93,'Posttax Calculation'!A:A,'Posttax Calculation'!$M$1:$M$104)</f>
        <v>0.78638880258535182</v>
      </c>
      <c r="C93" s="1">
        <f ca="1">LOOKUP(A93,'Posttax Calculation'!A:A,'Posttax Calculation'!$N$1:$N$104)</f>
        <v>0.18063521415310324</v>
      </c>
      <c r="D93" s="16">
        <f ca="1">LOOKUP(A93,'Posttax Calculation'!A:A,'Posttax Calculation'!$O$1:$O$104)</f>
        <v>3.2975983261544939E-2</v>
      </c>
      <c r="E93" s="14">
        <v>0.76349997999999997</v>
      </c>
      <c r="F93" s="14">
        <v>0.17990001</v>
      </c>
      <c r="G93" s="14">
        <v>5.6699999000000001E-2</v>
      </c>
      <c r="H93" s="2">
        <f t="shared" ca="1" si="3"/>
        <v>-2.9106241734498273E-2</v>
      </c>
      <c r="I93" s="2">
        <f t="shared" ca="1" si="4"/>
        <v>-4.0701042515447483E-3</v>
      </c>
      <c r="J93" s="2">
        <f t="shared" ca="1" si="5"/>
        <v>0.71943315686119069</v>
      </c>
    </row>
    <row r="94" spans="1:10">
      <c r="A94" s="14">
        <f>'Posttax Min, Max, Mean'!B93</f>
        <v>2003</v>
      </c>
      <c r="B94" s="1">
        <f ca="1">LOOKUP(A94,'Posttax Calculation'!A:A,'Posttax Calculation'!$M$1:$M$104)</f>
        <v>0.77841121391687851</v>
      </c>
      <c r="C94" s="1">
        <f ca="1">LOOKUP(A94,'Posttax Calculation'!A:A,'Posttax Calculation'!$N$1:$N$104)</f>
        <v>0.1865674608603719</v>
      </c>
      <c r="D94" s="16">
        <f ca="1">LOOKUP(A94,'Posttax Calculation'!A:A,'Posttax Calculation'!$O$1:$O$104)</f>
        <v>3.5021325222749589E-2</v>
      </c>
      <c r="E94" s="14">
        <v>0.75629997000000004</v>
      </c>
      <c r="F94" s="14">
        <v>0.18149999999999999</v>
      </c>
      <c r="G94" s="14">
        <v>6.2199998999999999E-2</v>
      </c>
      <c r="H94" s="2">
        <f t="shared" ca="1" si="3"/>
        <v>-2.8405608143306615E-2</v>
      </c>
      <c r="I94" s="2">
        <f t="shared" ca="1" si="4"/>
        <v>-2.7161547018986432E-2</v>
      </c>
      <c r="J94" s="2">
        <f t="shared" ca="1" si="5"/>
        <v>0.77606068886266333</v>
      </c>
    </row>
    <row r="95" spans="1:10">
      <c r="A95" s="14">
        <f>'Posttax Min, Max, Mean'!B94</f>
        <v>2004</v>
      </c>
      <c r="B95" s="1">
        <f ca="1">LOOKUP(A95,'Posttax Calculation'!A:A,'Posttax Calculation'!$M$1:$M$104)</f>
        <v>0.77783388483084681</v>
      </c>
      <c r="C95" s="1">
        <f ca="1">LOOKUP(A95,'Posttax Calculation'!A:A,'Posttax Calculation'!$N$1:$N$104)</f>
        <v>0.18699451946788537</v>
      </c>
      <c r="D95" s="16">
        <f ca="1">LOOKUP(A95,'Posttax Calculation'!A:A,'Posttax Calculation'!$O$1:$O$104)</f>
        <v>3.5171595701267822E-2</v>
      </c>
      <c r="E95" s="14">
        <v>0.76359999000000001</v>
      </c>
      <c r="F95" s="14">
        <v>0.17569999</v>
      </c>
      <c r="G95" s="14">
        <v>6.0699998999999998E-2</v>
      </c>
      <c r="H95" s="2">
        <f t="shared" ca="1" si="3"/>
        <v>-1.8299401849717789E-2</v>
      </c>
      <c r="I95" s="2">
        <f t="shared" ca="1" si="4"/>
        <v>-6.0400323496246133E-2</v>
      </c>
      <c r="J95" s="2">
        <f t="shared" ca="1" si="5"/>
        <v>0.72582442706208972</v>
      </c>
    </row>
    <row r="96" spans="1:10">
      <c r="A96" s="14">
        <f>'Posttax Min, Max, Mean'!B95</f>
        <v>2005</v>
      </c>
      <c r="B96" s="1">
        <f ca="1">LOOKUP(A96,'Posttax Calculation'!A:A,'Posttax Calculation'!$M$1:$M$104)</f>
        <v>0.77339208395626935</v>
      </c>
      <c r="C96" s="1">
        <f ca="1">LOOKUP(A96,'Posttax Calculation'!A:A,'Posttax Calculation'!$N$1:$N$104)</f>
        <v>0.19026997984456007</v>
      </c>
      <c r="D96" s="16">
        <f ca="1">LOOKUP(A96,'Posttax Calculation'!A:A,'Posttax Calculation'!$O$1:$O$104)</f>
        <v>3.6337936199170584E-2</v>
      </c>
      <c r="E96" s="14">
        <v>0.76200002</v>
      </c>
      <c r="F96" s="14">
        <v>0.17419999999999999</v>
      </c>
      <c r="G96" s="14">
        <v>6.3900000999999998E-2</v>
      </c>
      <c r="H96" s="2">
        <f t="shared" ca="1" si="3"/>
        <v>-1.4729998137546829E-2</v>
      </c>
      <c r="I96" s="2">
        <f t="shared" ca="1" si="4"/>
        <v>-8.4458829804304081E-2</v>
      </c>
      <c r="J96" s="2">
        <f t="shared" ca="1" si="5"/>
        <v>0.75849285027525926</v>
      </c>
    </row>
    <row r="97" spans="1:11">
      <c r="A97" s="14">
        <f>'Posttax Min, Max, Mean'!B96</f>
        <v>2006</v>
      </c>
      <c r="B97" s="1">
        <f ca="1">LOOKUP(A97,'Posttax Calculation'!A:A,'Posttax Calculation'!$M$1:$M$104)</f>
        <v>0.76735433324436719</v>
      </c>
      <c r="C97" s="1">
        <f ca="1">LOOKUP(A97,'Posttax Calculation'!A:A,'Posttax Calculation'!$N$1:$N$104)</f>
        <v>0.19469325858640274</v>
      </c>
      <c r="D97" s="16">
        <f ca="1">LOOKUP(A97,'Posttax Calculation'!A:A,'Posttax Calculation'!$O$1:$O$104)</f>
        <v>3.7952408169230067E-2</v>
      </c>
      <c r="E97" s="14">
        <v>0.76059997000000001</v>
      </c>
      <c r="F97" s="14">
        <v>0.17180000000000001</v>
      </c>
      <c r="G97" s="14">
        <v>6.7599996999999995E-2</v>
      </c>
      <c r="H97" s="2">
        <f t="shared" ca="1" si="3"/>
        <v>-8.8021438750593983E-3</v>
      </c>
      <c r="I97" s="2">
        <f t="shared" ca="1" si="4"/>
        <v>-0.11758629319074732</v>
      </c>
      <c r="J97" s="2">
        <f t="shared" ca="1" si="5"/>
        <v>0.78117806645025301</v>
      </c>
    </row>
    <row r="98" spans="1:11">
      <c r="A98" s="14">
        <f>'Posttax Min, Max, Mean'!B97</f>
        <v>2007</v>
      </c>
      <c r="B98" s="1">
        <f ca="1">LOOKUP(A98,'Posttax Calculation'!A:A,'Posttax Calculation'!$M$1:$M$104)</f>
        <v>0.76883979303140992</v>
      </c>
      <c r="C98" s="1">
        <f ca="1">LOOKUP(A98,'Posttax Calculation'!A:A,'Posttax Calculation'!$N$1:$N$104)</f>
        <v>0.19360812047110654</v>
      </c>
      <c r="D98" s="16">
        <f ca="1">LOOKUP(A98,'Posttax Calculation'!A:A,'Posttax Calculation'!$O$1:$O$104)</f>
        <v>3.7552086497483539E-2</v>
      </c>
      <c r="E98" s="14">
        <v>0.76429999000000004</v>
      </c>
      <c r="F98" s="14">
        <v>0.17120001000000001</v>
      </c>
      <c r="G98" s="14">
        <v>6.4499997000000003E-2</v>
      </c>
      <c r="H98" s="2">
        <f t="shared" ca="1" si="3"/>
        <v>-5.9047451400898732E-3</v>
      </c>
      <c r="I98" s="2">
        <f t="shared" ca="1" si="4"/>
        <v>-0.11573951762240597</v>
      </c>
      <c r="J98" s="2">
        <f t="shared" ca="1" si="5"/>
        <v>0.71761419979479202</v>
      </c>
    </row>
    <row r="99" spans="1:11">
      <c r="A99" s="14">
        <f>'Posttax Min, Max, Mean'!B98</f>
        <v>2008</v>
      </c>
      <c r="B99" s="1">
        <f ca="1">LOOKUP(A99,'Posttax Calculation'!A:A,'Posttax Calculation'!$M$1:$M$104)</f>
        <v>0.77171782271865685</v>
      </c>
      <c r="C99" s="1">
        <f ca="1">LOOKUP(A99,'Posttax Calculation'!A:A,'Posttax Calculation'!$N$1:$N$104)</f>
        <v>0.19149991224706575</v>
      </c>
      <c r="D99" s="16">
        <f ca="1">LOOKUP(A99,'Posttax Calculation'!A:A,'Posttax Calculation'!$O$1:$O$104)</f>
        <v>3.6782265034277395E-2</v>
      </c>
      <c r="E99" s="14">
        <v>0.76889998000000004</v>
      </c>
      <c r="F99" s="14">
        <v>0.1699</v>
      </c>
      <c r="G99" s="14">
        <v>6.1199999999999997E-2</v>
      </c>
      <c r="H99" s="2">
        <f t="shared" ca="1" si="3"/>
        <v>-3.651389971440544E-3</v>
      </c>
      <c r="I99" s="2">
        <f t="shared" ca="1" si="4"/>
        <v>-0.11279332712799572</v>
      </c>
      <c r="J99" s="2">
        <f t="shared" ca="1" si="5"/>
        <v>0.6638453326071061</v>
      </c>
    </row>
    <row r="100" spans="1:11">
      <c r="A100" s="14">
        <f>'Posttax Min, Max, Mean'!B99</f>
        <v>2009</v>
      </c>
      <c r="B100" s="1">
        <f ca="1">LOOKUP(A100,'Posttax Calculation'!A:A,'Posttax Calculation'!$M$1:$M$104)</f>
        <v>0.78335597943913982</v>
      </c>
      <c r="C100" s="1">
        <f ca="1">LOOKUP(A100,'Posttax Calculation'!A:A,'Posttax Calculation'!$N$1:$N$104)</f>
        <v>0.1828972885642175</v>
      </c>
      <c r="D100" s="16">
        <f ca="1">LOOKUP(A100,'Posttax Calculation'!A:A,'Posttax Calculation'!$O$1:$O$104)</f>
        <v>3.3746731996642687E-2</v>
      </c>
      <c r="E100" s="14">
        <v>0.77729999999999999</v>
      </c>
      <c r="F100" s="14">
        <v>0.16949998999999999</v>
      </c>
      <c r="G100" s="14">
        <v>5.3199998999999998E-2</v>
      </c>
      <c r="H100" s="2">
        <f t="shared" ca="1" si="3"/>
        <v>-7.7308140846460427E-3</v>
      </c>
      <c r="I100" s="2">
        <f t="shared" ca="1" si="4"/>
        <v>-7.3250394630719473E-2</v>
      </c>
      <c r="J100" s="2">
        <f t="shared" ca="1" si="5"/>
        <v>0.57644891378793739</v>
      </c>
    </row>
    <row r="101" spans="1:11">
      <c r="A101" s="14">
        <f>'Posttax Min, Max, Mean'!B100</f>
        <v>2010</v>
      </c>
      <c r="B101" s="1">
        <f ca="1">LOOKUP(A101,'Posttax Calculation'!A:A,'Posttax Calculation'!$M$1:$M$104)</f>
        <v>0.77485157162502871</v>
      </c>
      <c r="C101" s="1">
        <f ca="1">LOOKUP(A101,'Posttax Calculation'!A:A,'Posttax Calculation'!$N$1:$N$104)</f>
        <v>0.1891957228989114</v>
      </c>
      <c r="D101" s="16">
        <f ca="1">LOOKUP(A101,'Posttax Calculation'!A:A,'Posttax Calculation'!$O$1:$O$104)</f>
        <v>3.5952705476059887E-2</v>
      </c>
      <c r="E101" s="14">
        <v>0.76630001999999997</v>
      </c>
      <c r="F101" s="14">
        <v>0.17399998999999999</v>
      </c>
      <c r="G101" s="14">
        <v>5.9599999000000001E-2</v>
      </c>
      <c r="H101" s="2">
        <f t="shared" ca="1" si="3"/>
        <v>-1.1036373852987502E-2</v>
      </c>
      <c r="I101" s="2">
        <f t="shared" ca="1" si="4"/>
        <v>-8.0317528673893968E-2</v>
      </c>
      <c r="J101" s="2">
        <f t="shared" ca="1" si="5"/>
        <v>0.65773335304866909</v>
      </c>
    </row>
    <row r="102" spans="1:11">
      <c r="A102" s="14">
        <f>'Posttax Min, Max, Mean'!B101</f>
        <v>2011</v>
      </c>
      <c r="B102" s="1">
        <f ca="1">LOOKUP(A102,'Posttax Calculation'!A:A,'Posttax Calculation'!$M$1:$M$104)</f>
        <v>0.77650428619970946</v>
      </c>
      <c r="C102" s="1">
        <f ca="1">LOOKUP(A102,'Posttax Calculation'!A:A,'Posttax Calculation'!$N$1:$N$104)</f>
        <v>0.1879768833775961</v>
      </c>
      <c r="D102" s="16">
        <f ca="1">LOOKUP(A102,'Posttax Calculation'!A:A,'Posttax Calculation'!$O$1:$O$104)</f>
        <v>3.5518830422694436E-2</v>
      </c>
      <c r="E102" s="14">
        <v>0.76999998000000003</v>
      </c>
      <c r="F102" s="14">
        <v>0.1724</v>
      </c>
      <c r="G102" s="14">
        <v>5.7599998999999999E-2</v>
      </c>
      <c r="H102" s="2">
        <f t="shared" ca="1" si="3"/>
        <v>-8.3763944582226912E-3</v>
      </c>
      <c r="I102" s="2">
        <f t="shared" ca="1" si="4"/>
        <v>-8.2865951907002522E-2</v>
      </c>
      <c r="J102" s="2">
        <f t="shared" ca="1" si="5"/>
        <v>0.62167499082956845</v>
      </c>
    </row>
    <row r="103" spans="1:11">
      <c r="A103" s="14">
        <f>'Posttax Min, Max, Mean'!B102</f>
        <v>2012</v>
      </c>
      <c r="B103" s="1">
        <f ca="1">LOOKUP(A103,'Posttax Calculation'!A:A,'Posttax Calculation'!$M$1:$M$104)</f>
        <v>0.77825039458519363</v>
      </c>
      <c r="C103" s="1">
        <f ca="1">LOOKUP(A103,'Posttax Calculation'!A:A,'Posttax Calculation'!$N$1:$N$104)</f>
        <v>0.18668645183670418</v>
      </c>
      <c r="D103" s="16">
        <f ca="1">LOOKUP(A103,'Posttax Calculation'!A:A,'Posttax Calculation'!$O$1:$O$104)</f>
        <v>3.5063153578102191E-2</v>
      </c>
      <c r="E103" s="14">
        <v>0.77310002</v>
      </c>
      <c r="F103" s="14">
        <v>0.17110001</v>
      </c>
      <c r="G103" s="14">
        <v>5.5799998000000003E-2</v>
      </c>
      <c r="H103" s="2">
        <f t="shared" ca="1" si="3"/>
        <v>-6.6178888196244401E-3</v>
      </c>
      <c r="I103" s="2">
        <f t="shared" ca="1" si="4"/>
        <v>-8.3489946288859529E-2</v>
      </c>
      <c r="J103" s="2">
        <f t="shared" ca="1" si="5"/>
        <v>0.59141412867234178</v>
      </c>
    </row>
    <row r="104" spans="1:11">
      <c r="A104" s="14">
        <f>'Posttax Min, Max, Mean'!B103</f>
        <v>2013</v>
      </c>
      <c r="B104" s="1">
        <f ca="1">LOOKUP(A104,'Posttax Calculation'!A:A,'Posttax Calculation'!$M$1:$M$104)</f>
        <v>0.77823380580414381</v>
      </c>
      <c r="C104" s="1">
        <f ca="1">LOOKUP(A104,'Posttax Calculation'!A:A,'Posttax Calculation'!$N$1:$N$104)</f>
        <v>0.18669872460875347</v>
      </c>
      <c r="D104" s="16">
        <f ca="1">LOOKUP(A104,'Posttax Calculation'!A:A,'Posttax Calculation'!$O$1:$O$104)</f>
        <v>3.5067469587102718E-2</v>
      </c>
      <c r="E104" s="14">
        <v>0.77329999000000005</v>
      </c>
      <c r="F104" s="14">
        <v>0.17129999000000001</v>
      </c>
      <c r="G104" s="14">
        <v>5.5399998999999998E-2</v>
      </c>
      <c r="H104" s="2">
        <f t="shared" ca="1" si="3"/>
        <v>-6.3397603231147848E-3</v>
      </c>
      <c r="I104" s="2">
        <f t="shared" ca="1" si="4"/>
        <v>-8.2479056249704419E-2</v>
      </c>
      <c r="J104" s="2">
        <f t="shared" ca="1" si="5"/>
        <v>0.57981170732590526</v>
      </c>
    </row>
    <row r="105" spans="1:11">
      <c r="A105" s="14">
        <f>'Posttax Min, Max, Mean'!B104</f>
        <v>2014</v>
      </c>
      <c r="B105" s="1">
        <f ca="1">LOOKUP(A105,'Posttax Calculation'!A:A,'Posttax Calculation'!$M$1:$M$104)</f>
        <v>0.7708021591361085</v>
      </c>
      <c r="C105" s="1">
        <f ca="1">LOOKUP(A105,'Posttax Calculation'!A:A,'Posttax Calculation'!$N$1:$N$104)</f>
        <v>0.19217147949521107</v>
      </c>
      <c r="D105" s="16">
        <f ca="1">LOOKUP(A105,'Posttax Calculation'!A:A,'Posttax Calculation'!$O$1:$O$104)</f>
        <v>3.7026361368680427E-2</v>
      </c>
      <c r="E105" s="14">
        <v>0.76450001999999995</v>
      </c>
      <c r="F105" s="14">
        <v>0.17430000000000001</v>
      </c>
      <c r="G105" s="14">
        <v>6.1199999999999997E-2</v>
      </c>
      <c r="H105" s="2">
        <f t="shared" ca="1" si="3"/>
        <v>-8.1760787270910296E-3</v>
      </c>
      <c r="I105" s="2">
        <f t="shared" ca="1" si="4"/>
        <v>-9.2997564165895996E-2</v>
      </c>
      <c r="J105" s="2">
        <f t="shared" ca="1" si="5"/>
        <v>0.65287643013626995</v>
      </c>
    </row>
    <row r="106" spans="1:11">
      <c r="D106" t="s">
        <v>33</v>
      </c>
      <c r="E106" t="s">
        <v>33</v>
      </c>
      <c r="F106" t="s">
        <v>33</v>
      </c>
      <c r="G106" t="s">
        <v>33</v>
      </c>
      <c r="H106" s="2" t="e">
        <f t="shared" si="3"/>
        <v>#VALUE!</v>
      </c>
      <c r="I106" s="2" t="e">
        <f t="shared" si="4"/>
        <v>#VALUE!</v>
      </c>
      <c r="J106" s="2" t="e">
        <f t="shared" si="5"/>
        <v>#VALUE!</v>
      </c>
      <c r="K106" t="s">
        <v>33</v>
      </c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Summary for Sweden</vt:lpstr>
      <vt:lpstr>Data</vt:lpstr>
      <vt:lpstr>Pretax Summary</vt:lpstr>
      <vt:lpstr>Pretax Calculation</vt:lpstr>
      <vt:lpstr>Pretax Min, Max, Mean</vt:lpstr>
      <vt:lpstr>PretaxMinimumWage</vt:lpstr>
      <vt:lpstr>PretaxMaximumWage</vt:lpstr>
      <vt:lpstr>PretaxMeanWage</vt:lpstr>
      <vt:lpstr>Posttax Summary</vt:lpstr>
      <vt:lpstr>Posttax Calculation</vt:lpstr>
      <vt:lpstr>Posttax Min, Max, Mean</vt:lpstr>
      <vt:lpstr>PosttaxMinimumWage</vt:lpstr>
      <vt:lpstr>PosttaxMaximumWage</vt:lpstr>
      <vt:lpstr>PosttaxMeanWage</vt:lpstr>
      <vt:lpstr>Exchange rate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2019-11-09T03:40:18Z</dcterms:created>
  <dcterms:modified xsi:type="dcterms:W3CDTF">2019-12-14T01:17:00Z</dcterms:modified>
</cp:coreProperties>
</file>