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takadanana/Library/Mobile Documents/com~apple~CloudDocs/Columbia 2019-2020/Income Inequality/US/"/>
    </mc:Choice>
  </mc:AlternateContent>
  <xr:revisionPtr revIDLastSave="0" documentId="13_ncr:1_{D464C772-E9B2-6F45-9C15-FA4F16350F53}" xr6:coauthVersionLast="45" xr6:coauthVersionMax="45" xr10:uidLastSave="{00000000-0000-0000-0000-000000000000}"/>
  <bookViews>
    <workbookView xWindow="0" yWindow="460" windowWidth="28800" windowHeight="16500" activeTab="7" xr2:uid="{46CD416A-48D4-BB42-92D7-B9F19E3879E8}"/>
  </bookViews>
  <sheets>
    <sheet name="Summary for US" sheetId="12" r:id="rId1"/>
    <sheet name="Pretax Summary" sheetId="1" r:id="rId2"/>
    <sheet name="Pretax Calculation" sheetId="2" r:id="rId3"/>
    <sheet name="Pretax Min, Max, Mean" sheetId="3" r:id="rId4"/>
    <sheet name="PretaxMinimumWage" sheetId="5" r:id="rId5"/>
    <sheet name="PretaxMeanWage" sheetId="10" r:id="rId6"/>
    <sheet name="PretaxMaximumWage" sheetId="11" r:id="rId7"/>
    <sheet name="Posttax Summary" sheetId="6" r:id="rId8"/>
    <sheet name="PostTaxCalculation" sheetId="15" r:id="rId9"/>
    <sheet name="Posttax Min, Max, Mean" sheetId="9" r:id="rId10"/>
    <sheet name="PosttaxMeanWage" sheetId="14" r:id="rId11"/>
    <sheet name="PosttaxMaxWage" sheetId="13" r:id="rId12"/>
    <sheet name="CPI" sheetId="4" r:id="rId13"/>
    <sheet name="PosttaxMinimumWage" sheetId="8" r:id="rId14"/>
  </sheets>
  <externalReferences>
    <externalReference r:id="rId1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15" i="12" l="1"/>
  <c r="S115" i="12"/>
  <c r="T115" i="12"/>
  <c r="U115" i="12"/>
  <c r="V115" i="12"/>
  <c r="Q115" i="12"/>
  <c r="K104" i="3"/>
  <c r="K30" i="9" l="1"/>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B29" i="15" l="1"/>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B105" i="15"/>
  <c r="C105" i="15"/>
  <c r="D105" i="15"/>
  <c r="B28" i="15"/>
  <c r="B27" i="15"/>
  <c r="B26" i="15"/>
  <c r="B25" i="15"/>
  <c r="B24" i="15"/>
  <c r="B23" i="15"/>
  <c r="B22" i="15"/>
  <c r="B21" i="15"/>
  <c r="B20" i="15"/>
  <c r="B19" i="15"/>
  <c r="B18" i="15"/>
  <c r="B17" i="15"/>
  <c r="B16" i="15"/>
  <c r="B15" i="15"/>
  <c r="B14" i="15"/>
  <c r="B13" i="15"/>
  <c r="B12" i="15"/>
  <c r="B11" i="15"/>
  <c r="B10" i="15"/>
  <c r="F9" i="15"/>
  <c r="D9" i="15"/>
  <c r="B9" i="15"/>
  <c r="F8" i="15"/>
  <c r="P8" i="15" s="1"/>
  <c r="D8" i="15"/>
  <c r="B8" i="15"/>
  <c r="D7" i="15"/>
  <c r="F7" i="15" s="1"/>
  <c r="B7" i="15"/>
  <c r="D6" i="15"/>
  <c r="F6" i="15" s="1"/>
  <c r="P6" i="15" s="1"/>
  <c r="B6" i="15"/>
  <c r="D5" i="15"/>
  <c r="B5" i="15"/>
  <c r="F5" i="15" s="1"/>
  <c r="P5" i="15" s="1"/>
  <c r="D4" i="15"/>
  <c r="F4" i="15" s="1"/>
  <c r="B4" i="15"/>
  <c r="P3" i="15"/>
  <c r="D3" i="15"/>
  <c r="F3" i="15" s="1"/>
  <c r="B3" i="15"/>
  <c r="J23" i="6"/>
  <c r="I23" i="6"/>
  <c r="H23" i="6"/>
  <c r="J22" i="6"/>
  <c r="I22" i="6"/>
  <c r="H22" i="6"/>
  <c r="J21" i="6"/>
  <c r="I21" i="6"/>
  <c r="H21" i="6"/>
  <c r="J20" i="6"/>
  <c r="I20" i="6"/>
  <c r="H20" i="6"/>
  <c r="J19" i="6"/>
  <c r="I19" i="6"/>
  <c r="H19" i="6"/>
  <c r="J18" i="6"/>
  <c r="I18" i="6"/>
  <c r="H18" i="6"/>
  <c r="J17" i="6"/>
  <c r="I17" i="6"/>
  <c r="H17" i="6"/>
  <c r="J16" i="6"/>
  <c r="I16" i="6"/>
  <c r="H16" i="6"/>
  <c r="J15" i="6"/>
  <c r="I15" i="6"/>
  <c r="H15" i="6"/>
  <c r="J14" i="6"/>
  <c r="I14" i="6"/>
  <c r="H14" i="6"/>
  <c r="J13" i="6"/>
  <c r="I13" i="6"/>
  <c r="H13" i="6"/>
  <c r="J12" i="6"/>
  <c r="I12" i="6"/>
  <c r="H12" i="6"/>
  <c r="J11" i="6"/>
  <c r="I11" i="6"/>
  <c r="H11" i="6"/>
  <c r="J10" i="6"/>
  <c r="I10" i="6"/>
  <c r="H10" i="6"/>
  <c r="J9" i="6"/>
  <c r="I9" i="6"/>
  <c r="H9" i="6"/>
  <c r="J8" i="6"/>
  <c r="I8" i="6"/>
  <c r="H8" i="6"/>
  <c r="J7" i="6"/>
  <c r="I7" i="6"/>
  <c r="H7" i="6"/>
  <c r="J6" i="6"/>
  <c r="I6" i="6"/>
  <c r="H6" i="6"/>
  <c r="J5" i="6"/>
  <c r="I5" i="6"/>
  <c r="H5" i="6"/>
  <c r="A2"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C104" i="2"/>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104" i="3"/>
  <c r="D104"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P7" i="15" l="1"/>
  <c r="P9" i="15"/>
  <c r="P4" i="15"/>
  <c r="F104"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70" i="3"/>
  <c r="K105" i="3" l="1"/>
  <c r="N100" i="3"/>
  <c r="R100" i="3" s="1"/>
  <c r="D100" i="2" s="1"/>
  <c r="O100" i="3"/>
  <c r="N101" i="3"/>
  <c r="O101" i="3"/>
  <c r="R101" i="3" s="1"/>
  <c r="D101" i="2" s="1"/>
  <c r="N102" i="3"/>
  <c r="R102" i="3" s="1"/>
  <c r="D102" i="2" s="1"/>
  <c r="O102" i="3"/>
  <c r="N103" i="3"/>
  <c r="O103" i="3"/>
  <c r="R103" i="3" s="1"/>
  <c r="D103" i="2" s="1"/>
  <c r="N104" i="3"/>
  <c r="O104" i="3"/>
  <c r="R104" i="3"/>
  <c r="D104" i="2" s="1"/>
  <c r="I104" i="3"/>
  <c r="Q104" i="3" s="1"/>
  <c r="J104" i="3"/>
  <c r="I103" i="3"/>
  <c r="J103" i="3"/>
  <c r="Q103" i="3" s="1"/>
  <c r="C103" i="2" s="1"/>
  <c r="I102" i="3"/>
  <c r="Q102" i="3" s="1"/>
  <c r="C102" i="2" s="1"/>
  <c r="J102" i="3"/>
  <c r="I101" i="3"/>
  <c r="Q101" i="3" s="1"/>
  <c r="C101" i="2" s="1"/>
  <c r="J101" i="3"/>
  <c r="I100" i="3"/>
  <c r="J100" i="3"/>
  <c r="Q100" i="3"/>
  <c r="C100" i="2" s="1"/>
  <c r="N99" i="3"/>
  <c r="O99" i="3"/>
  <c r="R99" i="3"/>
  <c r="D99" i="2" s="1"/>
  <c r="I99" i="3"/>
  <c r="J99" i="3"/>
  <c r="Q99" i="3" s="1"/>
  <c r="C99" i="2" s="1"/>
  <c r="N98" i="3"/>
  <c r="O98" i="3"/>
  <c r="R98" i="3"/>
  <c r="D98" i="2" s="1"/>
  <c r="I98" i="3"/>
  <c r="Q98" i="3" s="1"/>
  <c r="C98" i="2" s="1"/>
  <c r="J98" i="3"/>
  <c r="I97" i="3"/>
  <c r="Q97" i="3" s="1"/>
  <c r="C97" i="2" s="1"/>
  <c r="J97" i="3"/>
  <c r="N97" i="3"/>
  <c r="O97" i="3"/>
  <c r="R97" i="3" s="1"/>
  <c r="D97" i="2" s="1"/>
  <c r="I96" i="3"/>
  <c r="J96" i="3"/>
  <c r="Q96" i="3" s="1"/>
  <c r="C96" i="2" s="1"/>
  <c r="N96" i="3"/>
  <c r="O96" i="3"/>
  <c r="R96" i="3" s="1"/>
  <c r="D96" i="2" s="1"/>
  <c r="I95" i="3"/>
  <c r="J95" i="3"/>
  <c r="Q95" i="3" s="1"/>
  <c r="C95" i="2" s="1"/>
  <c r="N95" i="3"/>
  <c r="O95" i="3"/>
  <c r="R95" i="3"/>
  <c r="D95" i="2" s="1"/>
  <c r="I94" i="3"/>
  <c r="J94" i="3"/>
  <c r="Q94" i="3"/>
  <c r="C94" i="2" s="1"/>
  <c r="N94" i="3"/>
  <c r="O94" i="3"/>
  <c r="R94" i="3"/>
  <c r="D94" i="2" s="1"/>
  <c r="I93" i="3"/>
  <c r="J93" i="3"/>
  <c r="Q93" i="3"/>
  <c r="C93" i="2" s="1"/>
  <c r="N93" i="3"/>
  <c r="R93" i="3" s="1"/>
  <c r="D93" i="2" s="1"/>
  <c r="O93" i="3"/>
  <c r="I92" i="3"/>
  <c r="J92" i="3"/>
  <c r="Q92" i="3"/>
  <c r="C92" i="2" s="1"/>
  <c r="N92" i="3"/>
  <c r="O92" i="3"/>
  <c r="R92" i="3"/>
  <c r="D92" i="2" s="1"/>
  <c r="I91" i="3"/>
  <c r="J91" i="3"/>
  <c r="Q91" i="3" s="1"/>
  <c r="C91" i="2" s="1"/>
  <c r="N91" i="3"/>
  <c r="O91" i="3"/>
  <c r="R91" i="3"/>
  <c r="D91" i="2" s="1"/>
  <c r="I90" i="3"/>
  <c r="Q90" i="3" s="1"/>
  <c r="J90" i="3"/>
  <c r="C90" i="2"/>
  <c r="N90" i="3"/>
  <c r="R90" i="3" s="1"/>
  <c r="D90" i="2" s="1"/>
  <c r="O90" i="3"/>
  <c r="I89" i="3"/>
  <c r="Q89" i="3" s="1"/>
  <c r="C89" i="2" s="1"/>
  <c r="J89" i="3"/>
  <c r="N89" i="3"/>
  <c r="R89" i="3" s="1"/>
  <c r="D89" i="2" s="1"/>
  <c r="O89" i="3"/>
  <c r="I88" i="3"/>
  <c r="Q88" i="3" s="1"/>
  <c r="C88" i="2" s="1"/>
  <c r="J88" i="3"/>
  <c r="N88" i="3"/>
  <c r="R88" i="3" s="1"/>
  <c r="D88" i="2" s="1"/>
  <c r="O88" i="3"/>
  <c r="I87" i="3"/>
  <c r="Q87" i="3" s="1"/>
  <c r="C87" i="2" s="1"/>
  <c r="J87" i="3"/>
  <c r="N87" i="3"/>
  <c r="O87" i="3"/>
  <c r="R87" i="3" s="1"/>
  <c r="D87" i="2" s="1"/>
  <c r="I86" i="3"/>
  <c r="J86" i="3"/>
  <c r="Q86" i="3" s="1"/>
  <c r="C86" i="2" s="1"/>
  <c r="N86" i="3"/>
  <c r="O86" i="3"/>
  <c r="R86" i="3" s="1"/>
  <c r="D86" i="2" s="1"/>
  <c r="I85" i="3"/>
  <c r="J85" i="3"/>
  <c r="Q85" i="3" s="1"/>
  <c r="C85" i="2" s="1"/>
  <c r="N85" i="3"/>
  <c r="R85" i="3" s="1"/>
  <c r="D85" i="2" s="1"/>
  <c r="O85" i="3"/>
  <c r="I84" i="3"/>
  <c r="J84" i="3"/>
  <c r="Q84" i="3"/>
  <c r="C84" i="2" s="1"/>
  <c r="N84" i="3"/>
  <c r="O84" i="3"/>
  <c r="R84" i="3"/>
  <c r="D84" i="2" s="1"/>
  <c r="I83" i="3"/>
  <c r="J83" i="3"/>
  <c r="Q83" i="3"/>
  <c r="C83" i="2" s="1"/>
  <c r="N83" i="3"/>
  <c r="R83" i="3" s="1"/>
  <c r="D83" i="2" s="1"/>
  <c r="O83" i="3"/>
  <c r="I82" i="3"/>
  <c r="J82" i="3"/>
  <c r="Q82" i="3"/>
  <c r="C82" i="2" s="1"/>
  <c r="N82" i="3"/>
  <c r="O82" i="3"/>
  <c r="R82" i="3"/>
  <c r="D82" i="2" s="1"/>
  <c r="I81" i="3"/>
  <c r="J81" i="3"/>
  <c r="Q81" i="3" s="1"/>
  <c r="C81" i="2" s="1"/>
  <c r="N81" i="3"/>
  <c r="R81" i="3" s="1"/>
  <c r="D81" i="2" s="1"/>
  <c r="O81" i="3"/>
  <c r="I80" i="3"/>
  <c r="Q80" i="3" s="1"/>
  <c r="C80" i="2" s="1"/>
  <c r="J80" i="3"/>
  <c r="N80" i="3"/>
  <c r="O80" i="3"/>
  <c r="R80" i="3"/>
  <c r="D80" i="2" s="1"/>
  <c r="I79" i="3"/>
  <c r="J79" i="3"/>
  <c r="Q79" i="3"/>
  <c r="C79" i="2" s="1"/>
  <c r="N79" i="3"/>
  <c r="R79" i="3" s="1"/>
  <c r="D79" i="2" s="1"/>
  <c r="O79" i="3"/>
  <c r="I78" i="3"/>
  <c r="Q78" i="3" s="1"/>
  <c r="C78" i="2" s="1"/>
  <c r="J78" i="3"/>
  <c r="N78" i="3"/>
  <c r="R78" i="3" s="1"/>
  <c r="D78" i="2" s="1"/>
  <c r="O78" i="3"/>
  <c r="I77" i="3"/>
  <c r="Q77" i="3" s="1"/>
  <c r="C77" i="2" s="1"/>
  <c r="J77" i="3"/>
  <c r="N77" i="3"/>
  <c r="R77" i="3" s="1"/>
  <c r="D77" i="2" s="1"/>
  <c r="O77" i="3"/>
  <c r="I76" i="3"/>
  <c r="Q76" i="3" s="1"/>
  <c r="C76" i="2" s="1"/>
  <c r="J76" i="3"/>
  <c r="N76" i="3"/>
  <c r="O76" i="3"/>
  <c r="R76" i="3"/>
  <c r="D76" i="2" s="1"/>
  <c r="I75" i="3"/>
  <c r="J75" i="3"/>
  <c r="Q75" i="3"/>
  <c r="C75" i="2" s="1"/>
  <c r="N75" i="3"/>
  <c r="O75" i="3"/>
  <c r="R75" i="3"/>
  <c r="D75" i="2" s="1"/>
  <c r="I74" i="3"/>
  <c r="Q74" i="3" s="1"/>
  <c r="C74" i="2" s="1"/>
  <c r="J74" i="3"/>
  <c r="N74" i="3"/>
  <c r="O74" i="3"/>
  <c r="R74" i="3" s="1"/>
  <c r="D74" i="2" s="1"/>
  <c r="I73" i="3"/>
  <c r="J73" i="3"/>
  <c r="Q73" i="3" s="1"/>
  <c r="C73" i="2" s="1"/>
  <c r="N73" i="3"/>
  <c r="O73" i="3"/>
  <c r="R73" i="3" s="1"/>
  <c r="D73" i="2" s="1"/>
  <c r="I72" i="3"/>
  <c r="Q72" i="3" s="1"/>
  <c r="C72" i="2" s="1"/>
  <c r="J72" i="3"/>
  <c r="N72" i="3"/>
  <c r="O72" i="3"/>
  <c r="R72" i="3" s="1"/>
  <c r="D72" i="2" s="1"/>
  <c r="I71" i="3"/>
  <c r="J71" i="3"/>
  <c r="Q71" i="3" s="1"/>
  <c r="C71" i="2" s="1"/>
  <c r="N71" i="3"/>
  <c r="O71" i="3"/>
  <c r="R71" i="3" s="1"/>
  <c r="D71" i="2" s="1"/>
  <c r="I70" i="3"/>
  <c r="J70" i="3"/>
  <c r="Q70" i="3" s="1"/>
  <c r="C70" i="2" s="1"/>
  <c r="N70" i="3"/>
  <c r="O70" i="3"/>
  <c r="R70" i="3"/>
  <c r="D70" i="2" s="1"/>
  <c r="I69" i="3"/>
  <c r="J69" i="3"/>
  <c r="Q69" i="3"/>
  <c r="C69" i="2" s="1"/>
  <c r="N69" i="3"/>
  <c r="O69" i="3"/>
  <c r="I68" i="3"/>
  <c r="Q68" i="3" s="1"/>
  <c r="C68" i="2" s="1"/>
  <c r="J68" i="3"/>
  <c r="N68" i="3"/>
  <c r="O68" i="3"/>
  <c r="R68" i="3" s="1"/>
  <c r="D68" i="2" s="1"/>
  <c r="I67" i="3"/>
  <c r="Q67" i="3" s="1"/>
  <c r="C67" i="2" s="1"/>
  <c r="J67" i="3"/>
  <c r="N67" i="3"/>
  <c r="R67" i="3" s="1"/>
  <c r="D67" i="2" s="1"/>
  <c r="O67" i="3"/>
  <c r="I66" i="3"/>
  <c r="Q66" i="3" s="1"/>
  <c r="C66" i="2" s="1"/>
  <c r="J66" i="3"/>
  <c r="N66" i="3"/>
  <c r="R66" i="3" s="1"/>
  <c r="D66" i="2" s="1"/>
  <c r="O66" i="3"/>
  <c r="I65" i="3"/>
  <c r="Q65" i="3" s="1"/>
  <c r="C65" i="2" s="1"/>
  <c r="J65" i="3"/>
  <c r="N65" i="3"/>
  <c r="R65" i="3" s="1"/>
  <c r="D65" i="2" s="1"/>
  <c r="O65" i="3"/>
  <c r="I64" i="3"/>
  <c r="Q64" i="3" s="1"/>
  <c r="C64" i="2" s="1"/>
  <c r="J64" i="3"/>
  <c r="N64" i="3"/>
  <c r="R64" i="3" s="1"/>
  <c r="D64" i="2" s="1"/>
  <c r="O64" i="3"/>
  <c r="I63" i="3"/>
  <c r="Q63" i="3" s="1"/>
  <c r="C63" i="2" s="1"/>
  <c r="J63" i="3"/>
  <c r="N63" i="3"/>
  <c r="R63" i="3" s="1"/>
  <c r="D63" i="2" s="1"/>
  <c r="O63" i="3"/>
  <c r="I62" i="3"/>
  <c r="Q62" i="3" s="1"/>
  <c r="C62" i="2" s="1"/>
  <c r="J62" i="3"/>
  <c r="N62" i="3"/>
  <c r="R62" i="3" s="1"/>
  <c r="D62" i="2" s="1"/>
  <c r="O62" i="3"/>
  <c r="I61" i="3"/>
  <c r="Q61" i="3" s="1"/>
  <c r="C61" i="2" s="1"/>
  <c r="J61" i="3"/>
  <c r="N61" i="3"/>
  <c r="R61" i="3" s="1"/>
  <c r="D61" i="2" s="1"/>
  <c r="O61" i="3"/>
  <c r="I60" i="3"/>
  <c r="Q60" i="3" s="1"/>
  <c r="C60" i="2" s="1"/>
  <c r="J60" i="3"/>
  <c r="N60" i="3"/>
  <c r="R60" i="3" s="1"/>
  <c r="D60" i="2" s="1"/>
  <c r="O60" i="3"/>
  <c r="I59" i="3"/>
  <c r="Q59" i="3" s="1"/>
  <c r="C59" i="2" s="1"/>
  <c r="J59" i="3"/>
  <c r="N59" i="3"/>
  <c r="R59" i="3" s="1"/>
  <c r="D59" i="2" s="1"/>
  <c r="O59" i="3"/>
  <c r="I58" i="3"/>
  <c r="Q58" i="3" s="1"/>
  <c r="C58" i="2" s="1"/>
  <c r="J58" i="3"/>
  <c r="N58" i="3"/>
  <c r="O58" i="3"/>
  <c r="I57" i="3"/>
  <c r="J57" i="3"/>
  <c r="N57" i="3"/>
  <c r="R57" i="3" s="1"/>
  <c r="D57" i="2" s="1"/>
  <c r="O57" i="3"/>
  <c r="I56" i="3"/>
  <c r="Q56" i="3" s="1"/>
  <c r="C56" i="2" s="1"/>
  <c r="J56" i="3"/>
  <c r="N56" i="3"/>
  <c r="O56" i="3"/>
  <c r="I55" i="3"/>
  <c r="Q55" i="3" s="1"/>
  <c r="C55" i="2" s="1"/>
  <c r="J55" i="3"/>
  <c r="N55" i="3"/>
  <c r="R55" i="3" s="1"/>
  <c r="D55" i="2" s="1"/>
  <c r="O55" i="3"/>
  <c r="I54" i="3"/>
  <c r="Q54" i="3" s="1"/>
  <c r="C54" i="2" s="1"/>
  <c r="J54" i="3"/>
  <c r="N54" i="3"/>
  <c r="O54" i="3"/>
  <c r="R54" i="3"/>
  <c r="D54" i="2" s="1"/>
  <c r="I53" i="3"/>
  <c r="Q53" i="3" s="1"/>
  <c r="C53" i="2" s="1"/>
  <c r="J53" i="3"/>
  <c r="N53" i="3"/>
  <c r="R53" i="3" s="1"/>
  <c r="D53" i="2" s="1"/>
  <c r="O53" i="3"/>
  <c r="I52" i="3"/>
  <c r="Q52" i="3" s="1"/>
  <c r="C52" i="2" s="1"/>
  <c r="J52" i="3"/>
  <c r="N52" i="3"/>
  <c r="R52" i="3" s="1"/>
  <c r="D52" i="2" s="1"/>
  <c r="O52" i="3"/>
  <c r="I51" i="3"/>
  <c r="Q51" i="3" s="1"/>
  <c r="C51" i="2" s="1"/>
  <c r="J51" i="3"/>
  <c r="N51" i="3"/>
  <c r="R51" i="3" s="1"/>
  <c r="D51" i="2" s="1"/>
  <c r="O51" i="3"/>
  <c r="I50" i="3"/>
  <c r="Q50" i="3" s="1"/>
  <c r="C50" i="2" s="1"/>
  <c r="J50" i="3"/>
  <c r="N50" i="3"/>
  <c r="R50" i="3" s="1"/>
  <c r="D50" i="2" s="1"/>
  <c r="O50" i="3"/>
  <c r="I49" i="3"/>
  <c r="Q49" i="3" s="1"/>
  <c r="C49" i="2" s="1"/>
  <c r="J49" i="3"/>
  <c r="N49" i="3"/>
  <c r="R49" i="3" s="1"/>
  <c r="D49" i="2" s="1"/>
  <c r="O49" i="3"/>
  <c r="I48" i="3"/>
  <c r="Q48" i="3" s="1"/>
  <c r="C48" i="2" s="1"/>
  <c r="J48" i="3"/>
  <c r="N48" i="3"/>
  <c r="R48" i="3" s="1"/>
  <c r="D48" i="2" s="1"/>
  <c r="O48" i="3"/>
  <c r="I47" i="3"/>
  <c r="Q47" i="3" s="1"/>
  <c r="C47" i="2" s="1"/>
  <c r="J47" i="3"/>
  <c r="N47" i="3"/>
  <c r="R47" i="3" s="1"/>
  <c r="D47" i="2" s="1"/>
  <c r="O47" i="3"/>
  <c r="I46" i="3"/>
  <c r="Q46" i="3" s="1"/>
  <c r="C46" i="2" s="1"/>
  <c r="J46" i="3"/>
  <c r="N46" i="3"/>
  <c r="R46" i="3" s="1"/>
  <c r="D46" i="2" s="1"/>
  <c r="O46" i="3"/>
  <c r="I45" i="3"/>
  <c r="Q45" i="3" s="1"/>
  <c r="C45" i="2" s="1"/>
  <c r="J45" i="3"/>
  <c r="N45" i="3"/>
  <c r="R45" i="3" s="1"/>
  <c r="D45" i="2" s="1"/>
  <c r="O45" i="3"/>
  <c r="I44" i="3"/>
  <c r="Q44" i="3" s="1"/>
  <c r="C44" i="2" s="1"/>
  <c r="J44" i="3"/>
  <c r="N44" i="3"/>
  <c r="R44" i="3" s="1"/>
  <c r="D44" i="2" s="1"/>
  <c r="O44" i="3"/>
  <c r="I43" i="3"/>
  <c r="Q43" i="3" s="1"/>
  <c r="C43" i="2" s="1"/>
  <c r="J43" i="3"/>
  <c r="N43" i="3"/>
  <c r="R43" i="3" s="1"/>
  <c r="D43" i="2" s="1"/>
  <c r="O43" i="3"/>
  <c r="I42" i="3"/>
  <c r="Q42" i="3" s="1"/>
  <c r="C42" i="2" s="1"/>
  <c r="J42" i="3"/>
  <c r="N42" i="3"/>
  <c r="R42" i="3" s="1"/>
  <c r="D42" i="2" s="1"/>
  <c r="O42" i="3"/>
  <c r="I41" i="3"/>
  <c r="Q41" i="3" s="1"/>
  <c r="C41" i="2" s="1"/>
  <c r="J41" i="3"/>
  <c r="N41" i="3"/>
  <c r="R41" i="3" s="1"/>
  <c r="D41" i="2" s="1"/>
  <c r="O41" i="3"/>
  <c r="I40" i="3"/>
  <c r="Q40" i="3" s="1"/>
  <c r="C40" i="2" s="1"/>
  <c r="J40" i="3"/>
  <c r="N40" i="3"/>
  <c r="O40" i="3"/>
  <c r="I39" i="3"/>
  <c r="J39" i="3"/>
  <c r="Q39" i="3"/>
  <c r="C39" i="2"/>
  <c r="N39" i="3"/>
  <c r="R39" i="3" s="1"/>
  <c r="D39" i="2" s="1"/>
  <c r="O39" i="3"/>
  <c r="I38" i="3"/>
  <c r="Q38" i="3" s="1"/>
  <c r="C38" i="2" s="1"/>
  <c r="J38" i="3"/>
  <c r="N38" i="3"/>
  <c r="O38" i="3"/>
  <c r="R38" i="3"/>
  <c r="D38" i="2" s="1"/>
  <c r="I37" i="3"/>
  <c r="J37" i="3"/>
  <c r="Q37" i="3"/>
  <c r="C37" i="2" s="1"/>
  <c r="N37" i="3"/>
  <c r="R37" i="3" s="1"/>
  <c r="D37" i="2" s="1"/>
  <c r="O37" i="3"/>
  <c r="I36" i="3"/>
  <c r="Q36" i="3" s="1"/>
  <c r="C36" i="2" s="1"/>
  <c r="J36" i="3"/>
  <c r="N36" i="3"/>
  <c r="O36" i="3"/>
  <c r="R36" i="3"/>
  <c r="D36" i="2" s="1"/>
  <c r="I35" i="3"/>
  <c r="J35" i="3"/>
  <c r="Q35" i="3"/>
  <c r="C35" i="2" s="1"/>
  <c r="N35" i="3"/>
  <c r="R35" i="3" s="1"/>
  <c r="D35" i="2" s="1"/>
  <c r="O35" i="3"/>
  <c r="I34" i="3"/>
  <c r="Q34" i="3" s="1"/>
  <c r="C34" i="2" s="1"/>
  <c r="J34" i="3"/>
  <c r="N34" i="3"/>
  <c r="O34" i="3"/>
  <c r="R34" i="3"/>
  <c r="D34" i="2" s="1"/>
  <c r="I33" i="3"/>
  <c r="J33" i="3"/>
  <c r="Q33" i="3"/>
  <c r="C33" i="2" s="1"/>
  <c r="N33" i="3"/>
  <c r="R33" i="3" s="1"/>
  <c r="D33" i="2" s="1"/>
  <c r="O33" i="3"/>
  <c r="I32" i="3"/>
  <c r="Q32" i="3" s="1"/>
  <c r="C32" i="2" s="1"/>
  <c r="J32" i="3"/>
  <c r="N32" i="3"/>
  <c r="O32" i="3"/>
  <c r="R32" i="3"/>
  <c r="D32" i="2" s="1"/>
  <c r="I31" i="3"/>
  <c r="J31" i="3"/>
  <c r="Q31" i="3"/>
  <c r="N31" i="3"/>
  <c r="R31" i="3" s="1"/>
  <c r="O31" i="3"/>
  <c r="I30" i="3"/>
  <c r="Q30" i="3" s="1"/>
  <c r="J30" i="3"/>
  <c r="N30" i="3"/>
  <c r="O30" i="3"/>
  <c r="R30" i="3"/>
  <c r="I29" i="3"/>
  <c r="J29" i="3"/>
  <c r="Q29" i="3"/>
  <c r="N29" i="3"/>
  <c r="R29" i="3" s="1"/>
  <c r="O29" i="3"/>
  <c r="I28" i="3"/>
  <c r="Q28" i="3" s="1"/>
  <c r="J28" i="3"/>
  <c r="N28" i="3"/>
  <c r="O28" i="3"/>
  <c r="R28" i="3" s="1"/>
  <c r="I27" i="3"/>
  <c r="J27" i="3"/>
  <c r="Q27" i="3" s="1"/>
  <c r="N27" i="3"/>
  <c r="R27" i="3" s="1"/>
  <c r="O27" i="3"/>
  <c r="I26" i="3"/>
  <c r="J26" i="3"/>
  <c r="Q26" i="3"/>
  <c r="N26" i="3"/>
  <c r="O26" i="3"/>
  <c r="R26" i="3" s="1"/>
  <c r="I25" i="3"/>
  <c r="J25" i="3"/>
  <c r="Q25" i="3" s="1"/>
  <c r="N25" i="3"/>
  <c r="O25" i="3"/>
  <c r="R25" i="3"/>
  <c r="I24" i="3"/>
  <c r="J24" i="3"/>
  <c r="Q24" i="3"/>
  <c r="N24" i="3"/>
  <c r="O24" i="3"/>
  <c r="R24" i="3" s="1"/>
  <c r="I23" i="3"/>
  <c r="J23" i="3"/>
  <c r="Q23" i="3" s="1"/>
  <c r="N23" i="3"/>
  <c r="O23" i="3"/>
  <c r="R23" i="3"/>
  <c r="I22" i="3"/>
  <c r="J22" i="3"/>
  <c r="Q22" i="3" s="1"/>
  <c r="N22" i="3"/>
  <c r="O22" i="3"/>
  <c r="R22" i="3" s="1"/>
  <c r="I21" i="3"/>
  <c r="J21" i="3"/>
  <c r="Q21" i="3" s="1"/>
  <c r="N21" i="3"/>
  <c r="R21" i="3" s="1"/>
  <c r="O21" i="3"/>
  <c r="I20" i="3"/>
  <c r="J20" i="3"/>
  <c r="Q20" i="3"/>
  <c r="N20" i="3"/>
  <c r="O20" i="3"/>
  <c r="R20" i="3" s="1"/>
  <c r="I19" i="3"/>
  <c r="J19" i="3"/>
  <c r="Q19" i="3"/>
  <c r="N19" i="3"/>
  <c r="O19" i="3"/>
  <c r="R19" i="3"/>
  <c r="I18" i="3"/>
  <c r="J18" i="3"/>
  <c r="Q18" i="3"/>
  <c r="N18" i="3"/>
  <c r="O18" i="3"/>
  <c r="R18" i="3"/>
  <c r="I17" i="3"/>
  <c r="J17" i="3"/>
  <c r="Q17" i="3"/>
  <c r="N17" i="3"/>
  <c r="O17" i="3"/>
  <c r="R17" i="3"/>
  <c r="I16" i="3"/>
  <c r="J16" i="3"/>
  <c r="Q16" i="3"/>
  <c r="N16" i="3"/>
  <c r="O16" i="3"/>
  <c r="R16" i="3"/>
  <c r="I15" i="3"/>
  <c r="J15" i="3"/>
  <c r="Q15" i="3"/>
  <c r="N15" i="3"/>
  <c r="O15" i="3"/>
  <c r="R15" i="3"/>
  <c r="I14" i="3"/>
  <c r="J14" i="3"/>
  <c r="Q14" i="3"/>
  <c r="N14" i="3"/>
  <c r="O14" i="3"/>
  <c r="R14" i="3"/>
  <c r="I13" i="3"/>
  <c r="J13" i="3"/>
  <c r="Q13" i="3" s="1"/>
  <c r="N13" i="3"/>
  <c r="O13" i="3"/>
  <c r="R13" i="3"/>
  <c r="I12" i="3"/>
  <c r="J12" i="3"/>
  <c r="Q12" i="3"/>
  <c r="N12" i="3"/>
  <c r="O12" i="3"/>
  <c r="R12" i="3" s="1"/>
  <c r="I11" i="3"/>
  <c r="Q11" i="3" s="1"/>
  <c r="J11" i="3"/>
  <c r="N11" i="3"/>
  <c r="O11" i="3"/>
  <c r="R11" i="3"/>
  <c r="I10" i="3"/>
  <c r="J10" i="3"/>
  <c r="Q10" i="3"/>
  <c r="N10" i="3"/>
  <c r="R10" i="3" s="1"/>
  <c r="O10" i="3"/>
  <c r="I9" i="3"/>
  <c r="J9" i="3"/>
  <c r="N9" i="3"/>
  <c r="O9" i="3"/>
  <c r="R9" i="3"/>
  <c r="D9" i="2" s="1"/>
  <c r="I8" i="3"/>
  <c r="J8" i="3"/>
  <c r="Q8" i="3"/>
  <c r="N8" i="3"/>
  <c r="R8" i="3" s="1"/>
  <c r="D8" i="2" s="1"/>
  <c r="O8" i="3"/>
  <c r="I7" i="3"/>
  <c r="Q7" i="3" s="1"/>
  <c r="J7" i="3"/>
  <c r="N7" i="3"/>
  <c r="O7" i="3"/>
  <c r="R7" i="3"/>
  <c r="D7" i="2" s="1"/>
  <c r="I6" i="3"/>
  <c r="J6" i="3"/>
  <c r="Q6" i="3"/>
  <c r="N6" i="3"/>
  <c r="R6" i="3" s="1"/>
  <c r="D6" i="2" s="1"/>
  <c r="O6" i="3"/>
  <c r="I5" i="3"/>
  <c r="Q5" i="3" s="1"/>
  <c r="J5" i="3"/>
  <c r="N5" i="3"/>
  <c r="O5" i="3"/>
  <c r="R5" i="3"/>
  <c r="D5" i="2" s="1"/>
  <c r="I4" i="3"/>
  <c r="Q4" i="3" s="1"/>
  <c r="J4" i="3"/>
  <c r="N4" i="3"/>
  <c r="O4" i="3"/>
  <c r="R4" i="3"/>
  <c r="D4" i="2" s="1"/>
  <c r="I3" i="3"/>
  <c r="J3" i="3"/>
  <c r="Q3" i="3"/>
  <c r="N3" i="3"/>
  <c r="R3" i="3" s="1"/>
  <c r="D3" i="2" s="1"/>
  <c r="O3" i="3"/>
  <c r="G109" i="12"/>
  <c r="F109" i="12"/>
  <c r="E109" i="12"/>
  <c r="G108" i="12"/>
  <c r="F108" i="12"/>
  <c r="E108" i="12"/>
  <c r="G107" i="12"/>
  <c r="J107" i="12" s="1"/>
  <c r="F107" i="12"/>
  <c r="E107" i="12"/>
  <c r="G106" i="12"/>
  <c r="F106" i="12"/>
  <c r="E106" i="12"/>
  <c r="G105" i="12"/>
  <c r="F105" i="12"/>
  <c r="E105" i="12"/>
  <c r="H105" i="12" s="1"/>
  <c r="G22" i="12"/>
  <c r="F22" i="12"/>
  <c r="E22" i="12"/>
  <c r="G21" i="12"/>
  <c r="F21" i="12"/>
  <c r="E21" i="12"/>
  <c r="G20" i="12"/>
  <c r="F20" i="12"/>
  <c r="E20" i="12"/>
  <c r="G19" i="12"/>
  <c r="F19" i="12"/>
  <c r="E19" i="12"/>
  <c r="G18" i="12"/>
  <c r="F18" i="12"/>
  <c r="E18" i="12"/>
  <c r="G17" i="12"/>
  <c r="F17" i="12"/>
  <c r="E17" i="12"/>
  <c r="G16" i="12"/>
  <c r="F16" i="12"/>
  <c r="E16" i="12"/>
  <c r="G15" i="12"/>
  <c r="F15" i="12"/>
  <c r="E15" i="12"/>
  <c r="G14" i="12"/>
  <c r="F14" i="12"/>
  <c r="E14" i="12"/>
  <c r="G13" i="12"/>
  <c r="F13" i="12"/>
  <c r="E13" i="12"/>
  <c r="G12" i="12"/>
  <c r="F12" i="12"/>
  <c r="E12" i="12"/>
  <c r="G11" i="12"/>
  <c r="F11" i="12"/>
  <c r="E11" i="12"/>
  <c r="G10" i="12"/>
  <c r="F10" i="12"/>
  <c r="E10" i="12"/>
  <c r="G9" i="12"/>
  <c r="F9" i="12"/>
  <c r="E9" i="12"/>
  <c r="G8" i="12"/>
  <c r="F8" i="12"/>
  <c r="E8" i="12"/>
  <c r="G7" i="12"/>
  <c r="F7" i="12"/>
  <c r="E7" i="12"/>
  <c r="G6" i="12"/>
  <c r="F6" i="12"/>
  <c r="E6" i="12"/>
  <c r="G5" i="12"/>
  <c r="F5" i="12"/>
  <c r="E5" i="12"/>
  <c r="G4" i="12"/>
  <c r="F4" i="12"/>
  <c r="E4" i="12"/>
  <c r="D109" i="12"/>
  <c r="C109" i="12"/>
  <c r="B109" i="12"/>
  <c r="D108" i="12"/>
  <c r="C108" i="12"/>
  <c r="B108" i="12"/>
  <c r="D107" i="12"/>
  <c r="C107" i="12"/>
  <c r="B107" i="12"/>
  <c r="D106" i="12"/>
  <c r="C106" i="12"/>
  <c r="B106" i="12"/>
  <c r="D105" i="12"/>
  <c r="C105" i="12"/>
  <c r="B105"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4" i="12"/>
  <c r="A5" i="12"/>
  <c r="A6" i="12"/>
  <c r="A7" i="12"/>
  <c r="A8" i="12"/>
  <c r="A9" i="12"/>
  <c r="A10" i="12"/>
  <c r="A11" i="12"/>
  <c r="A12" i="12"/>
  <c r="A13" i="12"/>
  <c r="A14" i="12"/>
  <c r="A15" i="12"/>
  <c r="A16" i="12"/>
  <c r="A17" i="12"/>
  <c r="A18" i="12"/>
  <c r="A19" i="12"/>
  <c r="A3" i="12"/>
  <c r="B105" i="2"/>
  <c r="C105" i="2"/>
  <c r="D105" i="2"/>
  <c r="A105" i="9"/>
  <c r="P100" i="9"/>
  <c r="P92" i="9"/>
  <c r="P90" i="9"/>
  <c r="P84" i="9"/>
  <c r="P76" i="9"/>
  <c r="P68" i="9"/>
  <c r="P66" i="9"/>
  <c r="P60" i="9"/>
  <c r="P58" i="9"/>
  <c r="P52" i="9"/>
  <c r="D3" i="9"/>
  <c r="N104" i="9"/>
  <c r="R104" i="9" s="1"/>
  <c r="D104" i="15" s="1"/>
  <c r="O104" i="9"/>
  <c r="I104" i="9"/>
  <c r="J104" i="9"/>
  <c r="D104" i="9"/>
  <c r="P104" i="9" s="1"/>
  <c r="B104" i="15" s="1"/>
  <c r="N103" i="9"/>
  <c r="R103" i="9" s="1"/>
  <c r="D103" i="15" s="1"/>
  <c r="F103" i="15" s="1"/>
  <c r="O103" i="9"/>
  <c r="I103" i="9"/>
  <c r="Q103" i="9" s="1"/>
  <c r="C103" i="15" s="1"/>
  <c r="J103" i="9"/>
  <c r="D103" i="9"/>
  <c r="N102" i="9"/>
  <c r="O102" i="9"/>
  <c r="R102" i="9"/>
  <c r="D102" i="15" s="1"/>
  <c r="F102" i="15" s="1"/>
  <c r="I102" i="9"/>
  <c r="J102" i="9"/>
  <c r="Q102" i="9" s="1"/>
  <c r="C102" i="15" s="1"/>
  <c r="D102" i="9"/>
  <c r="P102" i="9" s="1"/>
  <c r="N101" i="9"/>
  <c r="O101" i="9"/>
  <c r="R101" i="9" s="1"/>
  <c r="D101" i="15" s="1"/>
  <c r="F101" i="15" s="1"/>
  <c r="I101" i="9"/>
  <c r="Q101" i="9" s="1"/>
  <c r="C101" i="15" s="1"/>
  <c r="J101" i="9"/>
  <c r="D101" i="9"/>
  <c r="P101" i="9" s="1"/>
  <c r="N100" i="9"/>
  <c r="O100" i="9"/>
  <c r="R100" i="9"/>
  <c r="D100" i="15" s="1"/>
  <c r="F100" i="15" s="1"/>
  <c r="I100" i="9"/>
  <c r="Q100" i="9" s="1"/>
  <c r="C100" i="15" s="1"/>
  <c r="J100" i="9"/>
  <c r="D100" i="9"/>
  <c r="N99" i="9"/>
  <c r="O99" i="9"/>
  <c r="R99" i="9" s="1"/>
  <c r="D99" i="15" s="1"/>
  <c r="F99" i="15" s="1"/>
  <c r="I99" i="9"/>
  <c r="Q99" i="9" s="1"/>
  <c r="C99" i="15" s="1"/>
  <c r="J99" i="9"/>
  <c r="D99" i="9"/>
  <c r="N98" i="9"/>
  <c r="R98" i="9" s="1"/>
  <c r="D98" i="15" s="1"/>
  <c r="F98" i="15" s="1"/>
  <c r="O98" i="9"/>
  <c r="I98" i="9"/>
  <c r="Q98" i="9" s="1"/>
  <c r="C98" i="15" s="1"/>
  <c r="J98" i="9"/>
  <c r="D98" i="9"/>
  <c r="P98" i="9" s="1"/>
  <c r="N97" i="9"/>
  <c r="R97" i="9" s="1"/>
  <c r="D97" i="15" s="1"/>
  <c r="F97" i="15" s="1"/>
  <c r="O97" i="9"/>
  <c r="I97" i="9"/>
  <c r="J97" i="9"/>
  <c r="Q97" i="9"/>
  <c r="C97" i="15" s="1"/>
  <c r="D97" i="9"/>
  <c r="P97" i="9"/>
  <c r="N96" i="9"/>
  <c r="R96" i="9" s="1"/>
  <c r="D96" i="15" s="1"/>
  <c r="F96" i="15" s="1"/>
  <c r="O96" i="9"/>
  <c r="I96" i="9"/>
  <c r="Q96" i="9" s="1"/>
  <c r="C96" i="15" s="1"/>
  <c r="J96" i="9"/>
  <c r="D96" i="9"/>
  <c r="P96" i="9" s="1"/>
  <c r="N95" i="9"/>
  <c r="R95" i="9" s="1"/>
  <c r="D95" i="15" s="1"/>
  <c r="F95" i="15" s="1"/>
  <c r="O95" i="9"/>
  <c r="I95" i="9"/>
  <c r="Q95" i="9" s="1"/>
  <c r="C95" i="15" s="1"/>
  <c r="J95" i="9"/>
  <c r="D95" i="9"/>
  <c r="N94" i="9"/>
  <c r="O94" i="9"/>
  <c r="R94" i="9"/>
  <c r="D94" i="15" s="1"/>
  <c r="F94" i="15" s="1"/>
  <c r="P94" i="15" s="1"/>
  <c r="I94" i="9"/>
  <c r="J94" i="9"/>
  <c r="Q94" i="9" s="1"/>
  <c r="C94" i="15" s="1"/>
  <c r="D94" i="9"/>
  <c r="P94" i="9" s="1"/>
  <c r="N93" i="9"/>
  <c r="O93" i="9"/>
  <c r="R93" i="9" s="1"/>
  <c r="D93" i="15" s="1"/>
  <c r="F93" i="15" s="1"/>
  <c r="I93" i="9"/>
  <c r="Q93" i="9" s="1"/>
  <c r="C93" i="15" s="1"/>
  <c r="J93" i="9"/>
  <c r="D93" i="9"/>
  <c r="P93" i="9" s="1"/>
  <c r="N92" i="9"/>
  <c r="R92" i="9" s="1"/>
  <c r="D92" i="15" s="1"/>
  <c r="F92" i="15" s="1"/>
  <c r="O92" i="9"/>
  <c r="I92" i="9"/>
  <c r="Q92" i="9" s="1"/>
  <c r="C92" i="15" s="1"/>
  <c r="J92" i="9"/>
  <c r="D92" i="9"/>
  <c r="N91" i="9"/>
  <c r="O91" i="9"/>
  <c r="R91" i="9" s="1"/>
  <c r="D91" i="15" s="1"/>
  <c r="F91" i="15" s="1"/>
  <c r="I91" i="9"/>
  <c r="Q91" i="9" s="1"/>
  <c r="C91" i="15" s="1"/>
  <c r="J91" i="9"/>
  <c r="D91" i="9"/>
  <c r="N90" i="9"/>
  <c r="R90" i="9" s="1"/>
  <c r="D90" i="15" s="1"/>
  <c r="F90" i="15" s="1"/>
  <c r="O90" i="9"/>
  <c r="I90" i="9"/>
  <c r="J90" i="9"/>
  <c r="Q90" i="9" s="1"/>
  <c r="C90" i="15" s="1"/>
  <c r="D90" i="9"/>
  <c r="N89" i="9"/>
  <c r="R89" i="9" s="1"/>
  <c r="D89" i="15" s="1"/>
  <c r="F89" i="15" s="1"/>
  <c r="O89" i="9"/>
  <c r="I89" i="9"/>
  <c r="J89" i="9"/>
  <c r="Q89" i="9"/>
  <c r="C89" i="15" s="1"/>
  <c r="D89" i="9"/>
  <c r="P89" i="9"/>
  <c r="N88" i="9"/>
  <c r="R88" i="9" s="1"/>
  <c r="D88" i="15" s="1"/>
  <c r="F88" i="15" s="1"/>
  <c r="O88" i="9"/>
  <c r="I88" i="9"/>
  <c r="Q88" i="9" s="1"/>
  <c r="C88" i="15" s="1"/>
  <c r="J88" i="9"/>
  <c r="D88" i="9"/>
  <c r="N87" i="9"/>
  <c r="R87" i="9" s="1"/>
  <c r="D87" i="15" s="1"/>
  <c r="F87" i="15" s="1"/>
  <c r="O87" i="9"/>
  <c r="I87" i="9"/>
  <c r="Q87" i="9" s="1"/>
  <c r="C87" i="15" s="1"/>
  <c r="J87" i="9"/>
  <c r="D87" i="9"/>
  <c r="N86" i="9"/>
  <c r="O86" i="9"/>
  <c r="R86" i="9"/>
  <c r="D86" i="15" s="1"/>
  <c r="F86" i="15" s="1"/>
  <c r="P86" i="15" s="1"/>
  <c r="I86" i="9"/>
  <c r="J86" i="9"/>
  <c r="Q86" i="9" s="1"/>
  <c r="C86" i="15" s="1"/>
  <c r="D86" i="9"/>
  <c r="P86" i="9" s="1"/>
  <c r="N85" i="9"/>
  <c r="O85" i="9"/>
  <c r="I85" i="9"/>
  <c r="J85" i="9"/>
  <c r="D85" i="9"/>
  <c r="P85" i="9" s="1"/>
  <c r="N84" i="9"/>
  <c r="O84" i="9"/>
  <c r="R84" i="9"/>
  <c r="D84" i="15" s="1"/>
  <c r="F84" i="15" s="1"/>
  <c r="I84" i="9"/>
  <c r="Q84" i="9" s="1"/>
  <c r="C84" i="15" s="1"/>
  <c r="J84" i="9"/>
  <c r="D84" i="9"/>
  <c r="N83" i="9"/>
  <c r="O83" i="9"/>
  <c r="R83" i="9"/>
  <c r="D83" i="15" s="1"/>
  <c r="F83" i="15" s="1"/>
  <c r="I83" i="9"/>
  <c r="Q83" i="9" s="1"/>
  <c r="C83" i="15" s="1"/>
  <c r="J83" i="9"/>
  <c r="D83" i="9"/>
  <c r="N82" i="9"/>
  <c r="R82" i="9" s="1"/>
  <c r="D82" i="15" s="1"/>
  <c r="F82" i="15" s="1"/>
  <c r="O82" i="9"/>
  <c r="I82" i="9"/>
  <c r="Q82" i="9" s="1"/>
  <c r="C82" i="15" s="1"/>
  <c r="J82" i="9"/>
  <c r="D82" i="9"/>
  <c r="P82" i="9" s="1"/>
  <c r="N81" i="9"/>
  <c r="R81" i="9" s="1"/>
  <c r="D81" i="15" s="1"/>
  <c r="F81" i="15" s="1"/>
  <c r="O81" i="9"/>
  <c r="I81" i="9"/>
  <c r="J81" i="9"/>
  <c r="Q81" i="9"/>
  <c r="C81" i="15" s="1"/>
  <c r="D81" i="9"/>
  <c r="P81" i="9"/>
  <c r="N80" i="9"/>
  <c r="R80" i="9" s="1"/>
  <c r="D80" i="15" s="1"/>
  <c r="F80" i="15" s="1"/>
  <c r="O80" i="9"/>
  <c r="I80" i="9"/>
  <c r="Q80" i="9" s="1"/>
  <c r="C80" i="15" s="1"/>
  <c r="J80" i="9"/>
  <c r="D80" i="9"/>
  <c r="N79" i="9"/>
  <c r="O79" i="9"/>
  <c r="R79" i="9" s="1"/>
  <c r="D79" i="15" s="1"/>
  <c r="F79" i="15" s="1"/>
  <c r="I79" i="9"/>
  <c r="Q79" i="9" s="1"/>
  <c r="C79" i="15" s="1"/>
  <c r="J79" i="9"/>
  <c r="D79" i="9"/>
  <c r="N78" i="9"/>
  <c r="O78" i="9"/>
  <c r="R78" i="9"/>
  <c r="D78" i="15" s="1"/>
  <c r="F78" i="15" s="1"/>
  <c r="I78" i="9"/>
  <c r="J78" i="9"/>
  <c r="Q78" i="9" s="1"/>
  <c r="C78" i="15" s="1"/>
  <c r="D78" i="9"/>
  <c r="P78" i="9" s="1"/>
  <c r="N77" i="9"/>
  <c r="R77" i="9" s="1"/>
  <c r="D77" i="15" s="1"/>
  <c r="F77" i="15" s="1"/>
  <c r="O77" i="9"/>
  <c r="I77" i="9"/>
  <c r="J77" i="9"/>
  <c r="D77" i="9"/>
  <c r="P77" i="9" s="1"/>
  <c r="N76" i="9"/>
  <c r="O76" i="9"/>
  <c r="R76" i="9"/>
  <c r="D76" i="15" s="1"/>
  <c r="F76" i="15" s="1"/>
  <c r="I76" i="9"/>
  <c r="Q76" i="9" s="1"/>
  <c r="C76" i="15" s="1"/>
  <c r="J76" i="9"/>
  <c r="D76" i="9"/>
  <c r="N75" i="9"/>
  <c r="O75" i="9"/>
  <c r="R75" i="9"/>
  <c r="D75" i="15" s="1"/>
  <c r="F75" i="15" s="1"/>
  <c r="I75" i="9"/>
  <c r="Q75" i="9" s="1"/>
  <c r="C75" i="15" s="1"/>
  <c r="J75" i="9"/>
  <c r="D75" i="9"/>
  <c r="P75" i="9"/>
  <c r="N74" i="9"/>
  <c r="O74" i="9"/>
  <c r="I74" i="9"/>
  <c r="Q74" i="9" s="1"/>
  <c r="C74" i="15" s="1"/>
  <c r="J74" i="9"/>
  <c r="D74" i="9"/>
  <c r="P74" i="9"/>
  <c r="N73" i="9"/>
  <c r="R73" i="9" s="1"/>
  <c r="D73" i="15" s="1"/>
  <c r="F73" i="15" s="1"/>
  <c r="O73" i="9"/>
  <c r="I73" i="9"/>
  <c r="J73" i="9"/>
  <c r="Q73" i="9"/>
  <c r="C73" i="15" s="1"/>
  <c r="D73" i="9"/>
  <c r="P73" i="9"/>
  <c r="N72" i="9"/>
  <c r="R72" i="9" s="1"/>
  <c r="D72" i="15" s="1"/>
  <c r="F72" i="15" s="1"/>
  <c r="O72" i="9"/>
  <c r="I72" i="9"/>
  <c r="J72" i="9"/>
  <c r="D72" i="9"/>
  <c r="P72" i="9" s="1"/>
  <c r="N71" i="9"/>
  <c r="R71" i="9" s="1"/>
  <c r="D71" i="15" s="1"/>
  <c r="F71" i="15" s="1"/>
  <c r="O71" i="9"/>
  <c r="I71" i="9"/>
  <c r="Q71" i="9" s="1"/>
  <c r="C71" i="15" s="1"/>
  <c r="J71" i="9"/>
  <c r="D71" i="9"/>
  <c r="N70" i="9"/>
  <c r="O70" i="9"/>
  <c r="R70" i="9"/>
  <c r="D70" i="15" s="1"/>
  <c r="F70" i="15" s="1"/>
  <c r="I70" i="9"/>
  <c r="J70" i="9"/>
  <c r="Q70" i="9"/>
  <c r="C70" i="15" s="1"/>
  <c r="D70" i="9"/>
  <c r="P70" i="9" s="1"/>
  <c r="N69" i="9"/>
  <c r="O69" i="9"/>
  <c r="R69" i="9" s="1"/>
  <c r="D69" i="15" s="1"/>
  <c r="F69" i="15" s="1"/>
  <c r="P69" i="15" s="1"/>
  <c r="I69" i="9"/>
  <c r="Q69" i="9" s="1"/>
  <c r="C69" i="15" s="1"/>
  <c r="J69" i="9"/>
  <c r="D69" i="9"/>
  <c r="P69" i="9" s="1"/>
  <c r="N68" i="9"/>
  <c r="R68" i="9" s="1"/>
  <c r="D68" i="15" s="1"/>
  <c r="F68" i="15" s="1"/>
  <c r="P68" i="15" s="1"/>
  <c r="O68" i="9"/>
  <c r="I68" i="9"/>
  <c r="Q68" i="9" s="1"/>
  <c r="C68" i="15" s="1"/>
  <c r="J68" i="9"/>
  <c r="D68" i="9"/>
  <c r="N67" i="9"/>
  <c r="O67" i="9"/>
  <c r="R67" i="9" s="1"/>
  <c r="D67" i="15" s="1"/>
  <c r="F67" i="15" s="1"/>
  <c r="P67" i="15" s="1"/>
  <c r="I67" i="9"/>
  <c r="Q67" i="9" s="1"/>
  <c r="C67" i="15" s="1"/>
  <c r="J67" i="9"/>
  <c r="D67" i="9"/>
  <c r="P67" i="9"/>
  <c r="N66" i="9"/>
  <c r="O66" i="9"/>
  <c r="I66" i="9"/>
  <c r="J66" i="9"/>
  <c r="Q66" i="9" s="1"/>
  <c r="C66" i="15" s="1"/>
  <c r="D66" i="9"/>
  <c r="N65" i="9"/>
  <c r="R65" i="9" s="1"/>
  <c r="D65" i="15" s="1"/>
  <c r="F65" i="15" s="1"/>
  <c r="P65" i="15" s="1"/>
  <c r="O65" i="9"/>
  <c r="I65" i="9"/>
  <c r="J65" i="9"/>
  <c r="Q65" i="9"/>
  <c r="C65" i="15" s="1"/>
  <c r="D65" i="9"/>
  <c r="P65" i="9"/>
  <c r="N64" i="9"/>
  <c r="R64" i="9" s="1"/>
  <c r="D64" i="15" s="1"/>
  <c r="F64" i="15" s="1"/>
  <c r="P64" i="15" s="1"/>
  <c r="O64" i="9"/>
  <c r="I64" i="9"/>
  <c r="J64" i="9"/>
  <c r="Q64" i="9" s="1"/>
  <c r="C64" i="15" s="1"/>
  <c r="D64" i="9"/>
  <c r="N63" i="9"/>
  <c r="O63" i="9"/>
  <c r="R63" i="9" s="1"/>
  <c r="D63" i="15" s="1"/>
  <c r="F63" i="15" s="1"/>
  <c r="P63" i="15" s="1"/>
  <c r="I63" i="9"/>
  <c r="J63" i="9"/>
  <c r="Q63" i="9"/>
  <c r="C63" i="15" s="1"/>
  <c r="D63" i="9"/>
  <c r="N62" i="9"/>
  <c r="O62" i="9"/>
  <c r="R62" i="9"/>
  <c r="D62" i="15" s="1"/>
  <c r="F62" i="15" s="1"/>
  <c r="P62" i="15" s="1"/>
  <c r="I62" i="9"/>
  <c r="J62" i="9"/>
  <c r="Q62" i="9"/>
  <c r="C62" i="15" s="1"/>
  <c r="D62" i="9"/>
  <c r="P62" i="9" s="1"/>
  <c r="N61" i="9"/>
  <c r="O61" i="9"/>
  <c r="R61" i="9" s="1"/>
  <c r="D61" i="15" s="1"/>
  <c r="F61" i="15" s="1"/>
  <c r="P61" i="15" s="1"/>
  <c r="I61" i="9"/>
  <c r="Q61" i="9" s="1"/>
  <c r="C61" i="15" s="1"/>
  <c r="J61" i="9"/>
  <c r="D61" i="9"/>
  <c r="P61" i="9" s="1"/>
  <c r="N60" i="9"/>
  <c r="R60" i="9" s="1"/>
  <c r="D60" i="15" s="1"/>
  <c r="F60" i="15" s="1"/>
  <c r="P60" i="15" s="1"/>
  <c r="O60" i="9"/>
  <c r="I60" i="9"/>
  <c r="Q60" i="9" s="1"/>
  <c r="C60" i="15" s="1"/>
  <c r="J60" i="9"/>
  <c r="D60" i="9"/>
  <c r="N59" i="9"/>
  <c r="O59" i="9"/>
  <c r="R59" i="9"/>
  <c r="D59" i="15" s="1"/>
  <c r="F59" i="15" s="1"/>
  <c r="P59" i="15" s="1"/>
  <c r="I59" i="9"/>
  <c r="Q59" i="9" s="1"/>
  <c r="C59" i="15" s="1"/>
  <c r="J59" i="9"/>
  <c r="D59" i="9"/>
  <c r="P59" i="9" s="1"/>
  <c r="N58" i="9"/>
  <c r="O58" i="9"/>
  <c r="I58" i="9"/>
  <c r="Q58" i="9" s="1"/>
  <c r="C58" i="15" s="1"/>
  <c r="J58" i="9"/>
  <c r="D58" i="9"/>
  <c r="N57" i="9"/>
  <c r="R57" i="9" s="1"/>
  <c r="D57" i="15" s="1"/>
  <c r="F57" i="15" s="1"/>
  <c r="P57" i="15" s="1"/>
  <c r="O57" i="9"/>
  <c r="I57" i="9"/>
  <c r="J57" i="9"/>
  <c r="Q57" i="9"/>
  <c r="C57" i="15" s="1"/>
  <c r="D57" i="9"/>
  <c r="P57" i="9"/>
  <c r="N56" i="9"/>
  <c r="R56" i="9" s="1"/>
  <c r="D56" i="15" s="1"/>
  <c r="F56" i="15" s="1"/>
  <c r="P56" i="15" s="1"/>
  <c r="O56" i="9"/>
  <c r="I56" i="9"/>
  <c r="J56" i="9"/>
  <c r="Q56" i="9"/>
  <c r="C56" i="15" s="1"/>
  <c r="D56" i="9"/>
  <c r="P56" i="9" s="1"/>
  <c r="N55" i="9"/>
  <c r="O55" i="9"/>
  <c r="R55" i="9"/>
  <c r="D55" i="15" s="1"/>
  <c r="F55" i="15" s="1"/>
  <c r="P55" i="15" s="1"/>
  <c r="I55" i="9"/>
  <c r="J55" i="9"/>
  <c r="Q55" i="9"/>
  <c r="C55" i="15" s="1"/>
  <c r="D55" i="9"/>
  <c r="N54" i="9"/>
  <c r="R54" i="9" s="1"/>
  <c r="D54" i="15" s="1"/>
  <c r="F54" i="15" s="1"/>
  <c r="P54" i="15" s="1"/>
  <c r="O54" i="9"/>
  <c r="I54" i="9"/>
  <c r="Q54" i="9" s="1"/>
  <c r="C54" i="15" s="1"/>
  <c r="J54" i="9"/>
  <c r="D54" i="9"/>
  <c r="P54" i="9"/>
  <c r="N53" i="9"/>
  <c r="R53" i="9" s="1"/>
  <c r="D53" i="15" s="1"/>
  <c r="F53" i="15" s="1"/>
  <c r="P53" i="15" s="1"/>
  <c r="O53" i="9"/>
  <c r="I53" i="9"/>
  <c r="Q53" i="9" s="1"/>
  <c r="C53" i="15" s="1"/>
  <c r="J53" i="9"/>
  <c r="D53" i="9"/>
  <c r="P53" i="9"/>
  <c r="N52" i="9"/>
  <c r="O52" i="9"/>
  <c r="R52" i="9"/>
  <c r="D52" i="15" s="1"/>
  <c r="F52" i="15" s="1"/>
  <c r="P52" i="15" s="1"/>
  <c r="I52" i="9"/>
  <c r="Q52" i="9" s="1"/>
  <c r="C52" i="15" s="1"/>
  <c r="J52" i="9"/>
  <c r="D52" i="9"/>
  <c r="N51" i="9"/>
  <c r="R51" i="9" s="1"/>
  <c r="D51" i="15" s="1"/>
  <c r="F51" i="15" s="1"/>
  <c r="P51" i="15" s="1"/>
  <c r="O51" i="9"/>
  <c r="I51" i="9"/>
  <c r="J51" i="9"/>
  <c r="Q51" i="9"/>
  <c r="C51" i="15" s="1"/>
  <c r="D51" i="9"/>
  <c r="P51" i="9" s="1"/>
  <c r="N50" i="9"/>
  <c r="R50" i="9" s="1"/>
  <c r="D50" i="15" s="1"/>
  <c r="F50" i="15" s="1"/>
  <c r="P50" i="15" s="1"/>
  <c r="O50" i="9"/>
  <c r="I50" i="9"/>
  <c r="J50" i="9"/>
  <c r="Q50" i="9"/>
  <c r="C50" i="15" s="1"/>
  <c r="D50" i="9"/>
  <c r="P50" i="9"/>
  <c r="N49" i="9"/>
  <c r="R49" i="9" s="1"/>
  <c r="D49" i="15" s="1"/>
  <c r="F49" i="15" s="1"/>
  <c r="P49" i="15" s="1"/>
  <c r="O49" i="9"/>
  <c r="I49" i="9"/>
  <c r="Q49" i="9" s="1"/>
  <c r="C49" i="15" s="1"/>
  <c r="J49" i="9"/>
  <c r="D49" i="9"/>
  <c r="P49" i="9" s="1"/>
  <c r="N48" i="9"/>
  <c r="O48" i="9"/>
  <c r="R48" i="9"/>
  <c r="D48" i="15" s="1"/>
  <c r="F48" i="15" s="1"/>
  <c r="P48" i="15" s="1"/>
  <c r="I48" i="9"/>
  <c r="Q48" i="9" s="1"/>
  <c r="C48" i="15" s="1"/>
  <c r="J48" i="9"/>
  <c r="D48" i="9"/>
  <c r="P48" i="9" s="1"/>
  <c r="N47" i="9"/>
  <c r="O47" i="9"/>
  <c r="R47" i="9"/>
  <c r="D47" i="15" s="1"/>
  <c r="F47" i="15" s="1"/>
  <c r="P47" i="15" s="1"/>
  <c r="I47" i="9"/>
  <c r="J47" i="9"/>
  <c r="Q47" i="9"/>
  <c r="C47" i="15" s="1"/>
  <c r="D47" i="9"/>
  <c r="P47" i="9" s="1"/>
  <c r="N46" i="9"/>
  <c r="R46" i="9" s="1"/>
  <c r="D46" i="15" s="1"/>
  <c r="F46" i="15" s="1"/>
  <c r="P46" i="15" s="1"/>
  <c r="O46" i="9"/>
  <c r="I46" i="9"/>
  <c r="Q46" i="9" s="1"/>
  <c r="C46" i="15" s="1"/>
  <c r="J46" i="9"/>
  <c r="D46" i="9"/>
  <c r="P46" i="9"/>
  <c r="N45" i="9"/>
  <c r="R45" i="9" s="1"/>
  <c r="D45" i="15" s="1"/>
  <c r="F45" i="15" s="1"/>
  <c r="P45" i="15" s="1"/>
  <c r="O45" i="9"/>
  <c r="I45" i="9"/>
  <c r="Q45" i="9" s="1"/>
  <c r="C45" i="15" s="1"/>
  <c r="J45" i="9"/>
  <c r="D45" i="9"/>
  <c r="P45" i="9"/>
  <c r="N44" i="9"/>
  <c r="O44" i="9"/>
  <c r="R44" i="9"/>
  <c r="D44" i="15" s="1"/>
  <c r="F44" i="15" s="1"/>
  <c r="P44" i="15" s="1"/>
  <c r="I44" i="9"/>
  <c r="Q44" i="9" s="1"/>
  <c r="C44" i="15" s="1"/>
  <c r="J44" i="9"/>
  <c r="D44" i="9"/>
  <c r="P44" i="9" s="1"/>
  <c r="N43" i="9"/>
  <c r="R43" i="9" s="1"/>
  <c r="D43" i="15" s="1"/>
  <c r="F43" i="15" s="1"/>
  <c r="P43" i="15" s="1"/>
  <c r="O43" i="9"/>
  <c r="I43" i="9"/>
  <c r="J43" i="9"/>
  <c r="Q43" i="9"/>
  <c r="C43" i="15" s="1"/>
  <c r="D43" i="9"/>
  <c r="P43" i="9" s="1"/>
  <c r="N42" i="9"/>
  <c r="R42" i="9" s="1"/>
  <c r="D42" i="15" s="1"/>
  <c r="F42" i="15" s="1"/>
  <c r="P42" i="15" s="1"/>
  <c r="O42" i="9"/>
  <c r="I42" i="9"/>
  <c r="J42" i="9"/>
  <c r="Q42" i="9"/>
  <c r="C42" i="15" s="1"/>
  <c r="D42" i="9"/>
  <c r="P42" i="9"/>
  <c r="N41" i="9"/>
  <c r="R41" i="9" s="1"/>
  <c r="D41" i="15" s="1"/>
  <c r="F41" i="15" s="1"/>
  <c r="O41" i="9"/>
  <c r="I41" i="9"/>
  <c r="Q41" i="9" s="1"/>
  <c r="C41" i="15" s="1"/>
  <c r="J41" i="9"/>
  <c r="D41" i="9"/>
  <c r="P41" i="9" s="1"/>
  <c r="N40" i="9"/>
  <c r="O40" i="9"/>
  <c r="R40" i="9"/>
  <c r="D40" i="15" s="1"/>
  <c r="F40" i="15" s="1"/>
  <c r="P40" i="15" s="1"/>
  <c r="I40" i="9"/>
  <c r="Q40" i="9" s="1"/>
  <c r="C40" i="15" s="1"/>
  <c r="J40" i="9"/>
  <c r="D40" i="9"/>
  <c r="P40" i="9" s="1"/>
  <c r="N39" i="9"/>
  <c r="O39" i="9"/>
  <c r="R39" i="9"/>
  <c r="D39" i="15" s="1"/>
  <c r="F39" i="15" s="1"/>
  <c r="P39" i="15" s="1"/>
  <c r="I39" i="9"/>
  <c r="J39" i="9"/>
  <c r="Q39" i="9"/>
  <c r="C39" i="15" s="1"/>
  <c r="D39" i="9"/>
  <c r="P39" i="9" s="1"/>
  <c r="N38" i="9"/>
  <c r="R38" i="9" s="1"/>
  <c r="D38" i="15" s="1"/>
  <c r="F38" i="15" s="1"/>
  <c r="P38" i="15" s="1"/>
  <c r="O38" i="9"/>
  <c r="I38" i="9"/>
  <c r="Q38" i="9" s="1"/>
  <c r="C38" i="15" s="1"/>
  <c r="J38" i="9"/>
  <c r="D38" i="9"/>
  <c r="P38" i="9"/>
  <c r="N37" i="9"/>
  <c r="R37" i="9" s="1"/>
  <c r="D37" i="15" s="1"/>
  <c r="F37" i="15" s="1"/>
  <c r="P37" i="15" s="1"/>
  <c r="O37" i="9"/>
  <c r="I37" i="9"/>
  <c r="Q37" i="9" s="1"/>
  <c r="C37" i="15" s="1"/>
  <c r="J37" i="9"/>
  <c r="D37" i="9"/>
  <c r="P37" i="9"/>
  <c r="N36" i="9"/>
  <c r="O36" i="9"/>
  <c r="R36" i="9"/>
  <c r="D36" i="15" s="1"/>
  <c r="F36" i="15" s="1"/>
  <c r="P36" i="15" s="1"/>
  <c r="I36" i="9"/>
  <c r="Q36" i="9" s="1"/>
  <c r="C36" i="15" s="1"/>
  <c r="J36" i="9"/>
  <c r="D36" i="9"/>
  <c r="P36" i="9" s="1"/>
  <c r="N35" i="9"/>
  <c r="R35" i="9" s="1"/>
  <c r="D35" i="15" s="1"/>
  <c r="F35" i="15" s="1"/>
  <c r="P35" i="15" s="1"/>
  <c r="O35" i="9"/>
  <c r="I35" i="9"/>
  <c r="J35" i="9"/>
  <c r="Q35" i="9"/>
  <c r="C35" i="15" s="1"/>
  <c r="D35" i="9"/>
  <c r="P35" i="9" s="1"/>
  <c r="N34" i="9"/>
  <c r="R34" i="9" s="1"/>
  <c r="D34" i="15" s="1"/>
  <c r="F34" i="15" s="1"/>
  <c r="P34" i="15" s="1"/>
  <c r="O34" i="9"/>
  <c r="I34" i="9"/>
  <c r="J34" i="9"/>
  <c r="Q34" i="9"/>
  <c r="C34" i="15" s="1"/>
  <c r="D34" i="9"/>
  <c r="P34" i="9"/>
  <c r="N33" i="9"/>
  <c r="R33" i="9" s="1"/>
  <c r="D33" i="15" s="1"/>
  <c r="F33" i="15" s="1"/>
  <c r="P33" i="15" s="1"/>
  <c r="O33" i="9"/>
  <c r="I33" i="9"/>
  <c r="Q33" i="9" s="1"/>
  <c r="C33" i="15" s="1"/>
  <c r="J33" i="9"/>
  <c r="D33" i="9"/>
  <c r="P33" i="9" s="1"/>
  <c r="N32" i="9"/>
  <c r="O32" i="9"/>
  <c r="R32" i="9"/>
  <c r="D32" i="15" s="1"/>
  <c r="F32" i="15" s="1"/>
  <c r="P32" i="15" s="1"/>
  <c r="I32" i="9"/>
  <c r="Q32" i="9" s="1"/>
  <c r="C32" i="15" s="1"/>
  <c r="J32" i="9"/>
  <c r="D32" i="9"/>
  <c r="P32" i="9" s="1"/>
  <c r="N31" i="9"/>
  <c r="O31" i="9"/>
  <c r="R31" i="9"/>
  <c r="I31" i="9"/>
  <c r="J31" i="9"/>
  <c r="Q31" i="9"/>
  <c r="D31" i="9"/>
  <c r="P31" i="9" s="1"/>
  <c r="N30" i="9"/>
  <c r="R30" i="9" s="1"/>
  <c r="O30" i="9"/>
  <c r="I30" i="9"/>
  <c r="Q30" i="9" s="1"/>
  <c r="J30" i="9"/>
  <c r="D30" i="9"/>
  <c r="P30" i="9"/>
  <c r="N29" i="9"/>
  <c r="R29" i="9" s="1"/>
  <c r="O29" i="9"/>
  <c r="I29" i="9"/>
  <c r="Q29" i="9" s="1"/>
  <c r="J29" i="9"/>
  <c r="D29" i="9"/>
  <c r="P29" i="9"/>
  <c r="N28" i="9"/>
  <c r="O28" i="9"/>
  <c r="R28" i="9"/>
  <c r="I28" i="9"/>
  <c r="Q28" i="9" s="1"/>
  <c r="J28" i="9"/>
  <c r="D28" i="9"/>
  <c r="P28" i="9" s="1"/>
  <c r="N27" i="9"/>
  <c r="R27" i="9" s="1"/>
  <c r="O27" i="9"/>
  <c r="I27" i="9"/>
  <c r="J27" i="9"/>
  <c r="Q27" i="9"/>
  <c r="D27" i="9"/>
  <c r="P27" i="9" s="1"/>
  <c r="N26" i="9"/>
  <c r="R26" i="9" s="1"/>
  <c r="O26" i="9"/>
  <c r="I26" i="9"/>
  <c r="J26" i="9"/>
  <c r="Q26" i="9"/>
  <c r="D26" i="9"/>
  <c r="P26" i="9"/>
  <c r="N25" i="9"/>
  <c r="R25" i="9" s="1"/>
  <c r="O25" i="9"/>
  <c r="I25" i="9"/>
  <c r="Q25" i="9" s="1"/>
  <c r="J25" i="9"/>
  <c r="D25" i="9"/>
  <c r="P25" i="9" s="1"/>
  <c r="N24" i="9"/>
  <c r="O24" i="9"/>
  <c r="R24" i="9"/>
  <c r="I24" i="9"/>
  <c r="Q24" i="9" s="1"/>
  <c r="J24" i="9"/>
  <c r="D24" i="9"/>
  <c r="P24" i="9" s="1"/>
  <c r="N23" i="9"/>
  <c r="O23" i="9"/>
  <c r="R23" i="9"/>
  <c r="I23" i="9"/>
  <c r="J23" i="9"/>
  <c r="Q23" i="9"/>
  <c r="D23" i="9"/>
  <c r="P23" i="9" s="1"/>
  <c r="N22" i="9"/>
  <c r="R22" i="9" s="1"/>
  <c r="O22" i="9"/>
  <c r="I22" i="9"/>
  <c r="Q22" i="9" s="1"/>
  <c r="J22" i="9"/>
  <c r="D22" i="9"/>
  <c r="P22" i="9"/>
  <c r="N21" i="9"/>
  <c r="R21" i="9" s="1"/>
  <c r="O21" i="9"/>
  <c r="I21" i="9"/>
  <c r="Q21" i="9" s="1"/>
  <c r="J21" i="9"/>
  <c r="D21" i="9"/>
  <c r="P21" i="9"/>
  <c r="N20" i="9"/>
  <c r="O20" i="9"/>
  <c r="R20" i="9"/>
  <c r="I20" i="9"/>
  <c r="Q20" i="9" s="1"/>
  <c r="J20" i="9"/>
  <c r="D20" i="9"/>
  <c r="P20" i="9" s="1"/>
  <c r="N19" i="9"/>
  <c r="R19" i="9" s="1"/>
  <c r="O19" i="9"/>
  <c r="I19" i="9"/>
  <c r="J19" i="9"/>
  <c r="Q19" i="9"/>
  <c r="D19" i="9"/>
  <c r="P19" i="9" s="1"/>
  <c r="N18" i="9"/>
  <c r="R18" i="9" s="1"/>
  <c r="O18" i="9"/>
  <c r="I18" i="9"/>
  <c r="J18" i="9"/>
  <c r="Q18" i="9"/>
  <c r="D18" i="9"/>
  <c r="P18" i="9"/>
  <c r="N17" i="9"/>
  <c r="R17" i="9" s="1"/>
  <c r="O17" i="9"/>
  <c r="I17" i="9"/>
  <c r="Q17" i="9" s="1"/>
  <c r="J17" i="9"/>
  <c r="D17" i="9"/>
  <c r="P17" i="9" s="1"/>
  <c r="N16" i="9"/>
  <c r="O16" i="9"/>
  <c r="R16" i="9"/>
  <c r="I16" i="9"/>
  <c r="Q16" i="9" s="1"/>
  <c r="J16" i="9"/>
  <c r="D16" i="9"/>
  <c r="P16" i="9" s="1"/>
  <c r="N15" i="9"/>
  <c r="O15" i="9"/>
  <c r="R15" i="9"/>
  <c r="I15" i="9"/>
  <c r="J15" i="9"/>
  <c r="Q15" i="9"/>
  <c r="D15" i="9"/>
  <c r="P15" i="9" s="1"/>
  <c r="N14" i="9"/>
  <c r="R14" i="9" s="1"/>
  <c r="O14" i="9"/>
  <c r="I14" i="9"/>
  <c r="Q14" i="9" s="1"/>
  <c r="J14" i="9"/>
  <c r="D14" i="9"/>
  <c r="P14" i="9"/>
  <c r="N13" i="9"/>
  <c r="R13" i="9" s="1"/>
  <c r="O13" i="9"/>
  <c r="I13" i="9"/>
  <c r="Q13" i="9" s="1"/>
  <c r="J13" i="9"/>
  <c r="D13" i="9"/>
  <c r="P13" i="9"/>
  <c r="N12" i="9"/>
  <c r="O12" i="9"/>
  <c r="R12" i="9"/>
  <c r="I12" i="9"/>
  <c r="Q12" i="9" s="1"/>
  <c r="J12" i="9"/>
  <c r="D12" i="9"/>
  <c r="P12" i="9" s="1"/>
  <c r="N11" i="9"/>
  <c r="R11" i="9" s="1"/>
  <c r="O11" i="9"/>
  <c r="I11" i="9"/>
  <c r="J11" i="9"/>
  <c r="Q11" i="9"/>
  <c r="D11" i="9"/>
  <c r="P11" i="9" s="1"/>
  <c r="N10" i="9"/>
  <c r="R10" i="9" s="1"/>
  <c r="O10" i="9"/>
  <c r="I10" i="9"/>
  <c r="J10" i="9"/>
  <c r="Q10" i="9"/>
  <c r="D10" i="9"/>
  <c r="P10" i="9"/>
  <c r="N9" i="9"/>
  <c r="R9" i="9" s="1"/>
  <c r="O9" i="9"/>
  <c r="I9" i="9"/>
  <c r="Q9" i="9" s="1"/>
  <c r="J9" i="9"/>
  <c r="D9" i="9"/>
  <c r="P9" i="9" s="1"/>
  <c r="N8" i="9"/>
  <c r="O8" i="9"/>
  <c r="R8" i="9"/>
  <c r="I8" i="9"/>
  <c r="Q8" i="9" s="1"/>
  <c r="J8" i="9"/>
  <c r="D8" i="9"/>
  <c r="P8" i="9" s="1"/>
  <c r="N7" i="9"/>
  <c r="O7" i="9"/>
  <c r="R7" i="9"/>
  <c r="I7" i="9"/>
  <c r="J7" i="9"/>
  <c r="Q7" i="9"/>
  <c r="D7" i="9"/>
  <c r="P7" i="9" s="1"/>
  <c r="N6" i="9"/>
  <c r="R6" i="9" s="1"/>
  <c r="O6" i="9"/>
  <c r="I6" i="9"/>
  <c r="Q6" i="9" s="1"/>
  <c r="J6" i="9"/>
  <c r="D6" i="9"/>
  <c r="P6" i="9"/>
  <c r="N5" i="9"/>
  <c r="R5" i="9" s="1"/>
  <c r="O5" i="9"/>
  <c r="I5" i="9"/>
  <c r="Q5" i="9" s="1"/>
  <c r="J5" i="9"/>
  <c r="D5" i="9"/>
  <c r="P5" i="9"/>
  <c r="N4" i="9"/>
  <c r="O4" i="9"/>
  <c r="R4" i="9"/>
  <c r="I4" i="9"/>
  <c r="Q4" i="9" s="1"/>
  <c r="J4" i="9"/>
  <c r="D4" i="9"/>
  <c r="P4" i="9" s="1"/>
  <c r="K3" i="9"/>
  <c r="N3" i="9"/>
  <c r="O3" i="9"/>
  <c r="I3" i="9"/>
  <c r="J3" i="9"/>
  <c r="Q3" i="9"/>
  <c r="P3" i="9"/>
  <c r="G56"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J4" i="6" s="1"/>
  <c r="G3" i="12" s="1"/>
  <c r="I4" i="6"/>
  <c r="F3" i="12" s="1"/>
  <c r="H4" i="6"/>
  <c r="E3" i="12" s="1"/>
  <c r="D108" i="5"/>
  <c r="D107" i="5"/>
  <c r="D106" i="5"/>
  <c r="D105" i="5"/>
  <c r="D104" i="5"/>
  <c r="D103" i="5"/>
  <c r="A104" i="3" s="1"/>
  <c r="P104" i="3" s="1"/>
  <c r="B104" i="2" s="1"/>
  <c r="D102" i="5"/>
  <c r="A103" i="3" s="1"/>
  <c r="P103" i="3" s="1"/>
  <c r="B103" i="2" s="1"/>
  <c r="D101" i="5"/>
  <c r="A102" i="3" s="1"/>
  <c r="P102" i="3" s="1"/>
  <c r="B102" i="2" s="1"/>
  <c r="D100" i="5"/>
  <c r="A101" i="3" s="1"/>
  <c r="P101" i="3" s="1"/>
  <c r="B101" i="2" s="1"/>
  <c r="D99" i="5"/>
  <c r="A100" i="3" s="1"/>
  <c r="P100" i="3" s="1"/>
  <c r="B100" i="2" s="1"/>
  <c r="D98" i="5"/>
  <c r="A99" i="3" s="1"/>
  <c r="P99" i="3" s="1"/>
  <c r="B99" i="2" s="1"/>
  <c r="D97" i="5"/>
  <c r="A98" i="3" s="1"/>
  <c r="P98" i="3" s="1"/>
  <c r="B98" i="2" s="1"/>
  <c r="D96" i="5"/>
  <c r="A97" i="3" s="1"/>
  <c r="P97" i="3" s="1"/>
  <c r="B97" i="2" s="1"/>
  <c r="D95" i="5"/>
  <c r="A96" i="3" s="1"/>
  <c r="P96" i="3" s="1"/>
  <c r="B96" i="2" s="1"/>
  <c r="D94" i="5"/>
  <c r="A95" i="3" s="1"/>
  <c r="P95" i="3" s="1"/>
  <c r="B95" i="2" s="1"/>
  <c r="D93" i="5"/>
  <c r="A94" i="3" s="1"/>
  <c r="P94" i="3" s="1"/>
  <c r="B94" i="2" s="1"/>
  <c r="D92" i="5"/>
  <c r="A93" i="3" s="1"/>
  <c r="P93" i="3" s="1"/>
  <c r="B93" i="2" s="1"/>
  <c r="D91" i="5"/>
  <c r="A92" i="3" s="1"/>
  <c r="P92" i="3" s="1"/>
  <c r="B92" i="2" s="1"/>
  <c r="D90" i="5"/>
  <c r="A91" i="3" s="1"/>
  <c r="P91" i="3" s="1"/>
  <c r="B91" i="2" s="1"/>
  <c r="D89" i="5"/>
  <c r="A90" i="3" s="1"/>
  <c r="P90" i="3" s="1"/>
  <c r="B90" i="2" s="1"/>
  <c r="D88" i="5"/>
  <c r="A89" i="3" s="1"/>
  <c r="P89" i="3" s="1"/>
  <c r="B89" i="2" s="1"/>
  <c r="D87" i="5"/>
  <c r="A88" i="3" s="1"/>
  <c r="P88" i="3" s="1"/>
  <c r="B88" i="2" s="1"/>
  <c r="D86" i="5"/>
  <c r="A87" i="3" s="1"/>
  <c r="P87" i="3" s="1"/>
  <c r="B87" i="2" s="1"/>
  <c r="D85" i="5"/>
  <c r="A86" i="3" s="1"/>
  <c r="P86" i="3" s="1"/>
  <c r="B86" i="2" s="1"/>
  <c r="D84" i="5"/>
  <c r="A85" i="3" s="1"/>
  <c r="P85" i="3" s="1"/>
  <c r="B85" i="2" s="1"/>
  <c r="D83" i="5"/>
  <c r="A84" i="3" s="1"/>
  <c r="P84" i="3" s="1"/>
  <c r="B84" i="2" s="1"/>
  <c r="D82" i="5"/>
  <c r="A83" i="3" s="1"/>
  <c r="P83" i="3" s="1"/>
  <c r="B83" i="2" s="1"/>
  <c r="D81" i="5"/>
  <c r="A82" i="3" s="1"/>
  <c r="P82" i="3" s="1"/>
  <c r="B82" i="2" s="1"/>
  <c r="D80" i="5"/>
  <c r="A81" i="3" s="1"/>
  <c r="P81" i="3" s="1"/>
  <c r="B81" i="2" s="1"/>
  <c r="D79" i="5"/>
  <c r="A80" i="3" s="1"/>
  <c r="P80" i="3" s="1"/>
  <c r="B80" i="2" s="1"/>
  <c r="D78" i="5"/>
  <c r="A79" i="3" s="1"/>
  <c r="P79" i="3" s="1"/>
  <c r="B79" i="2" s="1"/>
  <c r="D77" i="5"/>
  <c r="A78" i="3" s="1"/>
  <c r="P78" i="3" s="1"/>
  <c r="B78" i="2" s="1"/>
  <c r="D76" i="5"/>
  <c r="A77" i="3" s="1"/>
  <c r="P77" i="3" s="1"/>
  <c r="B77" i="2" s="1"/>
  <c r="D75" i="5"/>
  <c r="A76" i="3" s="1"/>
  <c r="P76" i="3" s="1"/>
  <c r="B76" i="2" s="1"/>
  <c r="D74" i="5"/>
  <c r="A75" i="3" s="1"/>
  <c r="P75" i="3" s="1"/>
  <c r="B75" i="2" s="1"/>
  <c r="D73" i="5"/>
  <c r="A74" i="3" s="1"/>
  <c r="P74" i="3" s="1"/>
  <c r="B74" i="2" s="1"/>
  <c r="D72" i="5"/>
  <c r="A73" i="3" s="1"/>
  <c r="P73" i="3" s="1"/>
  <c r="B73" i="2" s="1"/>
  <c r="D71" i="5"/>
  <c r="A72" i="3" s="1"/>
  <c r="P72" i="3" s="1"/>
  <c r="B72" i="2" s="1"/>
  <c r="D70" i="5"/>
  <c r="A71" i="3" s="1"/>
  <c r="P71" i="3" s="1"/>
  <c r="B71" i="2" s="1"/>
  <c r="D69" i="5"/>
  <c r="A70" i="3" s="1"/>
  <c r="P70" i="3" s="1"/>
  <c r="B70" i="2" s="1"/>
  <c r="D68" i="5"/>
  <c r="A69" i="3" s="1"/>
  <c r="P69" i="3" s="1"/>
  <c r="B69" i="2" s="1"/>
  <c r="D67" i="5"/>
  <c r="A68" i="3" s="1"/>
  <c r="P68" i="3" s="1"/>
  <c r="B68" i="2" s="1"/>
  <c r="D66" i="5"/>
  <c r="A67" i="3" s="1"/>
  <c r="P67" i="3" s="1"/>
  <c r="B67" i="2" s="1"/>
  <c r="D65" i="5"/>
  <c r="A66" i="3" s="1"/>
  <c r="P66" i="3" s="1"/>
  <c r="B66" i="2" s="1"/>
  <c r="D64" i="5"/>
  <c r="A65" i="3" s="1"/>
  <c r="P65" i="3" s="1"/>
  <c r="B65" i="2" s="1"/>
  <c r="D63" i="5"/>
  <c r="A64" i="3" s="1"/>
  <c r="P64" i="3" s="1"/>
  <c r="B64" i="2" s="1"/>
  <c r="D62" i="5"/>
  <c r="A63" i="3" s="1"/>
  <c r="P63" i="3" s="1"/>
  <c r="B63" i="2" s="1"/>
  <c r="D61" i="5"/>
  <c r="A62" i="3" s="1"/>
  <c r="P62" i="3" s="1"/>
  <c r="B62" i="2" s="1"/>
  <c r="D60" i="5"/>
  <c r="A61" i="3" s="1"/>
  <c r="P61" i="3" s="1"/>
  <c r="B61" i="2" s="1"/>
  <c r="D59" i="5"/>
  <c r="A60" i="3" s="1"/>
  <c r="P60" i="3" s="1"/>
  <c r="B60" i="2" s="1"/>
  <c r="D58" i="5"/>
  <c r="A59" i="3" s="1"/>
  <c r="P59" i="3" s="1"/>
  <c r="B59" i="2" s="1"/>
  <c r="D57" i="5"/>
  <c r="A58" i="3" s="1"/>
  <c r="P58" i="3" s="1"/>
  <c r="B58" i="2" s="1"/>
  <c r="D56" i="5"/>
  <c r="A57" i="3" s="1"/>
  <c r="P57" i="3" s="1"/>
  <c r="B57" i="2" s="1"/>
  <c r="D55" i="5"/>
  <c r="A56" i="3" s="1"/>
  <c r="P56" i="3" s="1"/>
  <c r="B56" i="2" s="1"/>
  <c r="D54" i="5"/>
  <c r="A55" i="3" s="1"/>
  <c r="P55" i="3" s="1"/>
  <c r="B55" i="2" s="1"/>
  <c r="D53" i="5"/>
  <c r="A54" i="3" s="1"/>
  <c r="P54" i="3" s="1"/>
  <c r="B54" i="2" s="1"/>
  <c r="D52" i="5"/>
  <c r="A53" i="3" s="1"/>
  <c r="P53" i="3" s="1"/>
  <c r="B53" i="2" s="1"/>
  <c r="D51" i="5"/>
  <c r="A52" i="3" s="1"/>
  <c r="P52" i="3" s="1"/>
  <c r="B52" i="2" s="1"/>
  <c r="D50" i="5"/>
  <c r="A51" i="3" s="1"/>
  <c r="P51" i="3" s="1"/>
  <c r="B51" i="2" s="1"/>
  <c r="D49" i="5"/>
  <c r="A50" i="3" s="1"/>
  <c r="P50" i="3" s="1"/>
  <c r="B50" i="2" s="1"/>
  <c r="D48" i="5"/>
  <c r="A49" i="3" s="1"/>
  <c r="P49" i="3" s="1"/>
  <c r="B49" i="2" s="1"/>
  <c r="D47" i="5"/>
  <c r="A48" i="3" s="1"/>
  <c r="P48" i="3" s="1"/>
  <c r="B48" i="2" s="1"/>
  <c r="D46" i="5"/>
  <c r="A47" i="3" s="1"/>
  <c r="P47" i="3" s="1"/>
  <c r="B47" i="2" s="1"/>
  <c r="D45" i="5"/>
  <c r="A46" i="3" s="1"/>
  <c r="P46" i="3" s="1"/>
  <c r="B46" i="2" s="1"/>
  <c r="D44" i="5"/>
  <c r="A45" i="3" s="1"/>
  <c r="P45" i="3" s="1"/>
  <c r="B45" i="2" s="1"/>
  <c r="D43" i="5"/>
  <c r="A44" i="3" s="1"/>
  <c r="P44" i="3" s="1"/>
  <c r="B44" i="2" s="1"/>
  <c r="D42" i="5"/>
  <c r="A43" i="3" s="1"/>
  <c r="P43" i="3" s="1"/>
  <c r="B43" i="2" s="1"/>
  <c r="D41" i="5"/>
  <c r="A42" i="3" s="1"/>
  <c r="P42" i="3" s="1"/>
  <c r="B42" i="2" s="1"/>
  <c r="D40" i="5"/>
  <c r="A41" i="3" s="1"/>
  <c r="P41" i="3" s="1"/>
  <c r="B41" i="2" s="1"/>
  <c r="D39" i="5"/>
  <c r="A40" i="3" s="1"/>
  <c r="P40" i="3" s="1"/>
  <c r="B40" i="2" s="1"/>
  <c r="D38" i="5"/>
  <c r="A39" i="3" s="1"/>
  <c r="P39" i="3" s="1"/>
  <c r="B39" i="2" s="1"/>
  <c r="D37" i="5"/>
  <c r="A38" i="3" s="1"/>
  <c r="P38" i="3" s="1"/>
  <c r="B38" i="2" s="1"/>
  <c r="D36" i="5"/>
  <c r="A37" i="3" s="1"/>
  <c r="P37" i="3" s="1"/>
  <c r="B37" i="2" s="1"/>
  <c r="D35" i="5"/>
  <c r="A36" i="3" s="1"/>
  <c r="P36" i="3" s="1"/>
  <c r="B36" i="2" s="1"/>
  <c r="D34" i="5"/>
  <c r="A35" i="3" s="1"/>
  <c r="P35" i="3" s="1"/>
  <c r="B35" i="2" s="1"/>
  <c r="D33" i="5"/>
  <c r="A34" i="3" s="1"/>
  <c r="P34" i="3" s="1"/>
  <c r="B34" i="2" s="1"/>
  <c r="D32" i="5"/>
  <c r="A33" i="3" s="1"/>
  <c r="P33" i="3" s="1"/>
  <c r="B33" i="2" s="1"/>
  <c r="D31" i="5"/>
  <c r="A32" i="3" s="1"/>
  <c r="P32" i="3" s="1"/>
  <c r="B32" i="2" s="1"/>
  <c r="D30" i="5"/>
  <c r="A31" i="3" s="1"/>
  <c r="P31" i="3" s="1"/>
  <c r="B31" i="2" s="1"/>
  <c r="D29" i="5"/>
  <c r="A30" i="3" s="1"/>
  <c r="P30" i="3" s="1"/>
  <c r="B30" i="2" s="1"/>
  <c r="D28" i="5"/>
  <c r="A29" i="3" s="1"/>
  <c r="P29" i="3" s="1"/>
  <c r="B29" i="2" s="1"/>
  <c r="D27" i="5"/>
  <c r="A28" i="3" s="1"/>
  <c r="P28" i="3" s="1"/>
  <c r="B28" i="2" s="1"/>
  <c r="D26" i="5"/>
  <c r="A27" i="3" s="1"/>
  <c r="P27" i="3" s="1"/>
  <c r="B27" i="2" s="1"/>
  <c r="D25" i="5"/>
  <c r="A26" i="3" s="1"/>
  <c r="P26" i="3" s="1"/>
  <c r="B26" i="2" s="1"/>
  <c r="D24" i="5"/>
  <c r="A25" i="3" s="1"/>
  <c r="P25" i="3" s="1"/>
  <c r="B25" i="2" s="1"/>
  <c r="D23" i="5"/>
  <c r="A24" i="3" s="1"/>
  <c r="P24" i="3" s="1"/>
  <c r="B24" i="2" s="1"/>
  <c r="D22" i="5"/>
  <c r="A23" i="3" s="1"/>
  <c r="P23" i="3" s="1"/>
  <c r="B23" i="2" s="1"/>
  <c r="D21" i="5"/>
  <c r="A22" i="3" s="1"/>
  <c r="P22" i="3" s="1"/>
  <c r="B22" i="2" s="1"/>
  <c r="D20" i="5"/>
  <c r="A21" i="3" s="1"/>
  <c r="P21" i="3" s="1"/>
  <c r="B21" i="2" s="1"/>
  <c r="D19" i="5"/>
  <c r="A20" i="3" s="1"/>
  <c r="P20" i="3" s="1"/>
  <c r="B20" i="2" s="1"/>
  <c r="D18" i="5"/>
  <c r="A19" i="3" s="1"/>
  <c r="P19" i="3" s="1"/>
  <c r="B19" i="2" s="1"/>
  <c r="D17" i="5"/>
  <c r="A18" i="3" s="1"/>
  <c r="P18" i="3" s="1"/>
  <c r="B18" i="2" s="1"/>
  <c r="D16" i="5"/>
  <c r="A17" i="3" s="1"/>
  <c r="P17" i="3" s="1"/>
  <c r="B17" i="2" s="1"/>
  <c r="D15" i="5"/>
  <c r="A16" i="3" s="1"/>
  <c r="P16" i="3" s="1"/>
  <c r="B16" i="2" s="1"/>
  <c r="D14" i="5"/>
  <c r="A15" i="3" s="1"/>
  <c r="P15" i="3" s="1"/>
  <c r="B15" i="2" s="1"/>
  <c r="D13" i="5"/>
  <c r="A14" i="3" s="1"/>
  <c r="P14" i="3" s="1"/>
  <c r="B14" i="2" s="1"/>
  <c r="D12" i="5"/>
  <c r="A13" i="3" s="1"/>
  <c r="P13" i="3" s="1"/>
  <c r="B13" i="2" s="1"/>
  <c r="D11" i="5"/>
  <c r="A12" i="3" s="1"/>
  <c r="P12" i="3" s="1"/>
  <c r="B12" i="2" s="1"/>
  <c r="D10" i="5"/>
  <c r="A11" i="3" s="1"/>
  <c r="P11" i="3" s="1"/>
  <c r="B11" i="2" s="1"/>
  <c r="D9" i="5"/>
  <c r="A10" i="3" s="1"/>
  <c r="P10" i="3" s="1"/>
  <c r="B10" i="2" s="1"/>
  <c r="D8" i="5"/>
  <c r="A9" i="3" s="1"/>
  <c r="P9" i="3" s="1"/>
  <c r="B9" i="2" s="1"/>
  <c r="D7" i="5"/>
  <c r="A8" i="3" s="1"/>
  <c r="P8" i="3" s="1"/>
  <c r="B8" i="2" s="1"/>
  <c r="D6" i="5"/>
  <c r="A7" i="3" s="1"/>
  <c r="P7" i="3" s="1"/>
  <c r="B7" i="2" s="1"/>
  <c r="D5" i="5"/>
  <c r="A6" i="3" s="1"/>
  <c r="P6" i="3" s="1"/>
  <c r="B6" i="2" s="1"/>
  <c r="D4" i="5"/>
  <c r="A5" i="3" s="1"/>
  <c r="P5" i="3" s="1"/>
  <c r="B5" i="2" s="1"/>
  <c r="D3" i="5"/>
  <c r="A4" i="3" s="1"/>
  <c r="P4" i="3" s="1"/>
  <c r="B4" i="2" s="1"/>
  <c r="D2" i="5"/>
  <c r="A3" i="3" s="1"/>
  <c r="P3" i="3" s="1"/>
  <c r="B3" i="2" s="1"/>
  <c r="E32" i="15" l="1"/>
  <c r="G32" i="15" s="1"/>
  <c r="I32" i="15" s="1"/>
  <c r="K32" i="15" s="1"/>
  <c r="M32" i="15" s="1"/>
  <c r="B33" i="6" s="1"/>
  <c r="H33" i="6" s="1"/>
  <c r="E32" i="12" s="1"/>
  <c r="E36" i="15"/>
  <c r="E61" i="15"/>
  <c r="G61" i="15" s="1"/>
  <c r="I61" i="15" s="1"/>
  <c r="K61" i="15" s="1"/>
  <c r="M61" i="15" s="1"/>
  <c r="B62" i="6" s="1"/>
  <c r="H62" i="6" s="1"/>
  <c r="E61" i="12" s="1"/>
  <c r="E55" i="15"/>
  <c r="E63" i="15"/>
  <c r="H63" i="15" s="1"/>
  <c r="J63" i="15" s="1"/>
  <c r="L63" i="15" s="1"/>
  <c r="E59" i="15"/>
  <c r="H59" i="15" s="1"/>
  <c r="J59" i="15" s="1"/>
  <c r="L59" i="15" s="1"/>
  <c r="E50" i="15"/>
  <c r="H50" i="15" s="1"/>
  <c r="J50" i="15" s="1"/>
  <c r="L50" i="15" s="1"/>
  <c r="E37" i="15"/>
  <c r="H37" i="15" s="1"/>
  <c r="J37" i="15" s="1"/>
  <c r="L37" i="15" s="1"/>
  <c r="O37" i="15" s="1"/>
  <c r="D38" i="6" s="1"/>
  <c r="J38" i="6" s="1"/>
  <c r="G37" i="12" s="1"/>
  <c r="E54" i="15"/>
  <c r="G54" i="15" s="1"/>
  <c r="I54" i="15" s="1"/>
  <c r="K54" i="15" s="1"/>
  <c r="M54" i="15" s="1"/>
  <c r="E65" i="15"/>
  <c r="H65" i="15" s="1"/>
  <c r="J65" i="15" s="1"/>
  <c r="L65" i="15" s="1"/>
  <c r="E45" i="15"/>
  <c r="H45" i="15" s="1"/>
  <c r="J45" i="15" s="1"/>
  <c r="L45" i="15" s="1"/>
  <c r="O45" i="15" s="1"/>
  <c r="D46" i="6" s="1"/>
  <c r="J46" i="6" s="1"/>
  <c r="G45" i="12" s="1"/>
  <c r="E49" i="15"/>
  <c r="H49" i="15" s="1"/>
  <c r="J49" i="15" s="1"/>
  <c r="L49" i="15" s="1"/>
  <c r="E39" i="15"/>
  <c r="H39" i="15" s="1"/>
  <c r="J39" i="15" s="1"/>
  <c r="L39" i="15" s="1"/>
  <c r="O39" i="15" s="1"/>
  <c r="D40" i="6" s="1"/>
  <c r="J40" i="6" s="1"/>
  <c r="G39" i="12" s="1"/>
  <c r="E40" i="15"/>
  <c r="H40" i="15" s="1"/>
  <c r="J40" i="15" s="1"/>
  <c r="L40" i="15" s="1"/>
  <c r="E44" i="15"/>
  <c r="G44" i="15" s="1"/>
  <c r="I44" i="15" s="1"/>
  <c r="K44" i="15" s="1"/>
  <c r="M44" i="15" s="1"/>
  <c r="B45" i="6" s="1"/>
  <c r="H45" i="6" s="1"/>
  <c r="E44" i="12" s="1"/>
  <c r="E53" i="15"/>
  <c r="H53" i="15" s="1"/>
  <c r="J53" i="15" s="1"/>
  <c r="L53" i="15" s="1"/>
  <c r="O53" i="15" s="1"/>
  <c r="D54" i="6" s="1"/>
  <c r="J54" i="6" s="1"/>
  <c r="G53" i="12" s="1"/>
  <c r="E64" i="15"/>
  <c r="H64" i="15" s="1"/>
  <c r="J64" i="15" s="1"/>
  <c r="L64" i="15" s="1"/>
  <c r="O64" i="15" s="1"/>
  <c r="D65" i="6" s="1"/>
  <c r="J65" i="6" s="1"/>
  <c r="G64" i="12" s="1"/>
  <c r="E68" i="15"/>
  <c r="H68" i="15" s="1"/>
  <c r="J68" i="15" s="1"/>
  <c r="L68" i="15" s="1"/>
  <c r="O68" i="15" s="1"/>
  <c r="D69" i="6" s="1"/>
  <c r="J69" i="6" s="1"/>
  <c r="G68" i="12" s="1"/>
  <c r="E41" i="15"/>
  <c r="G41" i="15" s="1"/>
  <c r="I41" i="15" s="1"/>
  <c r="K41" i="15" s="1"/>
  <c r="M41" i="15" s="1"/>
  <c r="B42" i="6" s="1"/>
  <c r="H42" i="6" s="1"/>
  <c r="E41" i="12" s="1"/>
  <c r="H32" i="15"/>
  <c r="J32" i="15" s="1"/>
  <c r="L32" i="15" s="1"/>
  <c r="O32" i="15" s="1"/>
  <c r="D33" i="6" s="1"/>
  <c r="J33" i="6" s="1"/>
  <c r="G32" i="12" s="1"/>
  <c r="E35" i="15"/>
  <c r="E57" i="15"/>
  <c r="E43" i="15"/>
  <c r="E47" i="15"/>
  <c r="G47" i="15" s="1"/>
  <c r="I47" i="15" s="1"/>
  <c r="K47" i="15" s="1"/>
  <c r="M47" i="15" s="1"/>
  <c r="B48" i="6" s="1"/>
  <c r="H48" i="6" s="1"/>
  <c r="E47" i="12" s="1"/>
  <c r="E48" i="15"/>
  <c r="G48" i="15" s="1"/>
  <c r="I48" i="15" s="1"/>
  <c r="K48" i="15" s="1"/>
  <c r="M48" i="15" s="1"/>
  <c r="B49" i="6" s="1"/>
  <c r="H49" i="6" s="1"/>
  <c r="E48" i="12" s="1"/>
  <c r="E52" i="15"/>
  <c r="H52" i="15" s="1"/>
  <c r="J52" i="15" s="1"/>
  <c r="L52" i="15" s="1"/>
  <c r="E56" i="15"/>
  <c r="E60" i="15"/>
  <c r="G60" i="15" s="1"/>
  <c r="I60" i="15" s="1"/>
  <c r="K60" i="15" s="1"/>
  <c r="M60" i="15" s="1"/>
  <c r="B61" i="6" s="1"/>
  <c r="H61" i="6" s="1"/>
  <c r="E60" i="12" s="1"/>
  <c r="E34" i="15"/>
  <c r="E51" i="15"/>
  <c r="E42" i="15"/>
  <c r="E62" i="15"/>
  <c r="H62" i="15" s="1"/>
  <c r="J62" i="15" s="1"/>
  <c r="L62" i="15" s="1"/>
  <c r="E67" i="15"/>
  <c r="G67" i="15" s="1"/>
  <c r="I67" i="15" s="1"/>
  <c r="K67" i="15" s="1"/>
  <c r="M67" i="15" s="1"/>
  <c r="B68" i="6" s="1"/>
  <c r="H68" i="6" s="1"/>
  <c r="E67" i="12" s="1"/>
  <c r="E38" i="15"/>
  <c r="H38" i="15" s="1"/>
  <c r="J38" i="15" s="1"/>
  <c r="L38" i="15" s="1"/>
  <c r="O38" i="15" s="1"/>
  <c r="D39" i="6" s="1"/>
  <c r="J39" i="6" s="1"/>
  <c r="G38" i="12" s="1"/>
  <c r="P41" i="15"/>
  <c r="E33" i="15"/>
  <c r="H33" i="15" s="1"/>
  <c r="J33" i="15" s="1"/>
  <c r="L33" i="15" s="1"/>
  <c r="O33" i="15" s="1"/>
  <c r="D34" i="6" s="1"/>
  <c r="J34" i="6" s="1"/>
  <c r="G33" i="12" s="1"/>
  <c r="E46" i="15"/>
  <c r="H46" i="15" s="1"/>
  <c r="J46" i="15" s="1"/>
  <c r="L46" i="15" s="1"/>
  <c r="O46" i="15" s="1"/>
  <c r="D47" i="6" s="1"/>
  <c r="J47" i="6" s="1"/>
  <c r="G46" i="12" s="1"/>
  <c r="E69" i="15"/>
  <c r="H69" i="15" s="1"/>
  <c r="J69" i="15" s="1"/>
  <c r="L69" i="15" s="1"/>
  <c r="G36" i="15"/>
  <c r="I36" i="15" s="1"/>
  <c r="K36" i="15" s="1"/>
  <c r="M36" i="15" s="1"/>
  <c r="B37" i="6" s="1"/>
  <c r="H37" i="6" s="1"/>
  <c r="E36" i="12" s="1"/>
  <c r="H36" i="15"/>
  <c r="J36" i="15" s="1"/>
  <c r="L36" i="15" s="1"/>
  <c r="D30" i="2"/>
  <c r="F30" i="2" s="1"/>
  <c r="P30" i="2" s="1"/>
  <c r="D30" i="15"/>
  <c r="F30" i="15" s="1"/>
  <c r="P30" i="15" s="1"/>
  <c r="D13" i="2"/>
  <c r="D13" i="15"/>
  <c r="F13" i="15" s="1"/>
  <c r="P13" i="15" s="1"/>
  <c r="D25" i="2"/>
  <c r="F25" i="2" s="1"/>
  <c r="D25" i="15"/>
  <c r="F25" i="15" s="1"/>
  <c r="P25" i="15" s="1"/>
  <c r="D21" i="2"/>
  <c r="F21" i="2" s="1"/>
  <c r="P21" i="2" s="1"/>
  <c r="D21" i="15"/>
  <c r="F21" i="15" s="1"/>
  <c r="P21" i="15" s="1"/>
  <c r="D16" i="2"/>
  <c r="F16" i="2" s="1"/>
  <c r="D16" i="15"/>
  <c r="F16" i="15" s="1"/>
  <c r="P16" i="15" s="1"/>
  <c r="D20" i="2"/>
  <c r="F20" i="2" s="1"/>
  <c r="P20" i="2" s="1"/>
  <c r="D20" i="15"/>
  <c r="F20" i="15" s="1"/>
  <c r="P20" i="15" s="1"/>
  <c r="D10" i="2"/>
  <c r="F10" i="2" s="1"/>
  <c r="P10" i="2" s="1"/>
  <c r="D10" i="15"/>
  <c r="F10" i="15" s="1"/>
  <c r="P10" i="15" s="1"/>
  <c r="D22" i="2"/>
  <c r="F22" i="2" s="1"/>
  <c r="P22" i="2" s="1"/>
  <c r="D22" i="15"/>
  <c r="F22" i="15" s="1"/>
  <c r="P22" i="15" s="1"/>
  <c r="D12" i="2"/>
  <c r="D12" i="15"/>
  <c r="F12" i="15" s="1"/>
  <c r="P12" i="15" s="1"/>
  <c r="D15" i="2"/>
  <c r="F15" i="2" s="1"/>
  <c r="P15" i="2" s="1"/>
  <c r="D15" i="15"/>
  <c r="F15" i="15" s="1"/>
  <c r="P15" i="15" s="1"/>
  <c r="D19" i="2"/>
  <c r="F19" i="2" s="1"/>
  <c r="P19" i="2" s="1"/>
  <c r="D19" i="15"/>
  <c r="F19" i="15" s="1"/>
  <c r="P19" i="15" s="1"/>
  <c r="D24" i="2"/>
  <c r="F24" i="2" s="1"/>
  <c r="P24" i="2" s="1"/>
  <c r="D24" i="15"/>
  <c r="F24" i="15" s="1"/>
  <c r="P24" i="15" s="1"/>
  <c r="D27" i="2"/>
  <c r="F27" i="2" s="1"/>
  <c r="P27" i="2" s="1"/>
  <c r="D27" i="15"/>
  <c r="F27" i="15" s="1"/>
  <c r="P27" i="15" s="1"/>
  <c r="D29" i="2"/>
  <c r="F29" i="2" s="1"/>
  <c r="P29" i="2" s="1"/>
  <c r="D29" i="15"/>
  <c r="F29" i="15" s="1"/>
  <c r="P29" i="15" s="1"/>
  <c r="D17" i="2"/>
  <c r="F17" i="2" s="1"/>
  <c r="P17" i="2" s="1"/>
  <c r="D17" i="15"/>
  <c r="F17" i="15" s="1"/>
  <c r="P17" i="15" s="1"/>
  <c r="D14" i="2"/>
  <c r="F14" i="2" s="1"/>
  <c r="P14" i="2" s="1"/>
  <c r="D14" i="15"/>
  <c r="F14" i="15" s="1"/>
  <c r="P14" i="15" s="1"/>
  <c r="D18" i="2"/>
  <c r="F18" i="2" s="1"/>
  <c r="D18" i="15"/>
  <c r="F18" i="15" s="1"/>
  <c r="P18" i="15" s="1"/>
  <c r="D26" i="2"/>
  <c r="F26" i="2" s="1"/>
  <c r="P26" i="2" s="1"/>
  <c r="D26" i="15"/>
  <c r="F26" i="15" s="1"/>
  <c r="P26" i="15" s="1"/>
  <c r="D31" i="2"/>
  <c r="F31" i="2" s="1"/>
  <c r="P31" i="2" s="1"/>
  <c r="D31" i="15"/>
  <c r="F31" i="15" s="1"/>
  <c r="P31" i="15" s="1"/>
  <c r="D11" i="2"/>
  <c r="F11" i="2" s="1"/>
  <c r="P11" i="2" s="1"/>
  <c r="D11" i="15"/>
  <c r="F11" i="15" s="1"/>
  <c r="P11" i="15" s="1"/>
  <c r="D23" i="2"/>
  <c r="F23" i="2" s="1"/>
  <c r="D23" i="15"/>
  <c r="F23" i="15" s="1"/>
  <c r="P23" i="15" s="1"/>
  <c r="D28" i="2"/>
  <c r="F28" i="2" s="1"/>
  <c r="P28" i="2" s="1"/>
  <c r="D28" i="15"/>
  <c r="F28" i="15" s="1"/>
  <c r="P28" i="15" s="1"/>
  <c r="C8" i="2"/>
  <c r="C8" i="15"/>
  <c r="E8" i="15" s="1"/>
  <c r="C28" i="2"/>
  <c r="C28" i="15"/>
  <c r="C11" i="2"/>
  <c r="C11" i="15"/>
  <c r="C17" i="2"/>
  <c r="C17" i="15"/>
  <c r="C23" i="2"/>
  <c r="C23" i="15"/>
  <c r="C20" i="2"/>
  <c r="C20" i="15"/>
  <c r="C25" i="2"/>
  <c r="C25" i="15"/>
  <c r="C5" i="2"/>
  <c r="C5" i="15"/>
  <c r="E5" i="15" s="1"/>
  <c r="C16" i="2"/>
  <c r="C16" i="15"/>
  <c r="C22" i="2"/>
  <c r="C22" i="15"/>
  <c r="C27" i="2"/>
  <c r="C27" i="15"/>
  <c r="C29" i="2"/>
  <c r="C29" i="15"/>
  <c r="C12" i="2"/>
  <c r="C12" i="15"/>
  <c r="C24" i="2"/>
  <c r="C24" i="15"/>
  <c r="C13" i="2"/>
  <c r="C13" i="15"/>
  <c r="C30" i="2"/>
  <c r="C30" i="15"/>
  <c r="C7" i="2"/>
  <c r="C7" i="15"/>
  <c r="E7" i="15" s="1"/>
  <c r="C15" i="2"/>
  <c r="C15" i="15"/>
  <c r="C19" i="2"/>
  <c r="C19" i="15"/>
  <c r="C31" i="2"/>
  <c r="C31" i="15"/>
  <c r="C4" i="2"/>
  <c r="C4" i="15"/>
  <c r="E4" i="15" s="1"/>
  <c r="C6" i="2"/>
  <c r="C6" i="15"/>
  <c r="E6" i="15" s="1"/>
  <c r="C26" i="2"/>
  <c r="C26" i="15"/>
  <c r="C10" i="2"/>
  <c r="C10" i="15"/>
  <c r="C3" i="2"/>
  <c r="C3" i="15"/>
  <c r="E3" i="15" s="1"/>
  <c r="C14" i="2"/>
  <c r="C14" i="15"/>
  <c r="C18" i="2"/>
  <c r="C18" i="15"/>
  <c r="E18" i="15" s="1"/>
  <c r="C21" i="2"/>
  <c r="C21" i="15"/>
  <c r="P78" i="15"/>
  <c r="E78" i="15"/>
  <c r="P70" i="15"/>
  <c r="E70" i="15"/>
  <c r="P88" i="15"/>
  <c r="E88" i="15"/>
  <c r="E91" i="15"/>
  <c r="P91" i="15"/>
  <c r="E100" i="15"/>
  <c r="P100" i="15"/>
  <c r="E82" i="15"/>
  <c r="P82" i="15"/>
  <c r="P84" i="15"/>
  <c r="E84" i="15"/>
  <c r="P81" i="15"/>
  <c r="E81" i="15"/>
  <c r="P93" i="15"/>
  <c r="E93" i="15"/>
  <c r="P97" i="15"/>
  <c r="E97" i="15"/>
  <c r="P103" i="15"/>
  <c r="E103" i="15"/>
  <c r="P71" i="15"/>
  <c r="E71" i="15"/>
  <c r="P73" i="15"/>
  <c r="E73" i="15"/>
  <c r="P77" i="15"/>
  <c r="P80" i="15"/>
  <c r="E80" i="15"/>
  <c r="E83" i="15"/>
  <c r="P83" i="15"/>
  <c r="P87" i="15"/>
  <c r="E87" i="15"/>
  <c r="P96" i="15"/>
  <c r="E96" i="15"/>
  <c r="E99" i="15"/>
  <c r="P99" i="15"/>
  <c r="P102" i="15"/>
  <c r="E102" i="15"/>
  <c r="F104" i="15"/>
  <c r="P104" i="15" s="1"/>
  <c r="P89" i="15"/>
  <c r="E89" i="15"/>
  <c r="P72" i="15"/>
  <c r="E72" i="15"/>
  <c r="E76" i="15"/>
  <c r="P76" i="15"/>
  <c r="E90" i="15"/>
  <c r="P90" i="15"/>
  <c r="E94" i="15"/>
  <c r="H94" i="15" s="1"/>
  <c r="J94" i="15" s="1"/>
  <c r="L94" i="15" s="1"/>
  <c r="E98" i="15"/>
  <c r="P98" i="15"/>
  <c r="P79" i="15"/>
  <c r="E79" i="15"/>
  <c r="E75" i="15"/>
  <c r="P75" i="15"/>
  <c r="P92" i="15"/>
  <c r="E92" i="15"/>
  <c r="P95" i="15"/>
  <c r="E95" i="15"/>
  <c r="P101" i="15"/>
  <c r="E101" i="15"/>
  <c r="E86" i="15"/>
  <c r="G55" i="15"/>
  <c r="I55" i="15" s="1"/>
  <c r="K55" i="15" s="1"/>
  <c r="M55" i="15" s="1"/>
  <c r="H55" i="15"/>
  <c r="J55" i="15" s="1"/>
  <c r="L55" i="15" s="1"/>
  <c r="O63" i="15"/>
  <c r="D64" i="6" s="1"/>
  <c r="J64" i="6" s="1"/>
  <c r="G63" i="12" s="1"/>
  <c r="N32" i="15"/>
  <c r="C33" i="6" s="1"/>
  <c r="I33" i="6" s="1"/>
  <c r="F32" i="12" s="1"/>
  <c r="P87" i="9"/>
  <c r="P63" i="9"/>
  <c r="P55" i="9"/>
  <c r="P95" i="9"/>
  <c r="P79" i="9"/>
  <c r="P71" i="9"/>
  <c r="P103" i="9"/>
  <c r="F6" i="2"/>
  <c r="F4" i="2"/>
  <c r="R3" i="9"/>
  <c r="Q77" i="9"/>
  <c r="C77" i="15" s="1"/>
  <c r="E77" i="15" s="1"/>
  <c r="P83" i="9"/>
  <c r="P99" i="9"/>
  <c r="H107" i="12"/>
  <c r="J109" i="12"/>
  <c r="Q9" i="3"/>
  <c r="F39" i="2"/>
  <c r="P39" i="2" s="1"/>
  <c r="P64" i="9"/>
  <c r="Q85" i="9"/>
  <c r="C85" i="15" s="1"/>
  <c r="P91" i="9"/>
  <c r="F3" i="2"/>
  <c r="P3" i="2" s="1"/>
  <c r="R58" i="9"/>
  <c r="D58" i="15" s="1"/>
  <c r="F58" i="15" s="1"/>
  <c r="P58" i="15" s="1"/>
  <c r="P80" i="9"/>
  <c r="R85" i="9"/>
  <c r="D85" i="15" s="1"/>
  <c r="F85" i="15" s="1"/>
  <c r="F5" i="2"/>
  <c r="P5" i="2" s="1"/>
  <c r="F8" i="2"/>
  <c r="F12" i="2"/>
  <c r="R66" i="9"/>
  <c r="D66" i="15" s="1"/>
  <c r="F66" i="15" s="1"/>
  <c r="P66" i="15" s="1"/>
  <c r="Q72" i="9"/>
  <c r="C72" i="15" s="1"/>
  <c r="P88" i="9"/>
  <c r="Q104" i="9"/>
  <c r="C104" i="15" s="1"/>
  <c r="R74" i="9"/>
  <c r="D74" i="15" s="1"/>
  <c r="F74" i="15" s="1"/>
  <c r="I107" i="12"/>
  <c r="F36" i="2"/>
  <c r="P36" i="2" s="1"/>
  <c r="I105" i="12"/>
  <c r="H108" i="12"/>
  <c r="F7" i="2"/>
  <c r="P7" i="2" s="1"/>
  <c r="J105" i="12"/>
  <c r="I108" i="12"/>
  <c r="F9" i="2"/>
  <c r="P9" i="2" s="1"/>
  <c r="H106" i="12"/>
  <c r="J108" i="12"/>
  <c r="I106" i="12"/>
  <c r="H109" i="12"/>
  <c r="F13" i="2"/>
  <c r="P13" i="2" s="1"/>
  <c r="J106" i="12"/>
  <c r="I109" i="12"/>
  <c r="F33" i="2"/>
  <c r="P33" i="2" s="1"/>
  <c r="F46" i="2"/>
  <c r="P46" i="2" s="1"/>
  <c r="F34" i="2"/>
  <c r="P34" i="2" s="1"/>
  <c r="F37" i="2"/>
  <c r="P37" i="2" s="1"/>
  <c r="F38" i="2"/>
  <c r="P38" i="2" s="1"/>
  <c r="F32" i="2"/>
  <c r="P32" i="2" s="1"/>
  <c r="F35" i="2"/>
  <c r="P35" i="2" s="1"/>
  <c r="F43" i="2"/>
  <c r="P43" i="2" s="1"/>
  <c r="R40" i="3"/>
  <c r="D40" i="2" s="1"/>
  <c r="F40" i="2" s="1"/>
  <c r="P40" i="2" s="1"/>
  <c r="F47" i="2"/>
  <c r="P47" i="2" s="1"/>
  <c r="F52" i="2"/>
  <c r="P52" i="2" s="1"/>
  <c r="F59" i="2"/>
  <c r="P59" i="2" s="1"/>
  <c r="F80" i="2"/>
  <c r="P80" i="2" s="1"/>
  <c r="F53" i="2"/>
  <c r="P53" i="2" s="1"/>
  <c r="F102" i="2"/>
  <c r="P102" i="2" s="1"/>
  <c r="F42" i="2"/>
  <c r="P42" i="2" s="1"/>
  <c r="F48" i="2"/>
  <c r="P48" i="2" s="1"/>
  <c r="F54" i="2"/>
  <c r="P54" i="2" s="1"/>
  <c r="F63" i="2"/>
  <c r="P63" i="2" s="1"/>
  <c r="F73" i="2"/>
  <c r="P73" i="2" s="1"/>
  <c r="F49" i="2"/>
  <c r="P49" i="2" s="1"/>
  <c r="F44" i="2"/>
  <c r="P44" i="2" s="1"/>
  <c r="F97" i="2"/>
  <c r="P97" i="2" s="1"/>
  <c r="F98" i="2"/>
  <c r="P98" i="2" s="1"/>
  <c r="F41" i="2"/>
  <c r="P41" i="2" s="1"/>
  <c r="F45" i="2"/>
  <c r="P45" i="2" s="1"/>
  <c r="F50" i="2"/>
  <c r="P50" i="2" s="1"/>
  <c r="F55" i="2"/>
  <c r="P55" i="2" s="1"/>
  <c r="F89" i="2"/>
  <c r="P89" i="2" s="1"/>
  <c r="F51" i="2"/>
  <c r="P51" i="2" s="1"/>
  <c r="F83" i="2"/>
  <c r="E83" i="2" s="1"/>
  <c r="H83" i="2" s="1"/>
  <c r="J83" i="2" s="1"/>
  <c r="L83" i="2" s="1"/>
  <c r="Q57" i="3"/>
  <c r="C57" i="2" s="1"/>
  <c r="F72" i="2"/>
  <c r="E72" i="2" s="1"/>
  <c r="F81" i="2"/>
  <c r="P81" i="2" s="1"/>
  <c r="F88" i="2"/>
  <c r="P88" i="2" s="1"/>
  <c r="E59" i="2"/>
  <c r="F64" i="2"/>
  <c r="P64" i="2" s="1"/>
  <c r="F79" i="2"/>
  <c r="P79" i="2" s="1"/>
  <c r="F87" i="2"/>
  <c r="P87" i="2" s="1"/>
  <c r="F96" i="2"/>
  <c r="P96" i="2" s="1"/>
  <c r="R56" i="3"/>
  <c r="D56" i="2" s="1"/>
  <c r="F56" i="2" s="1"/>
  <c r="P56" i="2" s="1"/>
  <c r="F65" i="2"/>
  <c r="P65" i="2" s="1"/>
  <c r="F71" i="2"/>
  <c r="E71" i="2" s="1"/>
  <c r="F78" i="2"/>
  <c r="P78" i="2" s="1"/>
  <c r="F94" i="2"/>
  <c r="P94" i="2" s="1"/>
  <c r="F101" i="2"/>
  <c r="P101" i="2" s="1"/>
  <c r="R58" i="3"/>
  <c r="D58" i="2" s="1"/>
  <c r="F58" i="2" s="1"/>
  <c r="P58" i="2" s="1"/>
  <c r="F60" i="2"/>
  <c r="P60" i="2" s="1"/>
  <c r="F75" i="2"/>
  <c r="P75" i="2" s="1"/>
  <c r="F77" i="2"/>
  <c r="E77" i="2" s="1"/>
  <c r="F86" i="2"/>
  <c r="P86" i="2" s="1"/>
  <c r="F92" i="2"/>
  <c r="P92" i="2" s="1"/>
  <c r="F104" i="2"/>
  <c r="E104" i="2" s="1"/>
  <c r="F61" i="2"/>
  <c r="P61" i="2" s="1"/>
  <c r="F66" i="2"/>
  <c r="P66" i="2" s="1"/>
  <c r="F91" i="2"/>
  <c r="F93" i="2"/>
  <c r="P93" i="2" s="1"/>
  <c r="F67" i="2"/>
  <c r="P67" i="2" s="1"/>
  <c r="R69" i="3"/>
  <c r="D69" i="2" s="1"/>
  <c r="F69" i="2" s="1"/>
  <c r="P69" i="2" s="1"/>
  <c r="F74" i="2"/>
  <c r="P74" i="2" s="1"/>
  <c r="F82" i="2"/>
  <c r="P82" i="2" s="1"/>
  <c r="F84" i="2"/>
  <c r="P84" i="2" s="1"/>
  <c r="F100" i="2"/>
  <c r="P100" i="2" s="1"/>
  <c r="F57" i="2"/>
  <c r="P57" i="2" s="1"/>
  <c r="F62" i="2"/>
  <c r="P62" i="2" s="1"/>
  <c r="F68" i="2"/>
  <c r="P68" i="2" s="1"/>
  <c r="F85" i="2"/>
  <c r="P85" i="2" s="1"/>
  <c r="F90" i="2"/>
  <c r="P90" i="2" s="1"/>
  <c r="F99" i="2"/>
  <c r="E99" i="2" s="1"/>
  <c r="F103" i="2"/>
  <c r="P103" i="2" s="1"/>
  <c r="F70" i="2"/>
  <c r="P70" i="2" s="1"/>
  <c r="F76" i="2"/>
  <c r="P76" i="2" s="1"/>
  <c r="F95" i="2"/>
  <c r="P95" i="2" s="1"/>
  <c r="H61" i="15" l="1"/>
  <c r="J61" i="15" s="1"/>
  <c r="L61" i="15" s="1"/>
  <c r="O61" i="15" s="1"/>
  <c r="D62" i="6" s="1"/>
  <c r="J62" i="6" s="1"/>
  <c r="G61" i="12" s="1"/>
  <c r="G37" i="15"/>
  <c r="I37" i="15" s="1"/>
  <c r="K37" i="15" s="1"/>
  <c r="M37" i="15" s="1"/>
  <c r="B38" i="6" s="1"/>
  <c r="H38" i="6" s="1"/>
  <c r="E37" i="12" s="1"/>
  <c r="E75" i="2"/>
  <c r="H75" i="2" s="1"/>
  <c r="J75" i="2" s="1"/>
  <c r="L75" i="2" s="1"/>
  <c r="G63" i="15"/>
  <c r="I63" i="15" s="1"/>
  <c r="K63" i="15" s="1"/>
  <c r="M63" i="15" s="1"/>
  <c r="B64" i="6" s="1"/>
  <c r="H64" i="6" s="1"/>
  <c r="E63" i="12" s="1"/>
  <c r="G50" i="15"/>
  <c r="I50" i="15" s="1"/>
  <c r="K50" i="15" s="1"/>
  <c r="M50" i="15" s="1"/>
  <c r="B51" i="6" s="1"/>
  <c r="H51" i="6" s="1"/>
  <c r="E50" i="12" s="1"/>
  <c r="G59" i="15"/>
  <c r="I59" i="15" s="1"/>
  <c r="K59" i="15" s="1"/>
  <c r="M59" i="15" s="1"/>
  <c r="B60" i="6" s="1"/>
  <c r="H60" i="6" s="1"/>
  <c r="E59" i="12" s="1"/>
  <c r="G64" i="15"/>
  <c r="I64" i="15" s="1"/>
  <c r="K64" i="15" s="1"/>
  <c r="M64" i="15" s="1"/>
  <c r="B65" i="6" s="1"/>
  <c r="H65" i="6" s="1"/>
  <c r="E64" i="12" s="1"/>
  <c r="G45" i="15"/>
  <c r="I45" i="15" s="1"/>
  <c r="K45" i="15" s="1"/>
  <c r="M45" i="15" s="1"/>
  <c r="B46" i="6" s="1"/>
  <c r="H46" i="6" s="1"/>
  <c r="E45" i="12" s="1"/>
  <c r="H54" i="15"/>
  <c r="J54" i="15" s="1"/>
  <c r="L54" i="15" s="1"/>
  <c r="N54" i="15" s="1"/>
  <c r="C55" i="6" s="1"/>
  <c r="I55" i="6" s="1"/>
  <c r="F54" i="12" s="1"/>
  <c r="G53" i="15"/>
  <c r="I53" i="15" s="1"/>
  <c r="K53" i="15" s="1"/>
  <c r="M53" i="15" s="1"/>
  <c r="B54" i="6" s="1"/>
  <c r="H54" i="6" s="1"/>
  <c r="E53" i="12" s="1"/>
  <c r="G65" i="15"/>
  <c r="I65" i="15" s="1"/>
  <c r="K65" i="15" s="1"/>
  <c r="M65" i="15" s="1"/>
  <c r="B66" i="6" s="1"/>
  <c r="H66" i="6" s="1"/>
  <c r="E65" i="12" s="1"/>
  <c r="H41" i="15"/>
  <c r="J41" i="15" s="1"/>
  <c r="L41" i="15" s="1"/>
  <c r="N41" i="15" s="1"/>
  <c r="C42" i="6" s="1"/>
  <c r="I42" i="6" s="1"/>
  <c r="F41" i="12" s="1"/>
  <c r="G49" i="15"/>
  <c r="I49" i="15" s="1"/>
  <c r="K49" i="15" s="1"/>
  <c r="M49" i="15" s="1"/>
  <c r="B50" i="6" s="1"/>
  <c r="H50" i="6" s="1"/>
  <c r="E49" i="12" s="1"/>
  <c r="E11" i="15"/>
  <c r="P72" i="2"/>
  <c r="E93" i="2"/>
  <c r="H93" i="2" s="1"/>
  <c r="J93" i="2" s="1"/>
  <c r="L93" i="2" s="1"/>
  <c r="O93" i="2" s="1"/>
  <c r="D94" i="1" s="1"/>
  <c r="J94" i="1" s="1"/>
  <c r="D93" i="12" s="1"/>
  <c r="H60" i="15"/>
  <c r="J60" i="15" s="1"/>
  <c r="L60" i="15" s="1"/>
  <c r="O60" i="15" s="1"/>
  <c r="D61" i="6" s="1"/>
  <c r="J61" i="6" s="1"/>
  <c r="G60" i="12" s="1"/>
  <c r="N61" i="15"/>
  <c r="C62" i="6" s="1"/>
  <c r="I62" i="6" s="1"/>
  <c r="F61" i="12" s="1"/>
  <c r="G40" i="15"/>
  <c r="I40" i="15" s="1"/>
  <c r="K40" i="15" s="1"/>
  <c r="M40" i="15" s="1"/>
  <c r="B41" i="6" s="1"/>
  <c r="H41" i="6" s="1"/>
  <c r="E40" i="12" s="1"/>
  <c r="H47" i="15"/>
  <c r="J47" i="15" s="1"/>
  <c r="L47" i="15" s="1"/>
  <c r="N47" i="15" s="1"/>
  <c r="C48" i="6" s="1"/>
  <c r="I48" i="6" s="1"/>
  <c r="F47" i="12" s="1"/>
  <c r="G68" i="15"/>
  <c r="I68" i="15" s="1"/>
  <c r="K68" i="15" s="1"/>
  <c r="M68" i="15" s="1"/>
  <c r="B69" i="6" s="1"/>
  <c r="H69" i="6" s="1"/>
  <c r="E68" i="12" s="1"/>
  <c r="E60" i="2"/>
  <c r="H60" i="2" s="1"/>
  <c r="J60" i="2" s="1"/>
  <c r="L60" i="2" s="1"/>
  <c r="E21" i="15"/>
  <c r="H21" i="15" s="1"/>
  <c r="J21" i="15" s="1"/>
  <c r="L21" i="15" s="1"/>
  <c r="B56" i="6"/>
  <c r="H56" i="6" s="1"/>
  <c r="E55" i="12" s="1"/>
  <c r="H44" i="15"/>
  <c r="J44" i="15" s="1"/>
  <c r="L44" i="15" s="1"/>
  <c r="O44" i="15" s="1"/>
  <c r="D45" i="6" s="1"/>
  <c r="J45" i="6" s="1"/>
  <c r="G44" i="12" s="1"/>
  <c r="B55" i="6"/>
  <c r="H55" i="6" s="1"/>
  <c r="E54" i="12" s="1"/>
  <c r="G39" i="15"/>
  <c r="I39" i="15" s="1"/>
  <c r="K39" i="15" s="1"/>
  <c r="M39" i="15" s="1"/>
  <c r="B40" i="6" s="1"/>
  <c r="H40" i="6" s="1"/>
  <c r="E39" i="12" s="1"/>
  <c r="E14" i="15"/>
  <c r="G14" i="15" s="1"/>
  <c r="I14" i="15" s="1"/>
  <c r="K14" i="15" s="1"/>
  <c r="M14" i="15" s="1"/>
  <c r="E24" i="15"/>
  <c r="E22" i="15"/>
  <c r="H22" i="15" s="1"/>
  <c r="J22" i="15" s="1"/>
  <c r="L22" i="15" s="1"/>
  <c r="E12" i="15"/>
  <c r="G12" i="15" s="1"/>
  <c r="I12" i="15" s="1"/>
  <c r="K12" i="15" s="1"/>
  <c r="M12" i="15" s="1"/>
  <c r="E16" i="15"/>
  <c r="H16" i="15" s="1"/>
  <c r="J16" i="15" s="1"/>
  <c r="L16" i="15" s="1"/>
  <c r="E23" i="15"/>
  <c r="H23" i="15" s="1"/>
  <c r="J23" i="15" s="1"/>
  <c r="L23" i="15" s="1"/>
  <c r="E10" i="15"/>
  <c r="G10" i="15" s="1"/>
  <c r="I10" i="15" s="1"/>
  <c r="K10" i="15" s="1"/>
  <c r="M10" i="15" s="1"/>
  <c r="E30" i="15"/>
  <c r="G30" i="15" s="1"/>
  <c r="I30" i="15" s="1"/>
  <c r="K30" i="15" s="1"/>
  <c r="M30" i="15" s="1"/>
  <c r="B31" i="6" s="1"/>
  <c r="H31" i="6" s="1"/>
  <c r="E30" i="12" s="1"/>
  <c r="H48" i="15"/>
  <c r="J48" i="15" s="1"/>
  <c r="L48" i="15" s="1"/>
  <c r="O48" i="15" s="1"/>
  <c r="D49" i="6" s="1"/>
  <c r="J49" i="6" s="1"/>
  <c r="G48" i="12" s="1"/>
  <c r="N37" i="15"/>
  <c r="C38" i="6" s="1"/>
  <c r="I38" i="6" s="1"/>
  <c r="F37" i="12" s="1"/>
  <c r="N64" i="15"/>
  <c r="C65" i="6" s="1"/>
  <c r="I65" i="6" s="1"/>
  <c r="F64" i="12" s="1"/>
  <c r="G33" i="15"/>
  <c r="I33" i="15" s="1"/>
  <c r="K33" i="15" s="1"/>
  <c r="M33" i="15" s="1"/>
  <c r="B34" i="6" s="1"/>
  <c r="H34" i="6" s="1"/>
  <c r="E33" i="12" s="1"/>
  <c r="G51" i="15"/>
  <c r="I51" i="15" s="1"/>
  <c r="K51" i="15" s="1"/>
  <c r="M51" i="15" s="1"/>
  <c r="B52" i="6" s="1"/>
  <c r="H52" i="6" s="1"/>
  <c r="E51" i="12" s="1"/>
  <c r="H51" i="15"/>
  <c r="J51" i="15" s="1"/>
  <c r="L51" i="15" s="1"/>
  <c r="H67" i="15"/>
  <c r="J67" i="15" s="1"/>
  <c r="L67" i="15" s="1"/>
  <c r="O67" i="15" s="1"/>
  <c r="D68" i="6" s="1"/>
  <c r="J68" i="6" s="1"/>
  <c r="G67" i="12" s="1"/>
  <c r="G34" i="15"/>
  <c r="I34" i="15" s="1"/>
  <c r="K34" i="15" s="1"/>
  <c r="M34" i="15" s="1"/>
  <c r="B35" i="6" s="1"/>
  <c r="H35" i="6" s="1"/>
  <c r="E34" i="12" s="1"/>
  <c r="H34" i="15"/>
  <c r="J34" i="15" s="1"/>
  <c r="L34" i="15" s="1"/>
  <c r="G43" i="15"/>
  <c r="I43" i="15" s="1"/>
  <c r="K43" i="15" s="1"/>
  <c r="M43" i="15" s="1"/>
  <c r="B44" i="6" s="1"/>
  <c r="H44" i="6" s="1"/>
  <c r="E43" i="12" s="1"/>
  <c r="H43" i="15"/>
  <c r="J43" i="15" s="1"/>
  <c r="L43" i="15" s="1"/>
  <c r="H42" i="15"/>
  <c r="J42" i="15" s="1"/>
  <c r="L42" i="15" s="1"/>
  <c r="G42" i="15"/>
  <c r="I42" i="15" s="1"/>
  <c r="K42" i="15" s="1"/>
  <c r="M42" i="15" s="1"/>
  <c r="B43" i="6" s="1"/>
  <c r="H43" i="6" s="1"/>
  <c r="E42" i="12" s="1"/>
  <c r="G62" i="15"/>
  <c r="I62" i="15" s="1"/>
  <c r="K62" i="15" s="1"/>
  <c r="M62" i="15" s="1"/>
  <c r="B63" i="6" s="1"/>
  <c r="H63" i="6" s="1"/>
  <c r="E62" i="12" s="1"/>
  <c r="G46" i="15"/>
  <c r="I46" i="15" s="1"/>
  <c r="K46" i="15" s="1"/>
  <c r="M46" i="15" s="1"/>
  <c r="B47" i="6" s="1"/>
  <c r="H47" i="6" s="1"/>
  <c r="E46" i="12" s="1"/>
  <c r="G69" i="15"/>
  <c r="I69" i="15" s="1"/>
  <c r="K69" i="15" s="1"/>
  <c r="M69" i="15" s="1"/>
  <c r="B70" i="6" s="1"/>
  <c r="H70" i="6" s="1"/>
  <c r="E69" i="12" s="1"/>
  <c r="E66" i="15"/>
  <c r="G57" i="15"/>
  <c r="I57" i="15" s="1"/>
  <c r="K57" i="15" s="1"/>
  <c r="M57" i="15" s="1"/>
  <c r="B58" i="6" s="1"/>
  <c r="H58" i="6" s="1"/>
  <c r="E57" i="12" s="1"/>
  <c r="H57" i="15"/>
  <c r="J57" i="15" s="1"/>
  <c r="L57" i="15" s="1"/>
  <c r="H35" i="15"/>
  <c r="J35" i="15" s="1"/>
  <c r="L35" i="15" s="1"/>
  <c r="G35" i="15"/>
  <c r="I35" i="15" s="1"/>
  <c r="K35" i="15" s="1"/>
  <c r="M35" i="15" s="1"/>
  <c r="B36" i="6" s="1"/>
  <c r="H36" i="6" s="1"/>
  <c r="E35" i="12" s="1"/>
  <c r="H56" i="15"/>
  <c r="J56" i="15" s="1"/>
  <c r="L56" i="15" s="1"/>
  <c r="G56" i="15"/>
  <c r="I56" i="15" s="1"/>
  <c r="K56" i="15" s="1"/>
  <c r="M56" i="15" s="1"/>
  <c r="B57" i="6" s="1"/>
  <c r="H57" i="6" s="1"/>
  <c r="E56" i="12" s="1"/>
  <c r="G52" i="15"/>
  <c r="I52" i="15" s="1"/>
  <c r="K52" i="15" s="1"/>
  <c r="M52" i="15" s="1"/>
  <c r="B53" i="6" s="1"/>
  <c r="H53" i="6" s="1"/>
  <c r="E52" i="12" s="1"/>
  <c r="G38" i="15"/>
  <c r="I38" i="15" s="1"/>
  <c r="K38" i="15" s="1"/>
  <c r="M38" i="15" s="1"/>
  <c r="B39" i="6" s="1"/>
  <c r="H39" i="6" s="1"/>
  <c r="E38" i="12" s="1"/>
  <c r="E58" i="15"/>
  <c r="O40" i="15"/>
  <c r="D41" i="6" s="1"/>
  <c r="J41" i="6" s="1"/>
  <c r="G40" i="12" s="1"/>
  <c r="O49" i="15"/>
  <c r="D50" i="6" s="1"/>
  <c r="J50" i="6" s="1"/>
  <c r="G49" i="12" s="1"/>
  <c r="O65" i="15"/>
  <c r="D66" i="6" s="1"/>
  <c r="J66" i="6" s="1"/>
  <c r="G65" i="12" s="1"/>
  <c r="N36" i="15"/>
  <c r="C37" i="6" s="1"/>
  <c r="I37" i="6" s="1"/>
  <c r="F36" i="12" s="1"/>
  <c r="O36" i="15"/>
  <c r="D37" i="6" s="1"/>
  <c r="J37" i="6" s="1"/>
  <c r="G36" i="12" s="1"/>
  <c r="O69" i="15"/>
  <c r="D70" i="6" s="1"/>
  <c r="J70" i="6" s="1"/>
  <c r="G69" i="12" s="1"/>
  <c r="O50" i="15"/>
  <c r="D51" i="6" s="1"/>
  <c r="J51" i="6" s="1"/>
  <c r="G50" i="12" s="1"/>
  <c r="N50" i="15"/>
  <c r="C51" i="6" s="1"/>
  <c r="I51" i="6" s="1"/>
  <c r="F50" i="12" s="1"/>
  <c r="O52" i="15"/>
  <c r="D53" i="6" s="1"/>
  <c r="J53" i="6" s="1"/>
  <c r="G52" i="12" s="1"/>
  <c r="O59" i="15"/>
  <c r="D60" i="6" s="1"/>
  <c r="J60" i="6" s="1"/>
  <c r="G59" i="12" s="1"/>
  <c r="P23" i="2"/>
  <c r="E23" i="2"/>
  <c r="E31" i="15"/>
  <c r="H31" i="15" s="1"/>
  <c r="J31" i="15" s="1"/>
  <c r="L31" i="15" s="1"/>
  <c r="E29" i="15"/>
  <c r="H29" i="15" s="1"/>
  <c r="J29" i="15" s="1"/>
  <c r="L29" i="15" s="1"/>
  <c r="E17" i="15"/>
  <c r="G17" i="15" s="1"/>
  <c r="I17" i="15" s="1"/>
  <c r="K17" i="15" s="1"/>
  <c r="M17" i="15" s="1"/>
  <c r="E19" i="15"/>
  <c r="G19" i="15" s="1"/>
  <c r="I19" i="15" s="1"/>
  <c r="K19" i="15" s="1"/>
  <c r="M19" i="15" s="1"/>
  <c r="E13" i="15"/>
  <c r="G13" i="15" s="1"/>
  <c r="I13" i="15" s="1"/>
  <c r="K13" i="15" s="1"/>
  <c r="M13" i="15" s="1"/>
  <c r="E27" i="15"/>
  <c r="E25" i="15"/>
  <c r="H25" i="15" s="1"/>
  <c r="J25" i="15" s="1"/>
  <c r="L25" i="15" s="1"/>
  <c r="E26" i="15"/>
  <c r="H26" i="15" s="1"/>
  <c r="J26" i="15" s="1"/>
  <c r="L26" i="15" s="1"/>
  <c r="E14" i="2"/>
  <c r="H14" i="2" s="1"/>
  <c r="J14" i="2" s="1"/>
  <c r="L14" i="2" s="1"/>
  <c r="E15" i="15"/>
  <c r="H15" i="15" s="1"/>
  <c r="J15" i="15" s="1"/>
  <c r="L15" i="15" s="1"/>
  <c r="E20" i="15"/>
  <c r="H20" i="15" s="1"/>
  <c r="J20" i="15" s="1"/>
  <c r="L20" i="15" s="1"/>
  <c r="E28" i="15"/>
  <c r="H28" i="15" s="1"/>
  <c r="J28" i="15" s="1"/>
  <c r="L28" i="15" s="1"/>
  <c r="H18" i="15"/>
  <c r="J18" i="15" s="1"/>
  <c r="L18" i="15" s="1"/>
  <c r="G18" i="15"/>
  <c r="I18" i="15" s="1"/>
  <c r="K18" i="15" s="1"/>
  <c r="M18" i="15" s="1"/>
  <c r="H5" i="15"/>
  <c r="J5" i="15" s="1"/>
  <c r="L5" i="15" s="1"/>
  <c r="G5" i="15"/>
  <c r="I5" i="15" s="1"/>
  <c r="K5" i="15" s="1"/>
  <c r="M5" i="15" s="1"/>
  <c r="G11" i="15"/>
  <c r="I11" i="15" s="1"/>
  <c r="K11" i="15" s="1"/>
  <c r="M11" i="15" s="1"/>
  <c r="H11" i="15"/>
  <c r="J11" i="15" s="1"/>
  <c r="L11" i="15" s="1"/>
  <c r="C9" i="2"/>
  <c r="C9" i="15"/>
  <c r="E9" i="15" s="1"/>
  <c r="H14" i="15"/>
  <c r="J14" i="15" s="1"/>
  <c r="L14" i="15" s="1"/>
  <c r="H6" i="15"/>
  <c r="J6" i="15" s="1"/>
  <c r="L6" i="15" s="1"/>
  <c r="G6" i="15"/>
  <c r="I6" i="15" s="1"/>
  <c r="K6" i="15" s="1"/>
  <c r="M6" i="15" s="1"/>
  <c r="E6" i="2"/>
  <c r="G3" i="15"/>
  <c r="I3" i="15" s="1"/>
  <c r="K3" i="15" s="1"/>
  <c r="M3" i="15" s="1"/>
  <c r="H3" i="15"/>
  <c r="J3" i="15" s="1"/>
  <c r="L3" i="15" s="1"/>
  <c r="H4" i="15"/>
  <c r="J4" i="15" s="1"/>
  <c r="L4" i="15" s="1"/>
  <c r="G4" i="15"/>
  <c r="I4" i="15" s="1"/>
  <c r="K4" i="15" s="1"/>
  <c r="M4" i="15" s="1"/>
  <c r="H7" i="15"/>
  <c r="J7" i="15" s="1"/>
  <c r="L7" i="15" s="1"/>
  <c r="G7" i="15"/>
  <c r="I7" i="15" s="1"/>
  <c r="K7" i="15" s="1"/>
  <c r="M7" i="15" s="1"/>
  <c r="H8" i="15"/>
  <c r="J8" i="15" s="1"/>
  <c r="L8" i="15" s="1"/>
  <c r="G8" i="15"/>
  <c r="I8" i="15" s="1"/>
  <c r="K8" i="15" s="1"/>
  <c r="M8" i="15" s="1"/>
  <c r="H24" i="15"/>
  <c r="J24" i="15" s="1"/>
  <c r="L24" i="15" s="1"/>
  <c r="G24" i="15"/>
  <c r="I24" i="15" s="1"/>
  <c r="K24" i="15" s="1"/>
  <c r="M24" i="15" s="1"/>
  <c r="B25" i="6" s="1"/>
  <c r="H25" i="6" s="1"/>
  <c r="E24" i="12" s="1"/>
  <c r="E104" i="15"/>
  <c r="H104" i="15" s="1"/>
  <c r="J104" i="15" s="1"/>
  <c r="L104" i="15" s="1"/>
  <c r="H90" i="15"/>
  <c r="J90" i="15" s="1"/>
  <c r="L90" i="15" s="1"/>
  <c r="G90" i="15"/>
  <c r="I90" i="15" s="1"/>
  <c r="K90" i="15" s="1"/>
  <c r="M90" i="15" s="1"/>
  <c r="B91" i="6" s="1"/>
  <c r="H91" i="6" s="1"/>
  <c r="E90" i="12" s="1"/>
  <c r="H86" i="15"/>
  <c r="J86" i="15" s="1"/>
  <c r="L86" i="15" s="1"/>
  <c r="G86" i="15"/>
  <c r="I86" i="15" s="1"/>
  <c r="K86" i="15" s="1"/>
  <c r="M86" i="15" s="1"/>
  <c r="B87" i="6" s="1"/>
  <c r="H87" i="6" s="1"/>
  <c r="E86" i="12" s="1"/>
  <c r="H75" i="15"/>
  <c r="J75" i="15" s="1"/>
  <c r="L75" i="15" s="1"/>
  <c r="G75" i="15"/>
  <c r="I75" i="15" s="1"/>
  <c r="K75" i="15" s="1"/>
  <c r="M75" i="15" s="1"/>
  <c r="B76" i="6" s="1"/>
  <c r="H76" i="6" s="1"/>
  <c r="E75" i="12" s="1"/>
  <c r="H83" i="15"/>
  <c r="J83" i="15" s="1"/>
  <c r="L83" i="15" s="1"/>
  <c r="G83" i="15"/>
  <c r="I83" i="15" s="1"/>
  <c r="K83" i="15" s="1"/>
  <c r="M83" i="15" s="1"/>
  <c r="B84" i="6" s="1"/>
  <c r="H84" i="6" s="1"/>
  <c r="E83" i="12" s="1"/>
  <c r="H91" i="15"/>
  <c r="J91" i="15" s="1"/>
  <c r="L91" i="15" s="1"/>
  <c r="G91" i="15"/>
  <c r="I91" i="15" s="1"/>
  <c r="K91" i="15" s="1"/>
  <c r="M91" i="15" s="1"/>
  <c r="B92" i="6" s="1"/>
  <c r="H92" i="6" s="1"/>
  <c r="E91" i="12" s="1"/>
  <c r="H101" i="15"/>
  <c r="J101" i="15" s="1"/>
  <c r="L101" i="15" s="1"/>
  <c r="G101" i="15"/>
  <c r="I101" i="15" s="1"/>
  <c r="K101" i="15" s="1"/>
  <c r="M101" i="15" s="1"/>
  <c r="B102" i="6" s="1"/>
  <c r="H102" i="6" s="1"/>
  <c r="E101" i="12" s="1"/>
  <c r="G80" i="15"/>
  <c r="I80" i="15" s="1"/>
  <c r="K80" i="15" s="1"/>
  <c r="M80" i="15" s="1"/>
  <c r="B81" i="6" s="1"/>
  <c r="H81" i="6" s="1"/>
  <c r="E80" i="12" s="1"/>
  <c r="H80" i="15"/>
  <c r="J80" i="15" s="1"/>
  <c r="L80" i="15" s="1"/>
  <c r="H103" i="15"/>
  <c r="J103" i="15" s="1"/>
  <c r="L103" i="15" s="1"/>
  <c r="G103" i="15"/>
  <c r="I103" i="15" s="1"/>
  <c r="K103" i="15" s="1"/>
  <c r="M103" i="15" s="1"/>
  <c r="B104" i="6" s="1"/>
  <c r="H104" i="6" s="1"/>
  <c r="E103" i="12" s="1"/>
  <c r="H84" i="15"/>
  <c r="J84" i="15" s="1"/>
  <c r="L84" i="15" s="1"/>
  <c r="G84" i="15"/>
  <c r="I84" i="15" s="1"/>
  <c r="K84" i="15" s="1"/>
  <c r="M84" i="15" s="1"/>
  <c r="B85" i="6" s="1"/>
  <c r="H85" i="6" s="1"/>
  <c r="E84" i="12" s="1"/>
  <c r="H88" i="15"/>
  <c r="J88" i="15" s="1"/>
  <c r="L88" i="15" s="1"/>
  <c r="G88" i="15"/>
  <c r="I88" i="15" s="1"/>
  <c r="K88" i="15" s="1"/>
  <c r="M88" i="15" s="1"/>
  <c r="B89" i="6" s="1"/>
  <c r="H89" i="6" s="1"/>
  <c r="E88" i="12" s="1"/>
  <c r="H102" i="15"/>
  <c r="J102" i="15" s="1"/>
  <c r="L102" i="15" s="1"/>
  <c r="G102" i="15"/>
  <c r="I102" i="15" s="1"/>
  <c r="K102" i="15" s="1"/>
  <c r="M102" i="15" s="1"/>
  <c r="B103" i="6" s="1"/>
  <c r="H103" i="6" s="1"/>
  <c r="E102" i="12" s="1"/>
  <c r="P85" i="15"/>
  <c r="E85" i="15"/>
  <c r="H76" i="15"/>
  <c r="J76" i="15" s="1"/>
  <c r="L76" i="15" s="1"/>
  <c r="G76" i="15"/>
  <c r="I76" i="15" s="1"/>
  <c r="K76" i="15" s="1"/>
  <c r="M76" i="15" s="1"/>
  <c r="B77" i="6" s="1"/>
  <c r="H77" i="6" s="1"/>
  <c r="E76" i="12" s="1"/>
  <c r="G94" i="15"/>
  <c r="I94" i="15" s="1"/>
  <c r="K94" i="15" s="1"/>
  <c r="M94" i="15" s="1"/>
  <c r="B95" i="6" s="1"/>
  <c r="H95" i="6" s="1"/>
  <c r="E94" i="12" s="1"/>
  <c r="H99" i="15"/>
  <c r="J99" i="15" s="1"/>
  <c r="L99" i="15" s="1"/>
  <c r="G99" i="15"/>
  <c r="I99" i="15" s="1"/>
  <c r="K99" i="15" s="1"/>
  <c r="M99" i="15" s="1"/>
  <c r="B100" i="6" s="1"/>
  <c r="H100" i="6" s="1"/>
  <c r="E99" i="12" s="1"/>
  <c r="H95" i="15"/>
  <c r="J95" i="15" s="1"/>
  <c r="L95" i="15" s="1"/>
  <c r="G95" i="15"/>
  <c r="I95" i="15" s="1"/>
  <c r="K95" i="15" s="1"/>
  <c r="M95" i="15" s="1"/>
  <c r="B96" i="6" s="1"/>
  <c r="H96" i="6" s="1"/>
  <c r="E95" i="12" s="1"/>
  <c r="G96" i="15"/>
  <c r="I96" i="15" s="1"/>
  <c r="K96" i="15" s="1"/>
  <c r="M96" i="15" s="1"/>
  <c r="B97" i="6" s="1"/>
  <c r="H97" i="6" s="1"/>
  <c r="E96" i="12" s="1"/>
  <c r="H96" i="15"/>
  <c r="J96" i="15" s="1"/>
  <c r="L96" i="15" s="1"/>
  <c r="G77" i="15"/>
  <c r="I77" i="15" s="1"/>
  <c r="K77" i="15" s="1"/>
  <c r="M77" i="15" s="1"/>
  <c r="B78" i="6" s="1"/>
  <c r="H78" i="6" s="1"/>
  <c r="E77" i="12" s="1"/>
  <c r="H77" i="15"/>
  <c r="J77" i="15" s="1"/>
  <c r="L77" i="15" s="1"/>
  <c r="H97" i="15"/>
  <c r="J97" i="15" s="1"/>
  <c r="L97" i="15" s="1"/>
  <c r="G97" i="15"/>
  <c r="I97" i="15" s="1"/>
  <c r="K97" i="15" s="1"/>
  <c r="M97" i="15" s="1"/>
  <c r="B98" i="6" s="1"/>
  <c r="H98" i="6" s="1"/>
  <c r="E97" i="12" s="1"/>
  <c r="H70" i="15"/>
  <c r="J70" i="15" s="1"/>
  <c r="L70" i="15" s="1"/>
  <c r="G70" i="15"/>
  <c r="I70" i="15" s="1"/>
  <c r="K70" i="15" s="1"/>
  <c r="M70" i="15" s="1"/>
  <c r="B71" i="6" s="1"/>
  <c r="H71" i="6" s="1"/>
  <c r="E70" i="12" s="1"/>
  <c r="H71" i="15"/>
  <c r="J71" i="15" s="1"/>
  <c r="L71" i="15" s="1"/>
  <c r="G71" i="15"/>
  <c r="I71" i="15" s="1"/>
  <c r="K71" i="15" s="1"/>
  <c r="M71" i="15" s="1"/>
  <c r="B72" i="6" s="1"/>
  <c r="H72" i="6" s="1"/>
  <c r="E71" i="12" s="1"/>
  <c r="H79" i="15"/>
  <c r="J79" i="15" s="1"/>
  <c r="L79" i="15" s="1"/>
  <c r="G79" i="15"/>
  <c r="I79" i="15" s="1"/>
  <c r="K79" i="15" s="1"/>
  <c r="M79" i="15" s="1"/>
  <c r="B80" i="6" s="1"/>
  <c r="H80" i="6" s="1"/>
  <c r="E79" i="12" s="1"/>
  <c r="G72" i="15"/>
  <c r="I72" i="15" s="1"/>
  <c r="K72" i="15" s="1"/>
  <c r="M72" i="15" s="1"/>
  <c r="B73" i="6" s="1"/>
  <c r="H73" i="6" s="1"/>
  <c r="E72" i="12" s="1"/>
  <c r="H72" i="15"/>
  <c r="J72" i="15" s="1"/>
  <c r="L72" i="15" s="1"/>
  <c r="H98" i="15"/>
  <c r="J98" i="15" s="1"/>
  <c r="L98" i="15" s="1"/>
  <c r="G98" i="15"/>
  <c r="I98" i="15" s="1"/>
  <c r="K98" i="15" s="1"/>
  <c r="M98" i="15" s="1"/>
  <c r="B99" i="6" s="1"/>
  <c r="H99" i="6" s="1"/>
  <c r="E98" i="12" s="1"/>
  <c r="H89" i="15"/>
  <c r="J89" i="15" s="1"/>
  <c r="L89" i="15" s="1"/>
  <c r="G89" i="15"/>
  <c r="I89" i="15" s="1"/>
  <c r="K89" i="15" s="1"/>
  <c r="M89" i="15" s="1"/>
  <c r="B90" i="6" s="1"/>
  <c r="H90" i="6" s="1"/>
  <c r="E89" i="12" s="1"/>
  <c r="H82" i="15"/>
  <c r="J82" i="15" s="1"/>
  <c r="L82" i="15" s="1"/>
  <c r="G82" i="15"/>
  <c r="I82" i="15" s="1"/>
  <c r="K82" i="15" s="1"/>
  <c r="M82" i="15" s="1"/>
  <c r="B83" i="6" s="1"/>
  <c r="H83" i="6" s="1"/>
  <c r="E82" i="12" s="1"/>
  <c r="H92" i="15"/>
  <c r="J92" i="15" s="1"/>
  <c r="L92" i="15" s="1"/>
  <c r="G92" i="15"/>
  <c r="I92" i="15" s="1"/>
  <c r="K92" i="15" s="1"/>
  <c r="M92" i="15" s="1"/>
  <c r="B93" i="6" s="1"/>
  <c r="H93" i="6" s="1"/>
  <c r="E92" i="12" s="1"/>
  <c r="H87" i="15"/>
  <c r="J87" i="15" s="1"/>
  <c r="L87" i="15" s="1"/>
  <c r="G87" i="15"/>
  <c r="I87" i="15" s="1"/>
  <c r="K87" i="15" s="1"/>
  <c r="M87" i="15" s="1"/>
  <c r="B88" i="6" s="1"/>
  <c r="H88" i="6" s="1"/>
  <c r="E87" i="12" s="1"/>
  <c r="H73" i="15"/>
  <c r="J73" i="15" s="1"/>
  <c r="L73" i="15" s="1"/>
  <c r="G73" i="15"/>
  <c r="I73" i="15" s="1"/>
  <c r="K73" i="15" s="1"/>
  <c r="M73" i="15" s="1"/>
  <c r="B74" i="6" s="1"/>
  <c r="H74" i="6" s="1"/>
  <c r="E73" i="12" s="1"/>
  <c r="H93" i="15"/>
  <c r="J93" i="15" s="1"/>
  <c r="L93" i="15" s="1"/>
  <c r="G93" i="15"/>
  <c r="I93" i="15" s="1"/>
  <c r="K93" i="15" s="1"/>
  <c r="M93" i="15" s="1"/>
  <c r="B94" i="6" s="1"/>
  <c r="H94" i="6" s="1"/>
  <c r="E93" i="12" s="1"/>
  <c r="H78" i="15"/>
  <c r="J78" i="15" s="1"/>
  <c r="L78" i="15" s="1"/>
  <c r="G78" i="15"/>
  <c r="I78" i="15" s="1"/>
  <c r="K78" i="15" s="1"/>
  <c r="M78" i="15" s="1"/>
  <c r="B79" i="6" s="1"/>
  <c r="H79" i="6" s="1"/>
  <c r="E78" i="12" s="1"/>
  <c r="G81" i="15"/>
  <c r="I81" i="15" s="1"/>
  <c r="K81" i="15" s="1"/>
  <c r="M81" i="15" s="1"/>
  <c r="B82" i="6" s="1"/>
  <c r="H82" i="6" s="1"/>
  <c r="E81" i="12" s="1"/>
  <c r="H81" i="15"/>
  <c r="J81" i="15" s="1"/>
  <c r="L81" i="15" s="1"/>
  <c r="P74" i="15"/>
  <c r="E74" i="15"/>
  <c r="G100" i="15"/>
  <c r="I100" i="15" s="1"/>
  <c r="K100" i="15" s="1"/>
  <c r="M100" i="15" s="1"/>
  <c r="B101" i="6" s="1"/>
  <c r="H101" i="6" s="1"/>
  <c r="E100" i="12" s="1"/>
  <c r="H100" i="15"/>
  <c r="J100" i="15" s="1"/>
  <c r="L100" i="15" s="1"/>
  <c r="E96" i="2"/>
  <c r="G96" i="2" s="1"/>
  <c r="I96" i="2" s="1"/>
  <c r="K96" i="2" s="1"/>
  <c r="M96" i="2" s="1"/>
  <c r="B97" i="1" s="1"/>
  <c r="H97" i="1" s="1"/>
  <c r="B96" i="12" s="1"/>
  <c r="E100" i="2"/>
  <c r="H100" i="2" s="1"/>
  <c r="J100" i="2" s="1"/>
  <c r="L100" i="2" s="1"/>
  <c r="O100" i="2" s="1"/>
  <c r="D101" i="1" s="1"/>
  <c r="J101" i="1" s="1"/>
  <c r="D100" i="12" s="1"/>
  <c r="E70" i="2"/>
  <c r="H70" i="2" s="1"/>
  <c r="J70" i="2" s="1"/>
  <c r="L70" i="2" s="1"/>
  <c r="E101" i="2"/>
  <c r="H101" i="2" s="1"/>
  <c r="J101" i="2" s="1"/>
  <c r="L101" i="2" s="1"/>
  <c r="O101" i="2" s="1"/>
  <c r="D102" i="1" s="1"/>
  <c r="J102" i="1" s="1"/>
  <c r="D101" i="12" s="1"/>
  <c r="E80" i="2"/>
  <c r="H80" i="2" s="1"/>
  <c r="J80" i="2" s="1"/>
  <c r="L80" i="2" s="1"/>
  <c r="O80" i="2" s="1"/>
  <c r="D81" i="1" s="1"/>
  <c r="J81" i="1" s="1"/>
  <c r="D80" i="12" s="1"/>
  <c r="E103" i="2"/>
  <c r="H103" i="2" s="1"/>
  <c r="J103" i="2" s="1"/>
  <c r="L103" i="2" s="1"/>
  <c r="O103" i="2" s="1"/>
  <c r="D104" i="1" s="1"/>
  <c r="J104" i="1" s="1"/>
  <c r="D103" i="12" s="1"/>
  <c r="O94" i="15"/>
  <c r="D95" i="6" s="1"/>
  <c r="J95" i="6" s="1"/>
  <c r="G94" i="12" s="1"/>
  <c r="O55" i="15"/>
  <c r="N55" i="15"/>
  <c r="O62" i="15"/>
  <c r="D63" i="6" s="1"/>
  <c r="J63" i="6" s="1"/>
  <c r="G62" i="12" s="1"/>
  <c r="E98" i="2"/>
  <c r="G98" i="2" s="1"/>
  <c r="I98" i="2" s="1"/>
  <c r="K98" i="2" s="1"/>
  <c r="M98" i="2" s="1"/>
  <c r="B99" i="1" s="1"/>
  <c r="H99" i="1" s="1"/>
  <c r="B98" i="12" s="1"/>
  <c r="P83" i="2"/>
  <c r="E63" i="2"/>
  <c r="G63" i="2" s="1"/>
  <c r="I63" i="2" s="1"/>
  <c r="K63" i="2" s="1"/>
  <c r="M63" i="2" s="1"/>
  <c r="B64" i="1" s="1"/>
  <c r="H64" i="1" s="1"/>
  <c r="B63" i="12" s="1"/>
  <c r="H63" i="12" s="1"/>
  <c r="E79" i="2"/>
  <c r="G79" i="2" s="1"/>
  <c r="I79" i="2" s="1"/>
  <c r="K79" i="2" s="1"/>
  <c r="M79" i="2" s="1"/>
  <c r="B80" i="1" s="1"/>
  <c r="H80" i="1" s="1"/>
  <c r="B79" i="12" s="1"/>
  <c r="P99" i="2"/>
  <c r="E66" i="2"/>
  <c r="H66" i="2" s="1"/>
  <c r="J66" i="2" s="1"/>
  <c r="L66" i="2" s="1"/>
  <c r="E10" i="2"/>
  <c r="H10" i="2" s="1"/>
  <c r="J10" i="2" s="1"/>
  <c r="L10" i="2" s="1"/>
  <c r="P6" i="2"/>
  <c r="E87" i="2"/>
  <c r="H87" i="2" s="1"/>
  <c r="J87" i="2" s="1"/>
  <c r="L87" i="2" s="1"/>
  <c r="O87" i="2" s="1"/>
  <c r="D88" i="1" s="1"/>
  <c r="J88" i="1" s="1"/>
  <c r="D87" i="12" s="1"/>
  <c r="E74" i="2"/>
  <c r="G74" i="2" s="1"/>
  <c r="I74" i="2" s="1"/>
  <c r="K74" i="2" s="1"/>
  <c r="M74" i="2" s="1"/>
  <c r="B75" i="1" s="1"/>
  <c r="H75" i="1" s="1"/>
  <c r="B74" i="12" s="1"/>
  <c r="E64" i="2"/>
  <c r="H64" i="2" s="1"/>
  <c r="J64" i="2" s="1"/>
  <c r="L64" i="2" s="1"/>
  <c r="E69" i="2"/>
  <c r="H69" i="2" s="1"/>
  <c r="J69" i="2" s="1"/>
  <c r="L69" i="2" s="1"/>
  <c r="E89" i="2"/>
  <c r="E94" i="2"/>
  <c r="E47" i="2"/>
  <c r="H47" i="2" s="1"/>
  <c r="J47" i="2" s="1"/>
  <c r="L47" i="2" s="1"/>
  <c r="E37" i="2"/>
  <c r="H37" i="2" s="1"/>
  <c r="J37" i="2" s="1"/>
  <c r="L37" i="2" s="1"/>
  <c r="E33" i="2"/>
  <c r="H33" i="2" s="1"/>
  <c r="J33" i="2" s="1"/>
  <c r="L33" i="2" s="1"/>
  <c r="E92" i="2"/>
  <c r="E90" i="2"/>
  <c r="H90" i="2" s="1"/>
  <c r="J90" i="2" s="1"/>
  <c r="L90" i="2" s="1"/>
  <c r="O90" i="2" s="1"/>
  <c r="D91" i="1" s="1"/>
  <c r="J91" i="1" s="1"/>
  <c r="D90" i="12" s="1"/>
  <c r="E28" i="2"/>
  <c r="H28" i="2" s="1"/>
  <c r="J28" i="2" s="1"/>
  <c r="L28" i="2" s="1"/>
  <c r="E84" i="2"/>
  <c r="E61" i="2"/>
  <c r="H61" i="2" s="1"/>
  <c r="J61" i="2" s="1"/>
  <c r="L61" i="2" s="1"/>
  <c r="E58" i="2"/>
  <c r="G58" i="2" s="1"/>
  <c r="I58" i="2" s="1"/>
  <c r="K58" i="2" s="1"/>
  <c r="M58" i="2" s="1"/>
  <c r="B59" i="1" s="1"/>
  <c r="H59" i="1" s="1"/>
  <c r="B58" i="12" s="1"/>
  <c r="E19" i="2"/>
  <c r="H19" i="2" s="1"/>
  <c r="J19" i="2" s="1"/>
  <c r="L19" i="2" s="1"/>
  <c r="E26" i="2"/>
  <c r="H26" i="2" s="1"/>
  <c r="J26" i="2" s="1"/>
  <c r="L26" i="2" s="1"/>
  <c r="E97" i="2"/>
  <c r="E65" i="2"/>
  <c r="G65" i="2" s="1"/>
  <c r="I65" i="2" s="1"/>
  <c r="K65" i="2" s="1"/>
  <c r="M65" i="2" s="1"/>
  <c r="B66" i="1" s="1"/>
  <c r="H66" i="1" s="1"/>
  <c r="B65" i="12" s="1"/>
  <c r="E34" i="2"/>
  <c r="H34" i="2" s="1"/>
  <c r="J34" i="2" s="1"/>
  <c r="L34" i="2" s="1"/>
  <c r="E76" i="2"/>
  <c r="G76" i="2" s="1"/>
  <c r="I76" i="2" s="1"/>
  <c r="K76" i="2" s="1"/>
  <c r="M76" i="2" s="1"/>
  <c r="B77" i="1" s="1"/>
  <c r="H77" i="1" s="1"/>
  <c r="B76" i="12" s="1"/>
  <c r="E82" i="2"/>
  <c r="E49" i="2"/>
  <c r="H49" i="2" s="1"/>
  <c r="J49" i="2" s="1"/>
  <c r="L49" i="2" s="1"/>
  <c r="E46" i="2"/>
  <c r="H46" i="2" s="1"/>
  <c r="J46" i="2" s="1"/>
  <c r="L46" i="2" s="1"/>
  <c r="E36" i="2"/>
  <c r="H36" i="2" s="1"/>
  <c r="J36" i="2" s="1"/>
  <c r="L36" i="2" s="1"/>
  <c r="E15" i="2"/>
  <c r="H15" i="2" s="1"/>
  <c r="J15" i="2" s="1"/>
  <c r="L15" i="2" s="1"/>
  <c r="E21" i="2"/>
  <c r="H21" i="2" s="1"/>
  <c r="J21" i="2" s="1"/>
  <c r="L21" i="2" s="1"/>
  <c r="E86" i="2"/>
  <c r="E56" i="2"/>
  <c r="H56" i="2" s="1"/>
  <c r="J56" i="2" s="1"/>
  <c r="L56" i="2" s="1"/>
  <c r="E39" i="2"/>
  <c r="G39" i="2" s="1"/>
  <c r="I39" i="2" s="1"/>
  <c r="K39" i="2" s="1"/>
  <c r="M39" i="2" s="1"/>
  <c r="B40" i="1" s="1"/>
  <c r="H40" i="1" s="1"/>
  <c r="B39" i="12" s="1"/>
  <c r="E78" i="2"/>
  <c r="G83" i="2"/>
  <c r="I83" i="2" s="1"/>
  <c r="K83" i="2" s="1"/>
  <c r="M83" i="2" s="1"/>
  <c r="B84" i="1" s="1"/>
  <c r="H84" i="1" s="1"/>
  <c r="B83" i="12" s="1"/>
  <c r="E73" i="2"/>
  <c r="H73" i="2" s="1"/>
  <c r="J73" i="2" s="1"/>
  <c r="L73" i="2" s="1"/>
  <c r="O73" i="2" s="1"/>
  <c r="D74" i="1" s="1"/>
  <c r="J74" i="1" s="1"/>
  <c r="D73" i="12" s="1"/>
  <c r="E102" i="2"/>
  <c r="H102" i="2" s="1"/>
  <c r="J102" i="2" s="1"/>
  <c r="L102" i="2" s="1"/>
  <c r="O102" i="2" s="1"/>
  <c r="D103" i="1" s="1"/>
  <c r="J103" i="1" s="1"/>
  <c r="D102" i="12" s="1"/>
  <c r="E52" i="2"/>
  <c r="G52" i="2" s="1"/>
  <c r="I52" i="2" s="1"/>
  <c r="K52" i="2" s="1"/>
  <c r="M52" i="2" s="1"/>
  <c r="B53" i="1" s="1"/>
  <c r="H53" i="1" s="1"/>
  <c r="B52" i="12" s="1"/>
  <c r="E43" i="2"/>
  <c r="H43" i="2" s="1"/>
  <c r="J43" i="2" s="1"/>
  <c r="L43" i="2" s="1"/>
  <c r="P71" i="2"/>
  <c r="E85" i="2"/>
  <c r="G85" i="2" s="1"/>
  <c r="I85" i="2" s="1"/>
  <c r="K85" i="2" s="1"/>
  <c r="M85" i="2" s="1"/>
  <c r="B86" i="1" s="1"/>
  <c r="H86" i="1" s="1"/>
  <c r="B85" i="12" s="1"/>
  <c r="E81" i="2"/>
  <c r="E54" i="2"/>
  <c r="H54" i="2" s="1"/>
  <c r="J54" i="2" s="1"/>
  <c r="L54" i="2" s="1"/>
  <c r="P104" i="2"/>
  <c r="H99" i="2"/>
  <c r="J99" i="2" s="1"/>
  <c r="L99" i="2" s="1"/>
  <c r="O99" i="2" s="1"/>
  <c r="D100" i="1" s="1"/>
  <c r="J100" i="1" s="1"/>
  <c r="D99" i="12" s="1"/>
  <c r="G99" i="2"/>
  <c r="I99" i="2" s="1"/>
  <c r="K99" i="2" s="1"/>
  <c r="M99" i="2" s="1"/>
  <c r="B100" i="1" s="1"/>
  <c r="H100" i="1" s="1"/>
  <c r="B99" i="12" s="1"/>
  <c r="H77" i="2"/>
  <c r="J77" i="2" s="1"/>
  <c r="L77" i="2" s="1"/>
  <c r="O77" i="2" s="1"/>
  <c r="D78" i="1" s="1"/>
  <c r="J78" i="1" s="1"/>
  <c r="D77" i="12" s="1"/>
  <c r="G77" i="2"/>
  <c r="I77" i="2" s="1"/>
  <c r="K77" i="2" s="1"/>
  <c r="M77" i="2" s="1"/>
  <c r="B78" i="1" s="1"/>
  <c r="H78" i="1" s="1"/>
  <c r="B77" i="12" s="1"/>
  <c r="H59" i="2"/>
  <c r="J59" i="2" s="1"/>
  <c r="L59" i="2" s="1"/>
  <c r="G59" i="2"/>
  <c r="I59" i="2" s="1"/>
  <c r="K59" i="2" s="1"/>
  <c r="M59" i="2" s="1"/>
  <c r="B60" i="1" s="1"/>
  <c r="H60" i="1" s="1"/>
  <c r="B59" i="12" s="1"/>
  <c r="E44" i="2"/>
  <c r="E35" i="2"/>
  <c r="E25" i="2"/>
  <c r="P25" i="2"/>
  <c r="E29" i="2"/>
  <c r="P12" i="2"/>
  <c r="E12" i="2"/>
  <c r="E48" i="2"/>
  <c r="P8" i="2"/>
  <c r="E8" i="2"/>
  <c r="E13" i="2"/>
  <c r="P18" i="2"/>
  <c r="E18" i="2"/>
  <c r="E24" i="2"/>
  <c r="H6" i="2"/>
  <c r="J6" i="2" s="1"/>
  <c r="L6" i="2" s="1"/>
  <c r="G6" i="2"/>
  <c r="I6" i="2" s="1"/>
  <c r="K6" i="2" s="1"/>
  <c r="M6" i="2" s="1"/>
  <c r="B7" i="1" s="1"/>
  <c r="H7" i="1" s="1"/>
  <c r="B6" i="12" s="1"/>
  <c r="H6" i="12" s="1"/>
  <c r="P77" i="2"/>
  <c r="G100" i="2"/>
  <c r="I100" i="2" s="1"/>
  <c r="K100" i="2" s="1"/>
  <c r="M100" i="2" s="1"/>
  <c r="B101" i="1" s="1"/>
  <c r="H101" i="1" s="1"/>
  <c r="B100" i="12" s="1"/>
  <c r="G75" i="2"/>
  <c r="I75" i="2" s="1"/>
  <c r="K75" i="2" s="1"/>
  <c r="M75" i="2" s="1"/>
  <c r="B76" i="1" s="1"/>
  <c r="H76" i="1" s="1"/>
  <c r="B75" i="12" s="1"/>
  <c r="E62" i="2"/>
  <c r="E42" i="2"/>
  <c r="E55" i="2"/>
  <c r="E31" i="2"/>
  <c r="E20" i="2"/>
  <c r="E32" i="2"/>
  <c r="E17" i="2"/>
  <c r="E22" i="2"/>
  <c r="E3" i="2"/>
  <c r="P4" i="2"/>
  <c r="E4" i="2"/>
  <c r="E95" i="2"/>
  <c r="E91" i="2"/>
  <c r="P91" i="2"/>
  <c r="E88" i="2"/>
  <c r="E68" i="2"/>
  <c r="E57" i="2"/>
  <c r="E53" i="2"/>
  <c r="E50" i="2"/>
  <c r="E30" i="2"/>
  <c r="E41" i="2"/>
  <c r="E7" i="2"/>
  <c r="E67" i="2"/>
  <c r="E40" i="2"/>
  <c r="E51" i="2"/>
  <c r="E45" i="2"/>
  <c r="E38" i="2"/>
  <c r="E9" i="2"/>
  <c r="E27" i="2"/>
  <c r="P16" i="2"/>
  <c r="E16" i="2"/>
  <c r="E5" i="2"/>
  <c r="E11" i="2"/>
  <c r="H104" i="2"/>
  <c r="J104" i="2" s="1"/>
  <c r="L104" i="2" s="1"/>
  <c r="G104" i="2"/>
  <c r="I104" i="2" s="1"/>
  <c r="K104" i="2" s="1"/>
  <c r="M104" i="2" s="1"/>
  <c r="B105" i="1" s="1"/>
  <c r="O83" i="2"/>
  <c r="D84" i="1" s="1"/>
  <c r="J84" i="1" s="1"/>
  <c r="D83" i="12" s="1"/>
  <c r="H72" i="2"/>
  <c r="J72" i="2" s="1"/>
  <c r="L72" i="2" s="1"/>
  <c r="G72" i="2"/>
  <c r="I72" i="2" s="1"/>
  <c r="K72" i="2" s="1"/>
  <c r="M72" i="2" s="1"/>
  <c r="B73" i="1" s="1"/>
  <c r="H73" i="1" s="1"/>
  <c r="B72" i="12" s="1"/>
  <c r="H71" i="2"/>
  <c r="J71" i="2" s="1"/>
  <c r="L71" i="2" s="1"/>
  <c r="G71" i="2"/>
  <c r="I71" i="2" s="1"/>
  <c r="K71" i="2" s="1"/>
  <c r="M71" i="2" s="1"/>
  <c r="B72" i="1" s="1"/>
  <c r="H72" i="1" s="1"/>
  <c r="B71" i="12" s="1"/>
  <c r="O75" i="2"/>
  <c r="D76" i="1" s="1"/>
  <c r="J76" i="1" s="1"/>
  <c r="D75" i="12" s="1"/>
  <c r="N48" i="15" l="1"/>
  <c r="C49" i="6" s="1"/>
  <c r="I49" i="6" s="1"/>
  <c r="F48" i="12" s="1"/>
  <c r="N63" i="15"/>
  <c r="C64" i="6" s="1"/>
  <c r="I64" i="6" s="1"/>
  <c r="F63" i="12" s="1"/>
  <c r="H59" i="12"/>
  <c r="N45" i="15"/>
  <c r="C46" i="6" s="1"/>
  <c r="I46" i="6" s="1"/>
  <c r="F45" i="12" s="1"/>
  <c r="N59" i="15"/>
  <c r="C60" i="6" s="1"/>
  <c r="I60" i="6" s="1"/>
  <c r="F59" i="12" s="1"/>
  <c r="H63" i="2"/>
  <c r="J63" i="2" s="1"/>
  <c r="L63" i="2" s="1"/>
  <c r="G93" i="2"/>
  <c r="I93" i="2" s="1"/>
  <c r="K93" i="2" s="1"/>
  <c r="M93" i="2" s="1"/>
  <c r="B94" i="1" s="1"/>
  <c r="H94" i="1" s="1"/>
  <c r="B93" i="12" s="1"/>
  <c r="G87" i="2"/>
  <c r="I87" i="2" s="1"/>
  <c r="K87" i="2" s="1"/>
  <c r="M87" i="2" s="1"/>
  <c r="B88" i="1" s="1"/>
  <c r="H88" i="1" s="1"/>
  <c r="B87" i="12" s="1"/>
  <c r="H98" i="2"/>
  <c r="J98" i="2" s="1"/>
  <c r="L98" i="2" s="1"/>
  <c r="O98" i="2" s="1"/>
  <c r="D99" i="1" s="1"/>
  <c r="J99" i="1" s="1"/>
  <c r="D98" i="12" s="1"/>
  <c r="G28" i="15"/>
  <c r="I28" i="15" s="1"/>
  <c r="K28" i="15" s="1"/>
  <c r="M28" i="15" s="1"/>
  <c r="B29" i="6" s="1"/>
  <c r="H29" i="6" s="1"/>
  <c r="E28" i="12" s="1"/>
  <c r="G28" i="2"/>
  <c r="I28" i="2" s="1"/>
  <c r="K28" i="2" s="1"/>
  <c r="M28" i="2" s="1"/>
  <c r="B29" i="1" s="1"/>
  <c r="H29" i="1" s="1"/>
  <c r="B28" i="12" s="1"/>
  <c r="H74" i="2"/>
  <c r="J74" i="2" s="1"/>
  <c r="L74" i="2" s="1"/>
  <c r="N74" i="2" s="1"/>
  <c r="C75" i="1" s="1"/>
  <c r="I75" i="1" s="1"/>
  <c r="C74" i="12" s="1"/>
  <c r="H19" i="15"/>
  <c r="J19" i="15" s="1"/>
  <c r="L19" i="15" s="1"/>
  <c r="N19" i="15" s="1"/>
  <c r="H39" i="12"/>
  <c r="N39" i="15"/>
  <c r="C40" i="6" s="1"/>
  <c r="I40" i="6" s="1"/>
  <c r="F39" i="12" s="1"/>
  <c r="N65" i="15"/>
  <c r="C66" i="6" s="1"/>
  <c r="I66" i="6" s="1"/>
  <c r="F65" i="12" s="1"/>
  <c r="O41" i="15"/>
  <c r="D42" i="6" s="1"/>
  <c r="J42" i="6" s="1"/>
  <c r="G41" i="12" s="1"/>
  <c r="H65" i="12"/>
  <c r="N49" i="15"/>
  <c r="C50" i="6" s="1"/>
  <c r="I50" i="6" s="1"/>
  <c r="F49" i="12" s="1"/>
  <c r="N53" i="15"/>
  <c r="C54" i="6" s="1"/>
  <c r="I54" i="6" s="1"/>
  <c r="F53" i="12" s="1"/>
  <c r="N60" i="15"/>
  <c r="C61" i="6" s="1"/>
  <c r="I61" i="6" s="1"/>
  <c r="F60" i="12" s="1"/>
  <c r="O54" i="15"/>
  <c r="D55" i="6" s="1"/>
  <c r="J55" i="6" s="1"/>
  <c r="G54" i="12" s="1"/>
  <c r="N68" i="15"/>
  <c r="C69" i="6" s="1"/>
  <c r="I69" i="6" s="1"/>
  <c r="F68" i="12" s="1"/>
  <c r="H52" i="12"/>
  <c r="N67" i="15"/>
  <c r="C68" i="6" s="1"/>
  <c r="I68" i="6" s="1"/>
  <c r="F67" i="12" s="1"/>
  <c r="N40" i="15"/>
  <c r="C41" i="6" s="1"/>
  <c r="I41" i="6" s="1"/>
  <c r="F40" i="12" s="1"/>
  <c r="G21" i="15"/>
  <c r="I21" i="15" s="1"/>
  <c r="K21" i="15" s="1"/>
  <c r="M21" i="15" s="1"/>
  <c r="G22" i="15"/>
  <c r="I22" i="15" s="1"/>
  <c r="K22" i="15" s="1"/>
  <c r="M22" i="15" s="1"/>
  <c r="G25" i="15"/>
  <c r="I25" i="15" s="1"/>
  <c r="K25" i="15" s="1"/>
  <c r="M25" i="15" s="1"/>
  <c r="B26" i="6" s="1"/>
  <c r="H26" i="6" s="1"/>
  <c r="E25" i="12" s="1"/>
  <c r="G54" i="2"/>
  <c r="I54" i="2" s="1"/>
  <c r="K54" i="2" s="1"/>
  <c r="M54" i="2" s="1"/>
  <c r="B55" i="1" s="1"/>
  <c r="H55" i="1" s="1"/>
  <c r="B54" i="12" s="1"/>
  <c r="G60" i="2"/>
  <c r="I60" i="2" s="1"/>
  <c r="K60" i="2" s="1"/>
  <c r="M60" i="2" s="1"/>
  <c r="B61" i="1" s="1"/>
  <c r="H61" i="1" s="1"/>
  <c r="B60" i="12" s="1"/>
  <c r="H60" i="12" s="1"/>
  <c r="G23" i="15"/>
  <c r="I23" i="15" s="1"/>
  <c r="K23" i="15" s="1"/>
  <c r="M23" i="15" s="1"/>
  <c r="B24" i="6" s="1"/>
  <c r="H24" i="6" s="1"/>
  <c r="E23" i="12" s="1"/>
  <c r="G20" i="15"/>
  <c r="I20" i="15" s="1"/>
  <c r="K20" i="15" s="1"/>
  <c r="M20" i="15" s="1"/>
  <c r="O47" i="15"/>
  <c r="D48" i="6" s="1"/>
  <c r="J48" i="6" s="1"/>
  <c r="G47" i="12" s="1"/>
  <c r="H99" i="12"/>
  <c r="G31" i="15"/>
  <c r="I31" i="15" s="1"/>
  <c r="K31" i="15" s="1"/>
  <c r="M31" i="15" s="1"/>
  <c r="B32" i="6" s="1"/>
  <c r="H32" i="6" s="1"/>
  <c r="E31" i="12" s="1"/>
  <c r="H58" i="2"/>
  <c r="J58" i="2" s="1"/>
  <c r="L58" i="2" s="1"/>
  <c r="N58" i="2" s="1"/>
  <c r="C59" i="1" s="1"/>
  <c r="I59" i="1" s="1"/>
  <c r="C58" i="12" s="1"/>
  <c r="G70" i="2"/>
  <c r="I70" i="2" s="1"/>
  <c r="K70" i="2" s="1"/>
  <c r="M70" i="2" s="1"/>
  <c r="B71" i="1" s="1"/>
  <c r="H71" i="1" s="1"/>
  <c r="B70" i="12" s="1"/>
  <c r="H72" i="12"/>
  <c r="G16" i="15"/>
  <c r="I16" i="15" s="1"/>
  <c r="K16" i="15" s="1"/>
  <c r="M16" i="15" s="1"/>
  <c r="H13" i="15"/>
  <c r="J13" i="15" s="1"/>
  <c r="L13" i="15" s="1"/>
  <c r="O13" i="15" s="1"/>
  <c r="N44" i="15"/>
  <c r="C45" i="6" s="1"/>
  <c r="I45" i="6" s="1"/>
  <c r="F44" i="12" s="1"/>
  <c r="H54" i="12"/>
  <c r="H100" i="12"/>
  <c r="H77" i="12"/>
  <c r="C56" i="6"/>
  <c r="I56" i="6" s="1"/>
  <c r="F55" i="12" s="1"/>
  <c r="H76" i="12"/>
  <c r="D56" i="6"/>
  <c r="J56" i="6" s="1"/>
  <c r="G55" i="12" s="1"/>
  <c r="N94" i="15"/>
  <c r="C95" i="6" s="1"/>
  <c r="I95" i="6" s="1"/>
  <c r="F94" i="12" s="1"/>
  <c r="N33" i="15"/>
  <c r="C34" i="6" s="1"/>
  <c r="I34" i="6" s="1"/>
  <c r="F33" i="12" s="1"/>
  <c r="H79" i="12"/>
  <c r="G15" i="15"/>
  <c r="I15" i="15" s="1"/>
  <c r="K15" i="15" s="1"/>
  <c r="M15" i="15" s="1"/>
  <c r="H10" i="15"/>
  <c r="J10" i="15" s="1"/>
  <c r="L10" i="15" s="1"/>
  <c r="N10" i="15" s="1"/>
  <c r="G14" i="2"/>
  <c r="I14" i="2" s="1"/>
  <c r="K14" i="2" s="1"/>
  <c r="M14" i="2" s="1"/>
  <c r="B15" i="1" s="1"/>
  <c r="H15" i="1" s="1"/>
  <c r="B14" i="12" s="1"/>
  <c r="H14" i="12" s="1"/>
  <c r="G26" i="2"/>
  <c r="I26" i="2" s="1"/>
  <c r="K26" i="2" s="1"/>
  <c r="M26" i="2" s="1"/>
  <c r="B27" i="1" s="1"/>
  <c r="H27" i="1" s="1"/>
  <c r="B26" i="12" s="1"/>
  <c r="G26" i="15"/>
  <c r="I26" i="15" s="1"/>
  <c r="K26" i="15" s="1"/>
  <c r="M26" i="15" s="1"/>
  <c r="B27" i="6" s="1"/>
  <c r="H27" i="6" s="1"/>
  <c r="E26" i="12" s="1"/>
  <c r="H52" i="2"/>
  <c r="J52" i="2" s="1"/>
  <c r="L52" i="2" s="1"/>
  <c r="N52" i="2" s="1"/>
  <c r="C53" i="1" s="1"/>
  <c r="I53" i="1" s="1"/>
  <c r="C52" i="12" s="1"/>
  <c r="G47" i="2"/>
  <c r="I47" i="2" s="1"/>
  <c r="K47" i="2" s="1"/>
  <c r="M47" i="2" s="1"/>
  <c r="B48" i="1" s="1"/>
  <c r="H48" i="1" s="1"/>
  <c r="B47" i="12" s="1"/>
  <c r="H47" i="12" s="1"/>
  <c r="G29" i="15"/>
  <c r="I29" i="15" s="1"/>
  <c r="K29" i="15" s="1"/>
  <c r="M29" i="15" s="1"/>
  <c r="B30" i="6" s="1"/>
  <c r="H30" i="6" s="1"/>
  <c r="E29" i="12" s="1"/>
  <c r="G101" i="2"/>
  <c r="I101" i="2" s="1"/>
  <c r="K101" i="2" s="1"/>
  <c r="M101" i="2" s="1"/>
  <c r="B102" i="1" s="1"/>
  <c r="H102" i="1" s="1"/>
  <c r="B101" i="12" s="1"/>
  <c r="H76" i="2"/>
  <c r="J76" i="2" s="1"/>
  <c r="L76" i="2" s="1"/>
  <c r="N76" i="2" s="1"/>
  <c r="C77" i="1" s="1"/>
  <c r="I77" i="1" s="1"/>
  <c r="C76" i="12" s="1"/>
  <c r="G56" i="2"/>
  <c r="I56" i="2" s="1"/>
  <c r="K56" i="2" s="1"/>
  <c r="M56" i="2" s="1"/>
  <c r="B57" i="1" s="1"/>
  <c r="H57" i="1" s="1"/>
  <c r="B56" i="12" s="1"/>
  <c r="H56" i="12" s="1"/>
  <c r="G36" i="2"/>
  <c r="I36" i="2" s="1"/>
  <c r="K36" i="2" s="1"/>
  <c r="M36" i="2" s="1"/>
  <c r="B37" i="1" s="1"/>
  <c r="H37" i="1" s="1"/>
  <c r="B36" i="12" s="1"/>
  <c r="H36" i="12" s="1"/>
  <c r="G64" i="2"/>
  <c r="I64" i="2" s="1"/>
  <c r="K64" i="2" s="1"/>
  <c r="M64" i="2" s="1"/>
  <c r="B65" i="1" s="1"/>
  <c r="H65" i="1" s="1"/>
  <c r="B64" i="12" s="1"/>
  <c r="H64" i="12" s="1"/>
  <c r="G80" i="2"/>
  <c r="I80" i="2" s="1"/>
  <c r="K80" i="2" s="1"/>
  <c r="M80" i="2" s="1"/>
  <c r="B81" i="1" s="1"/>
  <c r="H81" i="1" s="1"/>
  <c r="B80" i="12" s="1"/>
  <c r="H12" i="15"/>
  <c r="J12" i="15" s="1"/>
  <c r="L12" i="15" s="1"/>
  <c r="N12" i="15" s="1"/>
  <c r="H30" i="15"/>
  <c r="J30" i="15" s="1"/>
  <c r="L30" i="15" s="1"/>
  <c r="N30" i="15" s="1"/>
  <c r="C31" i="6" s="1"/>
  <c r="I31" i="6" s="1"/>
  <c r="F30" i="12" s="1"/>
  <c r="H96" i="2"/>
  <c r="J96" i="2" s="1"/>
  <c r="L96" i="2" s="1"/>
  <c r="G104" i="15"/>
  <c r="I104" i="15" s="1"/>
  <c r="K104" i="15" s="1"/>
  <c r="M104" i="15" s="1"/>
  <c r="B105" i="6" s="1"/>
  <c r="H105" i="6" s="1"/>
  <c r="E104" i="12" s="1"/>
  <c r="H96" i="12"/>
  <c r="N62" i="15"/>
  <c r="C63" i="6" s="1"/>
  <c r="I63" i="6" s="1"/>
  <c r="F62" i="12" s="1"/>
  <c r="H71" i="12"/>
  <c r="N46" i="15"/>
  <c r="C47" i="6" s="1"/>
  <c r="I47" i="6" s="1"/>
  <c r="F46" i="12" s="1"/>
  <c r="N69" i="15"/>
  <c r="C70" i="6" s="1"/>
  <c r="I70" i="6" s="1"/>
  <c r="F69" i="12" s="1"/>
  <c r="O35" i="15"/>
  <c r="D36" i="6" s="1"/>
  <c r="J36" i="6" s="1"/>
  <c r="G35" i="12" s="1"/>
  <c r="N35" i="15"/>
  <c r="C36" i="6" s="1"/>
  <c r="I36" i="6" s="1"/>
  <c r="F35" i="12" s="1"/>
  <c r="N57" i="15"/>
  <c r="C58" i="6" s="1"/>
  <c r="I58" i="6" s="1"/>
  <c r="F57" i="12" s="1"/>
  <c r="O57" i="15"/>
  <c r="D58" i="6" s="1"/>
  <c r="J58" i="6" s="1"/>
  <c r="G57" i="12" s="1"/>
  <c r="O51" i="15"/>
  <c r="D52" i="6" s="1"/>
  <c r="J52" i="6" s="1"/>
  <c r="G51" i="12" s="1"/>
  <c r="N51" i="15"/>
  <c r="C52" i="6" s="1"/>
  <c r="I52" i="6" s="1"/>
  <c r="F51" i="12" s="1"/>
  <c r="O56" i="15"/>
  <c r="D57" i="6" s="1"/>
  <c r="J57" i="6" s="1"/>
  <c r="G56" i="12" s="1"/>
  <c r="N56" i="15"/>
  <c r="C57" i="6" s="1"/>
  <c r="I57" i="6" s="1"/>
  <c r="F56" i="12" s="1"/>
  <c r="G58" i="15"/>
  <c r="I58" i="15" s="1"/>
  <c r="K58" i="15" s="1"/>
  <c r="M58" i="15" s="1"/>
  <c r="B59" i="6" s="1"/>
  <c r="H59" i="6" s="1"/>
  <c r="E58" i="12" s="1"/>
  <c r="H58" i="12" s="1"/>
  <c r="H58" i="15"/>
  <c r="J58" i="15" s="1"/>
  <c r="L58" i="15" s="1"/>
  <c r="O42" i="15"/>
  <c r="D43" i="6" s="1"/>
  <c r="J43" i="6" s="1"/>
  <c r="G42" i="12" s="1"/>
  <c r="N42" i="15"/>
  <c r="C43" i="6" s="1"/>
  <c r="I43" i="6" s="1"/>
  <c r="F42" i="12" s="1"/>
  <c r="N34" i="15"/>
  <c r="C35" i="6" s="1"/>
  <c r="I35" i="6" s="1"/>
  <c r="F34" i="12" s="1"/>
  <c r="O34" i="15"/>
  <c r="D35" i="6" s="1"/>
  <c r="J35" i="6" s="1"/>
  <c r="G34" i="12" s="1"/>
  <c r="N52" i="15"/>
  <c r="C53" i="6" s="1"/>
  <c r="I53" i="6" s="1"/>
  <c r="F52" i="12" s="1"/>
  <c r="H66" i="15"/>
  <c r="J66" i="15" s="1"/>
  <c r="L66" i="15" s="1"/>
  <c r="G66" i="15"/>
  <c r="I66" i="15" s="1"/>
  <c r="K66" i="15" s="1"/>
  <c r="M66" i="15" s="1"/>
  <c r="B67" i="6" s="1"/>
  <c r="H67" i="6" s="1"/>
  <c r="E66" i="12" s="1"/>
  <c r="N43" i="15"/>
  <c r="C44" i="6" s="1"/>
  <c r="I44" i="6" s="1"/>
  <c r="F43" i="12" s="1"/>
  <c r="O43" i="15"/>
  <c r="D44" i="6" s="1"/>
  <c r="J44" i="6" s="1"/>
  <c r="G43" i="12" s="1"/>
  <c r="N38" i="15"/>
  <c r="C39" i="6" s="1"/>
  <c r="I39" i="6" s="1"/>
  <c r="F38" i="12" s="1"/>
  <c r="G27" i="15"/>
  <c r="I27" i="15" s="1"/>
  <c r="K27" i="15" s="1"/>
  <c r="M27" i="15" s="1"/>
  <c r="B28" i="6" s="1"/>
  <c r="H28" i="6" s="1"/>
  <c r="E27" i="12" s="1"/>
  <c r="H27" i="15"/>
  <c r="J27" i="15" s="1"/>
  <c r="L27" i="15" s="1"/>
  <c r="H17" i="15"/>
  <c r="J17" i="15" s="1"/>
  <c r="L17" i="15" s="1"/>
  <c r="G37" i="2"/>
  <c r="I37" i="2" s="1"/>
  <c r="K37" i="2" s="1"/>
  <c r="M37" i="2" s="1"/>
  <c r="B38" i="1" s="1"/>
  <c r="H38" i="1" s="1"/>
  <c r="B37" i="12" s="1"/>
  <c r="H37" i="12" s="1"/>
  <c r="G19" i="2"/>
  <c r="I19" i="2" s="1"/>
  <c r="K19" i="2" s="1"/>
  <c r="M19" i="2" s="1"/>
  <c r="B20" i="1" s="1"/>
  <c r="H20" i="1" s="1"/>
  <c r="B19" i="12" s="1"/>
  <c r="H19" i="12" s="1"/>
  <c r="H23" i="2"/>
  <c r="J23" i="2" s="1"/>
  <c r="L23" i="2" s="1"/>
  <c r="G23" i="2"/>
  <c r="I23" i="2" s="1"/>
  <c r="K23" i="2" s="1"/>
  <c r="M23" i="2" s="1"/>
  <c r="B24" i="1" s="1"/>
  <c r="H24" i="1" s="1"/>
  <c r="B23" i="12" s="1"/>
  <c r="G69" i="2"/>
  <c r="I69" i="2" s="1"/>
  <c r="K69" i="2" s="1"/>
  <c r="M69" i="2" s="1"/>
  <c r="B70" i="1" s="1"/>
  <c r="H70" i="1" s="1"/>
  <c r="B69" i="12" s="1"/>
  <c r="H69" i="12" s="1"/>
  <c r="N5" i="15"/>
  <c r="O5" i="15"/>
  <c r="O23" i="15"/>
  <c r="D24" i="6" s="1"/>
  <c r="J24" i="6" s="1"/>
  <c r="G23" i="12" s="1"/>
  <c r="O15" i="15"/>
  <c r="G9" i="15"/>
  <c r="I9" i="15" s="1"/>
  <c r="K9" i="15" s="1"/>
  <c r="M9" i="15" s="1"/>
  <c r="H9" i="15"/>
  <c r="J9" i="15" s="1"/>
  <c r="L9" i="15" s="1"/>
  <c r="O20" i="15"/>
  <c r="O25" i="15"/>
  <c r="D26" i="6" s="1"/>
  <c r="J26" i="6" s="1"/>
  <c r="G25" i="12" s="1"/>
  <c r="O31" i="15"/>
  <c r="D32" i="6" s="1"/>
  <c r="J32" i="6" s="1"/>
  <c r="G31" i="12" s="1"/>
  <c r="O14" i="15"/>
  <c r="N14" i="15"/>
  <c r="O21" i="15"/>
  <c r="O16" i="15"/>
  <c r="O4" i="15"/>
  <c r="N4" i="15"/>
  <c r="O22" i="15"/>
  <c r="O26" i="15"/>
  <c r="D27" i="6" s="1"/>
  <c r="J27" i="6" s="1"/>
  <c r="G26" i="12" s="1"/>
  <c r="G61" i="2"/>
  <c r="I61" i="2" s="1"/>
  <c r="K61" i="2" s="1"/>
  <c r="M61" i="2" s="1"/>
  <c r="B62" i="1" s="1"/>
  <c r="H62" i="1" s="1"/>
  <c r="B61" i="12" s="1"/>
  <c r="H61" i="12" s="1"/>
  <c r="N3" i="15"/>
  <c r="O3" i="15"/>
  <c r="O29" i="15"/>
  <c r="D30" i="6" s="1"/>
  <c r="J30" i="6" s="1"/>
  <c r="G29" i="12" s="1"/>
  <c r="G10" i="2"/>
  <c r="I10" i="2" s="1"/>
  <c r="K10" i="2" s="1"/>
  <c r="M10" i="2" s="1"/>
  <c r="B11" i="1" s="1"/>
  <c r="H11" i="1" s="1"/>
  <c r="B10" i="12" s="1"/>
  <c r="H10" i="12" s="1"/>
  <c r="O24" i="15"/>
  <c r="D25" i="6" s="1"/>
  <c r="J25" i="6" s="1"/>
  <c r="G24" i="12" s="1"/>
  <c r="N24" i="15"/>
  <c r="C25" i="6" s="1"/>
  <c r="I25" i="6" s="1"/>
  <c r="F24" i="12" s="1"/>
  <c r="O6" i="15"/>
  <c r="N6" i="15"/>
  <c r="O18" i="15"/>
  <c r="N18" i="15"/>
  <c r="O8" i="15"/>
  <c r="N8" i="15"/>
  <c r="O7" i="15"/>
  <c r="N7" i="15"/>
  <c r="O28" i="15"/>
  <c r="D29" i="6" s="1"/>
  <c r="J29" i="6" s="1"/>
  <c r="G28" i="12" s="1"/>
  <c r="O11" i="15"/>
  <c r="N11" i="15"/>
  <c r="H75" i="12"/>
  <c r="O87" i="15"/>
  <c r="D88" i="6" s="1"/>
  <c r="J88" i="6" s="1"/>
  <c r="G87" i="12" s="1"/>
  <c r="N87" i="15"/>
  <c r="C88" i="6" s="1"/>
  <c r="I88" i="6" s="1"/>
  <c r="F87" i="12" s="1"/>
  <c r="O98" i="15"/>
  <c r="D99" i="6" s="1"/>
  <c r="J99" i="6" s="1"/>
  <c r="G98" i="12" s="1"/>
  <c r="N98" i="15"/>
  <c r="C99" i="6" s="1"/>
  <c r="I99" i="6" s="1"/>
  <c r="F98" i="12" s="1"/>
  <c r="O70" i="15"/>
  <c r="D71" i="6" s="1"/>
  <c r="J71" i="6" s="1"/>
  <c r="G70" i="12" s="1"/>
  <c r="N70" i="15"/>
  <c r="C71" i="6" s="1"/>
  <c r="I71" i="6" s="1"/>
  <c r="F70" i="12" s="1"/>
  <c r="O95" i="15"/>
  <c r="D96" i="6" s="1"/>
  <c r="J96" i="6" s="1"/>
  <c r="G95" i="12" s="1"/>
  <c r="N95" i="15"/>
  <c r="C96" i="6" s="1"/>
  <c r="I96" i="6" s="1"/>
  <c r="F95" i="12" s="1"/>
  <c r="N103" i="15"/>
  <c r="C104" i="6" s="1"/>
  <c r="I104" i="6" s="1"/>
  <c r="F103" i="12" s="1"/>
  <c r="O103" i="15"/>
  <c r="D104" i="6" s="1"/>
  <c r="J104" i="6" s="1"/>
  <c r="G103" i="12" s="1"/>
  <c r="N83" i="15"/>
  <c r="C84" i="6" s="1"/>
  <c r="I84" i="6" s="1"/>
  <c r="F83" i="12" s="1"/>
  <c r="O83" i="15"/>
  <c r="D84" i="6" s="1"/>
  <c r="J84" i="6" s="1"/>
  <c r="G83" i="12" s="1"/>
  <c r="J83" i="12" s="1"/>
  <c r="O72" i="15"/>
  <c r="D73" i="6" s="1"/>
  <c r="J73" i="6" s="1"/>
  <c r="G72" i="12" s="1"/>
  <c r="N72" i="15"/>
  <c r="C73" i="6" s="1"/>
  <c r="I73" i="6" s="1"/>
  <c r="F72" i="12" s="1"/>
  <c r="N80" i="15"/>
  <c r="C81" i="6" s="1"/>
  <c r="I81" i="6" s="1"/>
  <c r="F80" i="12" s="1"/>
  <c r="O80" i="15"/>
  <c r="D81" i="6" s="1"/>
  <c r="J81" i="6" s="1"/>
  <c r="G80" i="12" s="1"/>
  <c r="N78" i="15"/>
  <c r="C79" i="6" s="1"/>
  <c r="I79" i="6" s="1"/>
  <c r="F78" i="12" s="1"/>
  <c r="O78" i="15"/>
  <c r="D79" i="6" s="1"/>
  <c r="J79" i="6" s="1"/>
  <c r="G78" i="12" s="1"/>
  <c r="N92" i="15"/>
  <c r="C93" i="6" s="1"/>
  <c r="I93" i="6" s="1"/>
  <c r="F92" i="12" s="1"/>
  <c r="O92" i="15"/>
  <c r="D93" i="6" s="1"/>
  <c r="J93" i="6" s="1"/>
  <c r="G92" i="12" s="1"/>
  <c r="O97" i="15"/>
  <c r="D98" i="6" s="1"/>
  <c r="J98" i="6" s="1"/>
  <c r="G97" i="12" s="1"/>
  <c r="N97" i="15"/>
  <c r="C98" i="6" s="1"/>
  <c r="I98" i="6" s="1"/>
  <c r="F97" i="12" s="1"/>
  <c r="O102" i="15"/>
  <c r="D103" i="6" s="1"/>
  <c r="J103" i="6" s="1"/>
  <c r="G102" i="12" s="1"/>
  <c r="J102" i="12" s="1"/>
  <c r="N102" i="15"/>
  <c r="C103" i="6" s="1"/>
  <c r="I103" i="6" s="1"/>
  <c r="F102" i="12" s="1"/>
  <c r="O75" i="15"/>
  <c r="D76" i="6" s="1"/>
  <c r="J76" i="6" s="1"/>
  <c r="G75" i="12" s="1"/>
  <c r="J75" i="12" s="1"/>
  <c r="N75" i="15"/>
  <c r="C76" i="6" s="1"/>
  <c r="I76" i="6" s="1"/>
  <c r="F75" i="12" s="1"/>
  <c r="O100" i="15"/>
  <c r="D101" i="6" s="1"/>
  <c r="J101" i="6" s="1"/>
  <c r="G100" i="12" s="1"/>
  <c r="N100" i="15"/>
  <c r="C101" i="6" s="1"/>
  <c r="I101" i="6" s="1"/>
  <c r="F100" i="12" s="1"/>
  <c r="N77" i="15"/>
  <c r="C78" i="6" s="1"/>
  <c r="I78" i="6" s="1"/>
  <c r="F77" i="12" s="1"/>
  <c r="O77" i="15"/>
  <c r="D78" i="6" s="1"/>
  <c r="J78" i="6" s="1"/>
  <c r="G77" i="12" s="1"/>
  <c r="J77" i="12" s="1"/>
  <c r="O99" i="15"/>
  <c r="D100" i="6" s="1"/>
  <c r="J100" i="6" s="1"/>
  <c r="G99" i="12" s="1"/>
  <c r="J99" i="12" s="1"/>
  <c r="N99" i="15"/>
  <c r="C100" i="6" s="1"/>
  <c r="I100" i="6" s="1"/>
  <c r="F99" i="12" s="1"/>
  <c r="N81" i="15"/>
  <c r="C82" i="6" s="1"/>
  <c r="I82" i="6" s="1"/>
  <c r="F81" i="12" s="1"/>
  <c r="O81" i="15"/>
  <c r="D82" i="6" s="1"/>
  <c r="J82" i="6" s="1"/>
  <c r="G81" i="12" s="1"/>
  <c r="H83" i="12"/>
  <c r="O93" i="15"/>
  <c r="D94" i="6" s="1"/>
  <c r="J94" i="6" s="1"/>
  <c r="G93" i="12" s="1"/>
  <c r="N93" i="15"/>
  <c r="C94" i="6" s="1"/>
  <c r="I94" i="6" s="1"/>
  <c r="F93" i="12" s="1"/>
  <c r="O82" i="15"/>
  <c r="D83" i="6" s="1"/>
  <c r="J83" i="6" s="1"/>
  <c r="G82" i="12" s="1"/>
  <c r="N82" i="15"/>
  <c r="C83" i="6" s="1"/>
  <c r="I83" i="6" s="1"/>
  <c r="F82" i="12" s="1"/>
  <c r="O79" i="15"/>
  <c r="D80" i="6" s="1"/>
  <c r="J80" i="6" s="1"/>
  <c r="G79" i="12" s="1"/>
  <c r="N79" i="15"/>
  <c r="C80" i="6" s="1"/>
  <c r="I80" i="6" s="1"/>
  <c r="F79" i="12" s="1"/>
  <c r="O88" i="15"/>
  <c r="D89" i="6" s="1"/>
  <c r="J89" i="6" s="1"/>
  <c r="G88" i="12" s="1"/>
  <c r="N88" i="15"/>
  <c r="C89" i="6" s="1"/>
  <c r="I89" i="6" s="1"/>
  <c r="F88" i="12" s="1"/>
  <c r="O101" i="15"/>
  <c r="D102" i="6" s="1"/>
  <c r="J102" i="6" s="1"/>
  <c r="G101" i="12" s="1"/>
  <c r="J101" i="12" s="1"/>
  <c r="N101" i="15"/>
  <c r="C102" i="6" s="1"/>
  <c r="I102" i="6" s="1"/>
  <c r="F101" i="12" s="1"/>
  <c r="O86" i="15"/>
  <c r="D87" i="6" s="1"/>
  <c r="J87" i="6" s="1"/>
  <c r="G86" i="12" s="1"/>
  <c r="N86" i="15"/>
  <c r="C87" i="6" s="1"/>
  <c r="I87" i="6" s="1"/>
  <c r="F86" i="12" s="1"/>
  <c r="G85" i="15"/>
  <c r="I85" i="15" s="1"/>
  <c r="K85" i="15" s="1"/>
  <c r="M85" i="15" s="1"/>
  <c r="B86" i="6" s="1"/>
  <c r="H86" i="6" s="1"/>
  <c r="E85" i="12" s="1"/>
  <c r="H85" i="12" s="1"/>
  <c r="H85" i="15"/>
  <c r="J85" i="15" s="1"/>
  <c r="L85" i="15" s="1"/>
  <c r="H98" i="12"/>
  <c r="N96" i="15"/>
  <c r="C97" i="6" s="1"/>
  <c r="I97" i="6" s="1"/>
  <c r="F96" i="12" s="1"/>
  <c r="O96" i="15"/>
  <c r="D97" i="6" s="1"/>
  <c r="J97" i="6" s="1"/>
  <c r="G96" i="12" s="1"/>
  <c r="H74" i="15"/>
  <c r="J74" i="15" s="1"/>
  <c r="L74" i="15" s="1"/>
  <c r="G74" i="15"/>
  <c r="I74" i="15" s="1"/>
  <c r="K74" i="15" s="1"/>
  <c r="M74" i="15" s="1"/>
  <c r="B75" i="6" s="1"/>
  <c r="H75" i="6" s="1"/>
  <c r="E74" i="12" s="1"/>
  <c r="H74" i="12" s="1"/>
  <c r="N73" i="15"/>
  <c r="C74" i="6" s="1"/>
  <c r="I74" i="6" s="1"/>
  <c r="F73" i="12" s="1"/>
  <c r="O73" i="15"/>
  <c r="D74" i="6" s="1"/>
  <c r="J74" i="6" s="1"/>
  <c r="G73" i="12" s="1"/>
  <c r="J73" i="12" s="1"/>
  <c r="O89" i="15"/>
  <c r="D90" i="6" s="1"/>
  <c r="J90" i="6" s="1"/>
  <c r="G89" i="12" s="1"/>
  <c r="N89" i="15"/>
  <c r="C90" i="6" s="1"/>
  <c r="I90" i="6" s="1"/>
  <c r="F89" i="12" s="1"/>
  <c r="O71" i="15"/>
  <c r="D72" i="6" s="1"/>
  <c r="J72" i="6" s="1"/>
  <c r="G71" i="12" s="1"/>
  <c r="N71" i="15"/>
  <c r="C72" i="6" s="1"/>
  <c r="I72" i="6" s="1"/>
  <c r="F71" i="12" s="1"/>
  <c r="O76" i="15"/>
  <c r="D77" i="6" s="1"/>
  <c r="J77" i="6" s="1"/>
  <c r="G76" i="12" s="1"/>
  <c r="N76" i="15"/>
  <c r="C77" i="6" s="1"/>
  <c r="I77" i="6" s="1"/>
  <c r="F76" i="12" s="1"/>
  <c r="O84" i="15"/>
  <c r="D85" i="6" s="1"/>
  <c r="J85" i="6" s="1"/>
  <c r="G84" i="12" s="1"/>
  <c r="N84" i="15"/>
  <c r="C85" i="6" s="1"/>
  <c r="I85" i="6" s="1"/>
  <c r="F84" i="12" s="1"/>
  <c r="O91" i="15"/>
  <c r="D92" i="6" s="1"/>
  <c r="J92" i="6" s="1"/>
  <c r="G91" i="12" s="1"/>
  <c r="N91" i="15"/>
  <c r="C92" i="6" s="1"/>
  <c r="I92" i="6" s="1"/>
  <c r="F91" i="12" s="1"/>
  <c r="O90" i="15"/>
  <c r="D91" i="6" s="1"/>
  <c r="J91" i="6" s="1"/>
  <c r="G90" i="12" s="1"/>
  <c r="J90" i="12" s="1"/>
  <c r="N90" i="15"/>
  <c r="C91" i="6" s="1"/>
  <c r="I91" i="6" s="1"/>
  <c r="F90" i="12" s="1"/>
  <c r="G103" i="2"/>
  <c r="I103" i="2" s="1"/>
  <c r="K103" i="2" s="1"/>
  <c r="M103" i="2" s="1"/>
  <c r="B104" i="1" s="1"/>
  <c r="H104" i="1" s="1"/>
  <c r="B103" i="12" s="1"/>
  <c r="H79" i="2"/>
  <c r="J79" i="2" s="1"/>
  <c r="L79" i="2" s="1"/>
  <c r="O104" i="15"/>
  <c r="D105" i="6" s="1"/>
  <c r="J105" i="6" s="1"/>
  <c r="G104" i="12" s="1"/>
  <c r="H105" i="1"/>
  <c r="B104" i="12" s="1"/>
  <c r="G66" i="2"/>
  <c r="I66" i="2" s="1"/>
  <c r="K66" i="2" s="1"/>
  <c r="M66" i="2" s="1"/>
  <c r="B67" i="1" s="1"/>
  <c r="H67" i="1" s="1"/>
  <c r="B66" i="12" s="1"/>
  <c r="G34" i="2"/>
  <c r="I34" i="2" s="1"/>
  <c r="K34" i="2" s="1"/>
  <c r="M34" i="2" s="1"/>
  <c r="B35" i="1" s="1"/>
  <c r="H35" i="1" s="1"/>
  <c r="B34" i="12" s="1"/>
  <c r="H34" i="12" s="1"/>
  <c r="G15" i="2"/>
  <c r="I15" i="2" s="1"/>
  <c r="K15" i="2" s="1"/>
  <c r="M15" i="2" s="1"/>
  <c r="B16" i="1" s="1"/>
  <c r="H16" i="1" s="1"/>
  <c r="B15" i="12" s="1"/>
  <c r="H15" i="12" s="1"/>
  <c r="G43" i="2"/>
  <c r="I43" i="2" s="1"/>
  <c r="K43" i="2" s="1"/>
  <c r="M43" i="2" s="1"/>
  <c r="B44" i="1" s="1"/>
  <c r="H44" i="1" s="1"/>
  <c r="B43" i="12" s="1"/>
  <c r="H43" i="12" s="1"/>
  <c r="N99" i="2"/>
  <c r="C100" i="1" s="1"/>
  <c r="I100" i="1" s="1"/>
  <c r="C99" i="12" s="1"/>
  <c r="N100" i="2"/>
  <c r="C101" i="1" s="1"/>
  <c r="I101" i="1" s="1"/>
  <c r="C100" i="12" s="1"/>
  <c r="N83" i="2"/>
  <c r="C84" i="1" s="1"/>
  <c r="I84" i="1" s="1"/>
  <c r="C83" i="12" s="1"/>
  <c r="G73" i="2"/>
  <c r="I73" i="2" s="1"/>
  <c r="K73" i="2" s="1"/>
  <c r="M73" i="2" s="1"/>
  <c r="B74" i="1" s="1"/>
  <c r="H74" i="1" s="1"/>
  <c r="B73" i="12" s="1"/>
  <c r="G90" i="2"/>
  <c r="I90" i="2" s="1"/>
  <c r="K90" i="2" s="1"/>
  <c r="M90" i="2" s="1"/>
  <c r="B91" i="1" s="1"/>
  <c r="H91" i="1" s="1"/>
  <c r="B90" i="12" s="1"/>
  <c r="H85" i="2"/>
  <c r="J85" i="2" s="1"/>
  <c r="L85" i="2" s="1"/>
  <c r="O85" i="2" s="1"/>
  <c r="D86" i="1" s="1"/>
  <c r="J86" i="1" s="1"/>
  <c r="D85" i="12" s="1"/>
  <c r="G49" i="2"/>
  <c r="I49" i="2" s="1"/>
  <c r="K49" i="2" s="1"/>
  <c r="M49" i="2" s="1"/>
  <c r="B50" i="1" s="1"/>
  <c r="H50" i="1" s="1"/>
  <c r="B49" i="12" s="1"/>
  <c r="H49" i="12" s="1"/>
  <c r="G33" i="2"/>
  <c r="I33" i="2" s="1"/>
  <c r="K33" i="2" s="1"/>
  <c r="M33" i="2" s="1"/>
  <c r="B34" i="1" s="1"/>
  <c r="H34" i="1" s="1"/>
  <c r="B33" i="12" s="1"/>
  <c r="H33" i="12" s="1"/>
  <c r="G94" i="2"/>
  <c r="I94" i="2" s="1"/>
  <c r="K94" i="2" s="1"/>
  <c r="M94" i="2" s="1"/>
  <c r="B95" i="1" s="1"/>
  <c r="H95" i="1" s="1"/>
  <c r="B94" i="12" s="1"/>
  <c r="H94" i="2"/>
  <c r="J94" i="2" s="1"/>
  <c r="L94" i="2" s="1"/>
  <c r="G89" i="2"/>
  <c r="I89" i="2" s="1"/>
  <c r="K89" i="2" s="1"/>
  <c r="M89" i="2" s="1"/>
  <c r="B90" i="1" s="1"/>
  <c r="H90" i="1" s="1"/>
  <c r="B89" i="12" s="1"/>
  <c r="H89" i="2"/>
  <c r="J89" i="2" s="1"/>
  <c r="L89" i="2" s="1"/>
  <c r="G46" i="2"/>
  <c r="I46" i="2" s="1"/>
  <c r="K46" i="2" s="1"/>
  <c r="M46" i="2" s="1"/>
  <c r="B47" i="1" s="1"/>
  <c r="H47" i="1" s="1"/>
  <c r="B46" i="12" s="1"/>
  <c r="H46" i="12" s="1"/>
  <c r="H84" i="2"/>
  <c r="J84" i="2" s="1"/>
  <c r="L84" i="2" s="1"/>
  <c r="G84" i="2"/>
  <c r="I84" i="2" s="1"/>
  <c r="K84" i="2" s="1"/>
  <c r="M84" i="2" s="1"/>
  <c r="B85" i="1" s="1"/>
  <c r="H85" i="1" s="1"/>
  <c r="B84" i="12" s="1"/>
  <c r="H39" i="2"/>
  <c r="J39" i="2" s="1"/>
  <c r="L39" i="2" s="1"/>
  <c r="O39" i="2" s="1"/>
  <c r="D40" i="1" s="1"/>
  <c r="J40" i="1" s="1"/>
  <c r="D39" i="12" s="1"/>
  <c r="J39" i="12" s="1"/>
  <c r="N77" i="2"/>
  <c r="C78" i="1" s="1"/>
  <c r="I78" i="1" s="1"/>
  <c r="C77" i="12" s="1"/>
  <c r="H92" i="2"/>
  <c r="J92" i="2" s="1"/>
  <c r="L92" i="2" s="1"/>
  <c r="G92" i="2"/>
  <c r="I92" i="2" s="1"/>
  <c r="K92" i="2" s="1"/>
  <c r="M92" i="2" s="1"/>
  <c r="B93" i="1" s="1"/>
  <c r="H93" i="1" s="1"/>
  <c r="B92" i="12" s="1"/>
  <c r="H65" i="2"/>
  <c r="J65" i="2" s="1"/>
  <c r="L65" i="2" s="1"/>
  <c r="O65" i="2" s="1"/>
  <c r="D66" i="1" s="1"/>
  <c r="J66" i="1" s="1"/>
  <c r="D65" i="12" s="1"/>
  <c r="J65" i="12" s="1"/>
  <c r="H78" i="2"/>
  <c r="J78" i="2" s="1"/>
  <c r="L78" i="2" s="1"/>
  <c r="G78" i="2"/>
  <c r="I78" i="2" s="1"/>
  <c r="K78" i="2" s="1"/>
  <c r="M78" i="2" s="1"/>
  <c r="B79" i="1" s="1"/>
  <c r="H79" i="1" s="1"/>
  <c r="B78" i="12" s="1"/>
  <c r="H82" i="2"/>
  <c r="J82" i="2" s="1"/>
  <c r="L82" i="2" s="1"/>
  <c r="G82" i="2"/>
  <c r="I82" i="2" s="1"/>
  <c r="K82" i="2" s="1"/>
  <c r="M82" i="2" s="1"/>
  <c r="B83" i="1" s="1"/>
  <c r="H83" i="1" s="1"/>
  <c r="B82" i="12" s="1"/>
  <c r="G21" i="2"/>
  <c r="I21" i="2" s="1"/>
  <c r="K21" i="2" s="1"/>
  <c r="M21" i="2" s="1"/>
  <c r="B22" i="1" s="1"/>
  <c r="H22" i="1" s="1"/>
  <c r="B21" i="12" s="1"/>
  <c r="H21" i="12" s="1"/>
  <c r="G86" i="2"/>
  <c r="I86" i="2" s="1"/>
  <c r="K86" i="2" s="1"/>
  <c r="M86" i="2" s="1"/>
  <c r="B87" i="1" s="1"/>
  <c r="H87" i="1" s="1"/>
  <c r="B86" i="12" s="1"/>
  <c r="H86" i="2"/>
  <c r="J86" i="2" s="1"/>
  <c r="L86" i="2" s="1"/>
  <c r="G102" i="2"/>
  <c r="I102" i="2" s="1"/>
  <c r="K102" i="2" s="1"/>
  <c r="M102" i="2" s="1"/>
  <c r="B103" i="1" s="1"/>
  <c r="H103" i="1" s="1"/>
  <c r="B102" i="12" s="1"/>
  <c r="H97" i="2"/>
  <c r="J97" i="2" s="1"/>
  <c r="L97" i="2" s="1"/>
  <c r="G97" i="2"/>
  <c r="I97" i="2" s="1"/>
  <c r="K97" i="2" s="1"/>
  <c r="M97" i="2" s="1"/>
  <c r="B98" i="1" s="1"/>
  <c r="H98" i="1" s="1"/>
  <c r="B97" i="12" s="1"/>
  <c r="H81" i="2"/>
  <c r="J81" i="2" s="1"/>
  <c r="L81" i="2" s="1"/>
  <c r="G81" i="2"/>
  <c r="I81" i="2" s="1"/>
  <c r="K81" i="2" s="1"/>
  <c r="M81" i="2" s="1"/>
  <c r="B82" i="1" s="1"/>
  <c r="H82" i="1" s="1"/>
  <c r="B81" i="12" s="1"/>
  <c r="H32" i="2"/>
  <c r="J32" i="2" s="1"/>
  <c r="L32" i="2" s="1"/>
  <c r="G32" i="2"/>
  <c r="I32" i="2" s="1"/>
  <c r="K32" i="2" s="1"/>
  <c r="M32" i="2" s="1"/>
  <c r="B33" i="1" s="1"/>
  <c r="H33" i="1" s="1"/>
  <c r="B32" i="12" s="1"/>
  <c r="H32" i="12" s="1"/>
  <c r="H48" i="2"/>
  <c r="J48" i="2" s="1"/>
  <c r="L48" i="2" s="1"/>
  <c r="G48" i="2"/>
  <c r="I48" i="2" s="1"/>
  <c r="K48" i="2" s="1"/>
  <c r="M48" i="2" s="1"/>
  <c r="B49" i="1" s="1"/>
  <c r="H49" i="1" s="1"/>
  <c r="B48" i="12" s="1"/>
  <c r="H48" i="12" s="1"/>
  <c r="H95" i="2"/>
  <c r="J95" i="2" s="1"/>
  <c r="L95" i="2" s="1"/>
  <c r="G95" i="2"/>
  <c r="I95" i="2" s="1"/>
  <c r="K95" i="2" s="1"/>
  <c r="M95" i="2" s="1"/>
  <c r="B96" i="1" s="1"/>
  <c r="H96" i="1" s="1"/>
  <c r="B95" i="12" s="1"/>
  <c r="O28" i="2"/>
  <c r="D29" i="1" s="1"/>
  <c r="J29" i="1" s="1"/>
  <c r="D28" i="12" s="1"/>
  <c r="H25" i="2"/>
  <c r="J25" i="2" s="1"/>
  <c r="L25" i="2" s="1"/>
  <c r="G25" i="2"/>
  <c r="I25" i="2" s="1"/>
  <c r="K25" i="2" s="1"/>
  <c r="M25" i="2" s="1"/>
  <c r="B26" i="1" s="1"/>
  <c r="H26" i="1" s="1"/>
  <c r="B25" i="12" s="1"/>
  <c r="O60" i="2"/>
  <c r="D61" i="1" s="1"/>
  <c r="J61" i="1" s="1"/>
  <c r="D60" i="12" s="1"/>
  <c r="J60" i="12" s="1"/>
  <c r="O15" i="2"/>
  <c r="D16" i="1" s="1"/>
  <c r="J16" i="1" s="1"/>
  <c r="D15" i="12" s="1"/>
  <c r="J15" i="12" s="1"/>
  <c r="O64" i="2"/>
  <c r="D65" i="1" s="1"/>
  <c r="J65" i="1" s="1"/>
  <c r="D64" i="12" s="1"/>
  <c r="J64" i="12" s="1"/>
  <c r="H40" i="2"/>
  <c r="J40" i="2" s="1"/>
  <c r="L40" i="2" s="1"/>
  <c r="G40" i="2"/>
  <c r="I40" i="2" s="1"/>
  <c r="K40" i="2" s="1"/>
  <c r="M40" i="2" s="1"/>
  <c r="B41" i="1" s="1"/>
  <c r="H41" i="1" s="1"/>
  <c r="B40" i="12" s="1"/>
  <c r="H40" i="12" s="1"/>
  <c r="N75" i="2"/>
  <c r="C76" i="1" s="1"/>
  <c r="I76" i="1" s="1"/>
  <c r="C75" i="12" s="1"/>
  <c r="O63" i="2"/>
  <c r="D64" i="1" s="1"/>
  <c r="J64" i="1" s="1"/>
  <c r="D63" i="12" s="1"/>
  <c r="J63" i="12" s="1"/>
  <c r="N63" i="2"/>
  <c r="C64" i="1" s="1"/>
  <c r="I64" i="1" s="1"/>
  <c r="C63" i="12" s="1"/>
  <c r="I63" i="12" s="1"/>
  <c r="H7" i="2"/>
  <c r="J7" i="2" s="1"/>
  <c r="L7" i="2" s="1"/>
  <c r="G7" i="2"/>
  <c r="I7" i="2" s="1"/>
  <c r="K7" i="2" s="1"/>
  <c r="M7" i="2" s="1"/>
  <c r="B8" i="1" s="1"/>
  <c r="H8" i="1" s="1"/>
  <c r="B7" i="12" s="1"/>
  <c r="H7" i="12" s="1"/>
  <c r="O49" i="2"/>
  <c r="D50" i="1" s="1"/>
  <c r="J50" i="1" s="1"/>
  <c r="D49" i="12" s="1"/>
  <c r="J49" i="12" s="1"/>
  <c r="H31" i="2"/>
  <c r="J31" i="2" s="1"/>
  <c r="L31" i="2" s="1"/>
  <c r="G31" i="2"/>
  <c r="I31" i="2" s="1"/>
  <c r="K31" i="2" s="1"/>
  <c r="M31" i="2" s="1"/>
  <c r="B32" i="1" s="1"/>
  <c r="H32" i="1" s="1"/>
  <c r="B31" i="12" s="1"/>
  <c r="O19" i="2"/>
  <c r="D20" i="1" s="1"/>
  <c r="J20" i="1" s="1"/>
  <c r="D19" i="12" s="1"/>
  <c r="J19" i="12" s="1"/>
  <c r="O56" i="2"/>
  <c r="D57" i="1" s="1"/>
  <c r="J57" i="1" s="1"/>
  <c r="D56" i="12" s="1"/>
  <c r="H16" i="2"/>
  <c r="J16" i="2" s="1"/>
  <c r="L16" i="2" s="1"/>
  <c r="G16" i="2"/>
  <c r="I16" i="2" s="1"/>
  <c r="K16" i="2" s="1"/>
  <c r="M16" i="2" s="1"/>
  <c r="B17" i="1" s="1"/>
  <c r="H17" i="1" s="1"/>
  <c r="B16" i="12" s="1"/>
  <c r="H16" i="12" s="1"/>
  <c r="O66" i="2"/>
  <c r="D67" i="1" s="1"/>
  <c r="J67" i="1" s="1"/>
  <c r="D66" i="12" s="1"/>
  <c r="H57" i="2"/>
  <c r="J57" i="2" s="1"/>
  <c r="L57" i="2" s="1"/>
  <c r="G57" i="2"/>
  <c r="I57" i="2" s="1"/>
  <c r="K57" i="2" s="1"/>
  <c r="M57" i="2" s="1"/>
  <c r="B58" i="1" s="1"/>
  <c r="H58" i="1" s="1"/>
  <c r="B57" i="12" s="1"/>
  <c r="H57" i="12" s="1"/>
  <c r="H55" i="2"/>
  <c r="J55" i="2" s="1"/>
  <c r="L55" i="2" s="1"/>
  <c r="G55" i="2"/>
  <c r="I55" i="2" s="1"/>
  <c r="K55" i="2" s="1"/>
  <c r="M55" i="2" s="1"/>
  <c r="B56" i="1" s="1"/>
  <c r="H56" i="1" s="1"/>
  <c r="B55" i="12" s="1"/>
  <c r="H55" i="12" s="1"/>
  <c r="O34" i="2"/>
  <c r="D35" i="1" s="1"/>
  <c r="J35" i="1" s="1"/>
  <c r="D34" i="12" s="1"/>
  <c r="O36" i="2"/>
  <c r="D37" i="1" s="1"/>
  <c r="J37" i="1" s="1"/>
  <c r="D36" i="12" s="1"/>
  <c r="J36" i="12" s="1"/>
  <c r="O61" i="2"/>
  <c r="D62" i="1" s="1"/>
  <c r="J62" i="1" s="1"/>
  <c r="D61" i="12" s="1"/>
  <c r="J61" i="12" s="1"/>
  <c r="O26" i="2"/>
  <c r="D27" i="1" s="1"/>
  <c r="J27" i="1" s="1"/>
  <c r="D26" i="12" s="1"/>
  <c r="H20" i="2"/>
  <c r="J20" i="2" s="1"/>
  <c r="L20" i="2" s="1"/>
  <c r="G20" i="2"/>
  <c r="I20" i="2" s="1"/>
  <c r="K20" i="2" s="1"/>
  <c r="M20" i="2" s="1"/>
  <c r="B21" i="1" s="1"/>
  <c r="H21" i="1" s="1"/>
  <c r="B20" i="12" s="1"/>
  <c r="H20" i="12" s="1"/>
  <c r="H9" i="2"/>
  <c r="J9" i="2" s="1"/>
  <c r="L9" i="2" s="1"/>
  <c r="G9" i="2"/>
  <c r="I9" i="2" s="1"/>
  <c r="K9" i="2" s="1"/>
  <c r="M9" i="2" s="1"/>
  <c r="B10" i="1" s="1"/>
  <c r="H10" i="1" s="1"/>
  <c r="B9" i="12" s="1"/>
  <c r="H9" i="12" s="1"/>
  <c r="H68" i="2"/>
  <c r="J68" i="2" s="1"/>
  <c r="L68" i="2" s="1"/>
  <c r="G68" i="2"/>
  <c r="I68" i="2" s="1"/>
  <c r="K68" i="2" s="1"/>
  <c r="M68" i="2" s="1"/>
  <c r="B69" i="1" s="1"/>
  <c r="H69" i="1" s="1"/>
  <c r="B68" i="12" s="1"/>
  <c r="H68" i="12" s="1"/>
  <c r="O14" i="2"/>
  <c r="D15" i="1" s="1"/>
  <c r="J15" i="1" s="1"/>
  <c r="D14" i="12" s="1"/>
  <c r="J14" i="12" s="1"/>
  <c r="O33" i="2"/>
  <c r="D34" i="1" s="1"/>
  <c r="J34" i="1" s="1"/>
  <c r="D33" i="12" s="1"/>
  <c r="J33" i="12" s="1"/>
  <c r="H35" i="2"/>
  <c r="J35" i="2" s="1"/>
  <c r="L35" i="2" s="1"/>
  <c r="G35" i="2"/>
  <c r="I35" i="2" s="1"/>
  <c r="K35" i="2" s="1"/>
  <c r="M35" i="2" s="1"/>
  <c r="B36" i="1" s="1"/>
  <c r="H36" i="1" s="1"/>
  <c r="B35" i="12" s="1"/>
  <c r="H35" i="12" s="1"/>
  <c r="H27" i="2"/>
  <c r="J27" i="2" s="1"/>
  <c r="L27" i="2" s="1"/>
  <c r="G27" i="2"/>
  <c r="I27" i="2" s="1"/>
  <c r="K27" i="2" s="1"/>
  <c r="M27" i="2" s="1"/>
  <c r="B28" i="1" s="1"/>
  <c r="H28" i="1" s="1"/>
  <c r="B27" i="12" s="1"/>
  <c r="H38" i="2"/>
  <c r="J38" i="2" s="1"/>
  <c r="L38" i="2" s="1"/>
  <c r="G38" i="2"/>
  <c r="I38" i="2" s="1"/>
  <c r="K38" i="2" s="1"/>
  <c r="M38" i="2" s="1"/>
  <c r="B39" i="1" s="1"/>
  <c r="H39" i="1" s="1"/>
  <c r="B38" i="12" s="1"/>
  <c r="H38" i="12" s="1"/>
  <c r="H41" i="2"/>
  <c r="J41" i="2" s="1"/>
  <c r="L41" i="2" s="1"/>
  <c r="G41" i="2"/>
  <c r="I41" i="2" s="1"/>
  <c r="K41" i="2" s="1"/>
  <c r="M41" i="2" s="1"/>
  <c r="B42" i="1" s="1"/>
  <c r="H42" i="1" s="1"/>
  <c r="B41" i="12" s="1"/>
  <c r="H41" i="12" s="1"/>
  <c r="G88" i="2"/>
  <c r="I88" i="2" s="1"/>
  <c r="K88" i="2" s="1"/>
  <c r="M88" i="2" s="1"/>
  <c r="B89" i="1" s="1"/>
  <c r="H89" i="1" s="1"/>
  <c r="B88" i="12" s="1"/>
  <c r="H88" i="2"/>
  <c r="J88" i="2" s="1"/>
  <c r="L88" i="2" s="1"/>
  <c r="H3" i="2"/>
  <c r="J3" i="2" s="1"/>
  <c r="L3" i="2" s="1"/>
  <c r="G3" i="2"/>
  <c r="I3" i="2" s="1"/>
  <c r="K3" i="2" s="1"/>
  <c r="M3" i="2" s="1"/>
  <c r="B4" i="1" s="1"/>
  <c r="H4" i="1" s="1"/>
  <c r="B3" i="12" s="1"/>
  <c r="H3" i="12" s="1"/>
  <c r="O47" i="2"/>
  <c r="D48" i="1" s="1"/>
  <c r="J48" i="1" s="1"/>
  <c r="D47" i="12" s="1"/>
  <c r="N6" i="2"/>
  <c r="C7" i="1" s="1"/>
  <c r="I7" i="1" s="1"/>
  <c r="C6" i="12" s="1"/>
  <c r="I6" i="12" s="1"/>
  <c r="O6" i="2"/>
  <c r="D7" i="1" s="1"/>
  <c r="J7" i="1" s="1"/>
  <c r="D6" i="12" s="1"/>
  <c r="J6" i="12" s="1"/>
  <c r="H13" i="2"/>
  <c r="J13" i="2" s="1"/>
  <c r="L13" i="2" s="1"/>
  <c r="G13" i="2"/>
  <c r="I13" i="2" s="1"/>
  <c r="K13" i="2" s="1"/>
  <c r="M13" i="2" s="1"/>
  <c r="B14" i="1" s="1"/>
  <c r="H14" i="1" s="1"/>
  <c r="B13" i="12" s="1"/>
  <c r="H13" i="12" s="1"/>
  <c r="O43" i="2"/>
  <c r="D44" i="1" s="1"/>
  <c r="J44" i="1" s="1"/>
  <c r="D43" i="12" s="1"/>
  <c r="H12" i="2"/>
  <c r="J12" i="2" s="1"/>
  <c r="L12" i="2" s="1"/>
  <c r="G12" i="2"/>
  <c r="I12" i="2" s="1"/>
  <c r="K12" i="2" s="1"/>
  <c r="M12" i="2" s="1"/>
  <c r="B13" i="1" s="1"/>
  <c r="H13" i="1" s="1"/>
  <c r="B12" i="12" s="1"/>
  <c r="H12" i="12" s="1"/>
  <c r="O10" i="2"/>
  <c r="D11" i="1" s="1"/>
  <c r="J11" i="1" s="1"/>
  <c r="D10" i="12" s="1"/>
  <c r="J10" i="12" s="1"/>
  <c r="O37" i="2"/>
  <c r="D38" i="1" s="1"/>
  <c r="J38" i="1" s="1"/>
  <c r="D37" i="12" s="1"/>
  <c r="J37" i="12" s="1"/>
  <c r="H5" i="2"/>
  <c r="J5" i="2" s="1"/>
  <c r="L5" i="2" s="1"/>
  <c r="G5" i="2"/>
  <c r="I5" i="2" s="1"/>
  <c r="K5" i="2" s="1"/>
  <c r="M5" i="2" s="1"/>
  <c r="B6" i="1" s="1"/>
  <c r="H6" i="1" s="1"/>
  <c r="B5" i="12" s="1"/>
  <c r="H5" i="12" s="1"/>
  <c r="H53" i="2"/>
  <c r="J53" i="2" s="1"/>
  <c r="L53" i="2" s="1"/>
  <c r="G53" i="2"/>
  <c r="I53" i="2" s="1"/>
  <c r="K53" i="2" s="1"/>
  <c r="M53" i="2" s="1"/>
  <c r="B54" i="1" s="1"/>
  <c r="H54" i="1" s="1"/>
  <c r="B53" i="12" s="1"/>
  <c r="H53" i="12" s="1"/>
  <c r="H67" i="2"/>
  <c r="J67" i="2" s="1"/>
  <c r="L67" i="2" s="1"/>
  <c r="G67" i="2"/>
  <c r="I67" i="2" s="1"/>
  <c r="K67" i="2" s="1"/>
  <c r="M67" i="2" s="1"/>
  <c r="B68" i="1" s="1"/>
  <c r="H68" i="1" s="1"/>
  <c r="B67" i="12" s="1"/>
  <c r="H67" i="12" s="1"/>
  <c r="H45" i="2"/>
  <c r="J45" i="2" s="1"/>
  <c r="L45" i="2" s="1"/>
  <c r="G45" i="2"/>
  <c r="I45" i="2" s="1"/>
  <c r="K45" i="2" s="1"/>
  <c r="M45" i="2" s="1"/>
  <c r="B46" i="1" s="1"/>
  <c r="H46" i="1" s="1"/>
  <c r="B45" i="12" s="1"/>
  <c r="H45" i="12" s="1"/>
  <c r="H30" i="2"/>
  <c r="J30" i="2" s="1"/>
  <c r="L30" i="2" s="1"/>
  <c r="G30" i="2"/>
  <c r="I30" i="2" s="1"/>
  <c r="K30" i="2" s="1"/>
  <c r="M30" i="2" s="1"/>
  <c r="B31" i="1" s="1"/>
  <c r="H22" i="2"/>
  <c r="J22" i="2" s="1"/>
  <c r="L22" i="2" s="1"/>
  <c r="G22" i="2"/>
  <c r="I22" i="2" s="1"/>
  <c r="K22" i="2" s="1"/>
  <c r="M22" i="2" s="1"/>
  <c r="B23" i="1" s="1"/>
  <c r="H23" i="1" s="1"/>
  <c r="B22" i="12" s="1"/>
  <c r="H22" i="12" s="1"/>
  <c r="H42" i="2"/>
  <c r="J42" i="2" s="1"/>
  <c r="L42" i="2" s="1"/>
  <c r="G42" i="2"/>
  <c r="I42" i="2" s="1"/>
  <c r="K42" i="2" s="1"/>
  <c r="M42" i="2" s="1"/>
  <c r="B43" i="1" s="1"/>
  <c r="H43" i="1" s="1"/>
  <c r="B42" i="12" s="1"/>
  <c r="H42" i="12" s="1"/>
  <c r="H24" i="2"/>
  <c r="J24" i="2" s="1"/>
  <c r="L24" i="2" s="1"/>
  <c r="G24" i="2"/>
  <c r="I24" i="2" s="1"/>
  <c r="K24" i="2" s="1"/>
  <c r="M24" i="2" s="1"/>
  <c r="B25" i="1" s="1"/>
  <c r="H25" i="1" s="1"/>
  <c r="B24" i="12" s="1"/>
  <c r="H24" i="12" s="1"/>
  <c r="H8" i="2"/>
  <c r="J8" i="2" s="1"/>
  <c r="L8" i="2" s="1"/>
  <c r="G8" i="2"/>
  <c r="I8" i="2" s="1"/>
  <c r="K8" i="2" s="1"/>
  <c r="M8" i="2" s="1"/>
  <c r="B9" i="1" s="1"/>
  <c r="H9" i="1" s="1"/>
  <c r="B8" i="12" s="1"/>
  <c r="H8" i="12" s="1"/>
  <c r="O46" i="2"/>
  <c r="D47" i="1" s="1"/>
  <c r="J47" i="1" s="1"/>
  <c r="D46" i="12" s="1"/>
  <c r="J46" i="12" s="1"/>
  <c r="H4" i="2"/>
  <c r="J4" i="2" s="1"/>
  <c r="L4" i="2" s="1"/>
  <c r="G4" i="2"/>
  <c r="I4" i="2" s="1"/>
  <c r="K4" i="2" s="1"/>
  <c r="M4" i="2" s="1"/>
  <c r="B5" i="1" s="1"/>
  <c r="H5" i="1" s="1"/>
  <c r="B4" i="12" s="1"/>
  <c r="H4" i="12" s="1"/>
  <c r="H11" i="2"/>
  <c r="J11" i="2" s="1"/>
  <c r="L11" i="2" s="1"/>
  <c r="G11" i="2"/>
  <c r="I11" i="2" s="1"/>
  <c r="K11" i="2" s="1"/>
  <c r="M11" i="2" s="1"/>
  <c r="B12" i="1" s="1"/>
  <c r="H12" i="1" s="1"/>
  <c r="B11" i="12" s="1"/>
  <c r="H11" i="12" s="1"/>
  <c r="O54" i="2"/>
  <c r="D55" i="1" s="1"/>
  <c r="J55" i="1" s="1"/>
  <c r="D54" i="12" s="1"/>
  <c r="N54" i="2"/>
  <c r="C55" i="1" s="1"/>
  <c r="I55" i="1" s="1"/>
  <c r="C54" i="12" s="1"/>
  <c r="I54" i="12" s="1"/>
  <c r="H51" i="2"/>
  <c r="J51" i="2" s="1"/>
  <c r="L51" i="2" s="1"/>
  <c r="G51" i="2"/>
  <c r="I51" i="2" s="1"/>
  <c r="K51" i="2" s="1"/>
  <c r="M51" i="2" s="1"/>
  <c r="B52" i="1" s="1"/>
  <c r="H52" i="1" s="1"/>
  <c r="B51" i="12" s="1"/>
  <c r="H51" i="12" s="1"/>
  <c r="H50" i="2"/>
  <c r="J50" i="2" s="1"/>
  <c r="L50" i="2" s="1"/>
  <c r="G50" i="2"/>
  <c r="I50" i="2" s="1"/>
  <c r="K50" i="2" s="1"/>
  <c r="M50" i="2" s="1"/>
  <c r="B51" i="1" s="1"/>
  <c r="H51" i="1" s="1"/>
  <c r="B50" i="12" s="1"/>
  <c r="H50" i="12" s="1"/>
  <c r="G91" i="2"/>
  <c r="I91" i="2" s="1"/>
  <c r="K91" i="2" s="1"/>
  <c r="M91" i="2" s="1"/>
  <c r="B92" i="1" s="1"/>
  <c r="H92" i="1" s="1"/>
  <c r="B91" i="12" s="1"/>
  <c r="H91" i="2"/>
  <c r="J91" i="2" s="1"/>
  <c r="L91" i="2" s="1"/>
  <c r="H17" i="2"/>
  <c r="J17" i="2" s="1"/>
  <c r="L17" i="2" s="1"/>
  <c r="G17" i="2"/>
  <c r="I17" i="2" s="1"/>
  <c r="K17" i="2" s="1"/>
  <c r="M17" i="2" s="1"/>
  <c r="B18" i="1" s="1"/>
  <c r="H18" i="1" s="1"/>
  <c r="B17" i="12" s="1"/>
  <c r="H17" i="12" s="1"/>
  <c r="H62" i="2"/>
  <c r="J62" i="2" s="1"/>
  <c r="L62" i="2" s="1"/>
  <c r="G62" i="2"/>
  <c r="I62" i="2" s="1"/>
  <c r="K62" i="2" s="1"/>
  <c r="M62" i="2" s="1"/>
  <c r="B63" i="1" s="1"/>
  <c r="H63" i="1" s="1"/>
  <c r="B62" i="12" s="1"/>
  <c r="H62" i="12" s="1"/>
  <c r="H18" i="2"/>
  <c r="J18" i="2" s="1"/>
  <c r="L18" i="2" s="1"/>
  <c r="G18" i="2"/>
  <c r="I18" i="2" s="1"/>
  <c r="K18" i="2" s="1"/>
  <c r="M18" i="2" s="1"/>
  <c r="B19" i="1" s="1"/>
  <c r="H19" i="1" s="1"/>
  <c r="B18" i="12" s="1"/>
  <c r="H18" i="12" s="1"/>
  <c r="H29" i="2"/>
  <c r="J29" i="2" s="1"/>
  <c r="L29" i="2" s="1"/>
  <c r="G29" i="2"/>
  <c r="I29" i="2" s="1"/>
  <c r="K29" i="2" s="1"/>
  <c r="M29" i="2" s="1"/>
  <c r="B30" i="1" s="1"/>
  <c r="H30" i="1" s="1"/>
  <c r="B29" i="12" s="1"/>
  <c r="H44" i="2"/>
  <c r="J44" i="2" s="1"/>
  <c r="L44" i="2" s="1"/>
  <c r="G44" i="2"/>
  <c r="I44" i="2" s="1"/>
  <c r="K44" i="2" s="1"/>
  <c r="M44" i="2" s="1"/>
  <c r="B45" i="1" s="1"/>
  <c r="H45" i="1" s="1"/>
  <c r="B44" i="12" s="1"/>
  <c r="H44" i="12" s="1"/>
  <c r="O21" i="2"/>
  <c r="D22" i="1" s="1"/>
  <c r="J22" i="1" s="1"/>
  <c r="D21" i="12" s="1"/>
  <c r="J21" i="12" s="1"/>
  <c r="O59" i="2"/>
  <c r="D60" i="1" s="1"/>
  <c r="J60" i="1" s="1"/>
  <c r="D59" i="12" s="1"/>
  <c r="J59" i="12" s="1"/>
  <c r="N59" i="2"/>
  <c r="C60" i="1" s="1"/>
  <c r="I60" i="1" s="1"/>
  <c r="C59" i="12" s="1"/>
  <c r="I59" i="12" s="1"/>
  <c r="O72" i="2"/>
  <c r="D73" i="1" s="1"/>
  <c r="J73" i="1" s="1"/>
  <c r="D72" i="12" s="1"/>
  <c r="N72" i="2"/>
  <c r="C73" i="1" s="1"/>
  <c r="I73" i="1" s="1"/>
  <c r="C72" i="12" s="1"/>
  <c r="O104" i="2"/>
  <c r="D105" i="1" s="1"/>
  <c r="J105" i="1" s="1"/>
  <c r="D104" i="12" s="1"/>
  <c r="N104" i="2"/>
  <c r="C105" i="1" s="1"/>
  <c r="N71" i="2"/>
  <c r="C72" i="1" s="1"/>
  <c r="I72" i="1" s="1"/>
  <c r="C71" i="12" s="1"/>
  <c r="O71" i="2"/>
  <c r="D72" i="1" s="1"/>
  <c r="J72" i="1" s="1"/>
  <c r="D71" i="12" s="1"/>
  <c r="O70" i="2"/>
  <c r="D71" i="1" s="1"/>
  <c r="J71" i="1" s="1"/>
  <c r="D70" i="12" s="1"/>
  <c r="O69" i="2"/>
  <c r="D70" i="1" s="1"/>
  <c r="J70" i="1" s="1"/>
  <c r="D69" i="12" s="1"/>
  <c r="J69" i="12" s="1"/>
  <c r="H87" i="12" l="1"/>
  <c r="N87" i="2"/>
  <c r="C88" i="1" s="1"/>
  <c r="I88" i="1" s="1"/>
  <c r="C87" i="12" s="1"/>
  <c r="O19" i="15"/>
  <c r="H23" i="12"/>
  <c r="N15" i="15"/>
  <c r="H93" i="12"/>
  <c r="J98" i="12"/>
  <c r="N60" i="2"/>
  <c r="C61" i="1" s="1"/>
  <c r="I61" i="1" s="1"/>
  <c r="C60" i="12" s="1"/>
  <c r="I60" i="12" s="1"/>
  <c r="N93" i="2"/>
  <c r="C94" i="1" s="1"/>
  <c r="I94" i="1" s="1"/>
  <c r="C93" i="12" s="1"/>
  <c r="H28" i="12"/>
  <c r="N13" i="15"/>
  <c r="N21" i="2"/>
  <c r="C22" i="1" s="1"/>
  <c r="I22" i="1" s="1"/>
  <c r="C21" i="12" s="1"/>
  <c r="I21" i="12" s="1"/>
  <c r="N26" i="2"/>
  <c r="C27" i="1" s="1"/>
  <c r="I27" i="1" s="1"/>
  <c r="C26" i="12" s="1"/>
  <c r="N21" i="15"/>
  <c r="N36" i="2"/>
  <c r="C37" i="1" s="1"/>
  <c r="I37" i="1" s="1"/>
  <c r="C36" i="12" s="1"/>
  <c r="I36" i="12" s="1"/>
  <c r="H27" i="12"/>
  <c r="H70" i="12"/>
  <c r="H25" i="12"/>
  <c r="O74" i="2"/>
  <c r="D75" i="1" s="1"/>
  <c r="J75" i="1" s="1"/>
  <c r="D74" i="12" s="1"/>
  <c r="N69" i="2"/>
  <c r="C70" i="1" s="1"/>
  <c r="I70" i="1" s="1"/>
  <c r="C69" i="12" s="1"/>
  <c r="I69" i="12" s="1"/>
  <c r="N56" i="2"/>
  <c r="C57" i="1" s="1"/>
  <c r="I57" i="1" s="1"/>
  <c r="C56" i="12" s="1"/>
  <c r="I56" i="12" s="1"/>
  <c r="N28" i="2"/>
  <c r="C29" i="1" s="1"/>
  <c r="I29" i="1" s="1"/>
  <c r="C28" i="12" s="1"/>
  <c r="N98" i="2"/>
  <c r="C99" i="1" s="1"/>
  <c r="I99" i="1" s="1"/>
  <c r="C98" i="12" s="1"/>
  <c r="I98" i="12" s="1"/>
  <c r="N28" i="15"/>
  <c r="C29" i="6" s="1"/>
  <c r="I29" i="6" s="1"/>
  <c r="F28" i="12" s="1"/>
  <c r="N25" i="15"/>
  <c r="C26" i="6" s="1"/>
  <c r="I26" i="6" s="1"/>
  <c r="F25" i="12" s="1"/>
  <c r="N70" i="2"/>
  <c r="C71" i="1" s="1"/>
  <c r="I71" i="1" s="1"/>
  <c r="C70" i="12" s="1"/>
  <c r="H29" i="12"/>
  <c r="N22" i="15"/>
  <c r="O76" i="2"/>
  <c r="D77" i="1" s="1"/>
  <c r="J77" i="1" s="1"/>
  <c r="D76" i="12" s="1"/>
  <c r="J47" i="12"/>
  <c r="J87" i="12"/>
  <c r="J103" i="12"/>
  <c r="J100" i="12"/>
  <c r="J43" i="12"/>
  <c r="N104" i="15"/>
  <c r="C105" i="6" s="1"/>
  <c r="I105" i="6" s="1"/>
  <c r="F104" i="12" s="1"/>
  <c r="J80" i="12"/>
  <c r="N23" i="15"/>
  <c r="C24" i="6" s="1"/>
  <c r="I24" i="6" s="1"/>
  <c r="F23" i="12" s="1"/>
  <c r="O30" i="15"/>
  <c r="D31" i="6" s="1"/>
  <c r="J31" i="6" s="1"/>
  <c r="G30" i="12" s="1"/>
  <c r="N29" i="15"/>
  <c r="C30" i="6" s="1"/>
  <c r="I30" i="6" s="1"/>
  <c r="F29" i="12" s="1"/>
  <c r="N19" i="2"/>
  <c r="C20" i="1" s="1"/>
  <c r="I20" i="1" s="1"/>
  <c r="C19" i="12" s="1"/>
  <c r="I19" i="12" s="1"/>
  <c r="N20" i="15"/>
  <c r="N14" i="2"/>
  <c r="C15" i="1" s="1"/>
  <c r="I15" i="1" s="1"/>
  <c r="C14" i="12" s="1"/>
  <c r="I14" i="12" s="1"/>
  <c r="J26" i="12"/>
  <c r="N26" i="15"/>
  <c r="C27" i="6" s="1"/>
  <c r="I27" i="6" s="1"/>
  <c r="F26" i="12" s="1"/>
  <c r="I26" i="12" s="1"/>
  <c r="O58" i="2"/>
  <c r="D59" i="1" s="1"/>
  <c r="J59" i="1" s="1"/>
  <c r="D58" i="12" s="1"/>
  <c r="N33" i="2"/>
  <c r="C34" i="1" s="1"/>
  <c r="I34" i="1" s="1"/>
  <c r="C33" i="12" s="1"/>
  <c r="I33" i="12" s="1"/>
  <c r="N31" i="15"/>
  <c r="C32" i="6" s="1"/>
  <c r="I32" i="6" s="1"/>
  <c r="F31" i="12" s="1"/>
  <c r="O52" i="2"/>
  <c r="D53" i="1" s="1"/>
  <c r="J53" i="1" s="1"/>
  <c r="D52" i="12" s="1"/>
  <c r="J52" i="12" s="1"/>
  <c r="N61" i="2"/>
  <c r="C62" i="1" s="1"/>
  <c r="I62" i="1" s="1"/>
  <c r="C61" i="12" s="1"/>
  <c r="I61" i="12" s="1"/>
  <c r="H31" i="12"/>
  <c r="N73" i="2"/>
  <c r="C74" i="1" s="1"/>
  <c r="I74" i="1" s="1"/>
  <c r="C73" i="12" s="1"/>
  <c r="N80" i="2"/>
  <c r="C81" i="1" s="1"/>
  <c r="I81" i="1" s="1"/>
  <c r="C80" i="12" s="1"/>
  <c r="J93" i="12"/>
  <c r="I52" i="12"/>
  <c r="J34" i="12"/>
  <c r="H78" i="12"/>
  <c r="H84" i="12"/>
  <c r="H91" i="12"/>
  <c r="H102" i="12"/>
  <c r="N16" i="15"/>
  <c r="N101" i="2"/>
  <c r="C102" i="1" s="1"/>
  <c r="I102" i="1" s="1"/>
  <c r="C101" i="12" s="1"/>
  <c r="H80" i="12"/>
  <c r="H94" i="12"/>
  <c r="H86" i="12"/>
  <c r="H92" i="12"/>
  <c r="I93" i="12"/>
  <c r="H103" i="12"/>
  <c r="O10" i="15"/>
  <c r="H88" i="12"/>
  <c r="H90" i="12"/>
  <c r="H95" i="12"/>
  <c r="N39" i="2"/>
  <c r="C40" i="1" s="1"/>
  <c r="I40" i="1" s="1"/>
  <c r="C39" i="12" s="1"/>
  <c r="I39" i="12" s="1"/>
  <c r="H81" i="12"/>
  <c r="H82" i="12"/>
  <c r="H89" i="12"/>
  <c r="H97" i="12"/>
  <c r="H101" i="12"/>
  <c r="I72" i="12"/>
  <c r="J28" i="12"/>
  <c r="H73" i="12"/>
  <c r="H104" i="12"/>
  <c r="J104" i="12"/>
  <c r="I76" i="12"/>
  <c r="J54" i="12"/>
  <c r="N64" i="2"/>
  <c r="C65" i="1" s="1"/>
  <c r="I65" i="1" s="1"/>
  <c r="C64" i="12" s="1"/>
  <c r="I64" i="12" s="1"/>
  <c r="H26" i="12"/>
  <c r="O12" i="15"/>
  <c r="I105" i="1"/>
  <c r="C104" i="12" s="1"/>
  <c r="N34" i="2"/>
  <c r="C35" i="1" s="1"/>
  <c r="I35" i="1" s="1"/>
  <c r="C34" i="12" s="1"/>
  <c r="I34" i="12" s="1"/>
  <c r="N10" i="2"/>
  <c r="C11" i="1" s="1"/>
  <c r="I11" i="1" s="1"/>
  <c r="C10" i="12" s="1"/>
  <c r="I10" i="12" s="1"/>
  <c r="N47" i="2"/>
  <c r="C48" i="1" s="1"/>
  <c r="I48" i="1" s="1"/>
  <c r="C47" i="12" s="1"/>
  <c r="I47" i="12" s="1"/>
  <c r="H31" i="1"/>
  <c r="B30" i="12" s="1"/>
  <c r="H30" i="12" s="1"/>
  <c r="N96" i="2"/>
  <c r="C97" i="1" s="1"/>
  <c r="I97" i="1" s="1"/>
  <c r="C96" i="12" s="1"/>
  <c r="O96" i="2"/>
  <c r="D97" i="1" s="1"/>
  <c r="J97" i="1" s="1"/>
  <c r="D96" i="12" s="1"/>
  <c r="N37" i="2"/>
  <c r="C38" i="1" s="1"/>
  <c r="I38" i="1" s="1"/>
  <c r="C37" i="12" s="1"/>
  <c r="I37" i="12" s="1"/>
  <c r="J56" i="12"/>
  <c r="I83" i="12"/>
  <c r="I100" i="12"/>
  <c r="O58" i="15"/>
  <c r="D59" i="6" s="1"/>
  <c r="J59" i="6" s="1"/>
  <c r="G58" i="12" s="1"/>
  <c r="N58" i="15"/>
  <c r="C59" i="6" s="1"/>
  <c r="I59" i="6" s="1"/>
  <c r="F58" i="12" s="1"/>
  <c r="I58" i="12" s="1"/>
  <c r="H66" i="12"/>
  <c r="N66" i="15"/>
  <c r="C67" i="6" s="1"/>
  <c r="I67" i="6" s="1"/>
  <c r="F66" i="12" s="1"/>
  <c r="O66" i="15"/>
  <c r="D67" i="6" s="1"/>
  <c r="J67" i="6" s="1"/>
  <c r="G66" i="12" s="1"/>
  <c r="J66" i="12" s="1"/>
  <c r="J70" i="12"/>
  <c r="N23" i="2"/>
  <c r="C24" i="1" s="1"/>
  <c r="I24" i="1" s="1"/>
  <c r="C23" i="12" s="1"/>
  <c r="O23" i="2"/>
  <c r="D24" i="1" s="1"/>
  <c r="J24" i="1" s="1"/>
  <c r="D23" i="12" s="1"/>
  <c r="J23" i="12" s="1"/>
  <c r="N17" i="15"/>
  <c r="O17" i="15"/>
  <c r="O27" i="15"/>
  <c r="D28" i="6" s="1"/>
  <c r="J28" i="6" s="1"/>
  <c r="G27" i="12" s="1"/>
  <c r="N27" i="15"/>
  <c r="C28" i="6" s="1"/>
  <c r="I28" i="6" s="1"/>
  <c r="F27" i="12" s="1"/>
  <c r="N46" i="2"/>
  <c r="C47" i="1" s="1"/>
  <c r="I47" i="1" s="1"/>
  <c r="C46" i="12" s="1"/>
  <c r="I46" i="12" s="1"/>
  <c r="N43" i="2"/>
  <c r="C44" i="1" s="1"/>
  <c r="I44" i="1" s="1"/>
  <c r="C43" i="12" s="1"/>
  <c r="I43" i="12" s="1"/>
  <c r="N66" i="2"/>
  <c r="C67" i="1" s="1"/>
  <c r="I67" i="1" s="1"/>
  <c r="C66" i="12" s="1"/>
  <c r="N9" i="15"/>
  <c r="O9" i="15"/>
  <c r="N15" i="2"/>
  <c r="C16" i="1" s="1"/>
  <c r="I16" i="1" s="1"/>
  <c r="C15" i="12" s="1"/>
  <c r="I15" i="12" s="1"/>
  <c r="I77" i="12"/>
  <c r="J72" i="12"/>
  <c r="N74" i="15"/>
  <c r="C75" i="6" s="1"/>
  <c r="I75" i="6" s="1"/>
  <c r="F74" i="12" s="1"/>
  <c r="I74" i="12" s="1"/>
  <c r="O74" i="15"/>
  <c r="D75" i="6" s="1"/>
  <c r="J75" i="6" s="1"/>
  <c r="G74" i="12" s="1"/>
  <c r="O85" i="15"/>
  <c r="D86" i="6" s="1"/>
  <c r="J86" i="6" s="1"/>
  <c r="G85" i="12" s="1"/>
  <c r="J85" i="12" s="1"/>
  <c r="N85" i="15"/>
  <c r="C86" i="6" s="1"/>
  <c r="I86" i="6" s="1"/>
  <c r="F85" i="12" s="1"/>
  <c r="I71" i="12"/>
  <c r="J76" i="12"/>
  <c r="J71" i="12"/>
  <c r="I99" i="12"/>
  <c r="I75" i="12"/>
  <c r="N103" i="2"/>
  <c r="C104" i="1" s="1"/>
  <c r="I104" i="1" s="1"/>
  <c r="C103" i="12" s="1"/>
  <c r="N85" i="2"/>
  <c r="C86" i="1" s="1"/>
  <c r="I86" i="1" s="1"/>
  <c r="C85" i="12" s="1"/>
  <c r="N79" i="2"/>
  <c r="C80" i="1" s="1"/>
  <c r="I80" i="1" s="1"/>
  <c r="C79" i="12" s="1"/>
  <c r="O79" i="2"/>
  <c r="D80" i="1" s="1"/>
  <c r="J80" i="1" s="1"/>
  <c r="D79" i="12" s="1"/>
  <c r="N49" i="2"/>
  <c r="C50" i="1" s="1"/>
  <c r="I50" i="1" s="1"/>
  <c r="C49" i="12" s="1"/>
  <c r="I49" i="12" s="1"/>
  <c r="N90" i="2"/>
  <c r="C91" i="1" s="1"/>
  <c r="I91" i="1" s="1"/>
  <c r="C90" i="12" s="1"/>
  <c r="N94" i="2"/>
  <c r="C95" i="1" s="1"/>
  <c r="I95" i="1" s="1"/>
  <c r="C94" i="12" s="1"/>
  <c r="O94" i="2"/>
  <c r="D95" i="1" s="1"/>
  <c r="J95" i="1" s="1"/>
  <c r="D94" i="12" s="1"/>
  <c r="O89" i="2"/>
  <c r="D90" i="1" s="1"/>
  <c r="J90" i="1" s="1"/>
  <c r="D89" i="12" s="1"/>
  <c r="N89" i="2"/>
  <c r="C90" i="1" s="1"/>
  <c r="I90" i="1" s="1"/>
  <c r="C89" i="12" s="1"/>
  <c r="N65" i="2"/>
  <c r="C66" i="1" s="1"/>
  <c r="I66" i="1" s="1"/>
  <c r="C65" i="12" s="1"/>
  <c r="I65" i="12" s="1"/>
  <c r="O92" i="2"/>
  <c r="D93" i="1" s="1"/>
  <c r="J93" i="1" s="1"/>
  <c r="D92" i="12" s="1"/>
  <c r="N92" i="2"/>
  <c r="C93" i="1" s="1"/>
  <c r="I93" i="1" s="1"/>
  <c r="C92" i="12" s="1"/>
  <c r="N84" i="2"/>
  <c r="C85" i="1" s="1"/>
  <c r="I85" i="1" s="1"/>
  <c r="C84" i="12" s="1"/>
  <c r="O84" i="2"/>
  <c r="D85" i="1" s="1"/>
  <c r="J85" i="1" s="1"/>
  <c r="D84" i="12" s="1"/>
  <c r="O81" i="2"/>
  <c r="D82" i="1" s="1"/>
  <c r="J82" i="1" s="1"/>
  <c r="D81" i="12" s="1"/>
  <c r="N81" i="2"/>
  <c r="C82" i="1" s="1"/>
  <c r="I82" i="1" s="1"/>
  <c r="C81" i="12" s="1"/>
  <c r="O97" i="2"/>
  <c r="D98" i="1" s="1"/>
  <c r="J98" i="1" s="1"/>
  <c r="D97" i="12" s="1"/>
  <c r="N97" i="2"/>
  <c r="C98" i="1" s="1"/>
  <c r="I98" i="1" s="1"/>
  <c r="C97" i="12" s="1"/>
  <c r="N82" i="2"/>
  <c r="C83" i="1" s="1"/>
  <c r="I83" i="1" s="1"/>
  <c r="C82" i="12" s="1"/>
  <c r="O82" i="2"/>
  <c r="D83" i="1" s="1"/>
  <c r="J83" i="1" s="1"/>
  <c r="D82" i="12" s="1"/>
  <c r="N78" i="2"/>
  <c r="C79" i="1" s="1"/>
  <c r="I79" i="1" s="1"/>
  <c r="C78" i="12" s="1"/>
  <c r="O78" i="2"/>
  <c r="D79" i="1" s="1"/>
  <c r="J79" i="1" s="1"/>
  <c r="D78" i="12" s="1"/>
  <c r="N86" i="2"/>
  <c r="C87" i="1" s="1"/>
  <c r="I87" i="1" s="1"/>
  <c r="C86" i="12" s="1"/>
  <c r="O86" i="2"/>
  <c r="D87" i="1" s="1"/>
  <c r="J87" i="1" s="1"/>
  <c r="D86" i="12" s="1"/>
  <c r="N102" i="2"/>
  <c r="C103" i="1" s="1"/>
  <c r="I103" i="1" s="1"/>
  <c r="C102" i="12" s="1"/>
  <c r="O11" i="2"/>
  <c r="D12" i="1" s="1"/>
  <c r="J12" i="1" s="1"/>
  <c r="D11" i="12" s="1"/>
  <c r="J11" i="12" s="1"/>
  <c r="N11" i="2"/>
  <c r="C12" i="1" s="1"/>
  <c r="I12" i="1" s="1"/>
  <c r="C11" i="12" s="1"/>
  <c r="I11" i="12" s="1"/>
  <c r="O45" i="2"/>
  <c r="D46" i="1" s="1"/>
  <c r="J46" i="1" s="1"/>
  <c r="D45" i="12" s="1"/>
  <c r="J45" i="12" s="1"/>
  <c r="N45" i="2"/>
  <c r="C46" i="1" s="1"/>
  <c r="I46" i="1" s="1"/>
  <c r="C45" i="12" s="1"/>
  <c r="I45" i="12" s="1"/>
  <c r="O35" i="2"/>
  <c r="D36" i="1" s="1"/>
  <c r="J36" i="1" s="1"/>
  <c r="D35" i="12" s="1"/>
  <c r="J35" i="12" s="1"/>
  <c r="N35" i="2"/>
  <c r="C36" i="1" s="1"/>
  <c r="I36" i="1" s="1"/>
  <c r="C35" i="12" s="1"/>
  <c r="I35" i="12" s="1"/>
  <c r="O68" i="2"/>
  <c r="D69" i="1" s="1"/>
  <c r="J69" i="1" s="1"/>
  <c r="D68" i="12" s="1"/>
  <c r="J68" i="12" s="1"/>
  <c r="N68" i="2"/>
  <c r="C69" i="1" s="1"/>
  <c r="I69" i="1" s="1"/>
  <c r="C68" i="12" s="1"/>
  <c r="I68" i="12" s="1"/>
  <c r="O16" i="2"/>
  <c r="D17" i="1" s="1"/>
  <c r="J17" i="1" s="1"/>
  <c r="D16" i="12" s="1"/>
  <c r="J16" i="12" s="1"/>
  <c r="N16" i="2"/>
  <c r="C17" i="1" s="1"/>
  <c r="I17" i="1" s="1"/>
  <c r="C16" i="12" s="1"/>
  <c r="I16" i="12" s="1"/>
  <c r="N24" i="2"/>
  <c r="C25" i="1" s="1"/>
  <c r="I25" i="1" s="1"/>
  <c r="C24" i="12" s="1"/>
  <c r="I24" i="12" s="1"/>
  <c r="O24" i="2"/>
  <c r="D25" i="1" s="1"/>
  <c r="J25" i="1" s="1"/>
  <c r="D24" i="12" s="1"/>
  <c r="J24" i="12" s="1"/>
  <c r="O13" i="2"/>
  <c r="D14" i="1" s="1"/>
  <c r="J14" i="1" s="1"/>
  <c r="D13" i="12" s="1"/>
  <c r="J13" i="12" s="1"/>
  <c r="N13" i="2"/>
  <c r="C14" i="1" s="1"/>
  <c r="I14" i="1" s="1"/>
  <c r="C13" i="12" s="1"/>
  <c r="I13" i="12" s="1"/>
  <c r="O18" i="2"/>
  <c r="D19" i="1" s="1"/>
  <c r="J19" i="1" s="1"/>
  <c r="D18" i="12" s="1"/>
  <c r="J18" i="12" s="1"/>
  <c r="N18" i="2"/>
  <c r="C19" i="1" s="1"/>
  <c r="I19" i="1" s="1"/>
  <c r="C18" i="12" s="1"/>
  <c r="I18" i="12" s="1"/>
  <c r="O50" i="2"/>
  <c r="D51" i="1" s="1"/>
  <c r="J51" i="1" s="1"/>
  <c r="D50" i="12" s="1"/>
  <c r="J50" i="12" s="1"/>
  <c r="N50" i="2"/>
  <c r="C51" i="1" s="1"/>
  <c r="I51" i="1" s="1"/>
  <c r="C50" i="12" s="1"/>
  <c r="I50" i="12" s="1"/>
  <c r="O4" i="2"/>
  <c r="D5" i="1" s="1"/>
  <c r="J5" i="1" s="1"/>
  <c r="D4" i="12" s="1"/>
  <c r="J4" i="12" s="1"/>
  <c r="N4" i="2"/>
  <c r="C5" i="1" s="1"/>
  <c r="I5" i="1" s="1"/>
  <c r="C4" i="12" s="1"/>
  <c r="I4" i="12" s="1"/>
  <c r="O42" i="2"/>
  <c r="D43" i="1" s="1"/>
  <c r="J43" i="1" s="1"/>
  <c r="D42" i="12" s="1"/>
  <c r="J42" i="12" s="1"/>
  <c r="N42" i="2"/>
  <c r="C43" i="1" s="1"/>
  <c r="I43" i="1" s="1"/>
  <c r="C42" i="12" s="1"/>
  <c r="I42" i="12" s="1"/>
  <c r="O67" i="2"/>
  <c r="D68" i="1" s="1"/>
  <c r="J68" i="1" s="1"/>
  <c r="D67" i="12" s="1"/>
  <c r="J67" i="12" s="1"/>
  <c r="N67" i="2"/>
  <c r="C68" i="1" s="1"/>
  <c r="I68" i="1" s="1"/>
  <c r="C67" i="12" s="1"/>
  <c r="I67" i="12" s="1"/>
  <c r="O41" i="2"/>
  <c r="D42" i="1" s="1"/>
  <c r="J42" i="1" s="1"/>
  <c r="D41" i="12" s="1"/>
  <c r="J41" i="12" s="1"/>
  <c r="N41" i="2"/>
  <c r="C42" i="1" s="1"/>
  <c r="I42" i="1" s="1"/>
  <c r="C41" i="12" s="1"/>
  <c r="I41" i="12" s="1"/>
  <c r="O55" i="2"/>
  <c r="D56" i="1" s="1"/>
  <c r="J56" i="1" s="1"/>
  <c r="D55" i="12" s="1"/>
  <c r="J55" i="12" s="1"/>
  <c r="N55" i="2"/>
  <c r="C56" i="1" s="1"/>
  <c r="I56" i="1" s="1"/>
  <c r="C55" i="12" s="1"/>
  <c r="I55" i="12" s="1"/>
  <c r="O7" i="2"/>
  <c r="D8" i="1" s="1"/>
  <c r="J8" i="1" s="1"/>
  <c r="D7" i="12" s="1"/>
  <c r="J7" i="12" s="1"/>
  <c r="N7" i="2"/>
  <c r="C8" i="1" s="1"/>
  <c r="I8" i="1" s="1"/>
  <c r="C7" i="12" s="1"/>
  <c r="I7" i="12" s="1"/>
  <c r="N95" i="2"/>
  <c r="C96" i="1" s="1"/>
  <c r="I96" i="1" s="1"/>
  <c r="C95" i="12" s="1"/>
  <c r="O95" i="2"/>
  <c r="D96" i="1" s="1"/>
  <c r="J96" i="1" s="1"/>
  <c r="D95" i="12" s="1"/>
  <c r="O44" i="2"/>
  <c r="D45" i="1" s="1"/>
  <c r="J45" i="1" s="1"/>
  <c r="D44" i="12" s="1"/>
  <c r="J44" i="12" s="1"/>
  <c r="N44" i="2"/>
  <c r="C45" i="1" s="1"/>
  <c r="I45" i="1" s="1"/>
  <c r="C44" i="12" s="1"/>
  <c r="I44" i="12" s="1"/>
  <c r="O62" i="2"/>
  <c r="D63" i="1" s="1"/>
  <c r="J63" i="1" s="1"/>
  <c r="D62" i="12" s="1"/>
  <c r="J62" i="12" s="1"/>
  <c r="N62" i="2"/>
  <c r="C63" i="1" s="1"/>
  <c r="I63" i="1" s="1"/>
  <c r="C62" i="12" s="1"/>
  <c r="I62" i="12" s="1"/>
  <c r="O51" i="2"/>
  <c r="D52" i="1" s="1"/>
  <c r="J52" i="1" s="1"/>
  <c r="D51" i="12" s="1"/>
  <c r="J51" i="12" s="1"/>
  <c r="N51" i="2"/>
  <c r="C52" i="1" s="1"/>
  <c r="I52" i="1" s="1"/>
  <c r="C51" i="12" s="1"/>
  <c r="I51" i="12" s="1"/>
  <c r="N22" i="2"/>
  <c r="C23" i="1" s="1"/>
  <c r="I23" i="1" s="1"/>
  <c r="C22" i="12" s="1"/>
  <c r="I22" i="12" s="1"/>
  <c r="O22" i="2"/>
  <c r="D23" i="1" s="1"/>
  <c r="J23" i="1" s="1"/>
  <c r="D22" i="12" s="1"/>
  <c r="J22" i="12" s="1"/>
  <c r="O53" i="2"/>
  <c r="D54" i="1" s="1"/>
  <c r="J54" i="1" s="1"/>
  <c r="D53" i="12" s="1"/>
  <c r="J53" i="12" s="1"/>
  <c r="N53" i="2"/>
  <c r="C54" i="1" s="1"/>
  <c r="I54" i="1" s="1"/>
  <c r="C53" i="12" s="1"/>
  <c r="I53" i="12" s="1"/>
  <c r="N12" i="2"/>
  <c r="C13" i="1" s="1"/>
  <c r="I13" i="1" s="1"/>
  <c r="C12" i="12" s="1"/>
  <c r="I12" i="12" s="1"/>
  <c r="O12" i="2"/>
  <c r="D13" i="1" s="1"/>
  <c r="J13" i="1" s="1"/>
  <c r="D12" i="12" s="1"/>
  <c r="J12" i="12" s="1"/>
  <c r="O38" i="2"/>
  <c r="D39" i="1" s="1"/>
  <c r="J39" i="1" s="1"/>
  <c r="D38" i="12" s="1"/>
  <c r="J38" i="12" s="1"/>
  <c r="N38" i="2"/>
  <c r="C39" i="1" s="1"/>
  <c r="I39" i="1" s="1"/>
  <c r="C38" i="12" s="1"/>
  <c r="I38" i="12" s="1"/>
  <c r="O9" i="2"/>
  <c r="D10" i="1" s="1"/>
  <c r="J10" i="1" s="1"/>
  <c r="D9" i="12" s="1"/>
  <c r="J9" i="12" s="1"/>
  <c r="N9" i="2"/>
  <c r="C10" i="1" s="1"/>
  <c r="I10" i="1" s="1"/>
  <c r="C9" i="12" s="1"/>
  <c r="I9" i="12" s="1"/>
  <c r="O57" i="2"/>
  <c r="D58" i="1" s="1"/>
  <c r="J58" i="1" s="1"/>
  <c r="D57" i="12" s="1"/>
  <c r="J57" i="12" s="1"/>
  <c r="N57" i="2"/>
  <c r="C58" i="1" s="1"/>
  <c r="I58" i="1" s="1"/>
  <c r="C57" i="12" s="1"/>
  <c r="I57" i="12" s="1"/>
  <c r="O48" i="2"/>
  <c r="D49" i="1" s="1"/>
  <c r="J49" i="1" s="1"/>
  <c r="D48" i="12" s="1"/>
  <c r="J48" i="12" s="1"/>
  <c r="N48" i="2"/>
  <c r="C49" i="1" s="1"/>
  <c r="I49" i="1" s="1"/>
  <c r="C48" i="12" s="1"/>
  <c r="I48" i="12" s="1"/>
  <c r="O29" i="2"/>
  <c r="D30" i="1" s="1"/>
  <c r="J30" i="1" s="1"/>
  <c r="D29" i="12" s="1"/>
  <c r="J29" i="12" s="1"/>
  <c r="N29" i="2"/>
  <c r="C30" i="1" s="1"/>
  <c r="I30" i="1" s="1"/>
  <c r="C29" i="12" s="1"/>
  <c r="O17" i="2"/>
  <c r="D18" i="1" s="1"/>
  <c r="J18" i="1" s="1"/>
  <c r="D17" i="12" s="1"/>
  <c r="J17" i="12" s="1"/>
  <c r="N17" i="2"/>
  <c r="C18" i="1" s="1"/>
  <c r="I18" i="1" s="1"/>
  <c r="C17" i="12" s="1"/>
  <c r="I17" i="12" s="1"/>
  <c r="N8" i="2"/>
  <c r="C9" i="1" s="1"/>
  <c r="I9" i="1" s="1"/>
  <c r="C8" i="12" s="1"/>
  <c r="I8" i="12" s="1"/>
  <c r="O8" i="2"/>
  <c r="D9" i="1" s="1"/>
  <c r="J9" i="1" s="1"/>
  <c r="D8" i="12" s="1"/>
  <c r="J8" i="12" s="1"/>
  <c r="O30" i="2"/>
  <c r="D31" i="1" s="1"/>
  <c r="J31" i="1" s="1"/>
  <c r="D30" i="12" s="1"/>
  <c r="N30" i="2"/>
  <c r="C31" i="1" s="1"/>
  <c r="O5" i="2"/>
  <c r="D6" i="1" s="1"/>
  <c r="J6" i="1" s="1"/>
  <c r="D5" i="12" s="1"/>
  <c r="J5" i="12" s="1"/>
  <c r="N5" i="2"/>
  <c r="C6" i="1" s="1"/>
  <c r="I6" i="1" s="1"/>
  <c r="C5" i="12" s="1"/>
  <c r="I5" i="12" s="1"/>
  <c r="O3" i="2"/>
  <c r="D4" i="1" s="1"/>
  <c r="J4" i="1" s="1"/>
  <c r="D3" i="12" s="1"/>
  <c r="J3" i="12" s="1"/>
  <c r="N3" i="2"/>
  <c r="C4" i="1" s="1"/>
  <c r="I4" i="1" s="1"/>
  <c r="C3" i="12" s="1"/>
  <c r="I3" i="12" s="1"/>
  <c r="O27" i="2"/>
  <c r="D28" i="1" s="1"/>
  <c r="J28" i="1" s="1"/>
  <c r="D27" i="12" s="1"/>
  <c r="N27" i="2"/>
  <c r="C28" i="1" s="1"/>
  <c r="I28" i="1" s="1"/>
  <c r="C27" i="12" s="1"/>
  <c r="N20" i="2"/>
  <c r="C21" i="1" s="1"/>
  <c r="I21" i="1" s="1"/>
  <c r="C20" i="12" s="1"/>
  <c r="I20" i="12" s="1"/>
  <c r="O20" i="2"/>
  <c r="D21" i="1" s="1"/>
  <c r="J21" i="1" s="1"/>
  <c r="D20" i="12" s="1"/>
  <c r="J20" i="12" s="1"/>
  <c r="O31" i="2"/>
  <c r="D32" i="1" s="1"/>
  <c r="J32" i="1" s="1"/>
  <c r="D31" i="12" s="1"/>
  <c r="J31" i="12" s="1"/>
  <c r="N31" i="2"/>
  <c r="C32" i="1" s="1"/>
  <c r="I32" i="1" s="1"/>
  <c r="C31" i="12" s="1"/>
  <c r="N91" i="2"/>
  <c r="C92" i="1" s="1"/>
  <c r="I92" i="1" s="1"/>
  <c r="C91" i="12" s="1"/>
  <c r="O91" i="2"/>
  <c r="D92" i="1" s="1"/>
  <c r="J92" i="1" s="1"/>
  <c r="D91" i="12" s="1"/>
  <c r="O88" i="2"/>
  <c r="D89" i="1" s="1"/>
  <c r="J89" i="1" s="1"/>
  <c r="D88" i="12" s="1"/>
  <c r="N88" i="2"/>
  <c r="C89" i="1" s="1"/>
  <c r="I89" i="1" s="1"/>
  <c r="C88" i="12" s="1"/>
  <c r="O40" i="2"/>
  <c r="D41" i="1" s="1"/>
  <c r="J41" i="1" s="1"/>
  <c r="D40" i="12" s="1"/>
  <c r="J40" i="12" s="1"/>
  <c r="N40" i="2"/>
  <c r="C41" i="1" s="1"/>
  <c r="I41" i="1" s="1"/>
  <c r="C40" i="12" s="1"/>
  <c r="I40" i="12" s="1"/>
  <c r="O25" i="2"/>
  <c r="D26" i="1" s="1"/>
  <c r="J26" i="1" s="1"/>
  <c r="D25" i="12" s="1"/>
  <c r="J25" i="12" s="1"/>
  <c r="N25" i="2"/>
  <c r="C26" i="1" s="1"/>
  <c r="I26" i="1" s="1"/>
  <c r="C25" i="12" s="1"/>
  <c r="O32" i="2"/>
  <c r="D33" i="1" s="1"/>
  <c r="J33" i="1" s="1"/>
  <c r="D32" i="12" s="1"/>
  <c r="J32" i="12" s="1"/>
  <c r="N32" i="2"/>
  <c r="C33" i="1" s="1"/>
  <c r="I33" i="1" s="1"/>
  <c r="C32" i="12" s="1"/>
  <c r="I32" i="12" s="1"/>
  <c r="I87" i="12" l="1"/>
  <c r="J30" i="12"/>
  <c r="I23" i="12"/>
  <c r="J74" i="12"/>
  <c r="I31" i="12"/>
  <c r="I29" i="12"/>
  <c r="I28" i="12"/>
  <c r="I70" i="12"/>
  <c r="I80" i="12"/>
  <c r="I27" i="12"/>
  <c r="I73" i="12"/>
  <c r="I25" i="12"/>
  <c r="J58" i="12"/>
  <c r="I101" i="12"/>
  <c r="J82" i="12"/>
  <c r="I92" i="12"/>
  <c r="I96" i="12"/>
  <c r="J95" i="12"/>
  <c r="I82" i="12"/>
  <c r="J92" i="12"/>
  <c r="J79" i="12"/>
  <c r="I88" i="12"/>
  <c r="J88" i="12"/>
  <c r="J27" i="12"/>
  <c r="I97" i="12"/>
  <c r="I79" i="12"/>
  <c r="J86" i="12"/>
  <c r="I81" i="12"/>
  <c r="J89" i="12"/>
  <c r="I103" i="12"/>
  <c r="J97" i="12"/>
  <c r="I86" i="12"/>
  <c r="J81" i="12"/>
  <c r="J94" i="12"/>
  <c r="J91" i="12"/>
  <c r="I102" i="12"/>
  <c r="I91" i="12"/>
  <c r="I95" i="12"/>
  <c r="J78" i="12"/>
  <c r="J84" i="12"/>
  <c r="I94" i="12"/>
  <c r="I89" i="12"/>
  <c r="I78" i="12"/>
  <c r="I84" i="12"/>
  <c r="I90" i="12"/>
  <c r="J96" i="12"/>
  <c r="I104" i="12"/>
  <c r="I31" i="1"/>
  <c r="C30" i="12" s="1"/>
  <c r="I30" i="12" s="1"/>
  <c r="I66" i="12"/>
  <c r="I85" i="12"/>
</calcChain>
</file>

<file path=xl/sharedStrings.xml><?xml version="1.0" encoding="utf-8"?>
<sst xmlns="http://schemas.openxmlformats.org/spreadsheetml/2006/main" count="224" uniqueCount="83">
  <si>
    <t>Model</t>
  </si>
  <si>
    <t>PSI</t>
    <phoneticPr fontId="5"/>
  </si>
  <si>
    <t>Year</t>
  </si>
  <si>
    <t>Bottom 90%</t>
  </si>
  <si>
    <t>Top 10-1%</t>
  </si>
  <si>
    <t>Top 1%</t>
  </si>
  <si>
    <t>Data</t>
    <phoneticPr fontId="2"/>
  </si>
  <si>
    <t>Wage overview</t>
  </si>
  <si>
    <t>Lognormal parameters</t>
  </si>
  <si>
    <t>Cutoffs</t>
  </si>
  <si>
    <t>Variable conversion</t>
  </si>
  <si>
    <t>Standard normal CDF</t>
  </si>
  <si>
    <t>Results</t>
  </si>
  <si>
    <t>Min wage</t>
  </si>
  <si>
    <t>Mean wage</t>
  </si>
  <si>
    <t>Max wage</t>
  </si>
  <si>
    <t>mu</t>
  </si>
  <si>
    <t>sigma</t>
  </si>
  <si>
    <t>z(90)</t>
  </si>
  <si>
    <t>z(99)</t>
  </si>
  <si>
    <t>Phi(90)</t>
  </si>
  <si>
    <t>Phi(99)</t>
  </si>
  <si>
    <t>Gini</t>
  </si>
  <si>
    <t>Year</t>
    <phoneticPr fontId="2"/>
  </si>
  <si>
    <t>Min</t>
  </si>
  <si>
    <t>Mean</t>
  </si>
  <si>
    <t>Max</t>
  </si>
  <si>
    <t>Face value</t>
  </si>
  <si>
    <t>Year t</t>
  </si>
  <si>
    <t>1USD =</t>
  </si>
  <si>
    <t>CPI (t)</t>
  </si>
  <si>
    <t>CPI (2012)</t>
  </si>
  <si>
    <t xml:space="preserve">1USD = </t>
  </si>
  <si>
    <t>x</t>
    <phoneticPr fontId="2"/>
  </si>
  <si>
    <t>X</t>
    <phoneticPr fontId="2"/>
  </si>
  <si>
    <t>Hourly wage</t>
    <phoneticPr fontId="2"/>
  </si>
  <si>
    <t>Full Time workers Hours</t>
    <phoneticPr fontId="2"/>
  </si>
  <si>
    <t>Minium Wage</t>
    <phoneticPr fontId="2"/>
  </si>
  <si>
    <t>-</t>
    <phoneticPr fontId="2"/>
  </si>
  <si>
    <t>2017 (40)</t>
  </si>
  <si>
    <t>2013 (39)</t>
  </si>
  <si>
    <t>2013 (38)</t>
  </si>
  <si>
    <t>2004 (35)</t>
  </si>
  <si>
    <t>2000 (30)</t>
  </si>
  <si>
    <t>1999 (29)</t>
  </si>
  <si>
    <t>1995 (25)</t>
  </si>
  <si>
    <t>1994 (24)</t>
  </si>
  <si>
    <t>1993 (23)</t>
  </si>
  <si>
    <t>1992 (22)</t>
  </si>
  <si>
    <t>1987 (21)</t>
  </si>
  <si>
    <t>1985 (20)</t>
  </si>
  <si>
    <t>1984 (19)</t>
  </si>
  <si>
    <t>1979 (18)</t>
  </si>
  <si>
    <t>1976 (17)</t>
  </si>
  <si>
    <t>1975 (16)</t>
  </si>
  <si>
    <t>1974 (16)(15)</t>
  </si>
  <si>
    <t>Wage</t>
    <phoneticPr fontId="2"/>
  </si>
  <si>
    <t xml:space="preserve">Year </t>
    <phoneticPr fontId="2"/>
  </si>
  <si>
    <t>Pre Tax PSI</t>
    <phoneticPr fontId="2"/>
  </si>
  <si>
    <t>Post Tax PSI</t>
    <phoneticPr fontId="2"/>
  </si>
  <si>
    <t>Average PSI</t>
    <phoneticPr fontId="2"/>
  </si>
  <si>
    <t>Bottom 90</t>
    <phoneticPr fontId="2"/>
  </si>
  <si>
    <t>Next 9</t>
    <phoneticPr fontId="2"/>
  </si>
  <si>
    <t>Top 1</t>
    <phoneticPr fontId="2"/>
  </si>
  <si>
    <t>2010 (37)</t>
  </si>
  <si>
    <t>2009 (36)</t>
  </si>
  <si>
    <t>1972 (14)</t>
  </si>
  <si>
    <t>1971 (13)</t>
  </si>
  <si>
    <t>1967 (12)</t>
  </si>
  <si>
    <t>CPI(t)</t>
    <phoneticPr fontId="2"/>
  </si>
  <si>
    <t>Bottom 90 (Pre)</t>
    <phoneticPr fontId="2"/>
  </si>
  <si>
    <t>Next 9 (Pre)</t>
    <phoneticPr fontId="2"/>
  </si>
  <si>
    <t>Top 1 (Pre)</t>
    <phoneticPr fontId="2"/>
  </si>
  <si>
    <t>Bottom 90 (Post)</t>
    <phoneticPr fontId="2"/>
  </si>
  <si>
    <t>Next 9 (Post)</t>
    <phoneticPr fontId="2"/>
  </si>
  <si>
    <t>Top 1 (Post)</t>
    <phoneticPr fontId="2"/>
  </si>
  <si>
    <t>Top 1%</t>
    <phoneticPr fontId="2"/>
  </si>
  <si>
    <t>Top 0.1%</t>
    <phoneticPr fontId="2"/>
  </si>
  <si>
    <t>2014, United State</t>
    <phoneticPr fontId="2"/>
  </si>
  <si>
    <t>Model</t>
    <phoneticPr fontId="2"/>
  </si>
  <si>
    <t>Bottom 90%</t>
    <phoneticPr fontId="2"/>
  </si>
  <si>
    <t>Next 9%</t>
    <phoneticPr fontId="2"/>
  </si>
  <si>
    <t>Top 1% - Top 0.1%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</si>
</sst>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_-* #,##0_-;\-* #,##0_-;_-* &quot;-&quot;??_-;_-@_-"/>
    <numFmt numFmtId="178" formatCode="#,##0_ ;\-#,##0\ "/>
  </numFmts>
  <fonts count="18">
    <font>
      <sz val="12"/>
      <color theme="1"/>
      <name val="游ゴシック"/>
      <family val="2"/>
      <charset val="128"/>
      <scheme val="minor"/>
    </font>
    <font>
      <sz val="12"/>
      <color theme="1"/>
      <name val="游ゴシック"/>
      <family val="2"/>
      <charset val="128"/>
      <scheme val="minor"/>
    </font>
    <font>
      <sz val="6"/>
      <name val="游ゴシック"/>
      <family val="2"/>
      <charset val="128"/>
      <scheme val="minor"/>
    </font>
    <font>
      <b/>
      <sz val="12"/>
      <color theme="0"/>
      <name val="游ゴシック"/>
      <family val="2"/>
      <scheme val="minor"/>
    </font>
    <font>
      <b/>
      <sz val="12"/>
      <color theme="1"/>
      <name val="游ゴシック"/>
      <family val="2"/>
      <scheme val="minor"/>
    </font>
    <font>
      <sz val="6"/>
      <name val="游ゴシック"/>
      <family val="3"/>
      <charset val="128"/>
      <scheme val="minor"/>
    </font>
    <font>
      <sz val="12"/>
      <name val="游ゴシック"/>
      <family val="2"/>
      <scheme val="minor"/>
    </font>
    <font>
      <sz val="10"/>
      <color rgb="FF000000"/>
      <name val="Hiragino Kaku Gothic ProN"/>
      <charset val="128"/>
    </font>
    <font>
      <sz val="12"/>
      <color theme="1"/>
      <name val="Helvetica"/>
      <family val="2"/>
    </font>
    <font>
      <u/>
      <sz val="12"/>
      <color theme="10"/>
      <name val="游ゴシック"/>
      <family val="2"/>
      <charset val="128"/>
      <scheme val="minor"/>
    </font>
    <font>
      <sz val="8"/>
      <color rgb="FF000000"/>
      <name val="Helvetica"/>
      <family val="2"/>
    </font>
    <font>
      <sz val="12"/>
      <color rgb="FF000000"/>
      <name val="Calibri"/>
      <family val="2"/>
    </font>
    <font>
      <sz val="12"/>
      <color rgb="FF000000"/>
      <name val="ＭＳ Ｐゴシック"/>
      <family val="2"/>
      <charset val="128"/>
    </font>
    <font>
      <sz val="8"/>
      <color indexed="8"/>
      <name val="Arial"/>
      <family val="2"/>
    </font>
    <font>
      <sz val="12"/>
      <color theme="0"/>
      <name val="游ゴシック"/>
      <family val="3"/>
      <charset val="128"/>
      <scheme val="minor"/>
    </font>
    <font>
      <sz val="10"/>
      <name val="Arial"/>
      <family val="2"/>
    </font>
    <font>
      <sz val="12"/>
      <color theme="0"/>
      <name val="游ゴシック"/>
      <family val="2"/>
      <charset val="128"/>
      <scheme val="minor"/>
    </font>
    <font>
      <sz val="10"/>
      <color theme="0"/>
      <name val="Hiragino Kaku Gothic ProN"/>
      <charset val="128"/>
    </font>
  </fonts>
  <fills count="12">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rgb="FFFFFFFF"/>
        <bgColor rgb="FF000000"/>
      </patternFill>
    </fill>
    <fill>
      <patternFill patternType="solid">
        <fgColor theme="8"/>
        <bgColor indexed="64"/>
      </patternFill>
    </fill>
    <fill>
      <patternFill patternType="solid">
        <fgColor rgb="FFFFFFFF"/>
        <bgColor indexed="64"/>
      </patternFill>
    </fill>
    <fill>
      <patternFill patternType="solid">
        <fgColor rgb="FFFF0000"/>
        <bgColor indexed="64"/>
      </patternFill>
    </fill>
    <fill>
      <patternFill patternType="solid">
        <fgColor rgb="FF00B050"/>
        <bgColor indexed="64"/>
      </patternFill>
    </fill>
    <fill>
      <patternFill patternType="solid">
        <fgColor rgb="FF0F26F4"/>
        <bgColor indexed="64"/>
      </patternFill>
    </fill>
    <fill>
      <patternFill patternType="solid">
        <fgColor theme="4"/>
        <bgColor indexed="64"/>
      </patternFill>
    </fill>
    <fill>
      <patternFill patternType="solid">
        <fgColor theme="3"/>
        <bgColor indexed="64"/>
      </patternFill>
    </fill>
  </fills>
  <borders count="6">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
      <left/>
      <right style="thin">
        <color rgb="FFAAC1D9"/>
      </right>
      <top/>
      <bottom style="thin">
        <color rgb="FFAAC1D9"/>
      </bottom>
      <diagonal/>
    </border>
  </borders>
  <cellStyleXfs count="4">
    <xf numFmtId="0" fontId="0" fillId="0" borderId="0">
      <alignment vertical="center"/>
    </xf>
    <xf numFmtId="40" fontId="1" fillId="0" borderId="0" applyFont="0" applyFill="0" applyBorder="0" applyAlignment="0" applyProtection="0">
      <alignment vertical="center"/>
    </xf>
    <xf numFmtId="9" fontId="1"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60">
    <xf numFmtId="0" fontId="0" fillId="0" borderId="0" xfId="0">
      <alignment vertical="center"/>
    </xf>
    <xf numFmtId="0" fontId="4" fillId="0" borderId="0" xfId="0" applyFont="1" applyAlignment="1"/>
    <xf numFmtId="10" fontId="0" fillId="0" borderId="0" xfId="0" applyNumberFormat="1" applyAlignment="1">
      <alignment horizontal="center"/>
    </xf>
    <xf numFmtId="176" fontId="0" fillId="0" borderId="0" xfId="0" applyNumberFormat="1" applyAlignment="1"/>
    <xf numFmtId="177" fontId="4" fillId="0" borderId="0" xfId="1" applyNumberFormat="1" applyFont="1" applyBorder="1" applyAlignment="1">
      <alignment horizontal="right"/>
    </xf>
    <xf numFmtId="2" fontId="4" fillId="0" borderId="0" xfId="0" applyNumberFormat="1" applyFont="1" applyAlignment="1">
      <alignment horizontal="right"/>
    </xf>
    <xf numFmtId="9" fontId="4" fillId="0" borderId="0" xfId="2" applyFont="1" applyBorder="1" applyAlignment="1">
      <alignment horizontal="right"/>
    </xf>
    <xf numFmtId="2" fontId="4" fillId="0" borderId="0" xfId="2" applyNumberFormat="1" applyFont="1" applyBorder="1" applyAlignment="1">
      <alignment horizontal="right"/>
    </xf>
    <xf numFmtId="10" fontId="4" fillId="0" borderId="0" xfId="2" applyNumberFormat="1" applyFont="1" applyBorder="1" applyAlignment="1">
      <alignment horizontal="right"/>
    </xf>
    <xf numFmtId="0" fontId="4" fillId="0" borderId="0" xfId="0" applyFont="1" applyAlignment="1">
      <alignment horizontal="right"/>
    </xf>
    <xf numFmtId="177" fontId="0" fillId="0" borderId="0" xfId="1" applyNumberFormat="1" applyFont="1" applyBorder="1" applyAlignment="1">
      <alignment horizontal="right"/>
    </xf>
    <xf numFmtId="2" fontId="0" fillId="0" borderId="0" xfId="0" applyNumberFormat="1" applyAlignment="1">
      <alignment horizontal="right"/>
    </xf>
    <xf numFmtId="2" fontId="0" fillId="0" borderId="0" xfId="2" applyNumberFormat="1" applyFont="1" applyBorder="1" applyAlignment="1">
      <alignment horizontal="right"/>
    </xf>
    <xf numFmtId="10" fontId="0" fillId="0" borderId="0" xfId="2" applyNumberFormat="1" applyFont="1" applyBorder="1" applyAlignment="1">
      <alignment horizontal="right"/>
    </xf>
    <xf numFmtId="10" fontId="6" fillId="0" borderId="0" xfId="2" applyNumberFormat="1" applyFont="1" applyBorder="1" applyAlignment="1">
      <alignment horizontal="right"/>
    </xf>
    <xf numFmtId="0" fontId="7" fillId="0" borderId="0" xfId="0" applyFont="1">
      <alignment vertical="center"/>
    </xf>
    <xf numFmtId="10" fontId="7" fillId="0" borderId="0" xfId="0" applyNumberFormat="1" applyFont="1">
      <alignment vertical="center"/>
    </xf>
    <xf numFmtId="10" fontId="8" fillId="0" borderId="0" xfId="0" applyNumberFormat="1" applyFont="1">
      <alignment vertical="center"/>
    </xf>
    <xf numFmtId="10" fontId="0" fillId="0" borderId="0" xfId="0" applyNumberFormat="1">
      <alignment vertical="center"/>
    </xf>
    <xf numFmtId="177" fontId="4" fillId="0" borderId="0" xfId="1" applyNumberFormat="1" applyFont="1" applyAlignment="1">
      <alignment horizontal="right"/>
    </xf>
    <xf numFmtId="2" fontId="9" fillId="0" borderId="0" xfId="3" applyNumberFormat="1" applyAlignment="1">
      <alignment horizontal="right"/>
    </xf>
    <xf numFmtId="177" fontId="6" fillId="0" borderId="0" xfId="1" applyNumberFormat="1" applyFont="1" applyFill="1" applyAlignment="1"/>
    <xf numFmtId="0" fontId="0" fillId="0" borderId="0" xfId="0" applyAlignment="1">
      <alignment horizontal="right"/>
    </xf>
    <xf numFmtId="177" fontId="6" fillId="0" borderId="0" xfId="3" applyNumberFormat="1" applyFont="1" applyAlignment="1">
      <alignment horizontal="right"/>
    </xf>
    <xf numFmtId="177" fontId="0" fillId="0" borderId="0" xfId="1" applyNumberFormat="1" applyFont="1" applyAlignment="1">
      <alignment horizontal="right"/>
    </xf>
    <xf numFmtId="0" fontId="10" fillId="0" borderId="0" xfId="0" applyFont="1">
      <alignment vertical="center"/>
    </xf>
    <xf numFmtId="0" fontId="11" fillId="4" borderId="1" xfId="0" applyFont="1" applyFill="1" applyBorder="1" applyAlignment="1">
      <alignment horizontal="center" vertical="top" wrapText="1"/>
    </xf>
    <xf numFmtId="178" fontId="11" fillId="4" borderId="2" xfId="0" applyNumberFormat="1" applyFont="1" applyFill="1" applyBorder="1" applyAlignment="1">
      <alignment horizontal="right"/>
    </xf>
    <xf numFmtId="0" fontId="12" fillId="0" borderId="0" xfId="0" applyFont="1" applyAlignment="1"/>
    <xf numFmtId="0" fontId="11" fillId="4" borderId="3" xfId="0" applyFont="1" applyFill="1" applyBorder="1" applyAlignment="1">
      <alignment horizontal="center" vertical="top" wrapText="1"/>
    </xf>
    <xf numFmtId="178" fontId="11" fillId="4" borderId="4" xfId="0" applyNumberFormat="1" applyFont="1" applyFill="1" applyBorder="1" applyAlignment="1">
      <alignment horizontal="right"/>
    </xf>
    <xf numFmtId="3" fontId="13" fillId="6" borderId="5" xfId="0" applyNumberFormat="1" applyFont="1" applyFill="1" applyBorder="1" applyAlignment="1">
      <alignment horizontal="right" wrapText="1"/>
    </xf>
    <xf numFmtId="0" fontId="13" fillId="6" borderId="5" xfId="0" applyFont="1" applyFill="1" applyBorder="1" applyAlignment="1">
      <alignment horizontal="left" wrapText="1"/>
    </xf>
    <xf numFmtId="0" fontId="14" fillId="7" borderId="0" xfId="0" applyFont="1" applyFill="1">
      <alignment vertical="center"/>
    </xf>
    <xf numFmtId="0" fontId="14" fillId="8" borderId="0" xfId="0" applyFont="1" applyFill="1">
      <alignment vertical="center"/>
    </xf>
    <xf numFmtId="0" fontId="14" fillId="9" borderId="0" xfId="0" applyFont="1" applyFill="1">
      <alignment vertical="center"/>
    </xf>
    <xf numFmtId="10" fontId="14" fillId="9" borderId="0" xfId="0" applyNumberFormat="1" applyFont="1" applyFill="1">
      <alignment vertical="center"/>
    </xf>
    <xf numFmtId="10" fontId="14" fillId="8" borderId="0" xfId="0" applyNumberFormat="1" applyFont="1" applyFill="1">
      <alignment vertical="center"/>
    </xf>
    <xf numFmtId="10" fontId="14" fillId="7" borderId="0" xfId="0" applyNumberFormat="1" applyFont="1" applyFill="1">
      <alignment vertical="center"/>
    </xf>
    <xf numFmtId="0" fontId="15" fillId="0" borderId="0" xfId="0" applyFont="1" applyAlignment="1"/>
    <xf numFmtId="0" fontId="0" fillId="0" borderId="0" xfId="0" applyAlignment="1">
      <alignment horizontal="center" vertical="center"/>
    </xf>
    <xf numFmtId="0" fontId="4" fillId="5" borderId="0" xfId="0" applyFont="1" applyFill="1" applyAlignment="1">
      <alignment horizontal="center"/>
    </xf>
    <xf numFmtId="0" fontId="3" fillId="2" borderId="0" xfId="0" applyFont="1" applyFill="1" applyAlignment="1">
      <alignment horizontal="center" vertical="center"/>
    </xf>
    <xf numFmtId="0" fontId="3" fillId="3" borderId="0" xfId="0" applyFont="1" applyFill="1" applyAlignment="1">
      <alignment horizontal="center" vertical="center"/>
    </xf>
    <xf numFmtId="0" fontId="4" fillId="0" borderId="0" xfId="0" applyFont="1" applyAlignment="1">
      <alignment horizontal="center" vertical="center" wrapText="1"/>
    </xf>
    <xf numFmtId="10" fontId="17" fillId="10" borderId="0" xfId="0" applyNumberFormat="1" applyFont="1" applyFill="1" applyAlignment="1">
      <alignment horizontal="center" vertical="center"/>
    </xf>
    <xf numFmtId="0" fontId="16" fillId="11" borderId="0" xfId="0" applyFont="1" applyFill="1" applyAlignment="1">
      <alignment horizontal="center" vertical="center"/>
    </xf>
    <xf numFmtId="0" fontId="14" fillId="11" borderId="0" xfId="0" applyFont="1" applyFill="1" applyAlignment="1">
      <alignment horizontal="center" vertical="center"/>
    </xf>
    <xf numFmtId="0" fontId="14" fillId="9" borderId="0" xfId="0" applyFont="1" applyFill="1" applyAlignment="1">
      <alignment horizontal="center" vertical="center"/>
    </xf>
    <xf numFmtId="0" fontId="14" fillId="8" borderId="0" xfId="0" applyFont="1" applyFill="1" applyAlignment="1">
      <alignment horizontal="center" vertical="center"/>
    </xf>
    <xf numFmtId="0" fontId="14" fillId="7" borderId="0" xfId="0" applyFont="1" applyFill="1" applyAlignment="1">
      <alignment horizontal="center" vertical="center"/>
    </xf>
    <xf numFmtId="0" fontId="16" fillId="10" borderId="0" xfId="0" applyFont="1" applyFill="1" applyAlignment="1">
      <alignment horizontal="center" vertical="center"/>
    </xf>
    <xf numFmtId="0" fontId="14" fillId="10" borderId="0" xfId="0" applyFont="1" applyFill="1" applyAlignment="1">
      <alignment horizontal="center" vertical="center"/>
    </xf>
    <xf numFmtId="10" fontId="3" fillId="2" borderId="0" xfId="2" applyNumberFormat="1" applyFont="1" applyFill="1" applyBorder="1" applyAlignment="1">
      <alignment horizontal="center"/>
    </xf>
    <xf numFmtId="177" fontId="3" fillId="2" borderId="0" xfId="1" applyNumberFormat="1" applyFont="1" applyFill="1" applyBorder="1" applyAlignment="1">
      <alignment horizontal="center"/>
    </xf>
    <xf numFmtId="2" fontId="3" fillId="2" borderId="0" xfId="0" applyNumberFormat="1" applyFont="1" applyFill="1" applyAlignment="1">
      <alignment horizontal="center"/>
    </xf>
    <xf numFmtId="2" fontId="3" fillId="2" borderId="0" xfId="2" applyNumberFormat="1" applyFont="1" applyFill="1" applyBorder="1" applyAlignment="1">
      <alignment horizontal="center"/>
    </xf>
    <xf numFmtId="0" fontId="3" fillId="2" borderId="0" xfId="0" applyFont="1" applyFill="1" applyAlignment="1">
      <alignment horizontal="center"/>
    </xf>
    <xf numFmtId="177" fontId="3" fillId="2" borderId="0" xfId="1" applyNumberFormat="1" applyFont="1" applyFill="1" applyAlignment="1">
      <alignment horizontal="center"/>
    </xf>
    <xf numFmtId="10" fontId="4" fillId="0" borderId="0" xfId="0" applyNumberFormat="1" applyFont="1" applyAlignment="1">
      <alignment horizontal="center" vertical="center" wrapText="1"/>
    </xf>
  </cellXfs>
  <cellStyles count="4">
    <cellStyle name="パーセント" xfId="2" builtinId="5"/>
    <cellStyle name="ハイパーリンク" xfId="3" builtinId="8"/>
    <cellStyle name="桁区切り [0.00]" xfId="1" builtinId="3"/>
    <cellStyle name="標準" xfId="0" builtinId="0"/>
  </cellStyles>
  <dxfs count="0"/>
  <tableStyles count="0" defaultTableStyle="TableStyleMedium2" defaultPivotStyle="PivotStyleLight16"/>
  <colors>
    <mruColors>
      <color rgb="FF0F26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altLang="ja-JP" sz="3200"/>
              <a:t>PSI</a:t>
            </a:r>
            <a:r>
              <a:rPr lang="en-US" altLang="ja-JP" sz="3200" baseline="0"/>
              <a:t> for Pre-tax and Post-tax Income with Capital Gain: US</a:t>
            </a:r>
            <a:endParaRPr lang="ja-JP" altLang="en-US" sz="3200"/>
          </a:p>
        </c:rich>
      </c:tx>
      <c:layout>
        <c:manualLayout>
          <c:xMode val="edge"/>
          <c:yMode val="edge"/>
          <c:x val="0.29240997520432088"/>
          <c:y val="2.8481054147469414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3.639130997044919E-2"/>
          <c:y val="0.13024053121392429"/>
          <c:w val="0.95497291072866686"/>
          <c:h val="0.75048207332413752"/>
        </c:manualLayout>
      </c:layout>
      <c:lineChart>
        <c:grouping val="standard"/>
        <c:varyColors val="0"/>
        <c:ser>
          <c:idx val="2"/>
          <c:order val="0"/>
          <c:tx>
            <c:strRef>
              <c:f>'Summary for US'!$B$2</c:f>
              <c:strCache>
                <c:ptCount val="1"/>
                <c:pt idx="0">
                  <c:v>Bottom 90 (Pre)</c:v>
                </c:pt>
              </c:strCache>
            </c:strRef>
          </c:tx>
          <c:spPr>
            <a:ln w="28575" cap="rnd">
              <a:solidFill>
                <a:srgbClr val="0F26F4"/>
              </a:solidFill>
              <a:prstDash val="sysDash"/>
              <a:round/>
            </a:ln>
            <a:effectLst/>
          </c:spPr>
          <c:marker>
            <c:symbol val="none"/>
          </c:marker>
          <c:cat>
            <c:numRef>
              <c:f>'Summary for US'!$A$56:$A$104</c:f>
              <c:numCache>
                <c:formatCode>General</c:formatCode>
                <c:ptCount val="49"/>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numCache>
            </c:numRef>
          </c:cat>
          <c:val>
            <c:numRef>
              <c:f>'Summary for US'!$B$56:$B$104</c:f>
              <c:numCache>
                <c:formatCode>0.00%</c:formatCode>
                <c:ptCount val="49"/>
                <c:pt idx="0">
                  <c:v>0.28254064557181402</c:v>
                </c:pt>
                <c:pt idx="1">
                  <c:v>0.33026226728033459</c:v>
                </c:pt>
                <c:pt idx="2">
                  <c:v>0.30246881235718925</c:v>
                </c:pt>
                <c:pt idx="3">
                  <c:v>0.28601254454867098</c:v>
                </c:pt>
                <c:pt idx="4">
                  <c:v>0.2512757299070818</c:v>
                </c:pt>
                <c:pt idx="5">
                  <c:v>0.22575506507816767</c:v>
                </c:pt>
                <c:pt idx="6">
                  <c:v>0.22373598922922189</c:v>
                </c:pt>
                <c:pt idx="7">
                  <c:v>0.21392473853716409</c:v>
                </c:pt>
                <c:pt idx="8">
                  <c:v>0.20677293923267581</c:v>
                </c:pt>
                <c:pt idx="9">
                  <c:v>0.16377507855367268</c:v>
                </c:pt>
                <c:pt idx="10">
                  <c:v>0.14861651136808773</c:v>
                </c:pt>
                <c:pt idx="11">
                  <c:v>0.12735801738234698</c:v>
                </c:pt>
                <c:pt idx="12">
                  <c:v>0.10137421661978752</c:v>
                </c:pt>
                <c:pt idx="13">
                  <c:v>7.898637134758757E-2</c:v>
                </c:pt>
                <c:pt idx="14">
                  <c:v>6.1159525311898832E-2</c:v>
                </c:pt>
                <c:pt idx="15">
                  <c:v>3.9683321441938535E-2</c:v>
                </c:pt>
                <c:pt idx="16">
                  <c:v>2.9044989447970959E-2</c:v>
                </c:pt>
                <c:pt idx="17">
                  <c:v>2.2479747363599367E-2</c:v>
                </c:pt>
                <c:pt idx="18">
                  <c:v>1.7557681932321323E-2</c:v>
                </c:pt>
                <c:pt idx="19">
                  <c:v>1.3314983086947896E-2</c:v>
                </c:pt>
                <c:pt idx="20">
                  <c:v>1.3894525006327596E-2</c:v>
                </c:pt>
                <c:pt idx="21">
                  <c:v>3.9015743484329679E-3</c:v>
                </c:pt>
                <c:pt idx="22">
                  <c:v>-3.8854901655788199E-3</c:v>
                </c:pt>
                <c:pt idx="23">
                  <c:v>-3.8059700400070451E-3</c:v>
                </c:pt>
                <c:pt idx="24">
                  <c:v>-2.2862162853004575E-2</c:v>
                </c:pt>
                <c:pt idx="25">
                  <c:v>-4.2704338795707897E-2</c:v>
                </c:pt>
                <c:pt idx="26">
                  <c:v>-5.7059818664597639E-2</c:v>
                </c:pt>
                <c:pt idx="27">
                  <c:v>-5.9903335153761117E-2</c:v>
                </c:pt>
                <c:pt idx="28">
                  <c:v>-6.2807575103287827E-2</c:v>
                </c:pt>
                <c:pt idx="29">
                  <c:v>-7.2760312720033804E-2</c:v>
                </c:pt>
                <c:pt idx="30">
                  <c:v>-9.2960135965156399E-2</c:v>
                </c:pt>
                <c:pt idx="31">
                  <c:v>-0.10447797382497603</c:v>
                </c:pt>
                <c:pt idx="32">
                  <c:v>-0.10749144255583842</c:v>
                </c:pt>
                <c:pt idx="33">
                  <c:v>-0.11492733624994156</c:v>
                </c:pt>
                <c:pt idx="34">
                  <c:v>-0.12036663898493816</c:v>
                </c:pt>
                <c:pt idx="35">
                  <c:v>-0.10996893960373422</c:v>
                </c:pt>
                <c:pt idx="36">
                  <c:v>-0.11172935520428817</c:v>
                </c:pt>
                <c:pt idx="37">
                  <c:v>-0.11412081545627728</c:v>
                </c:pt>
                <c:pt idx="38">
                  <c:v>-0.12606061986457695</c:v>
                </c:pt>
                <c:pt idx="39">
                  <c:v>-0.14103576010293817</c:v>
                </c:pt>
                <c:pt idx="40">
                  <c:v>-0.15274273532200344</c:v>
                </c:pt>
                <c:pt idx="41">
                  <c:v>-0.16496415031623468</c:v>
                </c:pt>
                <c:pt idx="42">
                  <c:v>-0.17216197914169806</c:v>
                </c:pt>
                <c:pt idx="43">
                  <c:v>-0.17575722138539229</c:v>
                </c:pt>
                <c:pt idx="44">
                  <c:v>-0.19155631417329022</c:v>
                </c:pt>
                <c:pt idx="45">
                  <c:v>-0.19401714068896725</c:v>
                </c:pt>
                <c:pt idx="46">
                  <c:v>-0.20794307683578639</c:v>
                </c:pt>
                <c:pt idx="47">
                  <c:v>-0.20136731084001036</c:v>
                </c:pt>
                <c:pt idx="48">
                  <c:v>-0.20872801093074966</c:v>
                </c:pt>
              </c:numCache>
            </c:numRef>
          </c:val>
          <c:smooth val="0"/>
          <c:extLst>
            <c:ext xmlns:c16="http://schemas.microsoft.com/office/drawing/2014/chart" uri="{C3380CC4-5D6E-409C-BE32-E72D297353CC}">
              <c16:uniqueId val="{00000002-8E14-CD4B-99EC-6717D754F74F}"/>
            </c:ext>
          </c:extLst>
        </c:ser>
        <c:ser>
          <c:idx val="3"/>
          <c:order val="1"/>
          <c:tx>
            <c:strRef>
              <c:f>'Summary for US'!$C$2</c:f>
              <c:strCache>
                <c:ptCount val="1"/>
                <c:pt idx="0">
                  <c:v>Next 9 (Pre)</c:v>
                </c:pt>
              </c:strCache>
            </c:strRef>
          </c:tx>
          <c:spPr>
            <a:ln w="28575" cap="rnd">
              <a:solidFill>
                <a:srgbClr val="00B050"/>
              </a:solidFill>
              <a:prstDash val="sysDash"/>
              <a:round/>
            </a:ln>
            <a:effectLst/>
          </c:spPr>
          <c:marker>
            <c:symbol val="none"/>
          </c:marker>
          <c:cat>
            <c:numRef>
              <c:f>'Summary for US'!$A$56:$A$104</c:f>
              <c:numCache>
                <c:formatCode>General</c:formatCode>
                <c:ptCount val="49"/>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numCache>
            </c:numRef>
          </c:cat>
          <c:val>
            <c:numRef>
              <c:f>'Summary for US'!$C$56:$C$104</c:f>
              <c:numCache>
                <c:formatCode>0.00%</c:formatCode>
                <c:ptCount val="49"/>
                <c:pt idx="0">
                  <c:v>-0.33059933773839112</c:v>
                </c:pt>
                <c:pt idx="1">
                  <c:v>-0.35273040325692095</c:v>
                </c:pt>
                <c:pt idx="2">
                  <c:v>-0.34768309381766094</c:v>
                </c:pt>
                <c:pt idx="3">
                  <c:v>-0.34755639030531016</c:v>
                </c:pt>
                <c:pt idx="4">
                  <c:v>-0.32076299863606306</c:v>
                </c:pt>
                <c:pt idx="5">
                  <c:v>-0.30730459792185238</c:v>
                </c:pt>
                <c:pt idx="6">
                  <c:v>-0.30132148498161426</c:v>
                </c:pt>
                <c:pt idx="7">
                  <c:v>-0.28717470541808821</c:v>
                </c:pt>
                <c:pt idx="8">
                  <c:v>-0.28969964113516411</c:v>
                </c:pt>
                <c:pt idx="9">
                  <c:v>-0.26068249604412974</c:v>
                </c:pt>
                <c:pt idx="10">
                  <c:v>-0.24873458173280194</c:v>
                </c:pt>
                <c:pt idx="11">
                  <c:v>-0.23640651606749175</c:v>
                </c:pt>
                <c:pt idx="12">
                  <c:v>-0.21643491787138036</c:v>
                </c:pt>
                <c:pt idx="13">
                  <c:v>-0.21120466691430462</c:v>
                </c:pt>
                <c:pt idx="14">
                  <c:v>-0.19200681064541114</c:v>
                </c:pt>
                <c:pt idx="15">
                  <c:v>-0.17507934176270523</c:v>
                </c:pt>
                <c:pt idx="16">
                  <c:v>-0.16835542258261826</c:v>
                </c:pt>
                <c:pt idx="17">
                  <c:v>-0.1602943374453758</c:v>
                </c:pt>
                <c:pt idx="18">
                  <c:v>-0.16719072350678088</c:v>
                </c:pt>
                <c:pt idx="19">
                  <c:v>-0.16488288402816942</c:v>
                </c:pt>
                <c:pt idx="20">
                  <c:v>-0.15691264181840126</c:v>
                </c:pt>
                <c:pt idx="21">
                  <c:v>-0.1636883268790047</c:v>
                </c:pt>
                <c:pt idx="22">
                  <c:v>-0.18580178767422539</c:v>
                </c:pt>
                <c:pt idx="23">
                  <c:v>-0.17666439646041798</c:v>
                </c:pt>
                <c:pt idx="24">
                  <c:v>-0.15876239497996592</c:v>
                </c:pt>
                <c:pt idx="25">
                  <c:v>-0.11478706906770986</c:v>
                </c:pt>
                <c:pt idx="26">
                  <c:v>-0.11743638639242215</c:v>
                </c:pt>
                <c:pt idx="27">
                  <c:v>-0.1038687210682987</c:v>
                </c:pt>
                <c:pt idx="28">
                  <c:v>-9.6679183621844578E-2</c:v>
                </c:pt>
                <c:pt idx="29">
                  <c:v>-9.3123037426935618E-2</c:v>
                </c:pt>
                <c:pt idx="30">
                  <c:v>-7.6765712003717401E-2</c:v>
                </c:pt>
                <c:pt idx="31">
                  <c:v>-7.4097403900656111E-2</c:v>
                </c:pt>
                <c:pt idx="32">
                  <c:v>-7.5325573570857007E-2</c:v>
                </c:pt>
                <c:pt idx="33">
                  <c:v>-8.3281413723391262E-2</c:v>
                </c:pt>
                <c:pt idx="34">
                  <c:v>-8.8265560717042391E-2</c:v>
                </c:pt>
                <c:pt idx="35">
                  <c:v>-8.2040386260791687E-2</c:v>
                </c:pt>
                <c:pt idx="36">
                  <c:v>-7.284329462376915E-2</c:v>
                </c:pt>
                <c:pt idx="37">
                  <c:v>-7.2649542102683484E-2</c:v>
                </c:pt>
                <c:pt idx="38">
                  <c:v>-8.1745130886118345E-2</c:v>
                </c:pt>
                <c:pt idx="39">
                  <c:v>-8.2387406781840422E-2</c:v>
                </c:pt>
                <c:pt idx="40">
                  <c:v>-7.896622484848137E-2</c:v>
                </c:pt>
                <c:pt idx="41">
                  <c:v>-5.442655647965311E-2</c:v>
                </c:pt>
                <c:pt idx="42">
                  <c:v>-3.4373860302806758E-2</c:v>
                </c:pt>
                <c:pt idx="43">
                  <c:v>6.8758224342579943E-4</c:v>
                </c:pt>
                <c:pt idx="44">
                  <c:v>-3.9458663549136741E-3</c:v>
                </c:pt>
                <c:pt idx="45">
                  <c:v>1.0107233219867506E-2</c:v>
                </c:pt>
                <c:pt idx="46">
                  <c:v>3.2349544580028144E-3</c:v>
                </c:pt>
                <c:pt idx="47">
                  <c:v>2.8386147455455868E-2</c:v>
                </c:pt>
                <c:pt idx="48">
                  <c:v>2.6046499776409604E-2</c:v>
                </c:pt>
              </c:numCache>
            </c:numRef>
          </c:val>
          <c:smooth val="0"/>
          <c:extLst>
            <c:ext xmlns:c16="http://schemas.microsoft.com/office/drawing/2014/chart" uri="{C3380CC4-5D6E-409C-BE32-E72D297353CC}">
              <c16:uniqueId val="{00000003-8E14-CD4B-99EC-6717D754F74F}"/>
            </c:ext>
          </c:extLst>
        </c:ser>
        <c:ser>
          <c:idx val="0"/>
          <c:order val="2"/>
          <c:tx>
            <c:strRef>
              <c:f>'Summary for US'!$D$2</c:f>
              <c:strCache>
                <c:ptCount val="1"/>
                <c:pt idx="0">
                  <c:v>Top 1 (Pre)</c:v>
                </c:pt>
              </c:strCache>
            </c:strRef>
          </c:tx>
          <c:spPr>
            <a:ln w="28575" cap="rnd">
              <a:solidFill>
                <a:srgbClr val="FF0000"/>
              </a:solidFill>
              <a:prstDash val="sysDash"/>
              <a:round/>
            </a:ln>
            <a:effectLst/>
          </c:spPr>
          <c:marker>
            <c:symbol val="none"/>
          </c:marker>
          <c:cat>
            <c:numRef>
              <c:f>'Summary for US'!$A$56:$A$104</c:f>
              <c:numCache>
                <c:formatCode>General</c:formatCode>
                <c:ptCount val="49"/>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numCache>
            </c:numRef>
          </c:cat>
          <c:val>
            <c:numRef>
              <c:f>'Summary for US'!$D$56:$D$104</c:f>
              <c:numCache>
                <c:formatCode>0.00%</c:formatCode>
                <c:ptCount val="49"/>
                <c:pt idx="0">
                  <c:v>-0.13838248620009508</c:v>
                </c:pt>
                <c:pt idx="1">
                  <c:v>-0.1900181336658997</c:v>
                </c:pt>
                <c:pt idx="2">
                  <c:v>-0.19546337847282447</c:v>
                </c:pt>
                <c:pt idx="3">
                  <c:v>-0.11977306811936339</c:v>
                </c:pt>
                <c:pt idx="4">
                  <c:v>-0.12786883835471863</c:v>
                </c:pt>
                <c:pt idx="5">
                  <c:v>-0.15975453615009427</c:v>
                </c:pt>
                <c:pt idx="6">
                  <c:v>-0.14242102998858919</c:v>
                </c:pt>
                <c:pt idx="7">
                  <c:v>-0.13336644218963778</c:v>
                </c:pt>
                <c:pt idx="8">
                  <c:v>-0.10215320501285163</c:v>
                </c:pt>
                <c:pt idx="9">
                  <c:v>-7.5897000937588333E-2</c:v>
                </c:pt>
                <c:pt idx="10">
                  <c:v>-3.7917055321322057E-2</c:v>
                </c:pt>
                <c:pt idx="11">
                  <c:v>-2.5896632837308475E-2</c:v>
                </c:pt>
                <c:pt idx="12">
                  <c:v>7.3896771509216919E-2</c:v>
                </c:pt>
                <c:pt idx="13">
                  <c:v>0.11194764488383058</c:v>
                </c:pt>
                <c:pt idx="14">
                  <c:v>0.25860485727205185</c:v>
                </c:pt>
                <c:pt idx="15">
                  <c:v>0.25264444629773242</c:v>
                </c:pt>
                <c:pt idx="16">
                  <c:v>0.32750650578622476</c:v>
                </c:pt>
                <c:pt idx="17">
                  <c:v>0.34599415663003197</c:v>
                </c:pt>
                <c:pt idx="18">
                  <c:v>0.31653178869148935</c:v>
                </c:pt>
                <c:pt idx="19">
                  <c:v>0.44775470682857565</c:v>
                </c:pt>
                <c:pt idx="20">
                  <c:v>0.46350669730457561</c:v>
                </c:pt>
                <c:pt idx="21">
                  <c:v>0.38996990577323265</c:v>
                </c:pt>
                <c:pt idx="22">
                  <c:v>0.45479737408797849</c:v>
                </c:pt>
                <c:pt idx="23">
                  <c:v>0.6476748807420416</c:v>
                </c:pt>
                <c:pt idx="24">
                  <c:v>0.69231384601708013</c:v>
                </c:pt>
                <c:pt idx="25">
                  <c:v>0.82868879426241637</c:v>
                </c:pt>
                <c:pt idx="26">
                  <c:v>0.71878375350760448</c:v>
                </c:pt>
                <c:pt idx="27">
                  <c:v>0.89724414977114963</c:v>
                </c:pt>
                <c:pt idx="28">
                  <c:v>0.84033096511111527</c:v>
                </c:pt>
                <c:pt idx="29">
                  <c:v>0.82973746272679838</c:v>
                </c:pt>
                <c:pt idx="30">
                  <c:v>0.94583549074296847</c:v>
                </c:pt>
                <c:pt idx="31">
                  <c:v>1.0362342532850102</c:v>
                </c:pt>
                <c:pt idx="32">
                  <c:v>1.1007757681849841</c:v>
                </c:pt>
                <c:pt idx="33">
                  <c:v>1.1085081980151537</c:v>
                </c:pt>
                <c:pt idx="34">
                  <c:v>1.1832466664443628</c:v>
                </c:pt>
                <c:pt idx="35">
                  <c:v>1.306556928181791</c:v>
                </c:pt>
                <c:pt idx="36">
                  <c:v>1.2029167885634435</c:v>
                </c:pt>
                <c:pt idx="37">
                  <c:v>1.1791117441843082</c:v>
                </c:pt>
                <c:pt idx="38">
                  <c:v>1.1633275431098857</c:v>
                </c:pt>
                <c:pt idx="39">
                  <c:v>1.2778463843177752</c:v>
                </c:pt>
                <c:pt idx="40">
                  <c:v>1.3775049594994351</c:v>
                </c:pt>
                <c:pt idx="41">
                  <c:v>1.6205673483003196</c:v>
                </c:pt>
                <c:pt idx="42">
                  <c:v>1.7489189471635029</c:v>
                </c:pt>
                <c:pt idx="43">
                  <c:v>1.9181870266556147</c:v>
                </c:pt>
                <c:pt idx="44">
                  <c:v>1.7093554557350306</c:v>
                </c:pt>
                <c:pt idx="45">
                  <c:v>1.8925543611253675</c:v>
                </c:pt>
                <c:pt idx="46">
                  <c:v>1.8090672948836346</c:v>
                </c:pt>
                <c:pt idx="47">
                  <c:v>2.0546876280157154</c:v>
                </c:pt>
                <c:pt idx="48">
                  <c:v>1.929182376337498</c:v>
                </c:pt>
              </c:numCache>
            </c:numRef>
          </c:val>
          <c:smooth val="0"/>
          <c:extLst>
            <c:ext xmlns:c16="http://schemas.microsoft.com/office/drawing/2014/chart" uri="{C3380CC4-5D6E-409C-BE32-E72D297353CC}">
              <c16:uniqueId val="{00000000-CC28-664F-926E-31CC7153BCCA}"/>
            </c:ext>
          </c:extLst>
        </c:ser>
        <c:ser>
          <c:idx val="4"/>
          <c:order val="3"/>
          <c:tx>
            <c:strRef>
              <c:f>'Summary for US'!$E$2</c:f>
              <c:strCache>
                <c:ptCount val="1"/>
                <c:pt idx="0">
                  <c:v>Bottom 90 (Post)</c:v>
                </c:pt>
              </c:strCache>
            </c:strRef>
          </c:tx>
          <c:spPr>
            <a:ln w="28575" cap="rnd">
              <a:solidFill>
                <a:srgbClr val="0F26F4"/>
              </a:solidFill>
              <a:round/>
            </a:ln>
            <a:effectLst/>
          </c:spPr>
          <c:marker>
            <c:symbol val="none"/>
          </c:marker>
          <c:cat>
            <c:numRef>
              <c:f>'Summary for US'!$A$56:$A$104</c:f>
              <c:numCache>
                <c:formatCode>General</c:formatCode>
                <c:ptCount val="49"/>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numCache>
            </c:numRef>
          </c:cat>
          <c:val>
            <c:numRef>
              <c:f>'Summary for US'!$E$56:$E$104</c:f>
              <c:numCache>
                <c:formatCode>0.00%</c:formatCode>
                <c:ptCount val="49"/>
                <c:pt idx="0">
                  <c:v>0.31612050230015187</c:v>
                </c:pt>
                <c:pt idx="1">
                  <c:v>0.36630880222035533</c:v>
                </c:pt>
                <c:pt idx="2">
                  <c:v>0.34165845585239119</c:v>
                </c:pt>
                <c:pt idx="3">
                  <c:v>0.3214898269485007</c:v>
                </c:pt>
                <c:pt idx="4">
                  <c:v>0.28984057903312754</c:v>
                </c:pt>
                <c:pt idx="5">
                  <c:v>0.26695991774784389</c:v>
                </c:pt>
                <c:pt idx="6">
                  <c:v>0.2682758090932198</c:v>
                </c:pt>
                <c:pt idx="7">
                  <c:v>0.26003971272670645</c:v>
                </c:pt>
                <c:pt idx="8">
                  <c:v>0.25145890489240874</c:v>
                </c:pt>
                <c:pt idx="9">
                  <c:v>0.21186001536463239</c:v>
                </c:pt>
                <c:pt idx="10">
                  <c:v>0.19842226094522508</c:v>
                </c:pt>
                <c:pt idx="11">
                  <c:v>0.17894751198678027</c:v>
                </c:pt>
                <c:pt idx="12">
                  <c:v>0.14760000283066232</c:v>
                </c:pt>
                <c:pt idx="13">
                  <c:v>0.12807737281704434</c:v>
                </c:pt>
                <c:pt idx="14">
                  <c:v>0.10975800495487498</c:v>
                </c:pt>
                <c:pt idx="15">
                  <c:v>8.5945231226874474E-2</c:v>
                </c:pt>
                <c:pt idx="16">
                  <c:v>7.1754692610693782E-2</c:v>
                </c:pt>
                <c:pt idx="17">
                  <c:v>6.3363411103087408E-2</c:v>
                </c:pt>
                <c:pt idx="18">
                  <c:v>5.6397395639877113E-2</c:v>
                </c:pt>
                <c:pt idx="19">
                  <c:v>5.6252731127930833E-2</c:v>
                </c:pt>
                <c:pt idx="20">
                  <c:v>5.9031332469660747E-2</c:v>
                </c:pt>
                <c:pt idx="21">
                  <c:v>5.6248162081715458E-2</c:v>
                </c:pt>
                <c:pt idx="22">
                  <c:v>5.1465178299360259E-2</c:v>
                </c:pt>
                <c:pt idx="23">
                  <c:v>5.1202015355237274E-2</c:v>
                </c:pt>
                <c:pt idx="24">
                  <c:v>3.4062597712723575E-2</c:v>
                </c:pt>
                <c:pt idx="25">
                  <c:v>1.2023513801616925E-2</c:v>
                </c:pt>
                <c:pt idx="26">
                  <c:v>5.5343279911355125E-3</c:v>
                </c:pt>
                <c:pt idx="27">
                  <c:v>6.2365708903340256E-3</c:v>
                </c:pt>
                <c:pt idx="28">
                  <c:v>1.7310717929801545E-3</c:v>
                </c:pt>
                <c:pt idx="29">
                  <c:v>-1.7139695799377463E-3</c:v>
                </c:pt>
                <c:pt idx="30">
                  <c:v>-2.0422704930929791E-2</c:v>
                </c:pt>
                <c:pt idx="31">
                  <c:v>-2.9304747985573809E-2</c:v>
                </c:pt>
                <c:pt idx="32">
                  <c:v>-2.9512954144331749E-2</c:v>
                </c:pt>
                <c:pt idx="33">
                  <c:v>-3.3055217606333898E-2</c:v>
                </c:pt>
                <c:pt idx="34">
                  <c:v>-3.5728297755707406E-2</c:v>
                </c:pt>
                <c:pt idx="35">
                  <c:v>-3.4526160441055387E-2</c:v>
                </c:pt>
                <c:pt idx="36">
                  <c:v>-3.9591300426714326E-2</c:v>
                </c:pt>
                <c:pt idx="37">
                  <c:v>-4.1967103308666043E-2</c:v>
                </c:pt>
                <c:pt idx="38">
                  <c:v>-4.6963205693262067E-2</c:v>
                </c:pt>
                <c:pt idx="39">
                  <c:v>-5.3379587852381616E-2</c:v>
                </c:pt>
                <c:pt idx="40">
                  <c:v>-6.1155882848279108E-2</c:v>
                </c:pt>
                <c:pt idx="41">
                  <c:v>-7.217177092349758E-2</c:v>
                </c:pt>
                <c:pt idx="42">
                  <c:v>-8.0557882093858502E-2</c:v>
                </c:pt>
                <c:pt idx="43">
                  <c:v>-9.4083388832155945E-2</c:v>
                </c:pt>
                <c:pt idx="44">
                  <c:v>-0.10194450980942604</c:v>
                </c:pt>
                <c:pt idx="45">
                  <c:v>-0.10444774069806395</c:v>
                </c:pt>
                <c:pt idx="46">
                  <c:v>-0.11627067223007548</c:v>
                </c:pt>
                <c:pt idx="47">
                  <c:v>-0.1085199000417727</c:v>
                </c:pt>
                <c:pt idx="48">
                  <c:v>-0.11094987917763055</c:v>
                </c:pt>
              </c:numCache>
            </c:numRef>
          </c:val>
          <c:smooth val="0"/>
          <c:extLst>
            <c:ext xmlns:c16="http://schemas.microsoft.com/office/drawing/2014/chart" uri="{C3380CC4-5D6E-409C-BE32-E72D297353CC}">
              <c16:uniqueId val="{00000001-CC28-664F-926E-31CC7153BCCA}"/>
            </c:ext>
          </c:extLst>
        </c:ser>
        <c:ser>
          <c:idx val="5"/>
          <c:order val="4"/>
          <c:tx>
            <c:strRef>
              <c:f>'Summary for US'!$F$2</c:f>
              <c:strCache>
                <c:ptCount val="1"/>
                <c:pt idx="0">
                  <c:v>Next 9 (Post)</c:v>
                </c:pt>
              </c:strCache>
            </c:strRef>
          </c:tx>
          <c:spPr>
            <a:ln w="28575" cap="rnd">
              <a:solidFill>
                <a:srgbClr val="00B050"/>
              </a:solidFill>
              <a:round/>
            </a:ln>
            <a:effectLst/>
          </c:spPr>
          <c:marker>
            <c:symbol val="none"/>
          </c:marker>
          <c:cat>
            <c:numRef>
              <c:f>'Summary for US'!$A$56:$A$104</c:f>
              <c:numCache>
                <c:formatCode>General</c:formatCode>
                <c:ptCount val="49"/>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numCache>
            </c:numRef>
          </c:cat>
          <c:val>
            <c:numRef>
              <c:f>'Summary for US'!$F$56:$F$104</c:f>
              <c:numCache>
                <c:formatCode>0.00%</c:formatCode>
                <c:ptCount val="49"/>
                <c:pt idx="0">
                  <c:v>-0.35838468006370372</c:v>
                </c:pt>
                <c:pt idx="1">
                  <c:v>-0.38638893102294225</c:v>
                </c:pt>
                <c:pt idx="2">
                  <c:v>-0.38274699916976329</c:v>
                </c:pt>
                <c:pt idx="3">
                  <c:v>-0.38284125382981871</c:v>
                </c:pt>
                <c:pt idx="4">
                  <c:v>-0.36410332905445886</c:v>
                </c:pt>
                <c:pt idx="5">
                  <c:v>-0.35394583883670361</c:v>
                </c:pt>
                <c:pt idx="6">
                  <c:v>-0.35087336374861</c:v>
                </c:pt>
                <c:pt idx="7">
                  <c:v>-0.34019429706471249</c:v>
                </c:pt>
                <c:pt idx="8">
                  <c:v>-0.34493162962820489</c:v>
                </c:pt>
                <c:pt idx="9">
                  <c:v>-0.32318464003805392</c:v>
                </c:pt>
                <c:pt idx="10">
                  <c:v>-0.31454951058680403</c:v>
                </c:pt>
                <c:pt idx="11">
                  <c:v>-0.30359231177839341</c:v>
                </c:pt>
                <c:pt idx="12">
                  <c:v>-0.27889012133291169</c:v>
                </c:pt>
                <c:pt idx="13">
                  <c:v>-0.27586678415190524</c:v>
                </c:pt>
                <c:pt idx="14">
                  <c:v>-0.25735875232519012</c:v>
                </c:pt>
                <c:pt idx="15">
                  <c:v>-0.24053231290034505</c:v>
                </c:pt>
                <c:pt idx="16">
                  <c:v>-0.22437960786202849</c:v>
                </c:pt>
                <c:pt idx="17">
                  <c:v>-0.21214614032055212</c:v>
                </c:pt>
                <c:pt idx="18">
                  <c:v>-0.21309914904114302</c:v>
                </c:pt>
                <c:pt idx="19">
                  <c:v>-0.21394890687785251</c:v>
                </c:pt>
                <c:pt idx="20">
                  <c:v>-0.20436091197255057</c:v>
                </c:pt>
                <c:pt idx="21">
                  <c:v>-0.2227013256425685</c:v>
                </c:pt>
                <c:pt idx="22">
                  <c:v>-0.24042325312455226</c:v>
                </c:pt>
                <c:pt idx="23">
                  <c:v>-0.23601828985480877</c:v>
                </c:pt>
                <c:pt idx="24">
                  <c:v>-0.22086519085368261</c:v>
                </c:pt>
                <c:pt idx="25">
                  <c:v>-0.17968263269599993</c:v>
                </c:pt>
                <c:pt idx="26">
                  <c:v>-0.1864019034526736</c:v>
                </c:pt>
                <c:pt idx="27">
                  <c:v>-0.17396166378749012</c:v>
                </c:pt>
                <c:pt idx="28">
                  <c:v>-0.16373097514614654</c:v>
                </c:pt>
                <c:pt idx="29">
                  <c:v>-0.16458965021812733</c:v>
                </c:pt>
                <c:pt idx="30">
                  <c:v>-0.14569992042937174</c:v>
                </c:pt>
                <c:pt idx="31">
                  <c:v>-0.14290712369166358</c:v>
                </c:pt>
                <c:pt idx="32">
                  <c:v>-0.14479185973006303</c:v>
                </c:pt>
                <c:pt idx="33">
                  <c:v>-0.1531856459998121</c:v>
                </c:pt>
                <c:pt idx="34">
                  <c:v>-0.15680386721440698</c:v>
                </c:pt>
                <c:pt idx="35">
                  <c:v>-0.15383542828730301</c:v>
                </c:pt>
                <c:pt idx="36">
                  <c:v>-0.14920326390460781</c:v>
                </c:pt>
                <c:pt idx="37">
                  <c:v>-0.14857289324694034</c:v>
                </c:pt>
                <c:pt idx="38">
                  <c:v>-0.15744920481267477</c:v>
                </c:pt>
                <c:pt idx="39">
                  <c:v>-0.15886379583606713</c:v>
                </c:pt>
                <c:pt idx="40">
                  <c:v>-0.15592769970824405</c:v>
                </c:pt>
                <c:pt idx="41">
                  <c:v>-0.12989478894400552</c:v>
                </c:pt>
                <c:pt idx="42">
                  <c:v>-0.12584248007004972</c:v>
                </c:pt>
                <c:pt idx="43">
                  <c:v>-9.5577682624070737E-2</c:v>
                </c:pt>
                <c:pt idx="44">
                  <c:v>-0.10376945835019291</c:v>
                </c:pt>
                <c:pt idx="45">
                  <c:v>-9.2060209151560768E-2</c:v>
                </c:pt>
                <c:pt idx="46">
                  <c:v>-8.8913577566965496E-2</c:v>
                </c:pt>
                <c:pt idx="47">
                  <c:v>-6.4695678763421305E-2</c:v>
                </c:pt>
                <c:pt idx="48">
                  <c:v>-6.8086356473531673E-2</c:v>
                </c:pt>
              </c:numCache>
            </c:numRef>
          </c:val>
          <c:smooth val="0"/>
          <c:extLst>
            <c:ext xmlns:c16="http://schemas.microsoft.com/office/drawing/2014/chart" uri="{C3380CC4-5D6E-409C-BE32-E72D297353CC}">
              <c16:uniqueId val="{00000002-CC28-664F-926E-31CC7153BCCA}"/>
            </c:ext>
          </c:extLst>
        </c:ser>
        <c:ser>
          <c:idx val="6"/>
          <c:order val="5"/>
          <c:tx>
            <c:strRef>
              <c:f>'Summary for US'!$G$2</c:f>
              <c:strCache>
                <c:ptCount val="1"/>
                <c:pt idx="0">
                  <c:v>Top 1 (Post)</c:v>
                </c:pt>
              </c:strCache>
            </c:strRef>
          </c:tx>
          <c:spPr>
            <a:ln w="28575" cap="rnd">
              <a:solidFill>
                <a:srgbClr val="FF0000"/>
              </a:solidFill>
              <a:round/>
            </a:ln>
            <a:effectLst/>
          </c:spPr>
          <c:marker>
            <c:symbol val="none"/>
          </c:marker>
          <c:cat>
            <c:numRef>
              <c:f>'Summary for US'!$A$56:$A$104</c:f>
              <c:numCache>
                <c:formatCode>General</c:formatCode>
                <c:ptCount val="49"/>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numCache>
            </c:numRef>
          </c:cat>
          <c:val>
            <c:numRef>
              <c:f>'Summary for US'!$G$56:$G$104</c:f>
              <c:numCache>
                <c:formatCode>0.00%</c:formatCode>
                <c:ptCount val="49"/>
                <c:pt idx="0">
                  <c:v>-0.27468824195797548</c:v>
                </c:pt>
                <c:pt idx="1">
                  <c:v>-0.34868864330544502</c:v>
                </c:pt>
                <c:pt idx="2">
                  <c:v>-0.32202069106686571</c:v>
                </c:pt>
                <c:pt idx="3">
                  <c:v>-0.32809648319934859</c:v>
                </c:pt>
                <c:pt idx="4">
                  <c:v>-0.31687841723480492</c:v>
                </c:pt>
                <c:pt idx="5">
                  <c:v>-0.2767212638932961</c:v>
                </c:pt>
                <c:pt idx="6">
                  <c:v>-0.27921070947164939</c:v>
                </c:pt>
                <c:pt idx="7">
                  <c:v>-0.26377662414578507</c:v>
                </c:pt>
                <c:pt idx="8">
                  <c:v>-0.27239398331760223</c:v>
                </c:pt>
                <c:pt idx="9">
                  <c:v>-0.2015038352754992</c:v>
                </c:pt>
                <c:pt idx="10">
                  <c:v>-0.19235313089169248</c:v>
                </c:pt>
                <c:pt idx="11">
                  <c:v>-0.13399328436032998</c:v>
                </c:pt>
                <c:pt idx="12">
                  <c:v>-6.752919271368707E-2</c:v>
                </c:pt>
                <c:pt idx="13">
                  <c:v>1.9342462876820177E-2</c:v>
                </c:pt>
                <c:pt idx="14">
                  <c:v>3.8869122358547781E-2</c:v>
                </c:pt>
                <c:pt idx="15">
                  <c:v>0.15290253458898651</c:v>
                </c:pt>
                <c:pt idx="16">
                  <c:v>0.20216025605182986</c:v>
                </c:pt>
                <c:pt idx="17">
                  <c:v>0.22993081901307533</c:v>
                </c:pt>
                <c:pt idx="18">
                  <c:v>0.2998526678732254</c:v>
                </c:pt>
                <c:pt idx="19">
                  <c:v>0.30097656387433291</c:v>
                </c:pt>
                <c:pt idx="20">
                  <c:v>0.24158599024267535</c:v>
                </c:pt>
                <c:pt idx="21">
                  <c:v>0.33255960680549834</c:v>
                </c:pt>
                <c:pt idx="22">
                  <c:v>0.43227876462504677</c:v>
                </c:pt>
                <c:pt idx="23">
                  <c:v>0.41757363716980378</c:v>
                </c:pt>
                <c:pt idx="24">
                  <c:v>0.49771475057092873</c:v>
                </c:pt>
                <c:pt idx="25">
                  <c:v>0.54786092380241191</c:v>
                </c:pt>
                <c:pt idx="26">
                  <c:v>0.62380295528497509</c:v>
                </c:pt>
                <c:pt idx="27">
                  <c:v>0.57956206318443537</c:v>
                </c:pt>
                <c:pt idx="28">
                  <c:v>0.584342582854948</c:v>
                </c:pt>
                <c:pt idx="29">
                  <c:v>0.61194068562712411</c:v>
                </c:pt>
                <c:pt idx="30">
                  <c:v>0.72430961826027906</c:v>
                </c:pt>
                <c:pt idx="31">
                  <c:v>0.79594540688426396</c:v>
                </c:pt>
                <c:pt idx="32">
                  <c:v>0.79979852207093383</c:v>
                </c:pt>
                <c:pt idx="33">
                  <c:v>0.85285679713655571</c:v>
                </c:pt>
                <c:pt idx="34">
                  <c:v>0.87999392534499643</c:v>
                </c:pt>
                <c:pt idx="35">
                  <c:v>0.87331653422335886</c:v>
                </c:pt>
                <c:pt idx="36">
                  <c:v>0.90287792490812802</c:v>
                </c:pt>
                <c:pt idx="37">
                  <c:v>0.92090080404760766</c:v>
                </c:pt>
                <c:pt idx="38">
                  <c:v>0.98698965692121043</c:v>
                </c:pt>
                <c:pt idx="39">
                  <c:v>1.0424018804652984</c:v>
                </c:pt>
                <c:pt idx="40">
                  <c:v>1.0912578132584985</c:v>
                </c:pt>
                <c:pt idx="41">
                  <c:v>1.1683635251479245</c:v>
                </c:pt>
                <c:pt idx="42">
                  <c:v>1.3053073335917653</c:v>
                </c:pt>
                <c:pt idx="43">
                  <c:v>1.421924543752962</c:v>
                </c:pt>
                <c:pt idx="44">
                  <c:v>1.5115679472702066</c:v>
                </c:pt>
                <c:pt idx="45">
                  <c:v>1.4883192653687329</c:v>
                </c:pt>
                <c:pt idx="46">
                  <c:v>1.5718612556244125</c:v>
                </c:pt>
                <c:pt idx="47">
                  <c:v>1.4458386898412199</c:v>
                </c:pt>
                <c:pt idx="48">
                  <c:v>1.4669595399690523</c:v>
                </c:pt>
              </c:numCache>
            </c:numRef>
          </c:val>
          <c:smooth val="0"/>
          <c:extLst>
            <c:ext xmlns:c16="http://schemas.microsoft.com/office/drawing/2014/chart" uri="{C3380CC4-5D6E-409C-BE32-E72D297353CC}">
              <c16:uniqueId val="{00000003-CC28-664F-926E-31CC7153BCCA}"/>
            </c:ext>
          </c:extLst>
        </c:ser>
        <c:dLbls>
          <c:showLegendKey val="0"/>
          <c:showVal val="0"/>
          <c:showCatName val="0"/>
          <c:showSerName val="0"/>
          <c:showPercent val="0"/>
          <c:showBubbleSize val="0"/>
        </c:dLbls>
        <c:smooth val="0"/>
        <c:axId val="679034911"/>
        <c:axId val="750421615"/>
      </c:lineChart>
      <c:catAx>
        <c:axId val="6790349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crossAx val="750421615"/>
        <c:crosses val="autoZero"/>
        <c:auto val="1"/>
        <c:lblAlgn val="ctr"/>
        <c:lblOffset val="100"/>
        <c:tickMarkSkip val="2"/>
        <c:noMultiLvlLbl val="0"/>
      </c:catAx>
      <c:valAx>
        <c:axId val="750421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crossAx val="679034911"/>
        <c:crosses val="autoZero"/>
        <c:crossBetween val="between"/>
      </c:valAx>
      <c:spPr>
        <a:noFill/>
        <a:ln>
          <a:noFill/>
        </a:ln>
        <a:effectLst/>
      </c:spPr>
    </c:plotArea>
    <c:legend>
      <c:legendPos val="b"/>
      <c:layout>
        <c:manualLayout>
          <c:xMode val="edge"/>
          <c:yMode val="edge"/>
          <c:x val="4.7920855135484677E-2"/>
          <c:y val="0.93525718167634897"/>
          <c:w val="0.89541348933027887"/>
          <c:h val="6.4742818323651044E-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30734</xdr:colOff>
      <xdr:row>4</xdr:row>
      <xdr:rowOff>40317</xdr:rowOff>
    </xdr:from>
    <xdr:to>
      <xdr:col>31</xdr:col>
      <xdr:colOff>645079</xdr:colOff>
      <xdr:row>45</xdr:row>
      <xdr:rowOff>246532</xdr:rowOff>
    </xdr:to>
    <xdr:graphicFrame macro="">
      <xdr:nvGraphicFramePr>
        <xdr:cNvPr id="2" name="グラフ 1">
          <a:extLst>
            <a:ext uri="{FF2B5EF4-FFF2-40B4-BE49-F238E27FC236}">
              <a16:creationId xmlns:a16="http://schemas.microsoft.com/office/drawing/2014/main" id="{DD7334EB-5937-B746-8668-DBF5C20AA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406400</xdr:colOff>
      <xdr:row>2</xdr:row>
      <xdr:rowOff>63500</xdr:rowOff>
    </xdr:from>
    <xdr:to>
      <xdr:col>19</xdr:col>
      <xdr:colOff>889000</xdr:colOff>
      <xdr:row>19</xdr:row>
      <xdr:rowOff>165100</xdr:rowOff>
    </xdr:to>
    <xdr:sp macro="" textlink="">
      <xdr:nvSpPr>
        <xdr:cNvPr id="2" name="テキスト ボックス 1">
          <a:extLst>
            <a:ext uri="{FF2B5EF4-FFF2-40B4-BE49-F238E27FC236}">
              <a16:creationId xmlns:a16="http://schemas.microsoft.com/office/drawing/2014/main" id="{0AB987A8-B155-A043-A153-2C86E1572571}"/>
            </a:ext>
          </a:extLst>
        </xdr:cNvPr>
        <xdr:cNvSpPr txBox="1"/>
      </xdr:nvSpPr>
      <xdr:spPr>
        <a:xfrm>
          <a:off x="9931400" y="571500"/>
          <a:ext cx="9055100" cy="441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Source:</a:t>
          </a:r>
          <a:r>
            <a:rPr kumimoji="1" lang="en-US" altLang="ja-JP" sz="1100" baseline="0"/>
            <a:t> </a:t>
          </a:r>
        </a:p>
        <a:p>
          <a:endParaRPr kumimoji="1" lang="en-US" altLang="ja-JP" sz="1100" baseline="0"/>
        </a:p>
        <a:p>
          <a:r>
            <a:rPr kumimoji="1" lang="en-US" altLang="ja-JP" sz="1100" baseline="0"/>
            <a:t>Data Income Inequlity (share) </a:t>
          </a:r>
        </a:p>
        <a:p>
          <a:r>
            <a:rPr lang="en-US" altLang="ja-JP">
              <a:hlinkClick xmlns:r="http://schemas.openxmlformats.org/officeDocument/2006/relationships" r:id=""/>
            </a:rPr>
            <a:t>https://wid.world/country/usa/</a:t>
          </a:r>
          <a:endParaRPr lang="en-US" altLang="ja-JP"/>
        </a:p>
        <a:p>
          <a:r>
            <a:rPr kumimoji="1" lang="en-US" altLang="ja-JP" sz="1100"/>
            <a:t>Income Inequality Share</a:t>
          </a:r>
        </a:p>
        <a:p>
          <a:r>
            <a:rPr lang="en-US" altLang="ja-JP" sz="1100" b="0" i="0" cap="all">
              <a:solidFill>
                <a:schemeClr val="dk1"/>
              </a:solidFill>
              <a:effectLst/>
              <a:latin typeface="+mn-lt"/>
              <a:ea typeface="+mn-ea"/>
              <a:cs typeface="+mn-cs"/>
            </a:rPr>
            <a:t>PRE-TAX NATIONAL INCOME | TOP 1% | SHARE | ADULTS | EQUAL SPLIT</a:t>
          </a:r>
        </a:p>
        <a:p>
          <a:r>
            <a:rPr lang="en-US" altLang="ja-JP" sz="1100" b="1" i="0" cap="all">
              <a:solidFill>
                <a:schemeClr val="dk1"/>
              </a:solidFill>
              <a:effectLst/>
              <a:latin typeface="+mn-lt"/>
              <a:ea typeface="+mn-ea"/>
              <a:cs typeface="+mn-cs"/>
            </a:rPr>
            <a:t>OVERVIEW</a:t>
          </a:r>
        </a:p>
        <a:p>
          <a:r>
            <a:rPr lang="en-US" altLang="ja-JP" sz="1100" b="1" i="0">
              <a:solidFill>
                <a:schemeClr val="dk1"/>
              </a:solidFill>
              <a:effectLst/>
              <a:latin typeface="+mn-lt"/>
              <a:ea typeface="+mn-ea"/>
              <a:cs typeface="+mn-cs"/>
            </a:rPr>
            <a:t>Variable : </a:t>
          </a:r>
          <a:r>
            <a:rPr lang="en-US" altLang="ja-JP" sz="1100" b="0" i="0">
              <a:solidFill>
                <a:schemeClr val="dk1"/>
              </a:solidFill>
              <a:effectLst/>
              <a:latin typeface="+mn-lt"/>
              <a:ea typeface="+mn-ea"/>
              <a:cs typeface="+mn-cs"/>
            </a:rPr>
            <a:t>Pre-tax national income</a:t>
          </a:r>
        </a:p>
        <a:p>
          <a:r>
            <a:rPr lang="en-US" altLang="ja-JP" sz="1100" b="1" i="0">
              <a:solidFill>
                <a:schemeClr val="dk1"/>
              </a:solidFill>
              <a:effectLst/>
              <a:latin typeface="+mn-lt"/>
              <a:ea typeface="+mn-ea"/>
              <a:cs typeface="+mn-cs"/>
            </a:rPr>
            <a:t>Series type : </a:t>
          </a:r>
          <a:r>
            <a:rPr lang="en-US" altLang="ja-JP" sz="1100" b="0" i="0">
              <a:solidFill>
                <a:schemeClr val="dk1"/>
              </a:solidFill>
              <a:effectLst/>
              <a:latin typeface="+mn-lt"/>
              <a:ea typeface="+mn-ea"/>
              <a:cs typeface="+mn-cs"/>
            </a:rPr>
            <a:t>Share</a:t>
          </a:r>
        </a:p>
        <a:p>
          <a:r>
            <a:rPr lang="en-US" altLang="ja-JP" sz="1100" b="1" i="0">
              <a:solidFill>
                <a:schemeClr val="dk1"/>
              </a:solidFill>
              <a:effectLst/>
              <a:latin typeface="+mn-lt"/>
              <a:ea typeface="+mn-ea"/>
              <a:cs typeface="+mn-cs"/>
            </a:rPr>
            <a:t>Age group : </a:t>
          </a:r>
          <a:r>
            <a:rPr lang="en-US" altLang="ja-JP" sz="1100" b="0" i="0">
              <a:solidFill>
                <a:schemeClr val="dk1"/>
              </a:solidFill>
              <a:effectLst/>
              <a:latin typeface="+mn-lt"/>
              <a:ea typeface="+mn-ea"/>
              <a:cs typeface="+mn-cs"/>
            </a:rPr>
            <a:t>Adults</a:t>
          </a:r>
        </a:p>
        <a:p>
          <a:r>
            <a:rPr lang="en-US" altLang="ja-JP" sz="1100" b="1" i="0">
              <a:solidFill>
                <a:schemeClr val="dk1"/>
              </a:solidFill>
              <a:effectLst/>
              <a:latin typeface="+mn-lt"/>
              <a:ea typeface="+mn-ea"/>
              <a:cs typeface="+mn-cs"/>
            </a:rPr>
            <a:t>Population type : </a:t>
          </a:r>
          <a:r>
            <a:rPr lang="en-US" altLang="ja-JP" sz="1100" b="0" i="0">
              <a:solidFill>
                <a:schemeClr val="dk1"/>
              </a:solidFill>
              <a:effectLst/>
              <a:latin typeface="+mn-lt"/>
              <a:ea typeface="+mn-ea"/>
              <a:cs typeface="+mn-cs"/>
            </a:rPr>
            <a:t>equal-split adults</a:t>
          </a:r>
        </a:p>
        <a:p>
          <a:r>
            <a:rPr lang="en-US" altLang="ja-JP" sz="1100" b="1" i="0">
              <a:solidFill>
                <a:schemeClr val="dk1"/>
              </a:solidFill>
              <a:effectLst/>
              <a:latin typeface="+mn-lt"/>
              <a:ea typeface="+mn-ea"/>
              <a:cs typeface="+mn-cs"/>
            </a:rPr>
            <a:t>Unit : </a:t>
          </a:r>
          <a:r>
            <a:rPr lang="en-US" altLang="ja-JP" sz="1100" b="0" i="0">
              <a:solidFill>
                <a:schemeClr val="dk1"/>
              </a:solidFill>
              <a:effectLst/>
              <a:latin typeface="+mn-lt"/>
              <a:ea typeface="+mn-ea"/>
              <a:cs typeface="+mn-cs"/>
            </a:rPr>
            <a:t>%</a:t>
          </a:r>
        </a:p>
        <a:p>
          <a:r>
            <a:rPr lang="en-US" altLang="ja-JP" sz="1100" b="1" i="0">
              <a:solidFill>
                <a:schemeClr val="dk1"/>
              </a:solidFill>
              <a:effectLst/>
              <a:latin typeface="+mn-lt"/>
              <a:ea typeface="+mn-ea"/>
              <a:cs typeface="+mn-cs"/>
            </a:rPr>
            <a:t>Time period : </a:t>
          </a:r>
          <a:r>
            <a:rPr lang="en-US" altLang="ja-JP" sz="1100" b="0" i="0">
              <a:solidFill>
                <a:schemeClr val="dk1"/>
              </a:solidFill>
              <a:effectLst/>
              <a:latin typeface="+mn-lt"/>
              <a:ea typeface="+mn-ea"/>
              <a:cs typeface="+mn-cs"/>
            </a:rPr>
            <a:t>1913 - 2014</a:t>
          </a:r>
        </a:p>
        <a:p>
          <a:r>
            <a:rPr lang="en-US" altLang="ja-JP" sz="1100" b="1" i="0" cap="all">
              <a:solidFill>
                <a:schemeClr val="dk1"/>
              </a:solidFill>
              <a:effectLst/>
              <a:latin typeface="+mn-lt"/>
              <a:ea typeface="+mn-ea"/>
              <a:cs typeface="+mn-cs"/>
            </a:rPr>
            <a:t>DESCRIPTION</a:t>
          </a:r>
        </a:p>
        <a:p>
          <a:r>
            <a:rPr lang="en-US" altLang="ja-JP" sz="1100" b="0" i="0">
              <a:solidFill>
                <a:schemeClr val="dk1"/>
              </a:solidFill>
              <a:effectLst/>
              <a:latin typeface="+mn-lt"/>
              <a:ea typeface="+mn-ea"/>
              <a:cs typeface="+mn-cs"/>
            </a:rPr>
            <a:t>Pre-tax national income share held by a given percentile group. Pre-tax national income is the sum of all pre-tax personal income flows accruing to the owners of the production factors, labor and capital, before taking into account the operation of the tax/transfer system, but after taking into account the operation of pension system. The central difference between personal factor income and pre-tax income is the treatment of pensions, which are counted on a contribution basis by factor income and on a distribution basis by pre-tax income. The population is comprised of individuals over age 20. The base unit is the individual (rather than the household) but resources are split equally within couples.</a:t>
          </a:r>
        </a:p>
        <a:p>
          <a:r>
            <a:rPr lang="en-US" altLang="ja-JP" sz="1100" b="0" i="0">
              <a:solidFill>
                <a:schemeClr val="dk1"/>
              </a:solidFill>
              <a:effectLst/>
              <a:latin typeface="+mn-lt"/>
              <a:ea typeface="+mn-ea"/>
              <a:cs typeface="+mn-cs"/>
            </a:rPr>
            <a:t>Pre-tax national income =Pre-tax labor income [total pre-tax income ranking]+Pre-tax capital income [total pre-tax income ranking]</a:t>
          </a:r>
        </a:p>
        <a:p>
          <a:r>
            <a:rPr lang="en-US" altLang="ja-JP" sz="1100" b="1" i="0" cap="all">
              <a:solidFill>
                <a:schemeClr val="dk1"/>
              </a:solidFill>
              <a:effectLst/>
              <a:latin typeface="+mn-lt"/>
              <a:ea typeface="+mn-ea"/>
              <a:cs typeface="+mn-cs"/>
            </a:rPr>
            <a:t>TECHNICAL NOTES</a:t>
          </a:r>
        </a:p>
        <a:p>
          <a:r>
            <a:rPr lang="en-US" altLang="ja-JP" sz="1100" b="1" i="0">
              <a:solidFill>
                <a:schemeClr val="dk1"/>
              </a:solidFill>
              <a:effectLst/>
              <a:latin typeface="+mn-lt"/>
              <a:ea typeface="+mn-ea"/>
              <a:cs typeface="+mn-cs"/>
            </a:rPr>
            <a:t>Pre-tax national income :</a:t>
          </a:r>
          <a:r>
            <a:rPr lang="en-US" altLang="ja-JP" sz="1100" b="0" i="0">
              <a:solidFill>
                <a:schemeClr val="dk1"/>
              </a:solidFill>
              <a:effectLst/>
              <a:latin typeface="+mn-lt"/>
              <a:ea typeface="+mn-ea"/>
              <a:cs typeface="+mn-cs"/>
            </a:rPr>
            <a:t>WID.world computations using wid.world/gpinter.</a:t>
          </a:r>
        </a:p>
        <a:p>
          <a:r>
            <a:rPr lang="en-US" altLang="ja-JP" sz="1100" b="1" i="0" cap="all">
              <a:solidFill>
                <a:schemeClr val="dk1"/>
              </a:solidFill>
              <a:effectLst/>
              <a:latin typeface="+mn-lt"/>
              <a:ea typeface="+mn-ea"/>
              <a:cs typeface="+mn-cs"/>
            </a:rPr>
            <a:t>SOURCES</a:t>
          </a:r>
        </a:p>
        <a:p>
          <a:r>
            <a:rPr lang="en-US" altLang="ja-JP" sz="1100" b="1" i="0">
              <a:solidFill>
                <a:schemeClr val="dk1"/>
              </a:solidFill>
              <a:effectLst/>
              <a:latin typeface="+mn-lt"/>
              <a:ea typeface="+mn-ea"/>
              <a:cs typeface="+mn-cs"/>
            </a:rPr>
            <a:t>Pre-tax national income :</a:t>
          </a:r>
          <a:r>
            <a:rPr lang="en-US" altLang="ja-JP" sz="1100" b="0" i="0" u="none" strike="noStrike">
              <a:solidFill>
                <a:schemeClr val="dk1"/>
              </a:solidFill>
              <a:effectLst/>
              <a:latin typeface="+mn-lt"/>
              <a:ea typeface="+mn-ea"/>
              <a:cs typeface="+mn-cs"/>
              <a:hlinkClick xmlns:r="http://schemas.openxmlformats.org/officeDocument/2006/relationships" r:id=""/>
            </a:rPr>
            <a:t>Piketty, Thomas; Saez, Emmanuel and Zucman, Gabriel (2016). Distributional National Accounts: Methods and Estimates for the United States.</a:t>
          </a:r>
          <a:endParaRPr lang="en-US" altLang="ja-JP" sz="1100" b="0" i="0">
            <a:solidFill>
              <a:schemeClr val="dk1"/>
            </a:solidFill>
            <a:effectLst/>
            <a:latin typeface="+mn-lt"/>
            <a:ea typeface="+mn-ea"/>
            <a:cs typeface="+mn-cs"/>
          </a:endParaRPr>
        </a:p>
        <a:p>
          <a:r>
            <a:rPr kumimoji="1" lang="en-US" altLang="ja-JP" sz="1100"/>
            <a:t>P</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355600</xdr:colOff>
      <xdr:row>4</xdr:row>
      <xdr:rowOff>165100</xdr:rowOff>
    </xdr:from>
    <xdr:to>
      <xdr:col>7</xdr:col>
      <xdr:colOff>241300</xdr:colOff>
      <xdr:row>11</xdr:row>
      <xdr:rowOff>203200</xdr:rowOff>
    </xdr:to>
    <xdr:sp macro="" textlink="">
      <xdr:nvSpPr>
        <xdr:cNvPr id="2" name="テキスト ボックス 1">
          <a:extLst>
            <a:ext uri="{FF2B5EF4-FFF2-40B4-BE49-F238E27FC236}">
              <a16:creationId xmlns:a16="http://schemas.microsoft.com/office/drawing/2014/main" id="{CCBDFE30-1CA1-F742-9470-D56B79CAC549}"/>
            </a:ext>
          </a:extLst>
        </xdr:cNvPr>
        <xdr:cNvSpPr txBox="1"/>
      </xdr:nvSpPr>
      <xdr:spPr>
        <a:xfrm>
          <a:off x="5118100" y="1181100"/>
          <a:ext cx="1790700" cy="181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Source</a:t>
          </a:r>
          <a:r>
            <a:rPr kumimoji="1" lang="en-US" altLang="ja-JP" sz="1100" baseline="0"/>
            <a:t> of MInimum Hourly Wage</a:t>
          </a:r>
        </a:p>
        <a:p>
          <a:r>
            <a:rPr lang="en-US" altLang="ja-JP">
              <a:hlinkClick xmlns:r="http://schemas.openxmlformats.org/officeDocument/2006/relationships" r:id=""/>
            </a:rPr>
            <a:t>https://www.dol.gov/whd/minwage/chart.pdf</a:t>
          </a:r>
          <a:endParaRPr lang="en-US" altLang="ja-JP"/>
        </a:p>
        <a:p>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904240</xdr:colOff>
      <xdr:row>5</xdr:row>
      <xdr:rowOff>223520</xdr:rowOff>
    </xdr:from>
    <xdr:to>
      <xdr:col>15</xdr:col>
      <xdr:colOff>764540</xdr:colOff>
      <xdr:row>21</xdr:row>
      <xdr:rowOff>83820</xdr:rowOff>
    </xdr:to>
    <xdr:sp macro="" textlink="">
      <xdr:nvSpPr>
        <xdr:cNvPr id="2" name="テキスト ボックス 1">
          <a:extLst>
            <a:ext uri="{FF2B5EF4-FFF2-40B4-BE49-F238E27FC236}">
              <a16:creationId xmlns:a16="http://schemas.microsoft.com/office/drawing/2014/main" id="{2FACE877-E3BD-BF42-9BC1-27E411007541}"/>
            </a:ext>
          </a:extLst>
        </xdr:cNvPr>
        <xdr:cNvSpPr txBox="1"/>
      </xdr:nvSpPr>
      <xdr:spPr>
        <a:xfrm>
          <a:off x="8544560" y="1493520"/>
          <a:ext cx="6545580" cy="392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Source:</a:t>
          </a:r>
          <a:r>
            <a:rPr kumimoji="1" lang="en-US" altLang="ja-JP" sz="1100" baseline="0"/>
            <a:t> </a:t>
          </a:r>
        </a:p>
        <a:p>
          <a:r>
            <a:rPr kumimoji="1" lang="en-US" altLang="ja-JP" sz="1100" baseline="0"/>
            <a:t>A &amp; B</a:t>
          </a:r>
        </a:p>
        <a:p>
          <a:r>
            <a:rPr lang="en-US" altLang="ja-JP">
              <a:hlinkClick xmlns:r="http://schemas.openxmlformats.org/officeDocument/2006/relationships" r:id=""/>
            </a:rPr>
            <a:t>https://stats.oecd.org/Index.aspx?DataSetCode=RMW#</a:t>
          </a:r>
          <a:endParaRPr kumimoji="1" lang="en-US" altLang="ja-JP" sz="1100" baseline="0"/>
        </a:p>
        <a:p>
          <a:endParaRPr kumimoji="1" lang="en-US" altLang="ja-JP" sz="1100" baseline="0"/>
        </a:p>
        <a:p>
          <a:r>
            <a:rPr kumimoji="1" lang="en-US" altLang="ja-JP" sz="1100" baseline="0"/>
            <a:t>Description: </a:t>
          </a:r>
        </a:p>
        <a:p>
          <a:endParaRPr kumimoji="1" lang="en-US" altLang="ja-JP" sz="1100" baseline="0"/>
        </a:p>
        <a:p>
          <a:r>
            <a:rPr lang="en-US" altLang="ja-JP" sz="1100" b="0" i="0">
              <a:solidFill>
                <a:schemeClr val="dk1"/>
              </a:solidFill>
              <a:effectLst/>
              <a:latin typeface="+mn-lt"/>
              <a:ea typeface="+mn-ea"/>
              <a:cs typeface="+mn-cs"/>
            </a:rPr>
            <a:t>This dataset contains data on average annual wages per full-time and full-year equivalent employee in the total economy.  Average annual wages per full-time equivalent dependent employee are obtained by dividing the national-accounts-based total wage bill by the average number of employees in the total economy, which is then multiplied by the ratio of average usual weekly hours per full-time employee to average usually weekly hours for all employees. For more details, see: </a:t>
          </a:r>
          <a:r>
            <a:rPr lang="en-US" altLang="ja-JP" sz="1100" b="0" i="0" u="none" strike="noStrike">
              <a:solidFill>
                <a:schemeClr val="dk1"/>
              </a:solidFill>
              <a:effectLst/>
              <a:latin typeface="+mn-lt"/>
              <a:ea typeface="+mn-ea"/>
              <a:cs typeface="+mn-cs"/>
              <a:hlinkClick xmlns:r="http://schemas.openxmlformats.org/officeDocument/2006/relationships" r:id=""/>
            </a:rPr>
            <a:t>http://www.oecd.org/els/oecd-employment-outlook-19991266.htm</a:t>
          </a:r>
          <a:r>
            <a:rPr lang="en-US" altLang="ja-JP" sz="1100" b="0" i="0">
              <a:solidFill>
                <a:schemeClr val="dk1"/>
              </a:solidFill>
              <a:effectLst/>
              <a:latin typeface="+mn-lt"/>
              <a:ea typeface="+mn-ea"/>
              <a:cs typeface="+mn-cs"/>
            </a:rPr>
            <a:t> and </a:t>
          </a:r>
          <a:r>
            <a:rPr lang="en-US" altLang="ja-JP" sz="1100" b="0" i="0" u="none" strike="noStrike">
              <a:solidFill>
                <a:schemeClr val="dk1"/>
              </a:solidFill>
              <a:effectLst/>
              <a:latin typeface="+mn-lt"/>
              <a:ea typeface="+mn-ea"/>
              <a:cs typeface="+mn-cs"/>
              <a:hlinkClick xmlns:r="http://schemas.openxmlformats.org/officeDocument/2006/relationships" r:id=""/>
            </a:rPr>
            <a:t>http://www.oecd.org/employment/emp/onlineoecdemploymentdatabase.htm</a:t>
          </a:r>
          <a:endParaRPr lang="en-US" altLang="ja-JP" sz="1100" b="0" i="0">
            <a:solidFill>
              <a:schemeClr val="dk1"/>
            </a:solidFill>
            <a:effectLst/>
            <a:latin typeface="+mn-lt"/>
            <a:ea typeface="+mn-ea"/>
            <a:cs typeface="+mn-cs"/>
          </a:endParaRPr>
        </a:p>
        <a:p>
          <a:r>
            <a:rPr lang="en-US" altLang="ja-JP" sz="1100" b="0" i="0">
              <a:solidFill>
                <a:schemeClr val="dk1"/>
              </a:solidFill>
              <a:effectLst/>
              <a:latin typeface="+mn-lt"/>
              <a:ea typeface="+mn-ea"/>
              <a:cs typeface="+mn-cs"/>
            </a:rPr>
            <a:t>The data, from 1990 to 2018 are available in :</a:t>
          </a:r>
        </a:p>
        <a:p>
          <a:r>
            <a:rPr lang="en-US" altLang="ja-JP" sz="1100" b="0" i="0">
              <a:solidFill>
                <a:schemeClr val="dk1"/>
              </a:solidFill>
              <a:effectLst/>
              <a:latin typeface="+mn-lt"/>
              <a:ea typeface="+mn-ea"/>
              <a:cs typeface="+mn-cs"/>
            </a:rPr>
            <a:t>Current prices in NCU</a:t>
          </a:r>
        </a:p>
        <a:p>
          <a:r>
            <a:rPr lang="en-US" altLang="ja-JP" sz="1100" b="0" i="0">
              <a:solidFill>
                <a:schemeClr val="dk1"/>
              </a:solidFill>
              <a:effectLst/>
              <a:latin typeface="+mn-lt"/>
              <a:ea typeface="+mn-ea"/>
              <a:cs typeface="+mn-cs"/>
            </a:rPr>
            <a:t>in 2018 constant prices and NCU</a:t>
          </a:r>
        </a:p>
        <a:p>
          <a:r>
            <a:rPr lang="en-US" altLang="ja-JP" sz="1100" b="0" i="0">
              <a:solidFill>
                <a:schemeClr val="dk1"/>
              </a:solidFill>
              <a:effectLst/>
              <a:latin typeface="+mn-lt"/>
              <a:ea typeface="+mn-ea"/>
              <a:cs typeface="+mn-cs"/>
            </a:rPr>
            <a:t>in 2018 USD PPPs and 2018 constant prices</a:t>
          </a:r>
        </a:p>
        <a:p>
          <a:endParaRPr lang="en-US" altLang="ja-JP" sz="1100" b="0" i="0">
            <a:solidFill>
              <a:schemeClr val="dk1"/>
            </a:solidFill>
            <a:effectLst/>
            <a:latin typeface="+mn-lt"/>
            <a:ea typeface="+mn-ea"/>
            <a:cs typeface="+mn-cs"/>
          </a:endParaRPr>
        </a:p>
        <a:p>
          <a:r>
            <a:rPr lang="en-US" altLang="ja-JP" sz="1100" b="0" i="0">
              <a:solidFill>
                <a:schemeClr val="dk1"/>
              </a:solidFill>
              <a:effectLst/>
              <a:latin typeface="+mn-lt"/>
              <a:ea typeface="+mn-ea"/>
              <a:cs typeface="+mn-cs"/>
            </a:rPr>
            <a:t>C&amp;D</a:t>
          </a:r>
          <a:br>
            <a:rPr lang="en-US" altLang="ja-JP" sz="1100" b="0" i="0">
              <a:solidFill>
                <a:schemeClr val="dk1"/>
              </a:solidFill>
              <a:effectLst/>
              <a:latin typeface="+mn-lt"/>
              <a:ea typeface="+mn-ea"/>
              <a:cs typeface="+mn-cs"/>
            </a:rPr>
          </a:br>
          <a:r>
            <a:rPr lang="en-US" altLang="ja-JP">
              <a:hlinkClick xmlns:r="http://schemas.openxmlformats.org/officeDocument/2006/relationships" r:id=""/>
            </a:rPr>
            <a:t>https://www.census.gov/data/tables/time-series/demo/income-poverty/historical-income-people.html</a:t>
          </a:r>
          <a:endParaRPr lang="en-US" altLang="ja-JP" sz="1100" b="0" i="0">
            <a:solidFill>
              <a:schemeClr val="dk1"/>
            </a:solidFill>
            <a:effectLst/>
            <a:latin typeface="+mn-lt"/>
            <a:ea typeface="+mn-ea"/>
            <a:cs typeface="+mn-cs"/>
          </a:endParaRPr>
        </a:p>
        <a:p>
          <a:r>
            <a:rPr lang="en-US" altLang="ja-JP" sz="1100" b="0" i="0" u="none" strike="noStrike">
              <a:solidFill>
                <a:schemeClr val="dk1"/>
              </a:solidFill>
              <a:effectLst/>
              <a:latin typeface="+mn-lt"/>
              <a:ea typeface="+mn-ea"/>
              <a:cs typeface="+mn-cs"/>
            </a:rPr>
            <a:t>(People 15 years old and over beginning with March 1980, and people 14 years old and over as of March of the following year for previous years. Income in current and 2018 CPI-U-RS adjusted dollars (28))</a:t>
          </a:r>
          <a:r>
            <a:rPr lang="en-US" altLang="ja-JP"/>
            <a:t> </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698500</xdr:colOff>
      <xdr:row>2</xdr:row>
      <xdr:rowOff>152400</xdr:rowOff>
    </xdr:from>
    <xdr:to>
      <xdr:col>6</xdr:col>
      <xdr:colOff>406400</xdr:colOff>
      <xdr:row>8</xdr:row>
      <xdr:rowOff>50800</xdr:rowOff>
    </xdr:to>
    <xdr:sp macro="" textlink="">
      <xdr:nvSpPr>
        <xdr:cNvPr id="2" name="テキスト ボックス 1">
          <a:extLst>
            <a:ext uri="{FF2B5EF4-FFF2-40B4-BE49-F238E27FC236}">
              <a16:creationId xmlns:a16="http://schemas.microsoft.com/office/drawing/2014/main" id="{A9E3072D-E36A-7248-9BC8-EC2095F51E14}"/>
            </a:ext>
          </a:extLst>
        </xdr:cNvPr>
        <xdr:cNvSpPr txBox="1"/>
      </xdr:nvSpPr>
      <xdr:spPr>
        <a:xfrm>
          <a:off x="3556000" y="660400"/>
          <a:ext cx="2565400" cy="1422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r>
            <a:rPr kumimoji="1" lang="en-US" altLang="ja-JP" sz="1100" baseline="0"/>
            <a:t> CPI DATA</a:t>
          </a:r>
          <a:endParaRPr kumimoji="1" lang="en-US" altLang="ja-JP" sz="1100"/>
        </a:p>
        <a:p>
          <a:r>
            <a:rPr kumimoji="1" lang="en-US" altLang="ja-JP" sz="1100"/>
            <a:t>Source: </a:t>
          </a:r>
        </a:p>
        <a:p>
          <a:r>
            <a:rPr lang="en-US" altLang="ja-JP">
              <a:hlinkClick xmlns:r="http://schemas.openxmlformats.org/officeDocument/2006/relationships" r:id=""/>
            </a:rPr>
            <a:t>https://inflationdata.com/Inflation/Consumer_Price_Index/HistoricalCPI.aspx?reloaded=true</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863600</xdr:colOff>
      <xdr:row>5</xdr:row>
      <xdr:rowOff>76200</xdr:rowOff>
    </xdr:from>
    <xdr:to>
      <xdr:col>7</xdr:col>
      <xdr:colOff>495300</xdr:colOff>
      <xdr:row>11</xdr:row>
      <xdr:rowOff>63500</xdr:rowOff>
    </xdr:to>
    <xdr:sp macro="" textlink="">
      <xdr:nvSpPr>
        <xdr:cNvPr id="2" name="テキスト ボックス 1">
          <a:extLst>
            <a:ext uri="{FF2B5EF4-FFF2-40B4-BE49-F238E27FC236}">
              <a16:creationId xmlns:a16="http://schemas.microsoft.com/office/drawing/2014/main" id="{6EDEEFB7-9583-3846-A746-0D91FC9BE898}"/>
            </a:ext>
          </a:extLst>
        </xdr:cNvPr>
        <xdr:cNvSpPr txBox="1"/>
      </xdr:nvSpPr>
      <xdr:spPr>
        <a:xfrm>
          <a:off x="3721100" y="1346200"/>
          <a:ext cx="3441700" cy="151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OECD DATA</a:t>
          </a:r>
        </a:p>
        <a:p>
          <a:endParaRPr kumimoji="1" lang="en-US" altLang="ja-JP" sz="1100"/>
        </a:p>
        <a:p>
          <a:r>
            <a:rPr lang="en-US" altLang="ja-JP">
              <a:hlinkClick xmlns:r="http://schemas.openxmlformats.org/officeDocument/2006/relationships" r:id=""/>
            </a:rPr>
            <a:t>https://stats.oecd.org/Index.aspx?DataSetCode=RMW#</a:t>
          </a:r>
          <a:endParaRPr lang="en-US" altLang="ja-JP"/>
        </a:p>
        <a:p>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kadanana/Library/Containers/com.apple.mail/Data/Library/Mail%20Downloads/42AC8E5C-044C-4167-B52E-7D5201E0FB4D/Income%20data%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del"/>
      <sheetName val="Sources"/>
      <sheetName val="RawData"/>
      <sheetName val="Sheet2"/>
      <sheetName val="CPI"/>
      <sheetName val="Post_tax Income"/>
      <sheetName val="Min, Max, average"/>
      <sheetName val="PretaxMeanWage"/>
      <sheetName val="Original Source for min,max"/>
    </sheetNames>
    <sheetDataSet>
      <sheetData sheetId="0"/>
      <sheetData sheetId="1"/>
      <sheetData sheetId="2"/>
      <sheetData sheetId="3">
        <row r="149">
          <cell r="D149">
            <v>52619.05</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oanda.com/currency/historical-rate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www.oanda.com/currency/historical-rate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C0FF6-2327-0946-963F-32CAFB73BC62}">
  <dimension ref="A1:V115"/>
  <sheetViews>
    <sheetView zoomScale="63" workbookViewId="0">
      <selection activeCell="L1" sqref="L1"/>
    </sheetView>
  </sheetViews>
  <sheetFormatPr baseColWidth="10" defaultRowHeight="20"/>
  <cols>
    <col min="2" max="4" width="10.7109375" style="35"/>
    <col min="5" max="7" width="10.7109375" style="34"/>
    <col min="8" max="10" width="10.7109375" style="33"/>
    <col min="12" max="12" width="12.28515625" customWidth="1"/>
  </cols>
  <sheetData>
    <row r="1" spans="1:10">
      <c r="A1" t="s">
        <v>23</v>
      </c>
      <c r="B1" s="48" t="s">
        <v>58</v>
      </c>
      <c r="C1" s="48"/>
      <c r="D1" s="48"/>
      <c r="E1" s="49" t="s">
        <v>59</v>
      </c>
      <c r="F1" s="49"/>
      <c r="G1" s="49"/>
      <c r="H1" s="50" t="s">
        <v>60</v>
      </c>
      <c r="I1" s="50"/>
      <c r="J1" s="50"/>
    </row>
    <row r="2" spans="1:10">
      <c r="B2" s="35" t="s">
        <v>70</v>
      </c>
      <c r="C2" s="35" t="s">
        <v>71</v>
      </c>
      <c r="D2" s="35" t="s">
        <v>72</v>
      </c>
      <c r="E2" s="34" t="s">
        <v>73</v>
      </c>
      <c r="F2" s="34" t="s">
        <v>74</v>
      </c>
      <c r="G2" s="34" t="s">
        <v>75</v>
      </c>
      <c r="H2" s="33" t="s">
        <v>61</v>
      </c>
      <c r="I2" s="33" t="s">
        <v>62</v>
      </c>
      <c r="J2" s="33" t="s">
        <v>63</v>
      </c>
    </row>
    <row r="3" spans="1:10">
      <c r="A3">
        <f>'Pretax Summary'!A4</f>
        <v>1913</v>
      </c>
      <c r="B3" s="36" t="e">
        <f>'Pretax Summary'!H4</f>
        <v>#VALUE!</v>
      </c>
      <c r="C3" s="36" t="e">
        <f>'Pretax Summary'!I4</f>
        <v>#VALUE!</v>
      </c>
      <c r="D3" s="36" t="e">
        <f>'Pretax Summary'!J4</f>
        <v>#VALUE!</v>
      </c>
      <c r="E3" s="37" t="e">
        <f>'Posttax Summary'!H4</f>
        <v>#DIV/0!</v>
      </c>
      <c r="F3" s="37" t="e">
        <f>'Posttax Summary'!I4</f>
        <v>#DIV/0!</v>
      </c>
      <c r="G3" s="37" t="e">
        <f>'Posttax Summary'!J4</f>
        <v>#DIV/0!</v>
      </c>
      <c r="H3" s="38" t="e">
        <f>(E3+B3)/2</f>
        <v>#DIV/0!</v>
      </c>
      <c r="I3" s="38" t="e">
        <f t="shared" ref="I3:J3" si="0">(F3+C3)/2</f>
        <v>#DIV/0!</v>
      </c>
      <c r="J3" s="38" t="e">
        <f t="shared" si="0"/>
        <v>#DIV/0!</v>
      </c>
    </row>
    <row r="4" spans="1:10">
      <c r="A4">
        <f>'Pretax Summary'!A5</f>
        <v>1914</v>
      </c>
      <c r="B4" s="36" t="e">
        <f>'Pretax Summary'!H5</f>
        <v>#NUM!</v>
      </c>
      <c r="C4" s="36" t="e">
        <f>'Pretax Summary'!I5</f>
        <v>#NUM!</v>
      </c>
      <c r="D4" s="36" t="e">
        <f>'Pretax Summary'!J5</f>
        <v>#NUM!</v>
      </c>
      <c r="E4" s="37" t="e">
        <f>'Posttax Summary'!H5</f>
        <v>#DIV/0!</v>
      </c>
      <c r="F4" s="37" t="e">
        <f>'Posttax Summary'!I5</f>
        <v>#DIV/0!</v>
      </c>
      <c r="G4" s="37" t="e">
        <f>'Posttax Summary'!J5</f>
        <v>#DIV/0!</v>
      </c>
      <c r="H4" s="38" t="e">
        <f t="shared" ref="H4:H67" si="1">(E4+B4)/2</f>
        <v>#DIV/0!</v>
      </c>
      <c r="I4" s="38" t="e">
        <f t="shared" ref="I4:I67" si="2">(F4+C4)/2</f>
        <v>#DIV/0!</v>
      </c>
      <c r="J4" s="38" t="e">
        <f t="shared" ref="J4:J67" si="3">(G4+D4)/2</f>
        <v>#DIV/0!</v>
      </c>
    </row>
    <row r="5" spans="1:10">
      <c r="A5">
        <f>'Pretax Summary'!A6</f>
        <v>1915</v>
      </c>
      <c r="B5" s="36" t="e">
        <f>'Pretax Summary'!H6</f>
        <v>#NUM!</v>
      </c>
      <c r="C5" s="36" t="e">
        <f>'Pretax Summary'!I6</f>
        <v>#NUM!</v>
      </c>
      <c r="D5" s="36" t="e">
        <f>'Pretax Summary'!J6</f>
        <v>#NUM!</v>
      </c>
      <c r="E5" s="37" t="e">
        <f>'Posttax Summary'!H6</f>
        <v>#DIV/0!</v>
      </c>
      <c r="F5" s="37" t="e">
        <f>'Posttax Summary'!I6</f>
        <v>#DIV/0!</v>
      </c>
      <c r="G5" s="37" t="e">
        <f>'Posttax Summary'!J6</f>
        <v>#DIV/0!</v>
      </c>
      <c r="H5" s="38" t="e">
        <f t="shared" si="1"/>
        <v>#DIV/0!</v>
      </c>
      <c r="I5" s="38" t="e">
        <f t="shared" si="2"/>
        <v>#DIV/0!</v>
      </c>
      <c r="J5" s="38" t="e">
        <f t="shared" si="3"/>
        <v>#DIV/0!</v>
      </c>
    </row>
    <row r="6" spans="1:10">
      <c r="A6">
        <f>'Pretax Summary'!A7</f>
        <v>1916</v>
      </c>
      <c r="B6" s="36" t="e">
        <f>'Pretax Summary'!H7</f>
        <v>#NUM!</v>
      </c>
      <c r="C6" s="36" t="e">
        <f>'Pretax Summary'!I7</f>
        <v>#NUM!</v>
      </c>
      <c r="D6" s="36" t="e">
        <f>'Pretax Summary'!J7</f>
        <v>#NUM!</v>
      </c>
      <c r="E6" s="37" t="e">
        <f>'Posttax Summary'!H7</f>
        <v>#DIV/0!</v>
      </c>
      <c r="F6" s="37" t="e">
        <f>'Posttax Summary'!I7</f>
        <v>#DIV/0!</v>
      </c>
      <c r="G6" s="37" t="e">
        <f>'Posttax Summary'!J7</f>
        <v>#DIV/0!</v>
      </c>
      <c r="H6" s="38" t="e">
        <f t="shared" si="1"/>
        <v>#DIV/0!</v>
      </c>
      <c r="I6" s="38" t="e">
        <f t="shared" si="2"/>
        <v>#DIV/0!</v>
      </c>
      <c r="J6" s="38" t="e">
        <f t="shared" si="3"/>
        <v>#DIV/0!</v>
      </c>
    </row>
    <row r="7" spans="1:10">
      <c r="A7">
        <f>'Pretax Summary'!A8</f>
        <v>1917</v>
      </c>
      <c r="B7" s="36" t="e">
        <f>'Pretax Summary'!H8</f>
        <v>#NUM!</v>
      </c>
      <c r="C7" s="36" t="e">
        <f>'Pretax Summary'!I8</f>
        <v>#NUM!</v>
      </c>
      <c r="D7" s="36" t="e">
        <f>'Pretax Summary'!J8</f>
        <v>#NUM!</v>
      </c>
      <c r="E7" s="37" t="e">
        <f>'Posttax Summary'!H8</f>
        <v>#DIV/0!</v>
      </c>
      <c r="F7" s="37" t="e">
        <f>'Posttax Summary'!I8</f>
        <v>#DIV/0!</v>
      </c>
      <c r="G7" s="37" t="e">
        <f>'Posttax Summary'!J8</f>
        <v>#DIV/0!</v>
      </c>
      <c r="H7" s="38" t="e">
        <f t="shared" si="1"/>
        <v>#DIV/0!</v>
      </c>
      <c r="I7" s="38" t="e">
        <f t="shared" si="2"/>
        <v>#DIV/0!</v>
      </c>
      <c r="J7" s="38" t="e">
        <f t="shared" si="3"/>
        <v>#DIV/0!</v>
      </c>
    </row>
    <row r="8" spans="1:10">
      <c r="A8">
        <f>'Pretax Summary'!A9</f>
        <v>1918</v>
      </c>
      <c r="B8" s="36" t="e">
        <f>'Pretax Summary'!H9</f>
        <v>#NUM!</v>
      </c>
      <c r="C8" s="36" t="e">
        <f>'Pretax Summary'!I9</f>
        <v>#NUM!</v>
      </c>
      <c r="D8" s="36" t="e">
        <f>'Pretax Summary'!J9</f>
        <v>#NUM!</v>
      </c>
      <c r="E8" s="37" t="e">
        <f>'Posttax Summary'!H9</f>
        <v>#DIV/0!</v>
      </c>
      <c r="F8" s="37" t="e">
        <f>'Posttax Summary'!I9</f>
        <v>#DIV/0!</v>
      </c>
      <c r="G8" s="37" t="e">
        <f>'Posttax Summary'!J9</f>
        <v>#DIV/0!</v>
      </c>
      <c r="H8" s="38" t="e">
        <f t="shared" si="1"/>
        <v>#DIV/0!</v>
      </c>
      <c r="I8" s="38" t="e">
        <f t="shared" si="2"/>
        <v>#DIV/0!</v>
      </c>
      <c r="J8" s="38" t="e">
        <f t="shared" si="3"/>
        <v>#DIV/0!</v>
      </c>
    </row>
    <row r="9" spans="1:10">
      <c r="A9">
        <f>'Pretax Summary'!A10</f>
        <v>1919</v>
      </c>
      <c r="B9" s="36" t="e">
        <f>'Pretax Summary'!H10</f>
        <v>#NUM!</v>
      </c>
      <c r="C9" s="36" t="e">
        <f>'Pretax Summary'!I10</f>
        <v>#NUM!</v>
      </c>
      <c r="D9" s="36" t="e">
        <f>'Pretax Summary'!J10</f>
        <v>#NUM!</v>
      </c>
      <c r="E9" s="37" t="e">
        <f>'Posttax Summary'!H10</f>
        <v>#DIV/0!</v>
      </c>
      <c r="F9" s="37" t="e">
        <f>'Posttax Summary'!I10</f>
        <v>#DIV/0!</v>
      </c>
      <c r="G9" s="37" t="e">
        <f>'Posttax Summary'!J10</f>
        <v>#DIV/0!</v>
      </c>
      <c r="H9" s="38" t="e">
        <f t="shared" si="1"/>
        <v>#DIV/0!</v>
      </c>
      <c r="I9" s="38" t="e">
        <f t="shared" si="2"/>
        <v>#DIV/0!</v>
      </c>
      <c r="J9" s="38" t="e">
        <f t="shared" si="3"/>
        <v>#DIV/0!</v>
      </c>
    </row>
    <row r="10" spans="1:10">
      <c r="A10">
        <f>'Pretax Summary'!A11</f>
        <v>1920</v>
      </c>
      <c r="B10" s="36" t="e">
        <f>'Pretax Summary'!H11</f>
        <v>#N/A</v>
      </c>
      <c r="C10" s="36" t="e">
        <f>'Pretax Summary'!I11</f>
        <v>#N/A</v>
      </c>
      <c r="D10" s="36" t="e">
        <f>'Pretax Summary'!J11</f>
        <v>#N/A</v>
      </c>
      <c r="E10" s="37" t="e">
        <f>'Posttax Summary'!H11</f>
        <v>#DIV/0!</v>
      </c>
      <c r="F10" s="37" t="e">
        <f>'Posttax Summary'!I11</f>
        <v>#DIV/0!</v>
      </c>
      <c r="G10" s="37" t="e">
        <f>'Posttax Summary'!J11</f>
        <v>#DIV/0!</v>
      </c>
      <c r="H10" s="38" t="e">
        <f t="shared" si="1"/>
        <v>#DIV/0!</v>
      </c>
      <c r="I10" s="38" t="e">
        <f t="shared" si="2"/>
        <v>#DIV/0!</v>
      </c>
      <c r="J10" s="38" t="e">
        <f t="shared" si="3"/>
        <v>#DIV/0!</v>
      </c>
    </row>
    <row r="11" spans="1:10">
      <c r="A11">
        <f>'Pretax Summary'!A12</f>
        <v>1921</v>
      </c>
      <c r="B11" s="36" t="e">
        <f>'Pretax Summary'!H12</f>
        <v>#N/A</v>
      </c>
      <c r="C11" s="36" t="e">
        <f>'Pretax Summary'!I12</f>
        <v>#N/A</v>
      </c>
      <c r="D11" s="36" t="e">
        <f>'Pretax Summary'!J12</f>
        <v>#N/A</v>
      </c>
      <c r="E11" s="37" t="e">
        <f>'Posttax Summary'!H12</f>
        <v>#DIV/0!</v>
      </c>
      <c r="F11" s="37" t="e">
        <f>'Posttax Summary'!I12</f>
        <v>#DIV/0!</v>
      </c>
      <c r="G11" s="37" t="e">
        <f>'Posttax Summary'!J12</f>
        <v>#DIV/0!</v>
      </c>
      <c r="H11" s="38" t="e">
        <f t="shared" si="1"/>
        <v>#DIV/0!</v>
      </c>
      <c r="I11" s="38" t="e">
        <f t="shared" si="2"/>
        <v>#DIV/0!</v>
      </c>
      <c r="J11" s="38" t="e">
        <f t="shared" si="3"/>
        <v>#DIV/0!</v>
      </c>
    </row>
    <row r="12" spans="1:10">
      <c r="A12">
        <f>'Pretax Summary'!A13</f>
        <v>1922</v>
      </c>
      <c r="B12" s="36" t="e">
        <f>'Pretax Summary'!H13</f>
        <v>#N/A</v>
      </c>
      <c r="C12" s="36" t="e">
        <f>'Pretax Summary'!I13</f>
        <v>#N/A</v>
      </c>
      <c r="D12" s="36" t="e">
        <f>'Pretax Summary'!J13</f>
        <v>#N/A</v>
      </c>
      <c r="E12" s="37" t="e">
        <f>'Posttax Summary'!H13</f>
        <v>#DIV/0!</v>
      </c>
      <c r="F12" s="37" t="e">
        <f>'Posttax Summary'!I13</f>
        <v>#DIV/0!</v>
      </c>
      <c r="G12" s="37" t="e">
        <f>'Posttax Summary'!J13</f>
        <v>#DIV/0!</v>
      </c>
      <c r="H12" s="38" t="e">
        <f t="shared" si="1"/>
        <v>#DIV/0!</v>
      </c>
      <c r="I12" s="38" t="e">
        <f t="shared" si="2"/>
        <v>#DIV/0!</v>
      </c>
      <c r="J12" s="38" t="e">
        <f t="shared" si="3"/>
        <v>#DIV/0!</v>
      </c>
    </row>
    <row r="13" spans="1:10">
      <c r="A13">
        <f>'Pretax Summary'!A14</f>
        <v>1923</v>
      </c>
      <c r="B13" s="36" t="e">
        <f>'Pretax Summary'!H14</f>
        <v>#N/A</v>
      </c>
      <c r="C13" s="36" t="e">
        <f>'Pretax Summary'!I14</f>
        <v>#N/A</v>
      </c>
      <c r="D13" s="36" t="e">
        <f>'Pretax Summary'!J14</f>
        <v>#N/A</v>
      </c>
      <c r="E13" s="37" t="e">
        <f>'Posttax Summary'!H14</f>
        <v>#DIV/0!</v>
      </c>
      <c r="F13" s="37" t="e">
        <f>'Posttax Summary'!I14</f>
        <v>#DIV/0!</v>
      </c>
      <c r="G13" s="37" t="e">
        <f>'Posttax Summary'!J14</f>
        <v>#DIV/0!</v>
      </c>
      <c r="H13" s="38" t="e">
        <f t="shared" si="1"/>
        <v>#DIV/0!</v>
      </c>
      <c r="I13" s="38" t="e">
        <f t="shared" si="2"/>
        <v>#DIV/0!</v>
      </c>
      <c r="J13" s="38" t="e">
        <f t="shared" si="3"/>
        <v>#DIV/0!</v>
      </c>
    </row>
    <row r="14" spans="1:10">
      <c r="A14">
        <f>'Pretax Summary'!A15</f>
        <v>1924</v>
      </c>
      <c r="B14" s="36" t="e">
        <f>'Pretax Summary'!H15</f>
        <v>#N/A</v>
      </c>
      <c r="C14" s="36" t="e">
        <f>'Pretax Summary'!I15</f>
        <v>#N/A</v>
      </c>
      <c r="D14" s="36" t="e">
        <f>'Pretax Summary'!J15</f>
        <v>#N/A</v>
      </c>
      <c r="E14" s="37" t="e">
        <f>'Posttax Summary'!H15</f>
        <v>#DIV/0!</v>
      </c>
      <c r="F14" s="37" t="e">
        <f>'Posttax Summary'!I15</f>
        <v>#DIV/0!</v>
      </c>
      <c r="G14" s="37" t="e">
        <f>'Posttax Summary'!J15</f>
        <v>#DIV/0!</v>
      </c>
      <c r="H14" s="38" t="e">
        <f t="shared" si="1"/>
        <v>#DIV/0!</v>
      </c>
      <c r="I14" s="38" t="e">
        <f t="shared" si="2"/>
        <v>#DIV/0!</v>
      </c>
      <c r="J14" s="38" t="e">
        <f t="shared" si="3"/>
        <v>#DIV/0!</v>
      </c>
    </row>
    <row r="15" spans="1:10">
      <c r="A15">
        <f>'Pretax Summary'!A16</f>
        <v>1925</v>
      </c>
      <c r="B15" s="36" t="e">
        <f>'Pretax Summary'!H16</f>
        <v>#N/A</v>
      </c>
      <c r="C15" s="36" t="e">
        <f>'Pretax Summary'!I16</f>
        <v>#N/A</v>
      </c>
      <c r="D15" s="36" t="e">
        <f>'Pretax Summary'!J16</f>
        <v>#N/A</v>
      </c>
      <c r="E15" s="37" t="e">
        <f>'Posttax Summary'!H16</f>
        <v>#DIV/0!</v>
      </c>
      <c r="F15" s="37" t="e">
        <f>'Posttax Summary'!I16</f>
        <v>#DIV/0!</v>
      </c>
      <c r="G15" s="37" t="e">
        <f>'Posttax Summary'!J16</f>
        <v>#DIV/0!</v>
      </c>
      <c r="H15" s="38" t="e">
        <f t="shared" si="1"/>
        <v>#DIV/0!</v>
      </c>
      <c r="I15" s="38" t="e">
        <f t="shared" si="2"/>
        <v>#DIV/0!</v>
      </c>
      <c r="J15" s="38" t="e">
        <f t="shared" si="3"/>
        <v>#DIV/0!</v>
      </c>
    </row>
    <row r="16" spans="1:10">
      <c r="A16">
        <f>'Pretax Summary'!A17</f>
        <v>1926</v>
      </c>
      <c r="B16" s="36" t="e">
        <f>'Pretax Summary'!H17</f>
        <v>#N/A</v>
      </c>
      <c r="C16" s="36" t="e">
        <f>'Pretax Summary'!I17</f>
        <v>#N/A</v>
      </c>
      <c r="D16" s="36" t="e">
        <f>'Pretax Summary'!J17</f>
        <v>#N/A</v>
      </c>
      <c r="E16" s="37" t="e">
        <f>'Posttax Summary'!H17</f>
        <v>#DIV/0!</v>
      </c>
      <c r="F16" s="37" t="e">
        <f>'Posttax Summary'!I17</f>
        <v>#DIV/0!</v>
      </c>
      <c r="G16" s="37" t="e">
        <f>'Posttax Summary'!J17</f>
        <v>#DIV/0!</v>
      </c>
      <c r="H16" s="38" t="e">
        <f t="shared" si="1"/>
        <v>#DIV/0!</v>
      </c>
      <c r="I16" s="38" t="e">
        <f t="shared" si="2"/>
        <v>#DIV/0!</v>
      </c>
      <c r="J16" s="38" t="e">
        <f t="shared" si="3"/>
        <v>#DIV/0!</v>
      </c>
    </row>
    <row r="17" spans="1:10">
      <c r="A17">
        <f>'Pretax Summary'!A18</f>
        <v>1927</v>
      </c>
      <c r="B17" s="36" t="e">
        <f>'Pretax Summary'!H18</f>
        <v>#N/A</v>
      </c>
      <c r="C17" s="36" t="e">
        <f>'Pretax Summary'!I18</f>
        <v>#N/A</v>
      </c>
      <c r="D17" s="36" t="e">
        <f>'Pretax Summary'!J18</f>
        <v>#N/A</v>
      </c>
      <c r="E17" s="37" t="e">
        <f>'Posttax Summary'!H18</f>
        <v>#DIV/0!</v>
      </c>
      <c r="F17" s="37" t="e">
        <f>'Posttax Summary'!I18</f>
        <v>#DIV/0!</v>
      </c>
      <c r="G17" s="37" t="e">
        <f>'Posttax Summary'!J18</f>
        <v>#DIV/0!</v>
      </c>
      <c r="H17" s="38" t="e">
        <f t="shared" si="1"/>
        <v>#DIV/0!</v>
      </c>
      <c r="I17" s="38" t="e">
        <f t="shared" si="2"/>
        <v>#DIV/0!</v>
      </c>
      <c r="J17" s="38" t="e">
        <f t="shared" si="3"/>
        <v>#DIV/0!</v>
      </c>
    </row>
    <row r="18" spans="1:10">
      <c r="A18">
        <f>'Pretax Summary'!A19</f>
        <v>1928</v>
      </c>
      <c r="B18" s="36" t="e">
        <f>'Pretax Summary'!H19</f>
        <v>#N/A</v>
      </c>
      <c r="C18" s="36" t="e">
        <f>'Pretax Summary'!I19</f>
        <v>#N/A</v>
      </c>
      <c r="D18" s="36" t="e">
        <f>'Pretax Summary'!J19</f>
        <v>#N/A</v>
      </c>
      <c r="E18" s="37" t="e">
        <f>'Posttax Summary'!H19</f>
        <v>#DIV/0!</v>
      </c>
      <c r="F18" s="37" t="e">
        <f>'Posttax Summary'!I19</f>
        <v>#DIV/0!</v>
      </c>
      <c r="G18" s="37" t="e">
        <f>'Posttax Summary'!J19</f>
        <v>#DIV/0!</v>
      </c>
      <c r="H18" s="38" t="e">
        <f t="shared" si="1"/>
        <v>#DIV/0!</v>
      </c>
      <c r="I18" s="38" t="e">
        <f t="shared" si="2"/>
        <v>#DIV/0!</v>
      </c>
      <c r="J18" s="38" t="e">
        <f t="shared" si="3"/>
        <v>#DIV/0!</v>
      </c>
    </row>
    <row r="19" spans="1:10">
      <c r="A19">
        <f>'Pretax Summary'!A20</f>
        <v>1929</v>
      </c>
      <c r="B19" s="36" t="e">
        <f>'Pretax Summary'!H20</f>
        <v>#N/A</v>
      </c>
      <c r="C19" s="36" t="e">
        <f>'Pretax Summary'!I20</f>
        <v>#N/A</v>
      </c>
      <c r="D19" s="36" t="e">
        <f>'Pretax Summary'!J20</f>
        <v>#N/A</v>
      </c>
      <c r="E19" s="37" t="e">
        <f>'Posttax Summary'!H20</f>
        <v>#DIV/0!</v>
      </c>
      <c r="F19" s="37" t="e">
        <f>'Posttax Summary'!I20</f>
        <v>#DIV/0!</v>
      </c>
      <c r="G19" s="37" t="e">
        <f>'Posttax Summary'!J20</f>
        <v>#DIV/0!</v>
      </c>
      <c r="H19" s="38" t="e">
        <f t="shared" si="1"/>
        <v>#DIV/0!</v>
      </c>
      <c r="I19" s="38" t="e">
        <f t="shared" si="2"/>
        <v>#DIV/0!</v>
      </c>
      <c r="J19" s="38" t="e">
        <f t="shared" si="3"/>
        <v>#DIV/0!</v>
      </c>
    </row>
    <row r="20" spans="1:10">
      <c r="A20">
        <f>'Pretax Summary'!A21</f>
        <v>1930</v>
      </c>
      <c r="B20" s="36" t="e">
        <f>'Pretax Summary'!H21</f>
        <v>#N/A</v>
      </c>
      <c r="C20" s="36" t="e">
        <f>'Pretax Summary'!I21</f>
        <v>#N/A</v>
      </c>
      <c r="D20" s="36" t="e">
        <f>'Pretax Summary'!J21</f>
        <v>#N/A</v>
      </c>
      <c r="E20" s="37" t="e">
        <f>'Posttax Summary'!H21</f>
        <v>#DIV/0!</v>
      </c>
      <c r="F20" s="37" t="e">
        <f>'Posttax Summary'!I21</f>
        <v>#DIV/0!</v>
      </c>
      <c r="G20" s="37" t="e">
        <f>'Posttax Summary'!J21</f>
        <v>#DIV/0!</v>
      </c>
      <c r="H20" s="38" t="e">
        <f t="shared" si="1"/>
        <v>#DIV/0!</v>
      </c>
      <c r="I20" s="38" t="e">
        <f t="shared" si="2"/>
        <v>#DIV/0!</v>
      </c>
      <c r="J20" s="38" t="e">
        <f t="shared" si="3"/>
        <v>#DIV/0!</v>
      </c>
    </row>
    <row r="21" spans="1:10">
      <c r="A21">
        <f>'Pretax Summary'!A22</f>
        <v>1931</v>
      </c>
      <c r="B21" s="36" t="e">
        <f>'Pretax Summary'!H22</f>
        <v>#N/A</v>
      </c>
      <c r="C21" s="36" t="e">
        <f>'Pretax Summary'!I22</f>
        <v>#N/A</v>
      </c>
      <c r="D21" s="36" t="e">
        <f>'Pretax Summary'!J22</f>
        <v>#N/A</v>
      </c>
      <c r="E21" s="37" t="e">
        <f>'Posttax Summary'!H22</f>
        <v>#DIV/0!</v>
      </c>
      <c r="F21" s="37" t="e">
        <f>'Posttax Summary'!I22</f>
        <v>#DIV/0!</v>
      </c>
      <c r="G21" s="37" t="e">
        <f>'Posttax Summary'!J22</f>
        <v>#DIV/0!</v>
      </c>
      <c r="H21" s="38" t="e">
        <f t="shared" si="1"/>
        <v>#DIV/0!</v>
      </c>
      <c r="I21" s="38" t="e">
        <f t="shared" si="2"/>
        <v>#DIV/0!</v>
      </c>
      <c r="J21" s="38" t="e">
        <f t="shared" si="3"/>
        <v>#DIV/0!</v>
      </c>
    </row>
    <row r="22" spans="1:10">
      <c r="A22">
        <f>'Pretax Summary'!A23</f>
        <v>1932</v>
      </c>
      <c r="B22" s="36" t="e">
        <f>'Pretax Summary'!H23</f>
        <v>#N/A</v>
      </c>
      <c r="C22" s="36" t="e">
        <f>'Pretax Summary'!I23</f>
        <v>#N/A</v>
      </c>
      <c r="D22" s="36" t="e">
        <f>'Pretax Summary'!J23</f>
        <v>#N/A</v>
      </c>
      <c r="E22" s="37" t="e">
        <f>'Posttax Summary'!H23</f>
        <v>#DIV/0!</v>
      </c>
      <c r="F22" s="37" t="e">
        <f>'Posttax Summary'!I23</f>
        <v>#DIV/0!</v>
      </c>
      <c r="G22" s="37" t="e">
        <f>'Posttax Summary'!J23</f>
        <v>#DIV/0!</v>
      </c>
      <c r="H22" s="38" t="e">
        <f t="shared" si="1"/>
        <v>#DIV/0!</v>
      </c>
      <c r="I22" s="38" t="e">
        <f t="shared" si="2"/>
        <v>#DIV/0!</v>
      </c>
      <c r="J22" s="38" t="e">
        <f t="shared" si="3"/>
        <v>#DIV/0!</v>
      </c>
    </row>
    <row r="23" spans="1:10">
      <c r="A23">
        <f>'Pretax Summary'!A24</f>
        <v>1933</v>
      </c>
      <c r="B23" s="36" t="e">
        <f>'Pretax Summary'!H24</f>
        <v>#N/A</v>
      </c>
      <c r="C23" s="36" t="e">
        <f>'Pretax Summary'!I24</f>
        <v>#N/A</v>
      </c>
      <c r="D23" s="36" t="e">
        <f>'Pretax Summary'!J24</f>
        <v>#N/A</v>
      </c>
      <c r="E23" s="37" t="e">
        <f>'Posttax Summary'!H24</f>
        <v>#N/A</v>
      </c>
      <c r="F23" s="37" t="e">
        <f>'Posttax Summary'!I24</f>
        <v>#N/A</v>
      </c>
      <c r="G23" s="37" t="e">
        <f>'Posttax Summary'!J24</f>
        <v>#N/A</v>
      </c>
      <c r="H23" s="38" t="e">
        <f t="shared" si="1"/>
        <v>#N/A</v>
      </c>
      <c r="I23" s="38" t="e">
        <f t="shared" si="2"/>
        <v>#N/A</v>
      </c>
      <c r="J23" s="38" t="e">
        <f t="shared" si="3"/>
        <v>#N/A</v>
      </c>
    </row>
    <row r="24" spans="1:10">
      <c r="A24">
        <f>'Pretax Summary'!A25</f>
        <v>1934</v>
      </c>
      <c r="B24" s="36" t="e">
        <f>'Pretax Summary'!H25</f>
        <v>#N/A</v>
      </c>
      <c r="C24" s="36" t="e">
        <f>'Pretax Summary'!I25</f>
        <v>#N/A</v>
      </c>
      <c r="D24" s="36" t="e">
        <f>'Pretax Summary'!J25</f>
        <v>#N/A</v>
      </c>
      <c r="E24" s="37" t="e">
        <f>'Posttax Summary'!H25</f>
        <v>#N/A</v>
      </c>
      <c r="F24" s="37" t="e">
        <f>'Posttax Summary'!I25</f>
        <v>#N/A</v>
      </c>
      <c r="G24" s="37" t="e">
        <f>'Posttax Summary'!J25</f>
        <v>#N/A</v>
      </c>
      <c r="H24" s="38" t="e">
        <f t="shared" si="1"/>
        <v>#N/A</v>
      </c>
      <c r="I24" s="38" t="e">
        <f t="shared" si="2"/>
        <v>#N/A</v>
      </c>
      <c r="J24" s="38" t="e">
        <f t="shared" si="3"/>
        <v>#N/A</v>
      </c>
    </row>
    <row r="25" spans="1:10">
      <c r="A25">
        <f>'Pretax Summary'!A26</f>
        <v>1935</v>
      </c>
      <c r="B25" s="36" t="e">
        <f>'Pretax Summary'!H26</f>
        <v>#N/A</v>
      </c>
      <c r="C25" s="36" t="e">
        <f>'Pretax Summary'!I26</f>
        <v>#N/A</v>
      </c>
      <c r="D25" s="36" t="e">
        <f>'Pretax Summary'!J26</f>
        <v>#N/A</v>
      </c>
      <c r="E25" s="37" t="e">
        <f>'Posttax Summary'!H26</f>
        <v>#N/A</v>
      </c>
      <c r="F25" s="37" t="e">
        <f>'Posttax Summary'!I26</f>
        <v>#N/A</v>
      </c>
      <c r="G25" s="37" t="e">
        <f>'Posttax Summary'!J26</f>
        <v>#N/A</v>
      </c>
      <c r="H25" s="38" t="e">
        <f t="shared" si="1"/>
        <v>#N/A</v>
      </c>
      <c r="I25" s="38" t="e">
        <f t="shared" si="2"/>
        <v>#N/A</v>
      </c>
      <c r="J25" s="38" t="e">
        <f t="shared" si="3"/>
        <v>#N/A</v>
      </c>
    </row>
    <row r="26" spans="1:10">
      <c r="A26">
        <f>'Pretax Summary'!A27</f>
        <v>1936</v>
      </c>
      <c r="B26" s="36" t="e">
        <f>'Pretax Summary'!H27</f>
        <v>#N/A</v>
      </c>
      <c r="C26" s="36" t="e">
        <f>'Pretax Summary'!I27</f>
        <v>#N/A</v>
      </c>
      <c r="D26" s="36" t="e">
        <f>'Pretax Summary'!J27</f>
        <v>#N/A</v>
      </c>
      <c r="E26" s="37" t="e">
        <f>'Posttax Summary'!H27</f>
        <v>#N/A</v>
      </c>
      <c r="F26" s="37" t="e">
        <f>'Posttax Summary'!I27</f>
        <v>#N/A</v>
      </c>
      <c r="G26" s="37" t="e">
        <f>'Posttax Summary'!J27</f>
        <v>#N/A</v>
      </c>
      <c r="H26" s="38" t="e">
        <f t="shared" si="1"/>
        <v>#N/A</v>
      </c>
      <c r="I26" s="38" t="e">
        <f t="shared" si="2"/>
        <v>#N/A</v>
      </c>
      <c r="J26" s="38" t="e">
        <f t="shared" si="3"/>
        <v>#N/A</v>
      </c>
    </row>
    <row r="27" spans="1:10">
      <c r="A27">
        <f>'Pretax Summary'!A28</f>
        <v>1937</v>
      </c>
      <c r="B27" s="36" t="e">
        <f>'Pretax Summary'!H28</f>
        <v>#N/A</v>
      </c>
      <c r="C27" s="36" t="e">
        <f>'Pretax Summary'!I28</f>
        <v>#N/A</v>
      </c>
      <c r="D27" s="36" t="e">
        <f>'Pretax Summary'!J28</f>
        <v>#N/A</v>
      </c>
      <c r="E27" s="37" t="e">
        <f>'Posttax Summary'!H28</f>
        <v>#N/A</v>
      </c>
      <c r="F27" s="37" t="e">
        <f>'Posttax Summary'!I28</f>
        <v>#N/A</v>
      </c>
      <c r="G27" s="37" t="e">
        <f>'Posttax Summary'!J28</f>
        <v>#N/A</v>
      </c>
      <c r="H27" s="38" t="e">
        <f t="shared" si="1"/>
        <v>#N/A</v>
      </c>
      <c r="I27" s="38" t="e">
        <f t="shared" si="2"/>
        <v>#N/A</v>
      </c>
      <c r="J27" s="38" t="e">
        <f t="shared" si="3"/>
        <v>#N/A</v>
      </c>
    </row>
    <row r="28" spans="1:10">
      <c r="A28">
        <f>'Pretax Summary'!A29</f>
        <v>1938</v>
      </c>
      <c r="B28" s="36" t="e">
        <f>'Pretax Summary'!H29</f>
        <v>#N/A</v>
      </c>
      <c r="C28" s="36" t="e">
        <f>'Pretax Summary'!I29</f>
        <v>#N/A</v>
      </c>
      <c r="D28" s="36" t="e">
        <f>'Pretax Summary'!J29</f>
        <v>#N/A</v>
      </c>
      <c r="E28" s="37" t="e">
        <f>'Posttax Summary'!H29</f>
        <v>#N/A</v>
      </c>
      <c r="F28" s="37" t="e">
        <f>'Posttax Summary'!I29</f>
        <v>#N/A</v>
      </c>
      <c r="G28" s="37" t="e">
        <f>'Posttax Summary'!J29</f>
        <v>#N/A</v>
      </c>
      <c r="H28" s="38" t="e">
        <f t="shared" si="1"/>
        <v>#N/A</v>
      </c>
      <c r="I28" s="38" t="e">
        <f t="shared" si="2"/>
        <v>#N/A</v>
      </c>
      <c r="J28" s="38" t="e">
        <f t="shared" si="3"/>
        <v>#N/A</v>
      </c>
    </row>
    <row r="29" spans="1:10">
      <c r="A29">
        <f>'Pretax Summary'!A30</f>
        <v>1939</v>
      </c>
      <c r="B29" s="36" t="e">
        <f>'Pretax Summary'!H30</f>
        <v>#N/A</v>
      </c>
      <c r="C29" s="36" t="e">
        <f>'Pretax Summary'!I30</f>
        <v>#N/A</v>
      </c>
      <c r="D29" s="36" t="e">
        <f>'Pretax Summary'!J30</f>
        <v>#N/A</v>
      </c>
      <c r="E29" s="37" t="e">
        <f>'Posttax Summary'!H30</f>
        <v>#N/A</v>
      </c>
      <c r="F29" s="37" t="e">
        <f>'Posttax Summary'!I30</f>
        <v>#N/A</v>
      </c>
      <c r="G29" s="37" t="e">
        <f>'Posttax Summary'!J30</f>
        <v>#N/A</v>
      </c>
      <c r="H29" s="38" t="e">
        <f t="shared" si="1"/>
        <v>#N/A</v>
      </c>
      <c r="I29" s="38" t="e">
        <f t="shared" si="2"/>
        <v>#N/A</v>
      </c>
      <c r="J29" s="38" t="e">
        <f t="shared" si="3"/>
        <v>#N/A</v>
      </c>
    </row>
    <row r="30" spans="1:10">
      <c r="A30">
        <f>'Pretax Summary'!A31</f>
        <v>1940</v>
      </c>
      <c r="B30" s="36" t="e">
        <f>'Pretax Summary'!H31</f>
        <v>#N/A</v>
      </c>
      <c r="C30" s="36" t="e">
        <f>'Pretax Summary'!I31</f>
        <v>#N/A</v>
      </c>
      <c r="D30" s="36" t="e">
        <f>'Pretax Summary'!J31</f>
        <v>#N/A</v>
      </c>
      <c r="E30" s="37" t="e">
        <f>'Posttax Summary'!H31</f>
        <v>#N/A</v>
      </c>
      <c r="F30" s="37" t="e">
        <f>'Posttax Summary'!I31</f>
        <v>#N/A</v>
      </c>
      <c r="G30" s="37" t="e">
        <f>'Posttax Summary'!J31</f>
        <v>#N/A</v>
      </c>
      <c r="H30" s="38" t="e">
        <f t="shared" si="1"/>
        <v>#N/A</v>
      </c>
      <c r="I30" s="38" t="e">
        <f t="shared" si="2"/>
        <v>#N/A</v>
      </c>
      <c r="J30" s="38" t="e">
        <f t="shared" si="3"/>
        <v>#N/A</v>
      </c>
    </row>
    <row r="31" spans="1:10">
      <c r="A31">
        <f>'Pretax Summary'!A32</f>
        <v>1941</v>
      </c>
      <c r="B31" s="36" t="e">
        <f>'Pretax Summary'!H32</f>
        <v>#N/A</v>
      </c>
      <c r="C31" s="36" t="e">
        <f>'Pretax Summary'!I32</f>
        <v>#N/A</v>
      </c>
      <c r="D31" s="36" t="e">
        <f>'Pretax Summary'!J32</f>
        <v>#N/A</v>
      </c>
      <c r="E31" s="37" t="e">
        <f>'Posttax Summary'!H32</f>
        <v>#N/A</v>
      </c>
      <c r="F31" s="37" t="e">
        <f>'Posttax Summary'!I32</f>
        <v>#N/A</v>
      </c>
      <c r="G31" s="37" t="e">
        <f>'Posttax Summary'!J32</f>
        <v>#N/A</v>
      </c>
      <c r="H31" s="38" t="e">
        <f t="shared" si="1"/>
        <v>#N/A</v>
      </c>
      <c r="I31" s="38" t="e">
        <f t="shared" si="2"/>
        <v>#N/A</v>
      </c>
      <c r="J31" s="38" t="e">
        <f t="shared" si="3"/>
        <v>#N/A</v>
      </c>
    </row>
    <row r="32" spans="1:10">
      <c r="A32">
        <f>'Pretax Summary'!A33</f>
        <v>1942</v>
      </c>
      <c r="B32" s="36" t="e">
        <f>'Pretax Summary'!H33</f>
        <v>#N/A</v>
      </c>
      <c r="C32" s="36" t="e">
        <f>'Pretax Summary'!I33</f>
        <v>#N/A</v>
      </c>
      <c r="D32" s="36" t="e">
        <f>'Pretax Summary'!J33</f>
        <v>#N/A</v>
      </c>
      <c r="E32" s="37" t="e">
        <f>'Posttax Summary'!H33</f>
        <v>#NUM!</v>
      </c>
      <c r="F32" s="37" t="e">
        <f>'Posttax Summary'!I33</f>
        <v>#NUM!</v>
      </c>
      <c r="G32" s="37" t="e">
        <f>'Posttax Summary'!J33</f>
        <v>#NUM!</v>
      </c>
      <c r="H32" s="38" t="e">
        <f t="shared" si="1"/>
        <v>#NUM!</v>
      </c>
      <c r="I32" s="38" t="e">
        <f t="shared" si="2"/>
        <v>#NUM!</v>
      </c>
      <c r="J32" s="38" t="e">
        <f t="shared" si="3"/>
        <v>#NUM!</v>
      </c>
    </row>
    <row r="33" spans="1:10">
      <c r="A33">
        <f>'Pretax Summary'!A34</f>
        <v>1943</v>
      </c>
      <c r="B33" s="36" t="e">
        <f>'Pretax Summary'!H34</f>
        <v>#N/A</v>
      </c>
      <c r="C33" s="36" t="e">
        <f>'Pretax Summary'!I34</f>
        <v>#N/A</v>
      </c>
      <c r="D33" s="36" t="e">
        <f>'Pretax Summary'!J34</f>
        <v>#N/A</v>
      </c>
      <c r="E33" s="37" t="e">
        <f>'Posttax Summary'!H34</f>
        <v>#NUM!</v>
      </c>
      <c r="F33" s="37" t="e">
        <f>'Posttax Summary'!I34</f>
        <v>#NUM!</v>
      </c>
      <c r="G33" s="37" t="e">
        <f>'Posttax Summary'!J34</f>
        <v>#NUM!</v>
      </c>
      <c r="H33" s="38" t="e">
        <f t="shared" si="1"/>
        <v>#NUM!</v>
      </c>
      <c r="I33" s="38" t="e">
        <f t="shared" si="2"/>
        <v>#NUM!</v>
      </c>
      <c r="J33" s="38" t="e">
        <f t="shared" si="3"/>
        <v>#NUM!</v>
      </c>
    </row>
    <row r="34" spans="1:10">
      <c r="A34">
        <f>'Pretax Summary'!A35</f>
        <v>1944</v>
      </c>
      <c r="B34" s="36" t="e">
        <f>'Pretax Summary'!H35</f>
        <v>#N/A</v>
      </c>
      <c r="C34" s="36" t="e">
        <f>'Pretax Summary'!I35</f>
        <v>#N/A</v>
      </c>
      <c r="D34" s="36" t="e">
        <f>'Pretax Summary'!J35</f>
        <v>#N/A</v>
      </c>
      <c r="E34" s="37" t="e">
        <f>'Posttax Summary'!H35</f>
        <v>#NUM!</v>
      </c>
      <c r="F34" s="37" t="e">
        <f>'Posttax Summary'!I35</f>
        <v>#NUM!</v>
      </c>
      <c r="G34" s="37" t="e">
        <f>'Posttax Summary'!J35</f>
        <v>#NUM!</v>
      </c>
      <c r="H34" s="38" t="e">
        <f t="shared" si="1"/>
        <v>#NUM!</v>
      </c>
      <c r="I34" s="38" t="e">
        <f t="shared" si="2"/>
        <v>#NUM!</v>
      </c>
      <c r="J34" s="38" t="e">
        <f t="shared" si="3"/>
        <v>#NUM!</v>
      </c>
    </row>
    <row r="35" spans="1:10">
      <c r="A35">
        <f>'Pretax Summary'!A36</f>
        <v>1945</v>
      </c>
      <c r="B35" s="36" t="e">
        <f>'Pretax Summary'!H36</f>
        <v>#N/A</v>
      </c>
      <c r="C35" s="36" t="e">
        <f>'Pretax Summary'!I36</f>
        <v>#N/A</v>
      </c>
      <c r="D35" s="36" t="e">
        <f>'Pretax Summary'!J36</f>
        <v>#N/A</v>
      </c>
      <c r="E35" s="37" t="e">
        <f>'Posttax Summary'!H36</f>
        <v>#NUM!</v>
      </c>
      <c r="F35" s="37" t="e">
        <f>'Posttax Summary'!I36</f>
        <v>#NUM!</v>
      </c>
      <c r="G35" s="37" t="e">
        <f>'Posttax Summary'!J36</f>
        <v>#NUM!</v>
      </c>
      <c r="H35" s="38" t="e">
        <f t="shared" si="1"/>
        <v>#NUM!</v>
      </c>
      <c r="I35" s="38" t="e">
        <f t="shared" si="2"/>
        <v>#NUM!</v>
      </c>
      <c r="J35" s="38" t="e">
        <f t="shared" si="3"/>
        <v>#NUM!</v>
      </c>
    </row>
    <row r="36" spans="1:10">
      <c r="A36">
        <f>'Pretax Summary'!A37</f>
        <v>1946</v>
      </c>
      <c r="B36" s="36" t="e">
        <f>'Pretax Summary'!H37</f>
        <v>#N/A</v>
      </c>
      <c r="C36" s="36" t="e">
        <f>'Pretax Summary'!I37</f>
        <v>#N/A</v>
      </c>
      <c r="D36" s="36" t="e">
        <f>'Pretax Summary'!J37</f>
        <v>#N/A</v>
      </c>
      <c r="E36" s="37" t="e">
        <f>'Posttax Summary'!H37</f>
        <v>#NUM!</v>
      </c>
      <c r="F36" s="37" t="e">
        <f>'Posttax Summary'!I37</f>
        <v>#NUM!</v>
      </c>
      <c r="G36" s="37" t="e">
        <f>'Posttax Summary'!J37</f>
        <v>#NUM!</v>
      </c>
      <c r="H36" s="38" t="e">
        <f t="shared" si="1"/>
        <v>#NUM!</v>
      </c>
      <c r="I36" s="38" t="e">
        <f t="shared" si="2"/>
        <v>#NUM!</v>
      </c>
      <c r="J36" s="38" t="e">
        <f t="shared" si="3"/>
        <v>#NUM!</v>
      </c>
    </row>
    <row r="37" spans="1:10">
      <c r="A37">
        <f>'Pretax Summary'!A38</f>
        <v>1947</v>
      </c>
      <c r="B37" s="36" t="e">
        <f>'Pretax Summary'!H38</f>
        <v>#N/A</v>
      </c>
      <c r="C37" s="36" t="e">
        <f>'Pretax Summary'!I38</f>
        <v>#N/A</v>
      </c>
      <c r="D37" s="36" t="e">
        <f>'Pretax Summary'!J38</f>
        <v>#N/A</v>
      </c>
      <c r="E37" s="37" t="e">
        <f>'Posttax Summary'!H38</f>
        <v>#NUM!</v>
      </c>
      <c r="F37" s="37" t="e">
        <f>'Posttax Summary'!I38</f>
        <v>#NUM!</v>
      </c>
      <c r="G37" s="37" t="e">
        <f>'Posttax Summary'!J38</f>
        <v>#NUM!</v>
      </c>
      <c r="H37" s="38" t="e">
        <f t="shared" si="1"/>
        <v>#NUM!</v>
      </c>
      <c r="I37" s="38" t="e">
        <f t="shared" si="2"/>
        <v>#NUM!</v>
      </c>
      <c r="J37" s="38" t="e">
        <f t="shared" si="3"/>
        <v>#NUM!</v>
      </c>
    </row>
    <row r="38" spans="1:10">
      <c r="A38">
        <f>'Pretax Summary'!A39</f>
        <v>1948</v>
      </c>
      <c r="B38" s="36" t="e">
        <f>'Pretax Summary'!H39</f>
        <v>#N/A</v>
      </c>
      <c r="C38" s="36" t="e">
        <f>'Pretax Summary'!I39</f>
        <v>#N/A</v>
      </c>
      <c r="D38" s="36" t="e">
        <f>'Pretax Summary'!J39</f>
        <v>#N/A</v>
      </c>
      <c r="E38" s="37" t="e">
        <f>'Posttax Summary'!H39</f>
        <v>#NUM!</v>
      </c>
      <c r="F38" s="37" t="e">
        <f>'Posttax Summary'!I39</f>
        <v>#NUM!</v>
      </c>
      <c r="G38" s="37" t="e">
        <f>'Posttax Summary'!J39</f>
        <v>#NUM!</v>
      </c>
      <c r="H38" s="38" t="e">
        <f t="shared" si="1"/>
        <v>#NUM!</v>
      </c>
      <c r="I38" s="38" t="e">
        <f t="shared" si="2"/>
        <v>#NUM!</v>
      </c>
      <c r="J38" s="38" t="e">
        <f t="shared" si="3"/>
        <v>#NUM!</v>
      </c>
    </row>
    <row r="39" spans="1:10">
      <c r="A39">
        <f>'Pretax Summary'!A40</f>
        <v>1949</v>
      </c>
      <c r="B39" s="36" t="e">
        <f>'Pretax Summary'!H40</f>
        <v>#N/A</v>
      </c>
      <c r="C39" s="36" t="e">
        <f>'Pretax Summary'!I40</f>
        <v>#N/A</v>
      </c>
      <c r="D39" s="36" t="e">
        <f>'Pretax Summary'!J40</f>
        <v>#N/A</v>
      </c>
      <c r="E39" s="37" t="e">
        <f>'Posttax Summary'!H40</f>
        <v>#NUM!</v>
      </c>
      <c r="F39" s="37" t="e">
        <f>'Posttax Summary'!I40</f>
        <v>#NUM!</v>
      </c>
      <c r="G39" s="37" t="e">
        <f>'Posttax Summary'!J40</f>
        <v>#NUM!</v>
      </c>
      <c r="H39" s="38" t="e">
        <f t="shared" si="1"/>
        <v>#NUM!</v>
      </c>
      <c r="I39" s="38" t="e">
        <f t="shared" si="2"/>
        <v>#NUM!</v>
      </c>
      <c r="J39" s="38" t="e">
        <f t="shared" si="3"/>
        <v>#NUM!</v>
      </c>
    </row>
    <row r="40" spans="1:10">
      <c r="A40">
        <f>'Pretax Summary'!A41</f>
        <v>1950</v>
      </c>
      <c r="B40" s="36" t="e">
        <f>'Pretax Summary'!H41</f>
        <v>#N/A</v>
      </c>
      <c r="C40" s="36" t="e">
        <f>'Pretax Summary'!I41</f>
        <v>#N/A</v>
      </c>
      <c r="D40" s="36" t="e">
        <f>'Pretax Summary'!J41</f>
        <v>#N/A</v>
      </c>
      <c r="E40" s="37" t="e">
        <f>'Posttax Summary'!H41</f>
        <v>#NUM!</v>
      </c>
      <c r="F40" s="37" t="e">
        <f>'Posttax Summary'!I41</f>
        <v>#NUM!</v>
      </c>
      <c r="G40" s="37" t="e">
        <f>'Posttax Summary'!J41</f>
        <v>#NUM!</v>
      </c>
      <c r="H40" s="38" t="e">
        <f t="shared" si="1"/>
        <v>#NUM!</v>
      </c>
      <c r="I40" s="38" t="e">
        <f t="shared" si="2"/>
        <v>#NUM!</v>
      </c>
      <c r="J40" s="38" t="e">
        <f t="shared" si="3"/>
        <v>#NUM!</v>
      </c>
    </row>
    <row r="41" spans="1:10">
      <c r="A41">
        <f>'Pretax Summary'!A42</f>
        <v>1951</v>
      </c>
      <c r="B41" s="36" t="e">
        <f>'Pretax Summary'!H42</f>
        <v>#N/A</v>
      </c>
      <c r="C41" s="36" t="e">
        <f>'Pretax Summary'!I42</f>
        <v>#N/A</v>
      </c>
      <c r="D41" s="36" t="e">
        <f>'Pretax Summary'!J42</f>
        <v>#N/A</v>
      </c>
      <c r="E41" s="37" t="e">
        <f>'Posttax Summary'!H42</f>
        <v>#NUM!</v>
      </c>
      <c r="F41" s="37" t="e">
        <f>'Posttax Summary'!I42</f>
        <v>#NUM!</v>
      </c>
      <c r="G41" s="37" t="e">
        <f>'Posttax Summary'!J42</f>
        <v>#NUM!</v>
      </c>
      <c r="H41" s="38" t="e">
        <f t="shared" si="1"/>
        <v>#NUM!</v>
      </c>
      <c r="I41" s="38" t="e">
        <f t="shared" si="2"/>
        <v>#NUM!</v>
      </c>
      <c r="J41" s="38" t="e">
        <f t="shared" si="3"/>
        <v>#NUM!</v>
      </c>
    </row>
    <row r="42" spans="1:10">
      <c r="A42">
        <f>'Pretax Summary'!A43</f>
        <v>1952</v>
      </c>
      <c r="B42" s="36" t="e">
        <f>'Pretax Summary'!H43</f>
        <v>#N/A</v>
      </c>
      <c r="C42" s="36" t="e">
        <f>'Pretax Summary'!I43</f>
        <v>#N/A</v>
      </c>
      <c r="D42" s="36" t="e">
        <f>'Pretax Summary'!J43</f>
        <v>#N/A</v>
      </c>
      <c r="E42" s="37" t="e">
        <f>'Posttax Summary'!H43</f>
        <v>#NUM!</v>
      </c>
      <c r="F42" s="37" t="e">
        <f>'Posttax Summary'!I43</f>
        <v>#NUM!</v>
      </c>
      <c r="G42" s="37" t="e">
        <f>'Posttax Summary'!J43</f>
        <v>#NUM!</v>
      </c>
      <c r="H42" s="38" t="e">
        <f t="shared" si="1"/>
        <v>#NUM!</v>
      </c>
      <c r="I42" s="38" t="e">
        <f t="shared" si="2"/>
        <v>#NUM!</v>
      </c>
      <c r="J42" s="38" t="e">
        <f t="shared" si="3"/>
        <v>#NUM!</v>
      </c>
    </row>
    <row r="43" spans="1:10">
      <c r="A43">
        <f>'Pretax Summary'!A44</f>
        <v>1953</v>
      </c>
      <c r="B43" s="36" t="e">
        <f>'Pretax Summary'!H44</f>
        <v>#N/A</v>
      </c>
      <c r="C43" s="36" t="e">
        <f>'Pretax Summary'!I44</f>
        <v>#N/A</v>
      </c>
      <c r="D43" s="36" t="e">
        <f>'Pretax Summary'!J44</f>
        <v>#N/A</v>
      </c>
      <c r="E43" s="37" t="e">
        <f>'Posttax Summary'!H44</f>
        <v>#NUM!</v>
      </c>
      <c r="F43" s="37" t="e">
        <f>'Posttax Summary'!I44</f>
        <v>#NUM!</v>
      </c>
      <c r="G43" s="37" t="e">
        <f>'Posttax Summary'!J44</f>
        <v>#NUM!</v>
      </c>
      <c r="H43" s="38" t="e">
        <f t="shared" si="1"/>
        <v>#NUM!</v>
      </c>
      <c r="I43" s="38" t="e">
        <f t="shared" si="2"/>
        <v>#NUM!</v>
      </c>
      <c r="J43" s="38" t="e">
        <f t="shared" si="3"/>
        <v>#NUM!</v>
      </c>
    </row>
    <row r="44" spans="1:10">
      <c r="A44">
        <f>'Pretax Summary'!A45</f>
        <v>1954</v>
      </c>
      <c r="B44" s="36" t="e">
        <f>'Pretax Summary'!H45</f>
        <v>#N/A</v>
      </c>
      <c r="C44" s="36" t="e">
        <f>'Pretax Summary'!I45</f>
        <v>#N/A</v>
      </c>
      <c r="D44" s="36" t="e">
        <f>'Pretax Summary'!J45</f>
        <v>#N/A</v>
      </c>
      <c r="E44" s="37" t="e">
        <f>'Posttax Summary'!H45</f>
        <v>#NUM!</v>
      </c>
      <c r="F44" s="37" t="e">
        <f>'Posttax Summary'!I45</f>
        <v>#NUM!</v>
      </c>
      <c r="G44" s="37" t="e">
        <f>'Posttax Summary'!J45</f>
        <v>#NUM!</v>
      </c>
      <c r="H44" s="38" t="e">
        <f t="shared" si="1"/>
        <v>#NUM!</v>
      </c>
      <c r="I44" s="38" t="e">
        <f t="shared" si="2"/>
        <v>#NUM!</v>
      </c>
      <c r="J44" s="38" t="e">
        <f t="shared" si="3"/>
        <v>#NUM!</v>
      </c>
    </row>
    <row r="45" spans="1:10">
      <c r="A45">
        <f>'Pretax Summary'!A46</f>
        <v>1955</v>
      </c>
      <c r="B45" s="36" t="e">
        <f>'Pretax Summary'!H46</f>
        <v>#N/A</v>
      </c>
      <c r="C45" s="36" t="e">
        <f>'Pretax Summary'!I46</f>
        <v>#N/A</v>
      </c>
      <c r="D45" s="36" t="e">
        <f>'Pretax Summary'!J46</f>
        <v>#N/A</v>
      </c>
      <c r="E45" s="37" t="e">
        <f>'Posttax Summary'!H46</f>
        <v>#NUM!</v>
      </c>
      <c r="F45" s="37" t="e">
        <f>'Posttax Summary'!I46</f>
        <v>#NUM!</v>
      </c>
      <c r="G45" s="37" t="e">
        <f>'Posttax Summary'!J46</f>
        <v>#NUM!</v>
      </c>
      <c r="H45" s="38" t="e">
        <f t="shared" si="1"/>
        <v>#NUM!</v>
      </c>
      <c r="I45" s="38" t="e">
        <f t="shared" si="2"/>
        <v>#NUM!</v>
      </c>
      <c r="J45" s="38" t="e">
        <f t="shared" si="3"/>
        <v>#NUM!</v>
      </c>
    </row>
    <row r="46" spans="1:10">
      <c r="A46">
        <f>'Pretax Summary'!A47</f>
        <v>1956</v>
      </c>
      <c r="B46" s="36" t="e">
        <f>'Pretax Summary'!H47</f>
        <v>#N/A</v>
      </c>
      <c r="C46" s="36" t="e">
        <f>'Pretax Summary'!I47</f>
        <v>#N/A</v>
      </c>
      <c r="D46" s="36" t="e">
        <f>'Pretax Summary'!J47</f>
        <v>#N/A</v>
      </c>
      <c r="E46" s="37" t="e">
        <f>'Posttax Summary'!H47</f>
        <v>#NUM!</v>
      </c>
      <c r="F46" s="37" t="e">
        <f>'Posttax Summary'!I47</f>
        <v>#NUM!</v>
      </c>
      <c r="G46" s="37" t="e">
        <f>'Posttax Summary'!J47</f>
        <v>#NUM!</v>
      </c>
      <c r="H46" s="38" t="e">
        <f t="shared" si="1"/>
        <v>#NUM!</v>
      </c>
      <c r="I46" s="38" t="e">
        <f t="shared" si="2"/>
        <v>#NUM!</v>
      </c>
      <c r="J46" s="38" t="e">
        <f t="shared" si="3"/>
        <v>#NUM!</v>
      </c>
    </row>
    <row r="47" spans="1:10">
      <c r="A47">
        <f>'Pretax Summary'!A48</f>
        <v>1957</v>
      </c>
      <c r="B47" s="36" t="e">
        <f>'Pretax Summary'!H48</f>
        <v>#N/A</v>
      </c>
      <c r="C47" s="36" t="e">
        <f>'Pretax Summary'!I48</f>
        <v>#N/A</v>
      </c>
      <c r="D47" s="36" t="e">
        <f>'Pretax Summary'!J48</f>
        <v>#N/A</v>
      </c>
      <c r="E47" s="37" t="e">
        <f>'Posttax Summary'!H48</f>
        <v>#NUM!</v>
      </c>
      <c r="F47" s="37" t="e">
        <f>'Posttax Summary'!I48</f>
        <v>#NUM!</v>
      </c>
      <c r="G47" s="37" t="e">
        <f>'Posttax Summary'!J48</f>
        <v>#NUM!</v>
      </c>
      <c r="H47" s="38" t="e">
        <f t="shared" si="1"/>
        <v>#NUM!</v>
      </c>
      <c r="I47" s="38" t="e">
        <f t="shared" si="2"/>
        <v>#NUM!</v>
      </c>
      <c r="J47" s="38" t="e">
        <f t="shared" si="3"/>
        <v>#NUM!</v>
      </c>
    </row>
    <row r="48" spans="1:10">
      <c r="A48">
        <f>'Pretax Summary'!A49</f>
        <v>1958</v>
      </c>
      <c r="B48" s="36" t="e">
        <f>'Pretax Summary'!H49</f>
        <v>#N/A</v>
      </c>
      <c r="C48" s="36" t="e">
        <f>'Pretax Summary'!I49</f>
        <v>#N/A</v>
      </c>
      <c r="D48" s="36" t="e">
        <f>'Pretax Summary'!J49</f>
        <v>#N/A</v>
      </c>
      <c r="E48" s="37" t="e">
        <f>'Posttax Summary'!H49</f>
        <v>#NUM!</v>
      </c>
      <c r="F48" s="37" t="e">
        <f>'Posttax Summary'!I49</f>
        <v>#NUM!</v>
      </c>
      <c r="G48" s="37" t="e">
        <f>'Posttax Summary'!J49</f>
        <v>#NUM!</v>
      </c>
      <c r="H48" s="38" t="e">
        <f t="shared" si="1"/>
        <v>#NUM!</v>
      </c>
      <c r="I48" s="38" t="e">
        <f t="shared" si="2"/>
        <v>#NUM!</v>
      </c>
      <c r="J48" s="38" t="e">
        <f t="shared" si="3"/>
        <v>#NUM!</v>
      </c>
    </row>
    <row r="49" spans="1:10">
      <c r="A49">
        <f>'Pretax Summary'!A50</f>
        <v>1959</v>
      </c>
      <c r="B49" s="36" t="e">
        <f>'Pretax Summary'!H50</f>
        <v>#N/A</v>
      </c>
      <c r="C49" s="36" t="e">
        <f>'Pretax Summary'!I50</f>
        <v>#N/A</v>
      </c>
      <c r="D49" s="36" t="e">
        <f>'Pretax Summary'!J50</f>
        <v>#N/A</v>
      </c>
      <c r="E49" s="37" t="e">
        <f>'Posttax Summary'!H50</f>
        <v>#NUM!</v>
      </c>
      <c r="F49" s="37" t="e">
        <f>'Posttax Summary'!I50</f>
        <v>#NUM!</v>
      </c>
      <c r="G49" s="37" t="e">
        <f>'Posttax Summary'!J50</f>
        <v>#NUM!</v>
      </c>
      <c r="H49" s="38" t="e">
        <f t="shared" si="1"/>
        <v>#NUM!</v>
      </c>
      <c r="I49" s="38" t="e">
        <f t="shared" si="2"/>
        <v>#NUM!</v>
      </c>
      <c r="J49" s="38" t="e">
        <f t="shared" si="3"/>
        <v>#NUM!</v>
      </c>
    </row>
    <row r="50" spans="1:10">
      <c r="A50">
        <f>'Pretax Summary'!A51</f>
        <v>1960</v>
      </c>
      <c r="B50" s="36" t="e">
        <f>'Pretax Summary'!H51</f>
        <v>#N/A</v>
      </c>
      <c r="C50" s="36" t="e">
        <f>'Pretax Summary'!I51</f>
        <v>#N/A</v>
      </c>
      <c r="D50" s="36" t="e">
        <f>'Pretax Summary'!J51</f>
        <v>#N/A</v>
      </c>
      <c r="E50" s="37" t="e">
        <f>'Posttax Summary'!H51</f>
        <v>#NUM!</v>
      </c>
      <c r="F50" s="37" t="e">
        <f>'Posttax Summary'!I51</f>
        <v>#NUM!</v>
      </c>
      <c r="G50" s="37" t="e">
        <f>'Posttax Summary'!J51</f>
        <v>#NUM!</v>
      </c>
      <c r="H50" s="38" t="e">
        <f t="shared" si="1"/>
        <v>#NUM!</v>
      </c>
      <c r="I50" s="38" t="e">
        <f t="shared" si="2"/>
        <v>#NUM!</v>
      </c>
      <c r="J50" s="38" t="e">
        <f t="shared" si="3"/>
        <v>#NUM!</v>
      </c>
    </row>
    <row r="51" spans="1:10">
      <c r="A51">
        <f>'Pretax Summary'!A52</f>
        <v>1961</v>
      </c>
      <c r="B51" s="36" t="e">
        <f>'Pretax Summary'!H52</f>
        <v>#N/A</v>
      </c>
      <c r="C51" s="36" t="e">
        <f>'Pretax Summary'!I52</f>
        <v>#N/A</v>
      </c>
      <c r="D51" s="36" t="e">
        <f>'Pretax Summary'!J52</f>
        <v>#N/A</v>
      </c>
      <c r="E51" s="37" t="e">
        <f>'Posttax Summary'!H52</f>
        <v>#NUM!</v>
      </c>
      <c r="F51" s="37" t="e">
        <f>'Posttax Summary'!I52</f>
        <v>#NUM!</v>
      </c>
      <c r="G51" s="37" t="e">
        <f>'Posttax Summary'!J52</f>
        <v>#NUM!</v>
      </c>
      <c r="H51" s="38" t="e">
        <f t="shared" si="1"/>
        <v>#NUM!</v>
      </c>
      <c r="I51" s="38" t="e">
        <f t="shared" si="2"/>
        <v>#NUM!</v>
      </c>
      <c r="J51" s="38" t="e">
        <f t="shared" si="3"/>
        <v>#NUM!</v>
      </c>
    </row>
    <row r="52" spans="1:10">
      <c r="A52">
        <f>'Pretax Summary'!A53</f>
        <v>1962</v>
      </c>
      <c r="B52" s="36">
        <f>'Pretax Summary'!H53</f>
        <v>0.30595162967810241</v>
      </c>
      <c r="C52" s="36">
        <f>'Pretax Summary'!I53</f>
        <v>-0.33992678950874866</v>
      </c>
      <c r="D52" s="36">
        <f>'Pretax Summary'!J53</f>
        <v>-0.19313514919992747</v>
      </c>
      <c r="E52" s="37">
        <f>'Posttax Summary'!H53</f>
        <v>0.34404649932073306</v>
      </c>
      <c r="F52" s="37">
        <f>'Posttax Summary'!I53</f>
        <v>-0.37192833861517194</v>
      </c>
      <c r="G52" s="37">
        <f>'Posttax Summary'!J53</f>
        <v>-0.30422882613294</v>
      </c>
      <c r="H52" s="38">
        <f t="shared" si="1"/>
        <v>0.32499906449941773</v>
      </c>
      <c r="I52" s="38">
        <f t="shared" si="2"/>
        <v>-0.3559275640619603</v>
      </c>
      <c r="J52" s="38">
        <f t="shared" si="3"/>
        <v>-0.24868198766643373</v>
      </c>
    </row>
    <row r="53" spans="1:10">
      <c r="A53">
        <f>'Pretax Summary'!A54</f>
        <v>1963</v>
      </c>
      <c r="B53" s="36" t="e">
        <f>'Pretax Summary'!H54</f>
        <v>#NUM!</v>
      </c>
      <c r="C53" s="36" t="e">
        <f>'Pretax Summary'!I54</f>
        <v>#NUM!</v>
      </c>
      <c r="D53" s="36" t="e">
        <f>'Pretax Summary'!J54</f>
        <v>#NUM!</v>
      </c>
      <c r="E53" s="37" t="e">
        <f>'Posttax Summary'!H54</f>
        <v>#NUM!</v>
      </c>
      <c r="F53" s="37" t="e">
        <f>'Posttax Summary'!I54</f>
        <v>#NUM!</v>
      </c>
      <c r="G53" s="37" t="e">
        <f>'Posttax Summary'!J54</f>
        <v>#NUM!</v>
      </c>
      <c r="H53" s="38" t="e">
        <f t="shared" si="1"/>
        <v>#NUM!</v>
      </c>
      <c r="I53" s="38" t="e">
        <f t="shared" si="2"/>
        <v>#NUM!</v>
      </c>
      <c r="J53" s="38" t="e">
        <f t="shared" si="3"/>
        <v>#NUM!</v>
      </c>
    </row>
    <row r="54" spans="1:10">
      <c r="A54">
        <f>'Pretax Summary'!A55</f>
        <v>1964</v>
      </c>
      <c r="B54" s="36">
        <f>'Pretax Summary'!H55</f>
        <v>0.2780813706919576</v>
      </c>
      <c r="C54" s="36">
        <f>'Pretax Summary'!I55</f>
        <v>-0.32189902411893534</v>
      </c>
      <c r="D54" s="36">
        <f>'Pretax Summary'!J55</f>
        <v>-0.17358478138215538</v>
      </c>
      <c r="E54" s="37">
        <f>'Posttax Summary'!H55</f>
        <v>0.31561549268126377</v>
      </c>
      <c r="F54" s="37">
        <f>'Posttax Summary'!I55</f>
        <v>-0.35322460008252909</v>
      </c>
      <c r="G54" s="37">
        <f>'Posttax Summary'!J55</f>
        <v>-0.26590704326897596</v>
      </c>
      <c r="H54" s="38">
        <f t="shared" si="1"/>
        <v>0.29684843168661068</v>
      </c>
      <c r="I54" s="38">
        <f t="shared" si="2"/>
        <v>-0.33756181210073222</v>
      </c>
      <c r="J54" s="38">
        <f t="shared" si="3"/>
        <v>-0.21974591232556567</v>
      </c>
    </row>
    <row r="55" spans="1:10">
      <c r="A55">
        <f>'Pretax Summary'!A56</f>
        <v>1965</v>
      </c>
      <c r="B55" s="36" t="e">
        <f>'Pretax Summary'!H56</f>
        <v>#NUM!</v>
      </c>
      <c r="C55" s="36" t="e">
        <f>'Pretax Summary'!I56</f>
        <v>#NUM!</v>
      </c>
      <c r="D55" s="36" t="e">
        <f>'Pretax Summary'!J56</f>
        <v>#NUM!</v>
      </c>
      <c r="E55" s="37" t="e">
        <f>'Posttax Summary'!H56</f>
        <v>#NUM!</v>
      </c>
      <c r="F55" s="37" t="e">
        <f>'Posttax Summary'!I56</f>
        <v>#NUM!</v>
      </c>
      <c r="G55" s="37" t="e">
        <f>'Posttax Summary'!J56</f>
        <v>#NUM!</v>
      </c>
      <c r="H55" s="38" t="e">
        <f t="shared" si="1"/>
        <v>#NUM!</v>
      </c>
      <c r="I55" s="38" t="e">
        <f t="shared" si="2"/>
        <v>#NUM!</v>
      </c>
      <c r="J55" s="38" t="e">
        <f t="shared" si="3"/>
        <v>#NUM!</v>
      </c>
    </row>
    <row r="56" spans="1:10">
      <c r="A56">
        <f>'Pretax Summary'!A57</f>
        <v>1966</v>
      </c>
      <c r="B56" s="36">
        <f>'Pretax Summary'!H57</f>
        <v>0.28254064557181402</v>
      </c>
      <c r="C56" s="36">
        <f>'Pretax Summary'!I57</f>
        <v>-0.33059933773839112</v>
      </c>
      <c r="D56" s="36">
        <f>'Pretax Summary'!J57</f>
        <v>-0.13838248620009508</v>
      </c>
      <c r="E56" s="37">
        <f>'Posttax Summary'!H57</f>
        <v>0.31612050230015187</v>
      </c>
      <c r="F56" s="37">
        <f>'Posttax Summary'!I57</f>
        <v>-0.35838468006370372</v>
      </c>
      <c r="G56" s="37">
        <f>'Posttax Summary'!J57</f>
        <v>-0.27468824195797548</v>
      </c>
      <c r="H56" s="38">
        <f t="shared" si="1"/>
        <v>0.29933057393598295</v>
      </c>
      <c r="I56" s="38">
        <f t="shared" si="2"/>
        <v>-0.34449200890104742</v>
      </c>
      <c r="J56" s="38">
        <f t="shared" si="3"/>
        <v>-0.20653536407903528</v>
      </c>
    </row>
    <row r="57" spans="1:10">
      <c r="A57">
        <f>'Pretax Summary'!A58</f>
        <v>1967</v>
      </c>
      <c r="B57" s="36">
        <f>'Pretax Summary'!H58</f>
        <v>0.33026226728033459</v>
      </c>
      <c r="C57" s="36">
        <f>'Pretax Summary'!I58</f>
        <v>-0.35273040325692095</v>
      </c>
      <c r="D57" s="36">
        <f>'Pretax Summary'!J58</f>
        <v>-0.1900181336658997</v>
      </c>
      <c r="E57" s="37">
        <f>'Posttax Summary'!H58</f>
        <v>0.36630880222035533</v>
      </c>
      <c r="F57" s="37">
        <f>'Posttax Summary'!I58</f>
        <v>-0.38638893102294225</v>
      </c>
      <c r="G57" s="37">
        <f>'Posttax Summary'!J58</f>
        <v>-0.34868864330544502</v>
      </c>
      <c r="H57" s="38">
        <f t="shared" si="1"/>
        <v>0.34828553475034496</v>
      </c>
      <c r="I57" s="38">
        <f t="shared" si="2"/>
        <v>-0.3695596671399316</v>
      </c>
      <c r="J57" s="38">
        <f t="shared" si="3"/>
        <v>-0.26935338848567236</v>
      </c>
    </row>
    <row r="58" spans="1:10">
      <c r="A58">
        <f>'Pretax Summary'!A59</f>
        <v>1968</v>
      </c>
      <c r="B58" s="36">
        <f>'Pretax Summary'!H59</f>
        <v>0.30246881235718925</v>
      </c>
      <c r="C58" s="36">
        <f>'Pretax Summary'!I59</f>
        <v>-0.34768309381766094</v>
      </c>
      <c r="D58" s="36">
        <f>'Pretax Summary'!J59</f>
        <v>-0.19546337847282447</v>
      </c>
      <c r="E58" s="37">
        <f>'Posttax Summary'!H59</f>
        <v>0.34165845585239119</v>
      </c>
      <c r="F58" s="37">
        <f>'Posttax Summary'!I59</f>
        <v>-0.38274699916976329</v>
      </c>
      <c r="G58" s="37">
        <f>'Posttax Summary'!J59</f>
        <v>-0.32202069106686571</v>
      </c>
      <c r="H58" s="38">
        <f t="shared" si="1"/>
        <v>0.32206363410479022</v>
      </c>
      <c r="I58" s="38">
        <f t="shared" si="2"/>
        <v>-0.36521504649371211</v>
      </c>
      <c r="J58" s="38">
        <f t="shared" si="3"/>
        <v>-0.25874203476984509</v>
      </c>
    </row>
    <row r="59" spans="1:10">
      <c r="A59">
        <f>'Pretax Summary'!A60</f>
        <v>1969</v>
      </c>
      <c r="B59" s="36">
        <f>'Pretax Summary'!H60</f>
        <v>0.28601254454867098</v>
      </c>
      <c r="C59" s="36">
        <f>'Pretax Summary'!I60</f>
        <v>-0.34755639030531016</v>
      </c>
      <c r="D59" s="36">
        <f>'Pretax Summary'!J60</f>
        <v>-0.11977306811936339</v>
      </c>
      <c r="E59" s="37">
        <f>'Posttax Summary'!H60</f>
        <v>0.3214898269485007</v>
      </c>
      <c r="F59" s="37">
        <f>'Posttax Summary'!I60</f>
        <v>-0.38284125382981871</v>
      </c>
      <c r="G59" s="37">
        <f>'Posttax Summary'!J60</f>
        <v>-0.32809648319934859</v>
      </c>
      <c r="H59" s="38">
        <f t="shared" si="1"/>
        <v>0.30375118574858584</v>
      </c>
      <c r="I59" s="38">
        <f t="shared" si="2"/>
        <v>-0.36519882206756443</v>
      </c>
      <c r="J59" s="38">
        <f t="shared" si="3"/>
        <v>-0.22393477565935599</v>
      </c>
    </row>
    <row r="60" spans="1:10">
      <c r="A60">
        <f>'Pretax Summary'!A61</f>
        <v>1970</v>
      </c>
      <c r="B60" s="36">
        <f>'Pretax Summary'!H61</f>
        <v>0.2512757299070818</v>
      </c>
      <c r="C60" s="36">
        <f>'Pretax Summary'!I61</f>
        <v>-0.32076299863606306</v>
      </c>
      <c r="D60" s="36">
        <f>'Pretax Summary'!J61</f>
        <v>-0.12786883835471863</v>
      </c>
      <c r="E60" s="37">
        <f>'Posttax Summary'!H61</f>
        <v>0.28984057903312754</v>
      </c>
      <c r="F60" s="37">
        <f>'Posttax Summary'!I61</f>
        <v>-0.36410332905445886</v>
      </c>
      <c r="G60" s="37">
        <f>'Posttax Summary'!J61</f>
        <v>-0.31687841723480492</v>
      </c>
      <c r="H60" s="38">
        <f t="shared" si="1"/>
        <v>0.27055815447010467</v>
      </c>
      <c r="I60" s="38">
        <f t="shared" si="2"/>
        <v>-0.34243316384526096</v>
      </c>
      <c r="J60" s="38">
        <f t="shared" si="3"/>
        <v>-0.22237362779476177</v>
      </c>
    </row>
    <row r="61" spans="1:10">
      <c r="A61">
        <f>'Pretax Summary'!A62</f>
        <v>1971</v>
      </c>
      <c r="B61" s="36">
        <f>'Pretax Summary'!H62</f>
        <v>0.22575506507816767</v>
      </c>
      <c r="C61" s="36">
        <f>'Pretax Summary'!I62</f>
        <v>-0.30730459792185238</v>
      </c>
      <c r="D61" s="36">
        <f>'Pretax Summary'!J62</f>
        <v>-0.15975453615009427</v>
      </c>
      <c r="E61" s="37">
        <f>'Posttax Summary'!H62</f>
        <v>0.26695991774784389</v>
      </c>
      <c r="F61" s="37">
        <f>'Posttax Summary'!I62</f>
        <v>-0.35394583883670361</v>
      </c>
      <c r="G61" s="37">
        <f>'Posttax Summary'!J62</f>
        <v>-0.2767212638932961</v>
      </c>
      <c r="H61" s="38">
        <f t="shared" si="1"/>
        <v>0.24635749141300578</v>
      </c>
      <c r="I61" s="38">
        <f t="shared" si="2"/>
        <v>-0.330625218379278</v>
      </c>
      <c r="J61" s="38">
        <f t="shared" si="3"/>
        <v>-0.21823790002169519</v>
      </c>
    </row>
    <row r="62" spans="1:10">
      <c r="A62">
        <f>'Pretax Summary'!A63</f>
        <v>1972</v>
      </c>
      <c r="B62" s="36">
        <f>'Pretax Summary'!H63</f>
        <v>0.22373598922922189</v>
      </c>
      <c r="C62" s="36">
        <f>'Pretax Summary'!I63</f>
        <v>-0.30132148498161426</v>
      </c>
      <c r="D62" s="36">
        <f>'Pretax Summary'!J63</f>
        <v>-0.14242102998858919</v>
      </c>
      <c r="E62" s="37">
        <f>'Posttax Summary'!H63</f>
        <v>0.2682758090932198</v>
      </c>
      <c r="F62" s="37">
        <f>'Posttax Summary'!I63</f>
        <v>-0.35087336374861</v>
      </c>
      <c r="G62" s="37">
        <f>'Posttax Summary'!J63</f>
        <v>-0.27921070947164939</v>
      </c>
      <c r="H62" s="38">
        <f t="shared" si="1"/>
        <v>0.24600589916122084</v>
      </c>
      <c r="I62" s="38">
        <f t="shared" si="2"/>
        <v>-0.32609742436511213</v>
      </c>
      <c r="J62" s="38">
        <f t="shared" si="3"/>
        <v>-0.21081586973011929</v>
      </c>
    </row>
    <row r="63" spans="1:10">
      <c r="A63">
        <f>'Pretax Summary'!A64</f>
        <v>1973</v>
      </c>
      <c r="B63" s="36">
        <f>'Pretax Summary'!H64</f>
        <v>0.21392473853716409</v>
      </c>
      <c r="C63" s="36">
        <f>'Pretax Summary'!I64</f>
        <v>-0.28717470541808821</v>
      </c>
      <c r="D63" s="36">
        <f>'Pretax Summary'!J64</f>
        <v>-0.13336644218963778</v>
      </c>
      <c r="E63" s="37">
        <f>'Posttax Summary'!H64</f>
        <v>0.26003971272670645</v>
      </c>
      <c r="F63" s="37">
        <f>'Posttax Summary'!I64</f>
        <v>-0.34019429706471249</v>
      </c>
      <c r="G63" s="37">
        <f>'Posttax Summary'!J64</f>
        <v>-0.26377662414578507</v>
      </c>
      <c r="H63" s="38">
        <f t="shared" si="1"/>
        <v>0.23698222563193527</v>
      </c>
      <c r="I63" s="38">
        <f t="shared" si="2"/>
        <v>-0.31368450124140035</v>
      </c>
      <c r="J63" s="38">
        <f t="shared" si="3"/>
        <v>-0.19857153316771142</v>
      </c>
    </row>
    <row r="64" spans="1:10">
      <c r="A64">
        <f>'Pretax Summary'!A65</f>
        <v>1974</v>
      </c>
      <c r="B64" s="36">
        <f>'Pretax Summary'!H65</f>
        <v>0.20677293923267581</v>
      </c>
      <c r="C64" s="36">
        <f>'Pretax Summary'!I65</f>
        <v>-0.28969964113516411</v>
      </c>
      <c r="D64" s="36">
        <f>'Pretax Summary'!J65</f>
        <v>-0.10215320501285163</v>
      </c>
      <c r="E64" s="37">
        <f>'Posttax Summary'!H65</f>
        <v>0.25145890489240874</v>
      </c>
      <c r="F64" s="37">
        <f>'Posttax Summary'!I65</f>
        <v>-0.34493162962820489</v>
      </c>
      <c r="G64" s="37">
        <f>'Posttax Summary'!J65</f>
        <v>-0.27239398331760223</v>
      </c>
      <c r="H64" s="38">
        <f t="shared" si="1"/>
        <v>0.22911592206254228</v>
      </c>
      <c r="I64" s="38">
        <f t="shared" si="2"/>
        <v>-0.3173156353816845</v>
      </c>
      <c r="J64" s="38">
        <f t="shared" si="3"/>
        <v>-0.18727359416522693</v>
      </c>
    </row>
    <row r="65" spans="1:10">
      <c r="A65">
        <f>'Pretax Summary'!A66</f>
        <v>1975</v>
      </c>
      <c r="B65" s="36">
        <f>'Pretax Summary'!H66</f>
        <v>0.16377507855367268</v>
      </c>
      <c r="C65" s="36">
        <f>'Pretax Summary'!I66</f>
        <v>-0.26068249604412974</v>
      </c>
      <c r="D65" s="36">
        <f>'Pretax Summary'!J66</f>
        <v>-7.5897000937588333E-2</v>
      </c>
      <c r="E65" s="37">
        <f>'Posttax Summary'!H66</f>
        <v>0.21186001536463239</v>
      </c>
      <c r="F65" s="37">
        <f>'Posttax Summary'!I66</f>
        <v>-0.32318464003805392</v>
      </c>
      <c r="G65" s="37">
        <f>'Posttax Summary'!J66</f>
        <v>-0.2015038352754992</v>
      </c>
      <c r="H65" s="38">
        <f t="shared" si="1"/>
        <v>0.18781754695915254</v>
      </c>
      <c r="I65" s="38">
        <f t="shared" si="2"/>
        <v>-0.29193356804109183</v>
      </c>
      <c r="J65" s="38">
        <f t="shared" si="3"/>
        <v>-0.13870041810654377</v>
      </c>
    </row>
    <row r="66" spans="1:10">
      <c r="A66">
        <f>'Pretax Summary'!A67</f>
        <v>1976</v>
      </c>
      <c r="B66" s="36">
        <f>'Pretax Summary'!H67</f>
        <v>0.14861651136808773</v>
      </c>
      <c r="C66" s="36">
        <f>'Pretax Summary'!I67</f>
        <v>-0.24873458173280194</v>
      </c>
      <c r="D66" s="36">
        <f>'Pretax Summary'!J67</f>
        <v>-3.7917055321322057E-2</v>
      </c>
      <c r="E66" s="37">
        <f>'Posttax Summary'!H67</f>
        <v>0.19842226094522508</v>
      </c>
      <c r="F66" s="37">
        <f>'Posttax Summary'!I67</f>
        <v>-0.31454951058680403</v>
      </c>
      <c r="G66" s="37">
        <f>'Posttax Summary'!J67</f>
        <v>-0.19235313089169248</v>
      </c>
      <c r="H66" s="38">
        <f t="shared" si="1"/>
        <v>0.17351938615665641</v>
      </c>
      <c r="I66" s="38">
        <f t="shared" si="2"/>
        <v>-0.28164204615980298</v>
      </c>
      <c r="J66" s="38">
        <f t="shared" si="3"/>
        <v>-0.11513509310650727</v>
      </c>
    </row>
    <row r="67" spans="1:10">
      <c r="A67">
        <f>'Pretax Summary'!A68</f>
        <v>1977</v>
      </c>
      <c r="B67" s="36">
        <f>'Pretax Summary'!H68</f>
        <v>0.12735801738234698</v>
      </c>
      <c r="C67" s="36">
        <f>'Pretax Summary'!I68</f>
        <v>-0.23640651606749175</v>
      </c>
      <c r="D67" s="36">
        <f>'Pretax Summary'!J68</f>
        <v>-2.5896632837308475E-2</v>
      </c>
      <c r="E67" s="37">
        <f>'Posttax Summary'!H68</f>
        <v>0.17894751198678027</v>
      </c>
      <c r="F67" s="37">
        <f>'Posttax Summary'!I68</f>
        <v>-0.30359231177839341</v>
      </c>
      <c r="G67" s="37">
        <f>'Posttax Summary'!J68</f>
        <v>-0.13399328436032998</v>
      </c>
      <c r="H67" s="38">
        <f t="shared" si="1"/>
        <v>0.15315276468456362</v>
      </c>
      <c r="I67" s="38">
        <f t="shared" si="2"/>
        <v>-0.26999941392294258</v>
      </c>
      <c r="J67" s="38">
        <f t="shared" si="3"/>
        <v>-7.9944958598819227E-2</v>
      </c>
    </row>
    <row r="68" spans="1:10">
      <c r="A68">
        <f>'Pretax Summary'!A69</f>
        <v>1978</v>
      </c>
      <c r="B68" s="36">
        <f>'Pretax Summary'!H69</f>
        <v>0.10137421661978752</v>
      </c>
      <c r="C68" s="36">
        <f>'Pretax Summary'!I69</f>
        <v>-0.21643491787138036</v>
      </c>
      <c r="D68" s="36">
        <f>'Pretax Summary'!J69</f>
        <v>7.3896771509216919E-2</v>
      </c>
      <c r="E68" s="37">
        <f>'Posttax Summary'!H69</f>
        <v>0.14760000283066232</v>
      </c>
      <c r="F68" s="37">
        <f>'Posttax Summary'!I69</f>
        <v>-0.27889012133291169</v>
      </c>
      <c r="G68" s="37">
        <f>'Posttax Summary'!J69</f>
        <v>-6.752919271368707E-2</v>
      </c>
      <c r="H68" s="38">
        <f t="shared" ref="H68:H109" si="4">(E68+B68)/2</f>
        <v>0.12448710972522492</v>
      </c>
      <c r="I68" s="38">
        <f t="shared" ref="I68:I109" si="5">(F68+C68)/2</f>
        <v>-0.24766251960214603</v>
      </c>
      <c r="J68" s="38">
        <f t="shared" ref="J68:J109" si="6">(G68+D68)/2</f>
        <v>3.1837893977649245E-3</v>
      </c>
    </row>
    <row r="69" spans="1:10">
      <c r="A69">
        <f>'Pretax Summary'!A70</f>
        <v>1979</v>
      </c>
      <c r="B69" s="36">
        <f>'Pretax Summary'!H70</f>
        <v>7.898637134758757E-2</v>
      </c>
      <c r="C69" s="36">
        <f>'Pretax Summary'!I70</f>
        <v>-0.21120466691430462</v>
      </c>
      <c r="D69" s="36">
        <f>'Pretax Summary'!J70</f>
        <v>0.11194764488383058</v>
      </c>
      <c r="E69" s="37">
        <f>'Posttax Summary'!H70</f>
        <v>0.12807737281704434</v>
      </c>
      <c r="F69" s="37">
        <f>'Posttax Summary'!I70</f>
        <v>-0.27586678415190524</v>
      </c>
      <c r="G69" s="37">
        <f>'Posttax Summary'!J70</f>
        <v>1.9342462876820177E-2</v>
      </c>
      <c r="H69" s="38">
        <f t="shared" si="4"/>
        <v>0.10353187208231596</v>
      </c>
      <c r="I69" s="38">
        <f t="shared" si="5"/>
        <v>-0.24353572553310493</v>
      </c>
      <c r="J69" s="38">
        <f t="shared" si="6"/>
        <v>6.5645053880325377E-2</v>
      </c>
    </row>
    <row r="70" spans="1:10">
      <c r="A70">
        <f>'Pretax Summary'!A71</f>
        <v>1980</v>
      </c>
      <c r="B70" s="36">
        <f>'Pretax Summary'!H71</f>
        <v>6.1159525311898832E-2</v>
      </c>
      <c r="C70" s="36">
        <f>'Pretax Summary'!I71</f>
        <v>-0.19200681064541114</v>
      </c>
      <c r="D70" s="36">
        <f>'Pretax Summary'!J71</f>
        <v>0.25860485727205185</v>
      </c>
      <c r="E70" s="37">
        <f>'Posttax Summary'!H71</f>
        <v>0.10975800495487498</v>
      </c>
      <c r="F70" s="37">
        <f>'Posttax Summary'!I71</f>
        <v>-0.25735875232519012</v>
      </c>
      <c r="G70" s="37">
        <f>'Posttax Summary'!J71</f>
        <v>3.8869122358547781E-2</v>
      </c>
      <c r="H70" s="38">
        <f t="shared" si="4"/>
        <v>8.5458765133386905E-2</v>
      </c>
      <c r="I70" s="38">
        <f t="shared" si="5"/>
        <v>-0.22468278148530063</v>
      </c>
      <c r="J70" s="38">
        <f t="shared" si="6"/>
        <v>0.14873698981529981</v>
      </c>
    </row>
    <row r="71" spans="1:10">
      <c r="A71">
        <f>'Pretax Summary'!A72</f>
        <v>1981</v>
      </c>
      <c r="B71" s="36">
        <f>'Pretax Summary'!H72</f>
        <v>3.9683321441938535E-2</v>
      </c>
      <c r="C71" s="36">
        <f>'Pretax Summary'!I72</f>
        <v>-0.17507934176270523</v>
      </c>
      <c r="D71" s="36">
        <f>'Pretax Summary'!J72</f>
        <v>0.25264444629773242</v>
      </c>
      <c r="E71" s="37">
        <f>'Posttax Summary'!H72</f>
        <v>8.5945231226874474E-2</v>
      </c>
      <c r="F71" s="37">
        <f>'Posttax Summary'!I72</f>
        <v>-0.24053231290034505</v>
      </c>
      <c r="G71" s="37">
        <f>'Posttax Summary'!J72</f>
        <v>0.15290253458898651</v>
      </c>
      <c r="H71" s="38">
        <f t="shared" si="4"/>
        <v>6.2814276334406505E-2</v>
      </c>
      <c r="I71" s="38">
        <f t="shared" si="5"/>
        <v>-0.20780582733152514</v>
      </c>
      <c r="J71" s="38">
        <f t="shared" si="6"/>
        <v>0.20277349044335946</v>
      </c>
    </row>
    <row r="72" spans="1:10">
      <c r="A72">
        <f>'Pretax Summary'!A73</f>
        <v>1982</v>
      </c>
      <c r="B72" s="36">
        <f>'Pretax Summary'!H73</f>
        <v>2.9044989447970959E-2</v>
      </c>
      <c r="C72" s="36">
        <f>'Pretax Summary'!I73</f>
        <v>-0.16835542258261826</v>
      </c>
      <c r="D72" s="36">
        <f>'Pretax Summary'!J73</f>
        <v>0.32750650578622476</v>
      </c>
      <c r="E72" s="37">
        <f>'Posttax Summary'!H73</f>
        <v>7.1754692610693782E-2</v>
      </c>
      <c r="F72" s="37">
        <f>'Posttax Summary'!I73</f>
        <v>-0.22437960786202849</v>
      </c>
      <c r="G72" s="37">
        <f>'Posttax Summary'!J73</f>
        <v>0.20216025605182986</v>
      </c>
      <c r="H72" s="38">
        <f t="shared" si="4"/>
        <v>5.0399841029332371E-2</v>
      </c>
      <c r="I72" s="38">
        <f t="shared" si="5"/>
        <v>-0.19636751522232337</v>
      </c>
      <c r="J72" s="38">
        <f t="shared" si="6"/>
        <v>0.26483338091902731</v>
      </c>
    </row>
    <row r="73" spans="1:10">
      <c r="A73">
        <f>'Pretax Summary'!A74</f>
        <v>1983</v>
      </c>
      <c r="B73" s="36">
        <f>'Pretax Summary'!H74</f>
        <v>2.2479747363599367E-2</v>
      </c>
      <c r="C73" s="36">
        <f>'Pretax Summary'!I74</f>
        <v>-0.1602943374453758</v>
      </c>
      <c r="D73" s="36">
        <f>'Pretax Summary'!J74</f>
        <v>0.34599415663003197</v>
      </c>
      <c r="E73" s="37">
        <f>'Posttax Summary'!H74</f>
        <v>6.3363411103087408E-2</v>
      </c>
      <c r="F73" s="37">
        <f>'Posttax Summary'!I74</f>
        <v>-0.21214614032055212</v>
      </c>
      <c r="G73" s="37">
        <f>'Posttax Summary'!J74</f>
        <v>0.22993081901307533</v>
      </c>
      <c r="H73" s="38">
        <f t="shared" si="4"/>
        <v>4.2921579233343388E-2</v>
      </c>
      <c r="I73" s="38">
        <f t="shared" si="5"/>
        <v>-0.18622023888296396</v>
      </c>
      <c r="J73" s="38">
        <f t="shared" si="6"/>
        <v>0.28796248782155365</v>
      </c>
    </row>
    <row r="74" spans="1:10">
      <c r="A74">
        <f>'Pretax Summary'!A75</f>
        <v>1984</v>
      </c>
      <c r="B74" s="36">
        <f>'Pretax Summary'!H75</f>
        <v>1.7557681932321323E-2</v>
      </c>
      <c r="C74" s="36">
        <f>'Pretax Summary'!I75</f>
        <v>-0.16719072350678088</v>
      </c>
      <c r="D74" s="36">
        <f>'Pretax Summary'!J75</f>
        <v>0.31653178869148935</v>
      </c>
      <c r="E74" s="37">
        <f>'Posttax Summary'!H75</f>
        <v>5.6397395639877113E-2</v>
      </c>
      <c r="F74" s="37">
        <f>'Posttax Summary'!I75</f>
        <v>-0.21309914904114302</v>
      </c>
      <c r="G74" s="37">
        <f>'Posttax Summary'!J75</f>
        <v>0.2998526678732254</v>
      </c>
      <c r="H74" s="38">
        <f t="shared" si="4"/>
        <v>3.6977538786099218E-2</v>
      </c>
      <c r="I74" s="38">
        <f t="shared" si="5"/>
        <v>-0.19014493627396195</v>
      </c>
      <c r="J74" s="38">
        <f t="shared" si="6"/>
        <v>0.30819222828235737</v>
      </c>
    </row>
    <row r="75" spans="1:10">
      <c r="A75">
        <f>'Pretax Summary'!A76</f>
        <v>1985</v>
      </c>
      <c r="B75" s="36">
        <f>'Pretax Summary'!H76</f>
        <v>1.3314983086947896E-2</v>
      </c>
      <c r="C75" s="36">
        <f>'Pretax Summary'!I76</f>
        <v>-0.16488288402816942</v>
      </c>
      <c r="D75" s="36">
        <f>'Pretax Summary'!J76</f>
        <v>0.44775470682857565</v>
      </c>
      <c r="E75" s="37">
        <f>'Posttax Summary'!H76</f>
        <v>5.6252731127930833E-2</v>
      </c>
      <c r="F75" s="37">
        <f>'Posttax Summary'!I76</f>
        <v>-0.21394890687785251</v>
      </c>
      <c r="G75" s="37">
        <f>'Posttax Summary'!J76</f>
        <v>0.30097656387433291</v>
      </c>
      <c r="H75" s="38">
        <f t="shared" si="4"/>
        <v>3.4783857107439364E-2</v>
      </c>
      <c r="I75" s="38">
        <f t="shared" si="5"/>
        <v>-0.18941589545301096</v>
      </c>
      <c r="J75" s="38">
        <f t="shared" si="6"/>
        <v>0.37436563535145428</v>
      </c>
    </row>
    <row r="76" spans="1:10">
      <c r="A76">
        <f>'Pretax Summary'!A77</f>
        <v>1986</v>
      </c>
      <c r="B76" s="36">
        <f>'Pretax Summary'!H77</f>
        <v>1.3894525006327596E-2</v>
      </c>
      <c r="C76" s="36">
        <f>'Pretax Summary'!I77</f>
        <v>-0.15691264181840126</v>
      </c>
      <c r="D76" s="36">
        <f>'Pretax Summary'!J77</f>
        <v>0.46350669730457561</v>
      </c>
      <c r="E76" s="37">
        <f>'Posttax Summary'!H77</f>
        <v>5.9031332469660747E-2</v>
      </c>
      <c r="F76" s="37">
        <f>'Posttax Summary'!I77</f>
        <v>-0.20436091197255057</v>
      </c>
      <c r="G76" s="37">
        <f>'Posttax Summary'!J77</f>
        <v>0.24158599024267535</v>
      </c>
      <c r="H76" s="38">
        <f t="shared" si="4"/>
        <v>3.6462928737994171E-2</v>
      </c>
      <c r="I76" s="38">
        <f t="shared" si="5"/>
        <v>-0.18063677689547591</v>
      </c>
      <c r="J76" s="38">
        <f t="shared" si="6"/>
        <v>0.35254634377362548</v>
      </c>
    </row>
    <row r="77" spans="1:10">
      <c r="A77">
        <f>'Pretax Summary'!A78</f>
        <v>1987</v>
      </c>
      <c r="B77" s="36">
        <f>'Pretax Summary'!H78</f>
        <v>3.9015743484329679E-3</v>
      </c>
      <c r="C77" s="36">
        <f>'Pretax Summary'!I78</f>
        <v>-0.1636883268790047</v>
      </c>
      <c r="D77" s="36">
        <f>'Pretax Summary'!J78</f>
        <v>0.38996990577323265</v>
      </c>
      <c r="E77" s="37">
        <f>'Posttax Summary'!H78</f>
        <v>5.6248162081715458E-2</v>
      </c>
      <c r="F77" s="37">
        <f>'Posttax Summary'!I78</f>
        <v>-0.2227013256425685</v>
      </c>
      <c r="G77" s="37">
        <f>'Posttax Summary'!J78</f>
        <v>0.33255960680549834</v>
      </c>
      <c r="H77" s="38">
        <f t="shared" si="4"/>
        <v>3.0074868215074213E-2</v>
      </c>
      <c r="I77" s="38">
        <f t="shared" si="5"/>
        <v>-0.1931948262607866</v>
      </c>
      <c r="J77" s="38">
        <f t="shared" si="6"/>
        <v>0.3612647562893655</v>
      </c>
    </row>
    <row r="78" spans="1:10">
      <c r="A78">
        <f>'Pretax Summary'!A79</f>
        <v>1988</v>
      </c>
      <c r="B78" s="36">
        <f>'Pretax Summary'!H79</f>
        <v>-3.8854901655788199E-3</v>
      </c>
      <c r="C78" s="36">
        <f>'Pretax Summary'!I79</f>
        <v>-0.18580178767422539</v>
      </c>
      <c r="D78" s="36">
        <f>'Pretax Summary'!J79</f>
        <v>0.45479737408797849</v>
      </c>
      <c r="E78" s="37">
        <f>'Posttax Summary'!H79</f>
        <v>5.1465178299360259E-2</v>
      </c>
      <c r="F78" s="37">
        <f>'Posttax Summary'!I79</f>
        <v>-0.24042325312455226</v>
      </c>
      <c r="G78" s="37">
        <f>'Posttax Summary'!J79</f>
        <v>0.43227876462504677</v>
      </c>
      <c r="H78" s="38">
        <f t="shared" si="4"/>
        <v>2.378984406689072E-2</v>
      </c>
      <c r="I78" s="38">
        <f t="shared" si="5"/>
        <v>-0.21311252039938883</v>
      </c>
      <c r="J78" s="38">
        <f t="shared" si="6"/>
        <v>0.44353806935651263</v>
      </c>
    </row>
    <row r="79" spans="1:10">
      <c r="A79">
        <f>'Pretax Summary'!A80</f>
        <v>1989</v>
      </c>
      <c r="B79" s="36">
        <f>'Pretax Summary'!H80</f>
        <v>-3.8059700400070451E-3</v>
      </c>
      <c r="C79" s="36">
        <f>'Pretax Summary'!I80</f>
        <v>-0.17666439646041798</v>
      </c>
      <c r="D79" s="36">
        <f>'Pretax Summary'!J80</f>
        <v>0.6476748807420416</v>
      </c>
      <c r="E79" s="37">
        <f>'Posttax Summary'!H80</f>
        <v>5.1202015355237274E-2</v>
      </c>
      <c r="F79" s="37">
        <f>'Posttax Summary'!I80</f>
        <v>-0.23601828985480877</v>
      </c>
      <c r="G79" s="37">
        <f>'Posttax Summary'!J80</f>
        <v>0.41757363716980378</v>
      </c>
      <c r="H79" s="38">
        <f t="shared" si="4"/>
        <v>2.3698022657615114E-2</v>
      </c>
      <c r="I79" s="38">
        <f t="shared" si="5"/>
        <v>-0.20634134315761338</v>
      </c>
      <c r="J79" s="38">
        <f t="shared" si="6"/>
        <v>0.53262425895592269</v>
      </c>
    </row>
    <row r="80" spans="1:10">
      <c r="A80">
        <f>'Pretax Summary'!A81</f>
        <v>1990</v>
      </c>
      <c r="B80" s="36">
        <f>'Pretax Summary'!H81</f>
        <v>-2.2862162853004575E-2</v>
      </c>
      <c r="C80" s="36">
        <f>'Pretax Summary'!I81</f>
        <v>-0.15876239497996592</v>
      </c>
      <c r="D80" s="36">
        <f>'Pretax Summary'!J81</f>
        <v>0.69231384601708013</v>
      </c>
      <c r="E80" s="37">
        <f>'Posttax Summary'!H81</f>
        <v>3.4062597712723575E-2</v>
      </c>
      <c r="F80" s="37">
        <f>'Posttax Summary'!I81</f>
        <v>-0.22086519085368261</v>
      </c>
      <c r="G80" s="37">
        <f>'Posttax Summary'!J81</f>
        <v>0.49771475057092873</v>
      </c>
      <c r="H80" s="38">
        <f t="shared" si="4"/>
        <v>5.6002174298594998E-3</v>
      </c>
      <c r="I80" s="38">
        <f t="shared" si="5"/>
        <v>-0.18981379291682426</v>
      </c>
      <c r="J80" s="38">
        <f t="shared" si="6"/>
        <v>0.59501429829400443</v>
      </c>
    </row>
    <row r="81" spans="1:10">
      <c r="A81">
        <f>'Pretax Summary'!A82</f>
        <v>1991</v>
      </c>
      <c r="B81" s="36">
        <f>'Pretax Summary'!H82</f>
        <v>-4.2704338795707897E-2</v>
      </c>
      <c r="C81" s="36">
        <f>'Pretax Summary'!I82</f>
        <v>-0.11478706906770986</v>
      </c>
      <c r="D81" s="36">
        <f>'Pretax Summary'!J82</f>
        <v>0.82868879426241637</v>
      </c>
      <c r="E81" s="37">
        <f>'Posttax Summary'!H82</f>
        <v>1.2023513801616925E-2</v>
      </c>
      <c r="F81" s="37">
        <f>'Posttax Summary'!I82</f>
        <v>-0.17968263269599993</v>
      </c>
      <c r="G81" s="37">
        <f>'Posttax Summary'!J82</f>
        <v>0.54786092380241191</v>
      </c>
      <c r="H81" s="38">
        <f t="shared" si="4"/>
        <v>-1.5340412497045486E-2</v>
      </c>
      <c r="I81" s="38">
        <f t="shared" si="5"/>
        <v>-0.1472348508818549</v>
      </c>
      <c r="J81" s="38">
        <f t="shared" si="6"/>
        <v>0.68827485903241414</v>
      </c>
    </row>
    <row r="82" spans="1:10">
      <c r="A82">
        <f>'Pretax Summary'!A83</f>
        <v>1992</v>
      </c>
      <c r="B82" s="36">
        <f>'Pretax Summary'!H83</f>
        <v>-5.7059818664597639E-2</v>
      </c>
      <c r="C82" s="36">
        <f>'Pretax Summary'!I83</f>
        <v>-0.11743638639242215</v>
      </c>
      <c r="D82" s="36">
        <f>'Pretax Summary'!J83</f>
        <v>0.71878375350760448</v>
      </c>
      <c r="E82" s="37">
        <f>'Posttax Summary'!H83</f>
        <v>5.5343279911355125E-3</v>
      </c>
      <c r="F82" s="37">
        <f>'Posttax Summary'!I83</f>
        <v>-0.1864019034526736</v>
      </c>
      <c r="G82" s="37">
        <f>'Posttax Summary'!J83</f>
        <v>0.62380295528497509</v>
      </c>
      <c r="H82" s="38">
        <f t="shared" si="4"/>
        <v>-2.5762745336731063E-2</v>
      </c>
      <c r="I82" s="38">
        <f t="shared" si="5"/>
        <v>-0.15191914492254788</v>
      </c>
      <c r="J82" s="38">
        <f t="shared" si="6"/>
        <v>0.67129335439628979</v>
      </c>
    </row>
    <row r="83" spans="1:10">
      <c r="A83">
        <f>'Pretax Summary'!A84</f>
        <v>1993</v>
      </c>
      <c r="B83" s="36">
        <f>'Pretax Summary'!H84</f>
        <v>-5.9903335153761117E-2</v>
      </c>
      <c r="C83" s="36">
        <f>'Pretax Summary'!I84</f>
        <v>-0.1038687210682987</v>
      </c>
      <c r="D83" s="36">
        <f>'Pretax Summary'!J84</f>
        <v>0.89724414977114963</v>
      </c>
      <c r="E83" s="37">
        <f>'Posttax Summary'!H84</f>
        <v>6.2365708903340256E-3</v>
      </c>
      <c r="F83" s="37">
        <f>'Posttax Summary'!I84</f>
        <v>-0.17396166378749012</v>
      </c>
      <c r="G83" s="37">
        <f>'Posttax Summary'!J84</f>
        <v>0.57956206318443537</v>
      </c>
      <c r="H83" s="38">
        <f t="shared" si="4"/>
        <v>-2.6833382131713546E-2</v>
      </c>
      <c r="I83" s="38">
        <f t="shared" si="5"/>
        <v>-0.13891519242789441</v>
      </c>
      <c r="J83" s="38">
        <f t="shared" si="6"/>
        <v>0.7384031064777925</v>
      </c>
    </row>
    <row r="84" spans="1:10">
      <c r="A84">
        <f>'Pretax Summary'!A85</f>
        <v>1994</v>
      </c>
      <c r="B84" s="36">
        <f>'Pretax Summary'!H85</f>
        <v>-6.2807575103287827E-2</v>
      </c>
      <c r="C84" s="36">
        <f>'Pretax Summary'!I85</f>
        <v>-9.6679183621844578E-2</v>
      </c>
      <c r="D84" s="36">
        <f>'Pretax Summary'!J85</f>
        <v>0.84033096511111527</v>
      </c>
      <c r="E84" s="37">
        <f>'Posttax Summary'!H85</f>
        <v>1.7310717929801545E-3</v>
      </c>
      <c r="F84" s="37">
        <f>'Posttax Summary'!I85</f>
        <v>-0.16373097514614654</v>
      </c>
      <c r="G84" s="37">
        <f>'Posttax Summary'!J85</f>
        <v>0.584342582854948</v>
      </c>
      <c r="H84" s="38">
        <f t="shared" si="4"/>
        <v>-3.0538251655153836E-2</v>
      </c>
      <c r="I84" s="38">
        <f t="shared" si="5"/>
        <v>-0.13020507938399556</v>
      </c>
      <c r="J84" s="38">
        <f t="shared" si="6"/>
        <v>0.71233677398303163</v>
      </c>
    </row>
    <row r="85" spans="1:10">
      <c r="A85">
        <f>'Pretax Summary'!A86</f>
        <v>1995</v>
      </c>
      <c r="B85" s="36">
        <f>'Pretax Summary'!H86</f>
        <v>-7.2760312720033804E-2</v>
      </c>
      <c r="C85" s="36">
        <f>'Pretax Summary'!I86</f>
        <v>-9.3123037426935618E-2</v>
      </c>
      <c r="D85" s="36">
        <f>'Pretax Summary'!J86</f>
        <v>0.82973746272679838</v>
      </c>
      <c r="E85" s="37">
        <f>'Posttax Summary'!H86</f>
        <v>-1.7139695799377463E-3</v>
      </c>
      <c r="F85" s="37">
        <f>'Posttax Summary'!I86</f>
        <v>-0.16458965021812733</v>
      </c>
      <c r="G85" s="37">
        <f>'Posttax Summary'!J86</f>
        <v>0.61194068562712411</v>
      </c>
      <c r="H85" s="38">
        <f t="shared" si="4"/>
        <v>-3.7237141149985775E-2</v>
      </c>
      <c r="I85" s="38">
        <f t="shared" si="5"/>
        <v>-0.12885634382253147</v>
      </c>
      <c r="J85" s="38">
        <f t="shared" si="6"/>
        <v>0.72083907417696125</v>
      </c>
    </row>
    <row r="86" spans="1:10">
      <c r="A86">
        <f>'Pretax Summary'!A87</f>
        <v>1996</v>
      </c>
      <c r="B86" s="36">
        <f>'Pretax Summary'!H87</f>
        <v>-9.2960135965156399E-2</v>
      </c>
      <c r="C86" s="36">
        <f>'Pretax Summary'!I87</f>
        <v>-7.6765712003717401E-2</v>
      </c>
      <c r="D86" s="36">
        <f>'Pretax Summary'!J87</f>
        <v>0.94583549074296847</v>
      </c>
      <c r="E86" s="37">
        <f>'Posttax Summary'!H87</f>
        <v>-2.0422704930929791E-2</v>
      </c>
      <c r="F86" s="37">
        <f>'Posttax Summary'!I87</f>
        <v>-0.14569992042937174</v>
      </c>
      <c r="G86" s="37">
        <f>'Posttax Summary'!J87</f>
        <v>0.72430961826027906</v>
      </c>
      <c r="H86" s="38">
        <f t="shared" si="4"/>
        <v>-5.6691420448043095E-2</v>
      </c>
      <c r="I86" s="38">
        <f t="shared" si="5"/>
        <v>-0.11123281621654457</v>
      </c>
      <c r="J86" s="38">
        <f t="shared" si="6"/>
        <v>0.83507255450162376</v>
      </c>
    </row>
    <row r="87" spans="1:10">
      <c r="A87">
        <f>'Pretax Summary'!A88</f>
        <v>1997</v>
      </c>
      <c r="B87" s="36">
        <f>'Pretax Summary'!H88</f>
        <v>-0.10447797382497603</v>
      </c>
      <c r="C87" s="36">
        <f>'Pretax Summary'!I88</f>
        <v>-7.4097403900656111E-2</v>
      </c>
      <c r="D87" s="36">
        <f>'Pretax Summary'!J88</f>
        <v>1.0362342532850102</v>
      </c>
      <c r="E87" s="37">
        <f>'Posttax Summary'!H88</f>
        <v>-2.9304747985573809E-2</v>
      </c>
      <c r="F87" s="37">
        <f>'Posttax Summary'!I88</f>
        <v>-0.14290712369166358</v>
      </c>
      <c r="G87" s="37">
        <f>'Posttax Summary'!J88</f>
        <v>0.79594540688426396</v>
      </c>
      <c r="H87" s="38">
        <f t="shared" si="4"/>
        <v>-6.6891360905274921E-2</v>
      </c>
      <c r="I87" s="38">
        <f t="shared" si="5"/>
        <v>-0.10850226379615985</v>
      </c>
      <c r="J87" s="38">
        <f t="shared" si="6"/>
        <v>0.91608983008463707</v>
      </c>
    </row>
    <row r="88" spans="1:10">
      <c r="A88">
        <f>'Pretax Summary'!A89</f>
        <v>1998</v>
      </c>
      <c r="B88" s="36">
        <f>'Pretax Summary'!H89</f>
        <v>-0.10749144255583842</v>
      </c>
      <c r="C88" s="36">
        <f>'Pretax Summary'!I89</f>
        <v>-7.5325573570857007E-2</v>
      </c>
      <c r="D88" s="36">
        <f>'Pretax Summary'!J89</f>
        <v>1.1007757681849841</v>
      </c>
      <c r="E88" s="37">
        <f>'Posttax Summary'!H89</f>
        <v>-2.9512954144331749E-2</v>
      </c>
      <c r="F88" s="37">
        <f>'Posttax Summary'!I89</f>
        <v>-0.14479185973006303</v>
      </c>
      <c r="G88" s="37">
        <f>'Posttax Summary'!J89</f>
        <v>0.79979852207093383</v>
      </c>
      <c r="H88" s="38">
        <f t="shared" si="4"/>
        <v>-6.8502198350085086E-2</v>
      </c>
      <c r="I88" s="38">
        <f t="shared" si="5"/>
        <v>-0.11005871665046002</v>
      </c>
      <c r="J88" s="38">
        <f t="shared" si="6"/>
        <v>0.95028714512795898</v>
      </c>
    </row>
    <row r="89" spans="1:10">
      <c r="A89">
        <f>'Pretax Summary'!A90</f>
        <v>1999</v>
      </c>
      <c r="B89" s="36">
        <f>'Pretax Summary'!H90</f>
        <v>-0.11492733624994156</v>
      </c>
      <c r="C89" s="36">
        <f>'Pretax Summary'!I90</f>
        <v>-8.3281413723391262E-2</v>
      </c>
      <c r="D89" s="36">
        <f>'Pretax Summary'!J90</f>
        <v>1.1085081980151537</v>
      </c>
      <c r="E89" s="37">
        <f>'Posttax Summary'!H90</f>
        <v>-3.3055217606333898E-2</v>
      </c>
      <c r="F89" s="37">
        <f>'Posttax Summary'!I90</f>
        <v>-0.1531856459998121</v>
      </c>
      <c r="G89" s="37">
        <f>'Posttax Summary'!J90</f>
        <v>0.85285679713655571</v>
      </c>
      <c r="H89" s="38">
        <f t="shared" si="4"/>
        <v>-7.3991276928137728E-2</v>
      </c>
      <c r="I89" s="38">
        <f t="shared" si="5"/>
        <v>-0.11823352986160168</v>
      </c>
      <c r="J89" s="38">
        <f t="shared" si="6"/>
        <v>0.98068249757585468</v>
      </c>
    </row>
    <row r="90" spans="1:10">
      <c r="A90">
        <f>'Pretax Summary'!A91</f>
        <v>2000</v>
      </c>
      <c r="B90" s="36">
        <f>'Pretax Summary'!H91</f>
        <v>-0.12036663898493816</v>
      </c>
      <c r="C90" s="36">
        <f>'Pretax Summary'!I91</f>
        <v>-8.8265560717042391E-2</v>
      </c>
      <c r="D90" s="36">
        <f>'Pretax Summary'!J91</f>
        <v>1.1832466664443628</v>
      </c>
      <c r="E90" s="37">
        <f>'Posttax Summary'!H91</f>
        <v>-3.5728297755707406E-2</v>
      </c>
      <c r="F90" s="37">
        <f>'Posttax Summary'!I91</f>
        <v>-0.15680386721440698</v>
      </c>
      <c r="G90" s="37">
        <f>'Posttax Summary'!J91</f>
        <v>0.87999392534499643</v>
      </c>
      <c r="H90" s="38">
        <f t="shared" si="4"/>
        <v>-7.8047468370322781E-2</v>
      </c>
      <c r="I90" s="38">
        <f t="shared" si="5"/>
        <v>-0.12253471396572468</v>
      </c>
      <c r="J90" s="38">
        <f t="shared" si="6"/>
        <v>1.0316202958946796</v>
      </c>
    </row>
    <row r="91" spans="1:10">
      <c r="A91">
        <f>'Pretax Summary'!A92</f>
        <v>2001</v>
      </c>
      <c r="B91" s="36">
        <f>'Pretax Summary'!H92</f>
        <v>-0.10996893960373422</v>
      </c>
      <c r="C91" s="36">
        <f>'Pretax Summary'!I92</f>
        <v>-8.2040386260791687E-2</v>
      </c>
      <c r="D91" s="36">
        <f>'Pretax Summary'!J92</f>
        <v>1.306556928181791</v>
      </c>
      <c r="E91" s="37">
        <f>'Posttax Summary'!H92</f>
        <v>-3.4526160441055387E-2</v>
      </c>
      <c r="F91" s="37">
        <f>'Posttax Summary'!I92</f>
        <v>-0.15383542828730301</v>
      </c>
      <c r="G91" s="37">
        <f>'Posttax Summary'!J92</f>
        <v>0.87331653422335886</v>
      </c>
      <c r="H91" s="38">
        <f t="shared" si="4"/>
        <v>-7.2247550022394802E-2</v>
      </c>
      <c r="I91" s="38">
        <f t="shared" si="5"/>
        <v>-0.11793790727404735</v>
      </c>
      <c r="J91" s="38">
        <f t="shared" si="6"/>
        <v>1.0899367312025749</v>
      </c>
    </row>
    <row r="92" spans="1:10">
      <c r="A92">
        <f>'Pretax Summary'!A93</f>
        <v>2002</v>
      </c>
      <c r="B92" s="36">
        <f>'Pretax Summary'!H93</f>
        <v>-0.11172935520428817</v>
      </c>
      <c r="C92" s="36">
        <f>'Pretax Summary'!I93</f>
        <v>-7.284329462376915E-2</v>
      </c>
      <c r="D92" s="36">
        <f>'Pretax Summary'!J93</f>
        <v>1.2029167885634435</v>
      </c>
      <c r="E92" s="37">
        <f>'Posttax Summary'!H93</f>
        <v>-3.9591300426714326E-2</v>
      </c>
      <c r="F92" s="37">
        <f>'Posttax Summary'!I93</f>
        <v>-0.14920326390460781</v>
      </c>
      <c r="G92" s="37">
        <f>'Posttax Summary'!J93</f>
        <v>0.90287792490812802</v>
      </c>
      <c r="H92" s="38">
        <f t="shared" si="4"/>
        <v>-7.5660327815501249E-2</v>
      </c>
      <c r="I92" s="38">
        <f t="shared" si="5"/>
        <v>-0.11102327926418848</v>
      </c>
      <c r="J92" s="38">
        <f t="shared" si="6"/>
        <v>1.0528973567357858</v>
      </c>
    </row>
    <row r="93" spans="1:10">
      <c r="A93">
        <f>'Pretax Summary'!A94</f>
        <v>2003</v>
      </c>
      <c r="B93" s="36">
        <f>'Pretax Summary'!H94</f>
        <v>-0.11412081545627728</v>
      </c>
      <c r="C93" s="36">
        <f>'Pretax Summary'!I94</f>
        <v>-7.2649542102683484E-2</v>
      </c>
      <c r="D93" s="36">
        <f>'Pretax Summary'!J94</f>
        <v>1.1791117441843082</v>
      </c>
      <c r="E93" s="37">
        <f>'Posttax Summary'!H94</f>
        <v>-4.1967103308666043E-2</v>
      </c>
      <c r="F93" s="37">
        <f>'Posttax Summary'!I94</f>
        <v>-0.14857289324694034</v>
      </c>
      <c r="G93" s="37">
        <f>'Posttax Summary'!J94</f>
        <v>0.92090080404760766</v>
      </c>
      <c r="H93" s="38">
        <f t="shared" si="4"/>
        <v>-7.8043959382471662E-2</v>
      </c>
      <c r="I93" s="38">
        <f t="shared" si="5"/>
        <v>-0.11061121767481191</v>
      </c>
      <c r="J93" s="38">
        <f t="shared" si="6"/>
        <v>1.0500062741159579</v>
      </c>
    </row>
    <row r="94" spans="1:10">
      <c r="A94">
        <f>'Pretax Summary'!A95</f>
        <v>2004</v>
      </c>
      <c r="B94" s="36">
        <f>'Pretax Summary'!H95</f>
        <v>-0.12606061986457695</v>
      </c>
      <c r="C94" s="36">
        <f>'Pretax Summary'!I95</f>
        <v>-8.1745130886118345E-2</v>
      </c>
      <c r="D94" s="36">
        <f>'Pretax Summary'!J95</f>
        <v>1.1633275431098857</v>
      </c>
      <c r="E94" s="37">
        <f>'Posttax Summary'!H95</f>
        <v>-4.6963205693262067E-2</v>
      </c>
      <c r="F94" s="37">
        <f>'Posttax Summary'!I95</f>
        <v>-0.15744920481267477</v>
      </c>
      <c r="G94" s="37">
        <f>'Posttax Summary'!J95</f>
        <v>0.98698965692121043</v>
      </c>
      <c r="H94" s="38">
        <f t="shared" si="4"/>
        <v>-8.6511912778919509E-2</v>
      </c>
      <c r="I94" s="38">
        <f t="shared" si="5"/>
        <v>-0.11959716784939656</v>
      </c>
      <c r="J94" s="38">
        <f t="shared" si="6"/>
        <v>1.075158600015548</v>
      </c>
    </row>
    <row r="95" spans="1:10">
      <c r="A95">
        <f>'Pretax Summary'!A96</f>
        <v>2005</v>
      </c>
      <c r="B95" s="36">
        <f>'Pretax Summary'!H96</f>
        <v>-0.14103576010293817</v>
      </c>
      <c r="C95" s="36">
        <f>'Pretax Summary'!I96</f>
        <v>-8.2387406781840422E-2</v>
      </c>
      <c r="D95" s="36">
        <f>'Pretax Summary'!J96</f>
        <v>1.2778463843177752</v>
      </c>
      <c r="E95" s="37">
        <f>'Posttax Summary'!H96</f>
        <v>-5.3379587852381616E-2</v>
      </c>
      <c r="F95" s="37">
        <f>'Posttax Summary'!I96</f>
        <v>-0.15886379583606713</v>
      </c>
      <c r="G95" s="37">
        <f>'Posttax Summary'!J96</f>
        <v>1.0424018804652984</v>
      </c>
      <c r="H95" s="38">
        <f t="shared" si="4"/>
        <v>-9.7207673977659892E-2</v>
      </c>
      <c r="I95" s="38">
        <f t="shared" si="5"/>
        <v>-0.12062560130895378</v>
      </c>
      <c r="J95" s="38">
        <f t="shared" si="6"/>
        <v>1.1601241323915368</v>
      </c>
    </row>
    <row r="96" spans="1:10">
      <c r="A96">
        <f>'Pretax Summary'!A97</f>
        <v>2006</v>
      </c>
      <c r="B96" s="36">
        <f>'Pretax Summary'!H97</f>
        <v>-0.15274273532200344</v>
      </c>
      <c r="C96" s="36">
        <f>'Pretax Summary'!I97</f>
        <v>-7.896622484848137E-2</v>
      </c>
      <c r="D96" s="36">
        <f>'Pretax Summary'!J97</f>
        <v>1.3775049594994351</v>
      </c>
      <c r="E96" s="37">
        <f>'Posttax Summary'!H97</f>
        <v>-6.1155882848279108E-2</v>
      </c>
      <c r="F96" s="37">
        <f>'Posttax Summary'!I97</f>
        <v>-0.15592769970824405</v>
      </c>
      <c r="G96" s="37">
        <f>'Posttax Summary'!J97</f>
        <v>1.0912578132584985</v>
      </c>
      <c r="H96" s="38">
        <f t="shared" si="4"/>
        <v>-0.10694930908514128</v>
      </c>
      <c r="I96" s="38">
        <f t="shared" si="5"/>
        <v>-0.11744696227836271</v>
      </c>
      <c r="J96" s="38">
        <f t="shared" si="6"/>
        <v>1.2343813863789668</v>
      </c>
    </row>
    <row r="97" spans="1:22">
      <c r="A97">
        <f>'Pretax Summary'!A98</f>
        <v>2007</v>
      </c>
      <c r="B97" s="36">
        <f>'Pretax Summary'!H98</f>
        <v>-0.16496415031623468</v>
      </c>
      <c r="C97" s="36">
        <f>'Pretax Summary'!I98</f>
        <v>-5.442655647965311E-2</v>
      </c>
      <c r="D97" s="36">
        <f>'Pretax Summary'!J98</f>
        <v>1.6205673483003196</v>
      </c>
      <c r="E97" s="37">
        <f>'Posttax Summary'!H98</f>
        <v>-7.217177092349758E-2</v>
      </c>
      <c r="F97" s="37">
        <f>'Posttax Summary'!I98</f>
        <v>-0.12989478894400552</v>
      </c>
      <c r="G97" s="37">
        <f>'Posttax Summary'!J98</f>
        <v>1.1683635251479245</v>
      </c>
      <c r="H97" s="38">
        <f t="shared" si="4"/>
        <v>-0.11856796061986613</v>
      </c>
      <c r="I97" s="38">
        <f t="shared" si="5"/>
        <v>-9.2160672711829317E-2</v>
      </c>
      <c r="J97" s="38">
        <f t="shared" si="6"/>
        <v>1.394465436724122</v>
      </c>
    </row>
    <row r="98" spans="1:22">
      <c r="A98">
        <f>'Pretax Summary'!A99</f>
        <v>2008</v>
      </c>
      <c r="B98" s="36">
        <f>'Pretax Summary'!H99</f>
        <v>-0.17216197914169806</v>
      </c>
      <c r="C98" s="36">
        <f>'Pretax Summary'!I99</f>
        <v>-3.4373860302806758E-2</v>
      </c>
      <c r="D98" s="36">
        <f>'Pretax Summary'!J99</f>
        <v>1.7489189471635029</v>
      </c>
      <c r="E98" s="37">
        <f>'Posttax Summary'!H99</f>
        <v>-8.0557882093858502E-2</v>
      </c>
      <c r="F98" s="37">
        <f>'Posttax Summary'!I99</f>
        <v>-0.12584248007004972</v>
      </c>
      <c r="G98" s="37">
        <f>'Posttax Summary'!J99</f>
        <v>1.3053073335917653</v>
      </c>
      <c r="H98" s="38">
        <f t="shared" si="4"/>
        <v>-0.12635993061777828</v>
      </c>
      <c r="I98" s="38">
        <f t="shared" si="5"/>
        <v>-8.010817018642824E-2</v>
      </c>
      <c r="J98" s="38">
        <f t="shared" si="6"/>
        <v>1.5271131403776341</v>
      </c>
    </row>
    <row r="99" spans="1:22">
      <c r="A99">
        <f>'Pretax Summary'!A100</f>
        <v>2009</v>
      </c>
      <c r="B99" s="36">
        <f>'Pretax Summary'!H100</f>
        <v>-0.17575722138539229</v>
      </c>
      <c r="C99" s="36">
        <f>'Pretax Summary'!I100</f>
        <v>6.8758224342579943E-4</v>
      </c>
      <c r="D99" s="36">
        <f>'Pretax Summary'!J100</f>
        <v>1.9181870266556147</v>
      </c>
      <c r="E99" s="37">
        <f>'Posttax Summary'!H100</f>
        <v>-9.4083388832155945E-2</v>
      </c>
      <c r="F99" s="37">
        <f>'Posttax Summary'!I100</f>
        <v>-9.5577682624070737E-2</v>
      </c>
      <c r="G99" s="37">
        <f>'Posttax Summary'!J100</f>
        <v>1.421924543752962</v>
      </c>
      <c r="H99" s="38">
        <f t="shared" si="4"/>
        <v>-0.13492030510877412</v>
      </c>
      <c r="I99" s="38">
        <f t="shared" si="5"/>
        <v>-4.7445050190322469E-2</v>
      </c>
      <c r="J99" s="38">
        <f t="shared" si="6"/>
        <v>1.6700557852042883</v>
      </c>
    </row>
    <row r="100" spans="1:22">
      <c r="A100">
        <f>'Pretax Summary'!A101</f>
        <v>2010</v>
      </c>
      <c r="B100" s="36">
        <f>'Pretax Summary'!H101</f>
        <v>-0.19155631417329022</v>
      </c>
      <c r="C100" s="36">
        <f>'Pretax Summary'!I101</f>
        <v>-3.9458663549136741E-3</v>
      </c>
      <c r="D100" s="36">
        <f>'Pretax Summary'!J101</f>
        <v>1.7093554557350306</v>
      </c>
      <c r="E100" s="37">
        <f>'Posttax Summary'!H101</f>
        <v>-0.10194450980942604</v>
      </c>
      <c r="F100" s="37">
        <f>'Posttax Summary'!I101</f>
        <v>-0.10376945835019291</v>
      </c>
      <c r="G100" s="37">
        <f>'Posttax Summary'!J101</f>
        <v>1.5115679472702066</v>
      </c>
      <c r="H100" s="38">
        <f t="shared" si="4"/>
        <v>-0.14675041199135813</v>
      </c>
      <c r="I100" s="38">
        <f t="shared" si="5"/>
        <v>-5.3857662352553293E-2</v>
      </c>
      <c r="J100" s="38">
        <f t="shared" si="6"/>
        <v>1.6104617015026186</v>
      </c>
    </row>
    <row r="101" spans="1:22">
      <c r="A101">
        <f>'Pretax Summary'!A102</f>
        <v>2011</v>
      </c>
      <c r="B101" s="36">
        <f>'Pretax Summary'!H102</f>
        <v>-0.19401714068896725</v>
      </c>
      <c r="C101" s="36">
        <f>'Pretax Summary'!I102</f>
        <v>1.0107233219867506E-2</v>
      </c>
      <c r="D101" s="36">
        <f>'Pretax Summary'!J102</f>
        <v>1.8925543611253675</v>
      </c>
      <c r="E101" s="37">
        <f>'Posttax Summary'!H102</f>
        <v>-0.10444774069806395</v>
      </c>
      <c r="F101" s="37">
        <f>'Posttax Summary'!I102</f>
        <v>-9.2060209151560768E-2</v>
      </c>
      <c r="G101" s="37">
        <f>'Posttax Summary'!J102</f>
        <v>1.4883192653687329</v>
      </c>
      <c r="H101" s="38">
        <f t="shared" si="4"/>
        <v>-0.1492324406935156</v>
      </c>
      <c r="I101" s="38">
        <f t="shared" si="5"/>
        <v>-4.0976487965846631E-2</v>
      </c>
      <c r="J101" s="38">
        <f t="shared" si="6"/>
        <v>1.6904368132470502</v>
      </c>
    </row>
    <row r="102" spans="1:22">
      <c r="A102">
        <f>'Pretax Summary'!A103</f>
        <v>2012</v>
      </c>
      <c r="B102" s="36">
        <f>'Pretax Summary'!H103</f>
        <v>-0.20794307683578639</v>
      </c>
      <c r="C102" s="36">
        <f>'Pretax Summary'!I103</f>
        <v>3.2349544580028144E-3</v>
      </c>
      <c r="D102" s="36">
        <f>'Pretax Summary'!J103</f>
        <v>1.8090672948836346</v>
      </c>
      <c r="E102" s="37">
        <f>'Posttax Summary'!H103</f>
        <v>-0.11627067223007548</v>
      </c>
      <c r="F102" s="37">
        <f>'Posttax Summary'!I103</f>
        <v>-8.8913577566965496E-2</v>
      </c>
      <c r="G102" s="37">
        <f>'Posttax Summary'!J103</f>
        <v>1.5718612556244125</v>
      </c>
      <c r="H102" s="38">
        <f t="shared" si="4"/>
        <v>-0.16210687453293093</v>
      </c>
      <c r="I102" s="38">
        <f t="shared" si="5"/>
        <v>-4.2839311554481341E-2</v>
      </c>
      <c r="J102" s="38">
        <f t="shared" si="6"/>
        <v>1.6904642752540235</v>
      </c>
    </row>
    <row r="103" spans="1:22">
      <c r="A103">
        <f>'Pretax Summary'!A104</f>
        <v>2013</v>
      </c>
      <c r="B103" s="36">
        <f>'Pretax Summary'!H104</f>
        <v>-0.20136731084001036</v>
      </c>
      <c r="C103" s="36">
        <f>'Pretax Summary'!I104</f>
        <v>2.8386147455455868E-2</v>
      </c>
      <c r="D103" s="36">
        <f>'Pretax Summary'!J104</f>
        <v>2.0546876280157154</v>
      </c>
      <c r="E103" s="37">
        <f>'Posttax Summary'!H104</f>
        <v>-0.1085199000417727</v>
      </c>
      <c r="F103" s="37">
        <f>'Posttax Summary'!I104</f>
        <v>-6.4695678763421305E-2</v>
      </c>
      <c r="G103" s="37">
        <f>'Posttax Summary'!J104</f>
        <v>1.4458386898412199</v>
      </c>
      <c r="H103" s="38">
        <f t="shared" si="4"/>
        <v>-0.15494360544089153</v>
      </c>
      <c r="I103" s="38">
        <f t="shared" si="5"/>
        <v>-1.8154765653982718E-2</v>
      </c>
      <c r="J103" s="38">
        <f t="shared" si="6"/>
        <v>1.7502631589284676</v>
      </c>
    </row>
    <row r="104" spans="1:22">
      <c r="A104">
        <f>'Pretax Summary'!A105</f>
        <v>2014</v>
      </c>
      <c r="B104" s="36">
        <f>'Pretax Summary'!H105</f>
        <v>-0.20872801093074966</v>
      </c>
      <c r="C104" s="36">
        <f>'Pretax Summary'!I105</f>
        <v>2.6046499776409604E-2</v>
      </c>
      <c r="D104" s="36">
        <f>'Pretax Summary'!J105</f>
        <v>1.929182376337498</v>
      </c>
      <c r="E104" s="37">
        <f>'Posttax Summary'!H105</f>
        <v>-0.11094987917763055</v>
      </c>
      <c r="F104" s="37">
        <f>'Posttax Summary'!I105</f>
        <v>-6.8086356473531673E-2</v>
      </c>
      <c r="G104" s="37">
        <f>'Posttax Summary'!J105</f>
        <v>1.4669595399690523</v>
      </c>
      <c r="H104" s="38">
        <f t="shared" si="4"/>
        <v>-0.15983894505419011</v>
      </c>
      <c r="I104" s="38">
        <f t="shared" si="5"/>
        <v>-2.1019928348561034E-2</v>
      </c>
      <c r="J104" s="38">
        <f t="shared" si="6"/>
        <v>1.6980709581532751</v>
      </c>
    </row>
    <row r="105" spans="1:22">
      <c r="A105">
        <v>2015</v>
      </c>
      <c r="B105" s="36">
        <f>'Pretax Summary'!H106</f>
        <v>0</v>
      </c>
      <c r="C105" s="36">
        <f>'Pretax Summary'!I106</f>
        <v>0</v>
      </c>
      <c r="D105" s="36">
        <f>'Pretax Summary'!J106</f>
        <v>0</v>
      </c>
      <c r="E105" s="37">
        <f>'Posttax Summary'!H106</f>
        <v>0</v>
      </c>
      <c r="F105" s="37">
        <f>'Posttax Summary'!I106</f>
        <v>0</v>
      </c>
      <c r="G105" s="37">
        <f>'Posttax Summary'!J106</f>
        <v>0</v>
      </c>
      <c r="H105" s="38">
        <f t="shared" si="4"/>
        <v>0</v>
      </c>
      <c r="I105" s="38">
        <f t="shared" si="5"/>
        <v>0</v>
      </c>
      <c r="J105" s="38">
        <f t="shared" si="6"/>
        <v>0</v>
      </c>
    </row>
    <row r="106" spans="1:22">
      <c r="A106">
        <v>2016</v>
      </c>
      <c r="B106" s="36">
        <f>'Pretax Summary'!H107</f>
        <v>0</v>
      </c>
      <c r="C106" s="36">
        <f>'Pretax Summary'!I107</f>
        <v>0</v>
      </c>
      <c r="D106" s="36">
        <f>'Pretax Summary'!J107</f>
        <v>0</v>
      </c>
      <c r="E106" s="37">
        <f>'Posttax Summary'!H107</f>
        <v>0</v>
      </c>
      <c r="F106" s="37">
        <f>'Posttax Summary'!I107</f>
        <v>0</v>
      </c>
      <c r="G106" s="37">
        <f>'Posttax Summary'!J107</f>
        <v>0</v>
      </c>
      <c r="H106" s="38">
        <f t="shared" si="4"/>
        <v>0</v>
      </c>
      <c r="I106" s="38">
        <f t="shared" si="5"/>
        <v>0</v>
      </c>
      <c r="J106" s="38">
        <f t="shared" si="6"/>
        <v>0</v>
      </c>
    </row>
    <row r="107" spans="1:22">
      <c r="A107">
        <v>2017</v>
      </c>
      <c r="B107" s="36">
        <f>'Pretax Summary'!H108</f>
        <v>0</v>
      </c>
      <c r="C107" s="36">
        <f>'Pretax Summary'!I108</f>
        <v>0</v>
      </c>
      <c r="D107" s="36">
        <f>'Pretax Summary'!J108</f>
        <v>0</v>
      </c>
      <c r="E107" s="37">
        <f>'Posttax Summary'!H108</f>
        <v>0</v>
      </c>
      <c r="F107" s="37">
        <f>'Posttax Summary'!I108</f>
        <v>0</v>
      </c>
      <c r="G107" s="37">
        <f>'Posttax Summary'!J108</f>
        <v>0</v>
      </c>
      <c r="H107" s="38">
        <f t="shared" si="4"/>
        <v>0</v>
      </c>
      <c r="I107" s="38">
        <f t="shared" si="5"/>
        <v>0</v>
      </c>
      <c r="J107" s="38">
        <f t="shared" si="6"/>
        <v>0</v>
      </c>
    </row>
    <row r="108" spans="1:22">
      <c r="A108">
        <v>2018</v>
      </c>
      <c r="B108" s="36">
        <f>'Pretax Summary'!H109</f>
        <v>0</v>
      </c>
      <c r="C108" s="36">
        <f>'Pretax Summary'!I109</f>
        <v>0</v>
      </c>
      <c r="D108" s="36">
        <f>'Pretax Summary'!J109</f>
        <v>0</v>
      </c>
      <c r="E108" s="37">
        <f>'Posttax Summary'!H109</f>
        <v>0</v>
      </c>
      <c r="F108" s="37">
        <f>'Posttax Summary'!I109</f>
        <v>0</v>
      </c>
      <c r="G108" s="37">
        <f>'Posttax Summary'!J109</f>
        <v>0</v>
      </c>
      <c r="H108" s="38">
        <f t="shared" si="4"/>
        <v>0</v>
      </c>
      <c r="I108" s="38">
        <f t="shared" si="5"/>
        <v>0</v>
      </c>
      <c r="J108" s="38">
        <f t="shared" si="6"/>
        <v>0</v>
      </c>
    </row>
    <row r="109" spans="1:22">
      <c r="A109">
        <v>2019</v>
      </c>
      <c r="B109" s="36">
        <f>'Pretax Summary'!H110</f>
        <v>0</v>
      </c>
      <c r="C109" s="36">
        <f>'Pretax Summary'!I110</f>
        <v>0</v>
      </c>
      <c r="D109" s="36">
        <f>'Pretax Summary'!J110</f>
        <v>0</v>
      </c>
      <c r="E109" s="37">
        <f>'Posttax Summary'!H110</f>
        <v>0</v>
      </c>
      <c r="F109" s="37">
        <f>'Posttax Summary'!I110</f>
        <v>0</v>
      </c>
      <c r="G109" s="37">
        <f>'Posttax Summary'!J110</f>
        <v>0</v>
      </c>
      <c r="H109" s="38">
        <f t="shared" si="4"/>
        <v>0</v>
      </c>
      <c r="I109" s="38">
        <f t="shared" si="5"/>
        <v>0</v>
      </c>
      <c r="J109" s="38">
        <f t="shared" si="6"/>
        <v>0</v>
      </c>
    </row>
    <row r="110" spans="1:22">
      <c r="A110" t="s">
        <v>33</v>
      </c>
      <c r="B110" s="36" t="s">
        <v>33</v>
      </c>
      <c r="C110" s="36" t="s">
        <v>33</v>
      </c>
      <c r="D110" s="36" t="s">
        <v>33</v>
      </c>
      <c r="E110" s="37" t="s">
        <v>33</v>
      </c>
      <c r="F110" s="37" t="s">
        <v>33</v>
      </c>
      <c r="G110" s="37" t="s">
        <v>33</v>
      </c>
      <c r="H110" s="38" t="s">
        <v>33</v>
      </c>
      <c r="I110" s="38" t="s">
        <v>33</v>
      </c>
      <c r="J110" s="38" t="s">
        <v>33</v>
      </c>
    </row>
    <row r="111" spans="1:22">
      <c r="Q111" s="46" t="s">
        <v>79</v>
      </c>
      <c r="R111" s="47"/>
      <c r="S111" s="47"/>
      <c r="T111" s="51" t="s">
        <v>6</v>
      </c>
      <c r="U111" s="52"/>
      <c r="V111" s="52"/>
    </row>
    <row r="112" spans="1:22">
      <c r="Q112" t="s">
        <v>80</v>
      </c>
      <c r="R112" t="s">
        <v>81</v>
      </c>
      <c r="S112" t="s">
        <v>76</v>
      </c>
      <c r="T112" t="s">
        <v>80</v>
      </c>
      <c r="U112" t="s">
        <v>81</v>
      </c>
      <c r="V112" t="s">
        <v>76</v>
      </c>
    </row>
    <row r="113" spans="16:22">
      <c r="P113" t="s">
        <v>77</v>
      </c>
      <c r="Q113" s="18">
        <v>-0.20872801093074966</v>
      </c>
      <c r="R113" s="18">
        <v>2.6046499776409604E-2</v>
      </c>
      <c r="S113" s="18">
        <v>1.929182376337498</v>
      </c>
      <c r="T113" s="18">
        <v>-0.11094987917763055</v>
      </c>
      <c r="U113" s="18">
        <v>-6.8086356473531673E-2</v>
      </c>
      <c r="V113" s="18">
        <v>1.4669595399690523</v>
      </c>
    </row>
    <row r="114" spans="16:22">
      <c r="P114" t="s">
        <v>76</v>
      </c>
      <c r="Q114" s="18">
        <v>-0.23628177433168429</v>
      </c>
      <c r="R114" s="18">
        <v>9.1242815526193288E-2</v>
      </c>
      <c r="S114" s="18">
        <v>2.3436631283685259</v>
      </c>
      <c r="T114" s="18">
        <v>-0.14063644630238148</v>
      </c>
      <c r="U114" s="18">
        <v>-6.2631507066945868E-3</v>
      </c>
      <c r="V114" s="18">
        <v>1.8229240557950614</v>
      </c>
    </row>
    <row r="115" spans="16:22">
      <c r="P115" t="s">
        <v>82</v>
      </c>
      <c r="Q115" s="18">
        <f>Q114-Q113</f>
        <v>-2.7553763400934628E-2</v>
      </c>
      <c r="R115" s="18">
        <f t="shared" ref="R115:V115" si="7">R114-R113</f>
        <v>6.5196315749783684E-2</v>
      </c>
      <c r="S115" s="18">
        <f t="shared" si="7"/>
        <v>0.41448075203102785</v>
      </c>
      <c r="T115" s="18">
        <f t="shared" si="7"/>
        <v>-2.9686567124750929E-2</v>
      </c>
      <c r="U115" s="18">
        <f t="shared" si="7"/>
        <v>6.1823205766837086E-2</v>
      </c>
      <c r="V115" s="18">
        <f t="shared" si="7"/>
        <v>0.35596451582600919</v>
      </c>
    </row>
  </sheetData>
  <mergeCells count="5">
    <mergeCell ref="B1:D1"/>
    <mergeCell ref="E1:G1"/>
    <mergeCell ref="H1:J1"/>
    <mergeCell ref="Q111:S111"/>
    <mergeCell ref="T111:V111"/>
  </mergeCells>
  <phoneticPr fontId="2"/>
  <pageMargins left="0.7" right="0.7" top="0.75" bottom="0.75" header="0.3" footer="0.3"/>
  <pageSetup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733A9-8E96-6C4D-8409-5865FB0935B7}">
  <dimension ref="A1:R105"/>
  <sheetViews>
    <sheetView topLeftCell="A23" zoomScale="50" workbookViewId="0">
      <selection activeCell="K71" sqref="K30:K71"/>
    </sheetView>
  </sheetViews>
  <sheetFormatPr baseColWidth="10" defaultRowHeight="20"/>
  <cols>
    <col min="1" max="10" width="10.85546875" bestFit="1" customWidth="1"/>
    <col min="11" max="11" width="11.140625" bestFit="1" customWidth="1"/>
    <col min="12" max="16" width="10.85546875" bestFit="1" customWidth="1"/>
    <col min="17" max="18" width="11.140625" bestFit="1" customWidth="1"/>
  </cols>
  <sheetData>
    <row r="1" spans="1:18">
      <c r="A1" s="57" t="s">
        <v>24</v>
      </c>
      <c r="B1" s="57"/>
      <c r="C1" s="57"/>
      <c r="D1" s="57"/>
      <c r="E1" s="57"/>
      <c r="F1" s="57" t="s">
        <v>25</v>
      </c>
      <c r="G1" s="57"/>
      <c r="H1" s="57"/>
      <c r="I1" s="57"/>
      <c r="J1" s="57"/>
      <c r="K1" s="57" t="s">
        <v>26</v>
      </c>
      <c r="L1" s="57"/>
      <c r="M1" s="57"/>
      <c r="N1" s="57"/>
      <c r="O1" s="57"/>
      <c r="P1" s="58" t="s">
        <v>7</v>
      </c>
      <c r="Q1" s="58"/>
      <c r="R1" s="58"/>
    </row>
    <row r="2" spans="1:18">
      <c r="A2" s="21" t="str">
        <f>LOOKUP(G2,PosttaxMinimumWage!A:A,PosttaxMinimumWage!D:D)</f>
        <v>Minium Wage</v>
      </c>
      <c r="B2" s="9" t="s">
        <v>28</v>
      </c>
      <c r="C2" s="20" t="s">
        <v>29</v>
      </c>
      <c r="D2" s="9" t="s">
        <v>30</v>
      </c>
      <c r="E2" s="9" t="s">
        <v>31</v>
      </c>
      <c r="F2" s="19" t="s">
        <v>27</v>
      </c>
      <c r="G2" s="9" t="s">
        <v>28</v>
      </c>
      <c r="H2" s="5" t="s">
        <v>32</v>
      </c>
      <c r="I2" s="9" t="s">
        <v>30</v>
      </c>
      <c r="J2" s="9" t="s">
        <v>31</v>
      </c>
      <c r="K2" s="19" t="s">
        <v>27</v>
      </c>
      <c r="L2" s="9" t="s">
        <v>28</v>
      </c>
      <c r="M2" s="5" t="s">
        <v>29</v>
      </c>
      <c r="N2" s="9" t="s">
        <v>30</v>
      </c>
      <c r="O2" s="9" t="s">
        <v>31</v>
      </c>
      <c r="P2" s="19" t="s">
        <v>13</v>
      </c>
      <c r="Q2" s="19" t="s">
        <v>14</v>
      </c>
      <c r="R2" s="19" t="s">
        <v>15</v>
      </c>
    </row>
    <row r="3" spans="1:18">
      <c r="A3" s="21">
        <f>LOOKUP(G3,PosttaxMinimumWage!A:A,PosttaxMinimumWage!D:D)</f>
        <v>0</v>
      </c>
      <c r="B3" s="15">
        <v>1913</v>
      </c>
      <c r="C3">
        <v>1</v>
      </c>
      <c r="D3" s="22">
        <f>LOOKUP(B3,CPI!$A:$A,CPI!$B:$B)</f>
        <v>9.9</v>
      </c>
      <c r="E3" s="22">
        <f>LOOKUP(B3,CPI!$A:$A,CPI!$B:$B)</f>
        <v>9.9</v>
      </c>
      <c r="F3" s="23">
        <v>52619</v>
      </c>
      <c r="G3" s="15">
        <v>1913</v>
      </c>
      <c r="H3" s="11">
        <v>1</v>
      </c>
      <c r="I3" s="22">
        <f>LOOKUP($B3,CPI!$A:$A,CPI!$B:$B)</f>
        <v>9.9</v>
      </c>
      <c r="J3" s="22">
        <f>LOOKUP(2012,CPI!$A:$A,CPI!$B:$B)</f>
        <v>229.59399999999999</v>
      </c>
      <c r="K3" s="24">
        <f>[1]RawData!D149</f>
        <v>52619.05</v>
      </c>
      <c r="L3" s="15">
        <v>1913</v>
      </c>
      <c r="M3" s="11">
        <v>1</v>
      </c>
      <c r="N3" s="22">
        <f>LOOKUP($B3,CPI!$A:$A,CPI!$B:$B)</f>
        <v>9.9</v>
      </c>
      <c r="O3" s="22">
        <f>LOOKUP(2012,CPI!$A:$A,CPI!$B:$B)</f>
        <v>229.59399999999999</v>
      </c>
      <c r="P3" s="24">
        <f>A3/C3/D3*E3</f>
        <v>0</v>
      </c>
      <c r="Q3" s="24">
        <f t="shared" ref="Q3:Q66" si="0">F3/H3/I3*J3</f>
        <v>1220303.7056565657</v>
      </c>
      <c r="R3" s="24">
        <f t="shared" ref="R3:R66" si="1">K3/M3/N3*O3</f>
        <v>1220304.8652222222</v>
      </c>
    </row>
    <row r="4" spans="1:18">
      <c r="A4" s="21">
        <f>LOOKUP(G4,PosttaxMinimumWage!A:A,PosttaxMinimumWage!D:D)</f>
        <v>0</v>
      </c>
      <c r="B4" s="15">
        <v>1914</v>
      </c>
      <c r="C4">
        <v>1</v>
      </c>
      <c r="D4" s="22">
        <f>LOOKUP(B4,CPI!$A:$A,CPI!$B:$B)</f>
        <v>10</v>
      </c>
      <c r="E4" s="22">
        <f>LOOKUP(B4,CPI!$A:$A,CPI!$B:$B)</f>
        <v>10</v>
      </c>
      <c r="G4" s="15">
        <v>1914</v>
      </c>
      <c r="H4" s="11">
        <v>1</v>
      </c>
      <c r="I4" s="22">
        <f>LOOKUP($B4,CPI!$A:$A,CPI!$B:$B)</f>
        <v>10</v>
      </c>
      <c r="J4" s="22">
        <f>LOOKUP(2012,CPI!$A:$A,CPI!$B:$B)</f>
        <v>229.59399999999999</v>
      </c>
      <c r="L4" s="15">
        <v>1914</v>
      </c>
      <c r="M4" s="11">
        <v>1</v>
      </c>
      <c r="N4" s="22">
        <f>LOOKUP($B4,CPI!$A:$A,CPI!$B:$B)</f>
        <v>10</v>
      </c>
      <c r="O4" s="22">
        <f>LOOKUP(2012,CPI!$A:$A,CPI!$B:$B)</f>
        <v>229.59399999999999</v>
      </c>
      <c r="P4" s="24">
        <f t="shared" ref="P4:P67" si="2">A4/C4/D4*E4</f>
        <v>0</v>
      </c>
      <c r="Q4" s="24">
        <f t="shared" si="0"/>
        <v>0</v>
      </c>
      <c r="R4" s="24">
        <f t="shared" si="1"/>
        <v>0</v>
      </c>
    </row>
    <row r="5" spans="1:18">
      <c r="A5" s="21">
        <f>LOOKUP(G5,PosttaxMinimumWage!A:A,PosttaxMinimumWage!D:D)</f>
        <v>0</v>
      </c>
      <c r="B5" s="15">
        <v>1915</v>
      </c>
      <c r="C5">
        <v>1</v>
      </c>
      <c r="D5" s="22">
        <f>LOOKUP(B5,CPI!$A:$A,CPI!$B:$B)</f>
        <v>10.1</v>
      </c>
      <c r="E5" s="22">
        <f>LOOKUP(B5,CPI!$A:$A,CPI!$B:$B)</f>
        <v>10.1</v>
      </c>
      <c r="G5" s="15">
        <v>1915</v>
      </c>
      <c r="H5" s="11">
        <v>1</v>
      </c>
      <c r="I5" s="22">
        <f>LOOKUP($B5,CPI!$A:$A,CPI!$B:$B)</f>
        <v>10.1</v>
      </c>
      <c r="J5" s="22">
        <f>LOOKUP(2012,CPI!$A:$A,CPI!$B:$B)</f>
        <v>229.59399999999999</v>
      </c>
      <c r="L5" s="15">
        <v>1915</v>
      </c>
      <c r="M5" s="11">
        <v>1</v>
      </c>
      <c r="N5" s="22">
        <f>LOOKUP($B5,CPI!$A:$A,CPI!$B:$B)</f>
        <v>10.1</v>
      </c>
      <c r="O5" s="22">
        <f>LOOKUP(2012,CPI!$A:$A,CPI!$B:$B)</f>
        <v>229.59399999999999</v>
      </c>
      <c r="P5" s="24">
        <f t="shared" si="2"/>
        <v>0</v>
      </c>
      <c r="Q5" s="24">
        <f t="shared" si="0"/>
        <v>0</v>
      </c>
      <c r="R5" s="24">
        <f t="shared" si="1"/>
        <v>0</v>
      </c>
    </row>
    <row r="6" spans="1:18">
      <c r="A6" s="21">
        <f>LOOKUP(G6,PosttaxMinimumWage!A:A,PosttaxMinimumWage!D:D)</f>
        <v>0</v>
      </c>
      <c r="B6" s="15">
        <v>1916</v>
      </c>
      <c r="C6">
        <v>1</v>
      </c>
      <c r="D6" s="22">
        <f>LOOKUP(B6,CPI!$A:$A,CPI!$B:$B)</f>
        <v>10.9</v>
      </c>
      <c r="E6" s="22">
        <f>LOOKUP(B6,CPI!$A:$A,CPI!$B:$B)</f>
        <v>10.9</v>
      </c>
      <c r="G6" s="15">
        <v>1916</v>
      </c>
      <c r="H6" s="11">
        <v>1</v>
      </c>
      <c r="I6" s="22">
        <f>LOOKUP($B6,CPI!$A:$A,CPI!$B:$B)</f>
        <v>10.9</v>
      </c>
      <c r="J6" s="22">
        <f>LOOKUP(2012,CPI!$A:$A,CPI!$B:$B)</f>
        <v>229.59399999999999</v>
      </c>
      <c r="L6" s="15">
        <v>1916</v>
      </c>
      <c r="M6" s="11">
        <v>1</v>
      </c>
      <c r="N6" s="22">
        <f>LOOKUP($B6,CPI!$A:$A,CPI!$B:$B)</f>
        <v>10.9</v>
      </c>
      <c r="O6" s="22">
        <f>LOOKUP(2012,CPI!$A:$A,CPI!$B:$B)</f>
        <v>229.59399999999999</v>
      </c>
      <c r="P6" s="24">
        <f t="shared" si="2"/>
        <v>0</v>
      </c>
      <c r="Q6" s="24">
        <f t="shared" si="0"/>
        <v>0</v>
      </c>
      <c r="R6" s="24">
        <f t="shared" si="1"/>
        <v>0</v>
      </c>
    </row>
    <row r="7" spans="1:18">
      <c r="A7" s="21">
        <f>LOOKUP(G7,PosttaxMinimumWage!A:A,PosttaxMinimumWage!D:D)</f>
        <v>0</v>
      </c>
      <c r="B7" s="15">
        <v>1917</v>
      </c>
      <c r="C7">
        <v>1</v>
      </c>
      <c r="D7" s="22">
        <f>LOOKUP(B7,CPI!$A:$A,CPI!$B:$B)</f>
        <v>12.8</v>
      </c>
      <c r="E7" s="22">
        <f>LOOKUP(B7,CPI!$A:$A,CPI!$B:$B)</f>
        <v>12.8</v>
      </c>
      <c r="G7" s="15">
        <v>1917</v>
      </c>
      <c r="H7" s="11">
        <v>1</v>
      </c>
      <c r="I7" s="22">
        <f>LOOKUP($B7,CPI!$A:$A,CPI!$B:$B)</f>
        <v>12.8</v>
      </c>
      <c r="J7" s="22">
        <f>LOOKUP(2012,CPI!$A:$A,CPI!$B:$B)</f>
        <v>229.59399999999999</v>
      </c>
      <c r="L7" s="15">
        <v>1917</v>
      </c>
      <c r="M7" s="11">
        <v>1</v>
      </c>
      <c r="N7" s="22">
        <f>LOOKUP($B7,CPI!$A:$A,CPI!$B:$B)</f>
        <v>12.8</v>
      </c>
      <c r="O7" s="22">
        <f>LOOKUP(2012,CPI!$A:$A,CPI!$B:$B)</f>
        <v>229.59399999999999</v>
      </c>
      <c r="P7" s="24">
        <f t="shared" si="2"/>
        <v>0</v>
      </c>
      <c r="Q7" s="24">
        <f t="shared" si="0"/>
        <v>0</v>
      </c>
      <c r="R7" s="24">
        <f t="shared" si="1"/>
        <v>0</v>
      </c>
    </row>
    <row r="8" spans="1:18">
      <c r="A8" s="21">
        <f>LOOKUP(G8,PosttaxMinimumWage!A:A,PosttaxMinimumWage!D:D)</f>
        <v>0</v>
      </c>
      <c r="B8" s="15">
        <v>1918</v>
      </c>
      <c r="C8">
        <v>1</v>
      </c>
      <c r="D8" s="22">
        <f>LOOKUP(B8,CPI!$A:$A,CPI!$B:$B)</f>
        <v>15.1</v>
      </c>
      <c r="E8" s="22">
        <f>LOOKUP(B8,CPI!$A:$A,CPI!$B:$B)</f>
        <v>15.1</v>
      </c>
      <c r="G8" s="15">
        <v>1918</v>
      </c>
      <c r="H8" s="11">
        <v>1</v>
      </c>
      <c r="I8" s="22">
        <f>LOOKUP($B8,CPI!$A:$A,CPI!$B:$B)</f>
        <v>15.1</v>
      </c>
      <c r="J8" s="22">
        <f>LOOKUP(2012,CPI!$A:$A,CPI!$B:$B)</f>
        <v>229.59399999999999</v>
      </c>
      <c r="L8" s="15">
        <v>1918</v>
      </c>
      <c r="M8" s="11">
        <v>1</v>
      </c>
      <c r="N8" s="22">
        <f>LOOKUP($B8,CPI!$A:$A,CPI!$B:$B)</f>
        <v>15.1</v>
      </c>
      <c r="O8" s="22">
        <f>LOOKUP(2012,CPI!$A:$A,CPI!$B:$B)</f>
        <v>229.59399999999999</v>
      </c>
      <c r="P8" s="24">
        <f t="shared" si="2"/>
        <v>0</v>
      </c>
      <c r="Q8" s="24">
        <f t="shared" si="0"/>
        <v>0</v>
      </c>
      <c r="R8" s="24">
        <f t="shared" si="1"/>
        <v>0</v>
      </c>
    </row>
    <row r="9" spans="1:18">
      <c r="A9" s="21">
        <f>LOOKUP(G9,PosttaxMinimumWage!A:A,PosttaxMinimumWage!D:D)</f>
        <v>0</v>
      </c>
      <c r="B9" s="15">
        <v>1919</v>
      </c>
      <c r="C9">
        <v>1</v>
      </c>
      <c r="D9" s="22">
        <f>LOOKUP(B9,CPI!$A:$A,CPI!$B:$B)</f>
        <v>17.3</v>
      </c>
      <c r="E9" s="22">
        <f>LOOKUP(B9,CPI!$A:$A,CPI!$B:$B)</f>
        <v>17.3</v>
      </c>
      <c r="G9" s="15">
        <v>1919</v>
      </c>
      <c r="H9" s="11">
        <v>1</v>
      </c>
      <c r="I9" s="22">
        <f>LOOKUP($B9,CPI!$A:$A,CPI!$B:$B)</f>
        <v>17.3</v>
      </c>
      <c r="J9" s="22">
        <f>LOOKUP(2012,CPI!$A:$A,CPI!$B:$B)</f>
        <v>229.59399999999999</v>
      </c>
      <c r="L9" s="15">
        <v>1919</v>
      </c>
      <c r="M9" s="11">
        <v>1</v>
      </c>
      <c r="N9" s="22">
        <f>LOOKUP($B9,CPI!$A:$A,CPI!$B:$B)</f>
        <v>17.3</v>
      </c>
      <c r="O9" s="22">
        <f>LOOKUP(2012,CPI!$A:$A,CPI!$B:$B)</f>
        <v>229.59399999999999</v>
      </c>
      <c r="P9" s="24">
        <f t="shared" si="2"/>
        <v>0</v>
      </c>
      <c r="Q9" s="24">
        <f t="shared" si="0"/>
        <v>0</v>
      </c>
      <c r="R9" s="24">
        <f t="shared" si="1"/>
        <v>0</v>
      </c>
    </row>
    <row r="10" spans="1:18">
      <c r="A10" s="21">
        <f>LOOKUP(G10,PosttaxMinimumWage!A:A,PosttaxMinimumWage!D:D)</f>
        <v>0</v>
      </c>
      <c r="B10" s="15">
        <v>1920</v>
      </c>
      <c r="C10">
        <v>1</v>
      </c>
      <c r="D10" s="22">
        <f>LOOKUP(B10,CPI!$A:$A,CPI!$B:$B)</f>
        <v>20</v>
      </c>
      <c r="E10" s="22">
        <f>LOOKUP(B10,CPI!$A:$A,CPI!$B:$B)</f>
        <v>20</v>
      </c>
      <c r="G10" s="15">
        <v>1920</v>
      </c>
      <c r="H10" s="11">
        <v>1</v>
      </c>
      <c r="I10" s="22">
        <f>LOOKUP($B10,CPI!$A:$A,CPI!$B:$B)</f>
        <v>20</v>
      </c>
      <c r="J10" s="22">
        <f>LOOKUP(2012,CPI!$A:$A,CPI!$B:$B)</f>
        <v>229.59399999999999</v>
      </c>
      <c r="L10" s="15">
        <v>1920</v>
      </c>
      <c r="M10" s="11">
        <v>1</v>
      </c>
      <c r="N10" s="22">
        <f>LOOKUP($B10,CPI!$A:$A,CPI!$B:$B)</f>
        <v>20</v>
      </c>
      <c r="O10" s="22">
        <f>LOOKUP(2012,CPI!$A:$A,CPI!$B:$B)</f>
        <v>229.59399999999999</v>
      </c>
      <c r="P10" s="24">
        <f t="shared" si="2"/>
        <v>0</v>
      </c>
      <c r="Q10" s="24">
        <f t="shared" si="0"/>
        <v>0</v>
      </c>
      <c r="R10" s="24">
        <f t="shared" si="1"/>
        <v>0</v>
      </c>
    </row>
    <row r="11" spans="1:18">
      <c r="A11" s="21">
        <f>LOOKUP(G11,PosttaxMinimumWage!A:A,PosttaxMinimumWage!D:D)</f>
        <v>0</v>
      </c>
      <c r="B11" s="15">
        <v>1921</v>
      </c>
      <c r="C11">
        <v>1</v>
      </c>
      <c r="D11" s="22">
        <f>LOOKUP(B11,CPI!$A:$A,CPI!$B:$B)</f>
        <v>17.899999999999999</v>
      </c>
      <c r="E11" s="22">
        <f>LOOKUP(B11,CPI!$A:$A,CPI!$B:$B)</f>
        <v>17.899999999999999</v>
      </c>
      <c r="G11" s="15">
        <v>1921</v>
      </c>
      <c r="H11" s="11">
        <v>1</v>
      </c>
      <c r="I11" s="22">
        <f>LOOKUP($B11,CPI!$A:$A,CPI!$B:$B)</f>
        <v>17.899999999999999</v>
      </c>
      <c r="J11" s="22">
        <f>LOOKUP(2012,CPI!$A:$A,CPI!$B:$B)</f>
        <v>229.59399999999999</v>
      </c>
      <c r="L11" s="15">
        <v>1921</v>
      </c>
      <c r="M11" s="11">
        <v>1</v>
      </c>
      <c r="N11" s="22">
        <f>LOOKUP($B11,CPI!$A:$A,CPI!$B:$B)</f>
        <v>17.899999999999999</v>
      </c>
      <c r="O11" s="22">
        <f>LOOKUP(2012,CPI!$A:$A,CPI!$B:$B)</f>
        <v>229.59399999999999</v>
      </c>
      <c r="P11" s="24">
        <f t="shared" si="2"/>
        <v>0</v>
      </c>
      <c r="Q11" s="24">
        <f t="shared" si="0"/>
        <v>0</v>
      </c>
      <c r="R11" s="24">
        <f t="shared" si="1"/>
        <v>0</v>
      </c>
    </row>
    <row r="12" spans="1:18">
      <c r="A12" s="21">
        <f>LOOKUP(G12,PosttaxMinimumWage!A:A,PosttaxMinimumWage!D:D)</f>
        <v>0</v>
      </c>
      <c r="B12" s="15">
        <v>1922</v>
      </c>
      <c r="C12">
        <v>1</v>
      </c>
      <c r="D12" s="22">
        <f>LOOKUP(B12,CPI!$A:$A,CPI!$B:$B)</f>
        <v>16.8</v>
      </c>
      <c r="E12" s="22">
        <f>LOOKUP(B12,CPI!$A:$A,CPI!$B:$B)</f>
        <v>16.8</v>
      </c>
      <c r="G12" s="15">
        <v>1922</v>
      </c>
      <c r="H12" s="11">
        <v>1</v>
      </c>
      <c r="I12" s="22">
        <f>LOOKUP($B12,CPI!$A:$A,CPI!$B:$B)</f>
        <v>16.8</v>
      </c>
      <c r="J12" s="22">
        <f>LOOKUP(2012,CPI!$A:$A,CPI!$B:$B)</f>
        <v>229.59399999999999</v>
      </c>
      <c r="L12" s="15">
        <v>1922</v>
      </c>
      <c r="M12" s="11">
        <v>1</v>
      </c>
      <c r="N12" s="22">
        <f>LOOKUP($B12,CPI!$A:$A,CPI!$B:$B)</f>
        <v>16.8</v>
      </c>
      <c r="O12" s="22">
        <f>LOOKUP(2012,CPI!$A:$A,CPI!$B:$B)</f>
        <v>229.59399999999999</v>
      </c>
      <c r="P12" s="24">
        <f t="shared" si="2"/>
        <v>0</v>
      </c>
      <c r="Q12" s="24">
        <f t="shared" si="0"/>
        <v>0</v>
      </c>
      <c r="R12" s="24">
        <f t="shared" si="1"/>
        <v>0</v>
      </c>
    </row>
    <row r="13" spans="1:18">
      <c r="A13" s="21">
        <f>LOOKUP(G13,PosttaxMinimumWage!A:A,PosttaxMinimumWage!D:D)</f>
        <v>0</v>
      </c>
      <c r="B13" s="15">
        <v>1923</v>
      </c>
      <c r="C13">
        <v>1</v>
      </c>
      <c r="D13" s="22">
        <f>LOOKUP(B13,CPI!$A:$A,CPI!$B:$B)</f>
        <v>17.100000000000001</v>
      </c>
      <c r="E13" s="22">
        <f>LOOKUP(B13,CPI!$A:$A,CPI!$B:$B)</f>
        <v>17.100000000000001</v>
      </c>
      <c r="G13" s="15">
        <v>1923</v>
      </c>
      <c r="H13" s="11">
        <v>1</v>
      </c>
      <c r="I13" s="22">
        <f>LOOKUP($B13,CPI!$A:$A,CPI!$B:$B)</f>
        <v>17.100000000000001</v>
      </c>
      <c r="J13" s="22">
        <f>LOOKUP(2012,CPI!$A:$A,CPI!$B:$B)</f>
        <v>229.59399999999999</v>
      </c>
      <c r="L13" s="15">
        <v>1923</v>
      </c>
      <c r="M13" s="11">
        <v>1</v>
      </c>
      <c r="N13" s="22">
        <f>LOOKUP($B13,CPI!$A:$A,CPI!$B:$B)</f>
        <v>17.100000000000001</v>
      </c>
      <c r="O13" s="22">
        <f>LOOKUP(2012,CPI!$A:$A,CPI!$B:$B)</f>
        <v>229.59399999999999</v>
      </c>
      <c r="P13" s="24">
        <f t="shared" si="2"/>
        <v>0</v>
      </c>
      <c r="Q13" s="24">
        <f t="shared" si="0"/>
        <v>0</v>
      </c>
      <c r="R13" s="24">
        <f t="shared" si="1"/>
        <v>0</v>
      </c>
    </row>
    <row r="14" spans="1:18">
      <c r="A14" s="21">
        <f>LOOKUP(G14,PosttaxMinimumWage!A:A,PosttaxMinimumWage!D:D)</f>
        <v>0</v>
      </c>
      <c r="B14" s="15">
        <v>1924</v>
      </c>
      <c r="C14">
        <v>1</v>
      </c>
      <c r="D14" s="22">
        <f>LOOKUP(B14,CPI!$A:$A,CPI!$B:$B)</f>
        <v>17.100000000000001</v>
      </c>
      <c r="E14" s="22">
        <f>LOOKUP(B14,CPI!$A:$A,CPI!$B:$B)</f>
        <v>17.100000000000001</v>
      </c>
      <c r="G14" s="15">
        <v>1924</v>
      </c>
      <c r="H14" s="11">
        <v>1</v>
      </c>
      <c r="I14" s="22">
        <f>LOOKUP($B14,CPI!$A:$A,CPI!$B:$B)</f>
        <v>17.100000000000001</v>
      </c>
      <c r="J14" s="22">
        <f>LOOKUP(2012,CPI!$A:$A,CPI!$B:$B)</f>
        <v>229.59399999999999</v>
      </c>
      <c r="L14" s="15">
        <v>1924</v>
      </c>
      <c r="M14" s="11">
        <v>1</v>
      </c>
      <c r="N14" s="22">
        <f>LOOKUP($B14,CPI!$A:$A,CPI!$B:$B)</f>
        <v>17.100000000000001</v>
      </c>
      <c r="O14" s="22">
        <f>LOOKUP(2012,CPI!$A:$A,CPI!$B:$B)</f>
        <v>229.59399999999999</v>
      </c>
      <c r="P14" s="24">
        <f t="shared" si="2"/>
        <v>0</v>
      </c>
      <c r="Q14" s="24">
        <f t="shared" si="0"/>
        <v>0</v>
      </c>
      <c r="R14" s="24">
        <f t="shared" si="1"/>
        <v>0</v>
      </c>
    </row>
    <row r="15" spans="1:18">
      <c r="A15" s="21">
        <f>LOOKUP(G15,PosttaxMinimumWage!A:A,PosttaxMinimumWage!D:D)</f>
        <v>0</v>
      </c>
      <c r="B15" s="15">
        <v>1925</v>
      </c>
      <c r="C15">
        <v>1</v>
      </c>
      <c r="D15" s="22">
        <f>LOOKUP(B15,CPI!$A:$A,CPI!$B:$B)</f>
        <v>17.5</v>
      </c>
      <c r="E15" s="22">
        <f>LOOKUP(B15,CPI!$A:$A,CPI!$B:$B)</f>
        <v>17.5</v>
      </c>
      <c r="G15" s="15">
        <v>1925</v>
      </c>
      <c r="H15" s="11">
        <v>1</v>
      </c>
      <c r="I15" s="22">
        <f>LOOKUP($B15,CPI!$A:$A,CPI!$B:$B)</f>
        <v>17.5</v>
      </c>
      <c r="J15" s="22">
        <f>LOOKUP(2012,CPI!$A:$A,CPI!$B:$B)</f>
        <v>229.59399999999999</v>
      </c>
      <c r="L15" s="15">
        <v>1925</v>
      </c>
      <c r="M15" s="11">
        <v>1</v>
      </c>
      <c r="N15" s="22">
        <f>LOOKUP($B15,CPI!$A:$A,CPI!$B:$B)</f>
        <v>17.5</v>
      </c>
      <c r="O15" s="22">
        <f>LOOKUP(2012,CPI!$A:$A,CPI!$B:$B)</f>
        <v>229.59399999999999</v>
      </c>
      <c r="P15" s="24">
        <f t="shared" si="2"/>
        <v>0</v>
      </c>
      <c r="Q15" s="24">
        <f t="shared" si="0"/>
        <v>0</v>
      </c>
      <c r="R15" s="24">
        <f t="shared" si="1"/>
        <v>0</v>
      </c>
    </row>
    <row r="16" spans="1:18">
      <c r="A16" s="21">
        <f>LOOKUP(G16,PosttaxMinimumWage!A:A,PosttaxMinimumWage!D:D)</f>
        <v>0</v>
      </c>
      <c r="B16" s="15">
        <v>1926</v>
      </c>
      <c r="C16">
        <v>1</v>
      </c>
      <c r="D16" s="22">
        <f>LOOKUP(B16,CPI!$A:$A,CPI!$B:$B)</f>
        <v>17.7</v>
      </c>
      <c r="E16" s="22">
        <f>LOOKUP(B16,CPI!$A:$A,CPI!$B:$B)</f>
        <v>17.7</v>
      </c>
      <c r="G16" s="15">
        <v>1926</v>
      </c>
      <c r="H16" s="11">
        <v>1</v>
      </c>
      <c r="I16" s="22">
        <f>LOOKUP($B16,CPI!$A:$A,CPI!$B:$B)</f>
        <v>17.7</v>
      </c>
      <c r="J16" s="22">
        <f>LOOKUP(2012,CPI!$A:$A,CPI!$B:$B)</f>
        <v>229.59399999999999</v>
      </c>
      <c r="L16" s="15">
        <v>1926</v>
      </c>
      <c r="M16" s="11">
        <v>1</v>
      </c>
      <c r="N16" s="22">
        <f>LOOKUP($B16,CPI!$A:$A,CPI!$B:$B)</f>
        <v>17.7</v>
      </c>
      <c r="O16" s="22">
        <f>LOOKUP(2012,CPI!$A:$A,CPI!$B:$B)</f>
        <v>229.59399999999999</v>
      </c>
      <c r="P16" s="24">
        <f t="shared" si="2"/>
        <v>0</v>
      </c>
      <c r="Q16" s="24">
        <f t="shared" si="0"/>
        <v>0</v>
      </c>
      <c r="R16" s="24">
        <f t="shared" si="1"/>
        <v>0</v>
      </c>
    </row>
    <row r="17" spans="1:18">
      <c r="A17" s="21">
        <f>LOOKUP(G17,PosttaxMinimumWage!A:A,PosttaxMinimumWage!D:D)</f>
        <v>0</v>
      </c>
      <c r="B17" s="15">
        <v>1927</v>
      </c>
      <c r="C17">
        <v>1</v>
      </c>
      <c r="D17" s="22">
        <f>LOOKUP(B17,CPI!$A:$A,CPI!$B:$B)</f>
        <v>17.399999999999999</v>
      </c>
      <c r="E17" s="22">
        <f>LOOKUP(B17,CPI!$A:$A,CPI!$B:$B)</f>
        <v>17.399999999999999</v>
      </c>
      <c r="G17" s="15">
        <v>1927</v>
      </c>
      <c r="H17" s="11">
        <v>1</v>
      </c>
      <c r="I17" s="22">
        <f>LOOKUP($B17,CPI!$A:$A,CPI!$B:$B)</f>
        <v>17.399999999999999</v>
      </c>
      <c r="J17" s="22">
        <f>LOOKUP(2012,CPI!$A:$A,CPI!$B:$B)</f>
        <v>229.59399999999999</v>
      </c>
      <c r="L17" s="15">
        <v>1927</v>
      </c>
      <c r="M17" s="11">
        <v>1</v>
      </c>
      <c r="N17" s="22">
        <f>LOOKUP($B17,CPI!$A:$A,CPI!$B:$B)</f>
        <v>17.399999999999999</v>
      </c>
      <c r="O17" s="22">
        <f>LOOKUP(2012,CPI!$A:$A,CPI!$B:$B)</f>
        <v>229.59399999999999</v>
      </c>
      <c r="P17" s="24">
        <f t="shared" si="2"/>
        <v>0</v>
      </c>
      <c r="Q17" s="24">
        <f t="shared" si="0"/>
        <v>0</v>
      </c>
      <c r="R17" s="24">
        <f t="shared" si="1"/>
        <v>0</v>
      </c>
    </row>
    <row r="18" spans="1:18">
      <c r="A18" s="21">
        <f>LOOKUP(G18,PosttaxMinimumWage!A:A,PosttaxMinimumWage!D:D)</f>
        <v>0</v>
      </c>
      <c r="B18" s="15">
        <v>1928</v>
      </c>
      <c r="C18">
        <v>1</v>
      </c>
      <c r="D18" s="22">
        <f>LOOKUP(B18,CPI!$A:$A,CPI!$B:$B)</f>
        <v>17.100000000000001</v>
      </c>
      <c r="E18" s="22">
        <f>LOOKUP(B18,CPI!$A:$A,CPI!$B:$B)</f>
        <v>17.100000000000001</v>
      </c>
      <c r="G18" s="15">
        <v>1928</v>
      </c>
      <c r="H18" s="11">
        <v>1</v>
      </c>
      <c r="I18" s="22">
        <f>LOOKUP($B18,CPI!$A:$A,CPI!$B:$B)</f>
        <v>17.100000000000001</v>
      </c>
      <c r="J18" s="22">
        <f>LOOKUP(2012,CPI!$A:$A,CPI!$B:$B)</f>
        <v>229.59399999999999</v>
      </c>
      <c r="L18" s="15">
        <v>1928</v>
      </c>
      <c r="M18" s="11">
        <v>1</v>
      </c>
      <c r="N18" s="22">
        <f>LOOKUP($B18,CPI!$A:$A,CPI!$B:$B)</f>
        <v>17.100000000000001</v>
      </c>
      <c r="O18" s="22">
        <f>LOOKUP(2012,CPI!$A:$A,CPI!$B:$B)</f>
        <v>229.59399999999999</v>
      </c>
      <c r="P18" s="24">
        <f t="shared" si="2"/>
        <v>0</v>
      </c>
      <c r="Q18" s="24">
        <f t="shared" si="0"/>
        <v>0</v>
      </c>
      <c r="R18" s="24">
        <f t="shared" si="1"/>
        <v>0</v>
      </c>
    </row>
    <row r="19" spans="1:18">
      <c r="A19" s="21">
        <f>LOOKUP(G19,PosttaxMinimumWage!A:A,PosttaxMinimumWage!D:D)</f>
        <v>0</v>
      </c>
      <c r="B19" s="15">
        <v>1929</v>
      </c>
      <c r="C19">
        <v>1</v>
      </c>
      <c r="D19" s="22">
        <f>LOOKUP(B19,CPI!$A:$A,CPI!$B:$B)</f>
        <v>17.100000000000001</v>
      </c>
      <c r="E19" s="22">
        <f>LOOKUP(B19,CPI!$A:$A,CPI!$B:$B)</f>
        <v>17.100000000000001</v>
      </c>
      <c r="G19" s="15">
        <v>1929</v>
      </c>
      <c r="H19" s="11">
        <v>1</v>
      </c>
      <c r="I19" s="22">
        <f>LOOKUP($B19,CPI!$A:$A,CPI!$B:$B)</f>
        <v>17.100000000000001</v>
      </c>
      <c r="J19" s="22">
        <f>LOOKUP(2012,CPI!$A:$A,CPI!$B:$B)</f>
        <v>229.59399999999999</v>
      </c>
      <c r="L19" s="15">
        <v>1929</v>
      </c>
      <c r="M19" s="11">
        <v>1</v>
      </c>
      <c r="N19" s="22">
        <f>LOOKUP($B19,CPI!$A:$A,CPI!$B:$B)</f>
        <v>17.100000000000001</v>
      </c>
      <c r="O19" s="22">
        <f>LOOKUP(2012,CPI!$A:$A,CPI!$B:$B)</f>
        <v>229.59399999999999</v>
      </c>
      <c r="P19" s="24">
        <f t="shared" si="2"/>
        <v>0</v>
      </c>
      <c r="Q19" s="24">
        <f t="shared" si="0"/>
        <v>0</v>
      </c>
      <c r="R19" s="24">
        <f t="shared" si="1"/>
        <v>0</v>
      </c>
    </row>
    <row r="20" spans="1:18">
      <c r="A20" s="21">
        <f>LOOKUP(G20,PosttaxMinimumWage!A:A,PosttaxMinimumWage!D:D)</f>
        <v>0</v>
      </c>
      <c r="B20" s="15">
        <v>1930</v>
      </c>
      <c r="C20">
        <v>1</v>
      </c>
      <c r="D20" s="22">
        <f>LOOKUP(B20,CPI!$A:$A,CPI!$B:$B)</f>
        <v>16.7</v>
      </c>
      <c r="E20" s="22">
        <f>LOOKUP(B20,CPI!$A:$A,CPI!$B:$B)</f>
        <v>16.7</v>
      </c>
      <c r="G20" s="15">
        <v>1930</v>
      </c>
      <c r="H20" s="11">
        <v>1</v>
      </c>
      <c r="I20" s="22">
        <f>LOOKUP($B20,CPI!$A:$A,CPI!$B:$B)</f>
        <v>16.7</v>
      </c>
      <c r="J20" s="22">
        <f>LOOKUP(2012,CPI!$A:$A,CPI!$B:$B)</f>
        <v>229.59399999999999</v>
      </c>
      <c r="L20" s="15">
        <v>1930</v>
      </c>
      <c r="M20" s="11">
        <v>1</v>
      </c>
      <c r="N20" s="22">
        <f>LOOKUP($B20,CPI!$A:$A,CPI!$B:$B)</f>
        <v>16.7</v>
      </c>
      <c r="O20" s="22">
        <f>LOOKUP(2012,CPI!$A:$A,CPI!$B:$B)</f>
        <v>229.59399999999999</v>
      </c>
      <c r="P20" s="24">
        <f t="shared" si="2"/>
        <v>0</v>
      </c>
      <c r="Q20" s="24">
        <f t="shared" si="0"/>
        <v>0</v>
      </c>
      <c r="R20" s="24">
        <f t="shared" si="1"/>
        <v>0</v>
      </c>
    </row>
    <row r="21" spans="1:18">
      <c r="A21" s="21">
        <f>LOOKUP(G21,PosttaxMinimumWage!A:A,PosttaxMinimumWage!D:D)</f>
        <v>0</v>
      </c>
      <c r="B21" s="15">
        <v>1931</v>
      </c>
      <c r="C21">
        <v>1</v>
      </c>
      <c r="D21" s="22">
        <f>LOOKUP(B21,CPI!$A:$A,CPI!$B:$B)</f>
        <v>15.2</v>
      </c>
      <c r="E21" s="22">
        <f>LOOKUP(B21,CPI!$A:$A,CPI!$B:$B)</f>
        <v>15.2</v>
      </c>
      <c r="G21" s="15">
        <v>1931</v>
      </c>
      <c r="H21" s="11">
        <v>1</v>
      </c>
      <c r="I21" s="22">
        <f>LOOKUP($B21,CPI!$A:$A,CPI!$B:$B)</f>
        <v>15.2</v>
      </c>
      <c r="J21" s="22">
        <f>LOOKUP(2012,CPI!$A:$A,CPI!$B:$B)</f>
        <v>229.59399999999999</v>
      </c>
      <c r="L21" s="15">
        <v>1931</v>
      </c>
      <c r="M21" s="11">
        <v>1</v>
      </c>
      <c r="N21" s="22">
        <f>LOOKUP($B21,CPI!$A:$A,CPI!$B:$B)</f>
        <v>15.2</v>
      </c>
      <c r="O21" s="22">
        <f>LOOKUP(2012,CPI!$A:$A,CPI!$B:$B)</f>
        <v>229.59399999999999</v>
      </c>
      <c r="P21" s="24">
        <f t="shared" si="2"/>
        <v>0</v>
      </c>
      <c r="Q21" s="24">
        <f t="shared" si="0"/>
        <v>0</v>
      </c>
      <c r="R21" s="24">
        <f t="shared" si="1"/>
        <v>0</v>
      </c>
    </row>
    <row r="22" spans="1:18">
      <c r="A22" s="21">
        <f>LOOKUP(G22,PosttaxMinimumWage!A:A,PosttaxMinimumWage!D:D)</f>
        <v>0</v>
      </c>
      <c r="B22" s="15">
        <v>1932</v>
      </c>
      <c r="C22">
        <v>1</v>
      </c>
      <c r="D22" s="22">
        <f>LOOKUP(B22,CPI!$A:$A,CPI!$B:$B)</f>
        <v>13.7</v>
      </c>
      <c r="E22" s="22">
        <f>LOOKUP(B22,CPI!$A:$A,CPI!$B:$B)</f>
        <v>13.7</v>
      </c>
      <c r="G22" s="15">
        <v>1932</v>
      </c>
      <c r="H22" s="11">
        <v>1</v>
      </c>
      <c r="I22" s="22">
        <f>LOOKUP($B22,CPI!$A:$A,CPI!$B:$B)</f>
        <v>13.7</v>
      </c>
      <c r="J22" s="22">
        <f>LOOKUP(2012,CPI!$A:$A,CPI!$B:$B)</f>
        <v>229.59399999999999</v>
      </c>
      <c r="L22" s="15">
        <v>1932</v>
      </c>
      <c r="M22" s="11">
        <v>1</v>
      </c>
      <c r="N22" s="22">
        <f>LOOKUP($B22,CPI!$A:$A,CPI!$B:$B)</f>
        <v>13.7</v>
      </c>
      <c r="O22" s="22">
        <f>LOOKUP(2012,CPI!$A:$A,CPI!$B:$B)</f>
        <v>229.59399999999999</v>
      </c>
      <c r="P22" s="24">
        <f t="shared" si="2"/>
        <v>0</v>
      </c>
      <c r="Q22" s="24">
        <f t="shared" si="0"/>
        <v>0</v>
      </c>
      <c r="R22" s="24">
        <f t="shared" si="1"/>
        <v>0</v>
      </c>
    </row>
    <row r="23" spans="1:18">
      <c r="A23" s="21">
        <f>LOOKUP(G23,PosttaxMinimumWage!A:A,PosttaxMinimumWage!D:D)</f>
        <v>0</v>
      </c>
      <c r="B23" s="15">
        <v>1933</v>
      </c>
      <c r="C23">
        <v>1</v>
      </c>
      <c r="D23" s="22">
        <f>LOOKUP(B23,CPI!$A:$A,CPI!$B:$B)</f>
        <v>13</v>
      </c>
      <c r="E23" s="22">
        <f>LOOKUP(B23,CPI!$A:$A,CPI!$B:$B)</f>
        <v>13</v>
      </c>
      <c r="G23" s="15">
        <v>1933</v>
      </c>
      <c r="H23" s="11">
        <v>1</v>
      </c>
      <c r="I23" s="22">
        <f>LOOKUP($B23,CPI!$A:$A,CPI!$B:$B)</f>
        <v>13</v>
      </c>
      <c r="J23" s="22">
        <f>LOOKUP(2012,CPI!$A:$A,CPI!$B:$B)</f>
        <v>229.59399999999999</v>
      </c>
      <c r="L23" s="15">
        <v>1933</v>
      </c>
      <c r="M23" s="11">
        <v>1</v>
      </c>
      <c r="N23" s="22">
        <f>LOOKUP($B23,CPI!$A:$A,CPI!$B:$B)</f>
        <v>13</v>
      </c>
      <c r="O23" s="22">
        <f>LOOKUP(2012,CPI!$A:$A,CPI!$B:$B)</f>
        <v>229.59399999999999</v>
      </c>
      <c r="P23" s="24">
        <f t="shared" si="2"/>
        <v>0</v>
      </c>
      <c r="Q23" s="24">
        <f t="shared" si="0"/>
        <v>0</v>
      </c>
      <c r="R23" s="24">
        <f t="shared" si="1"/>
        <v>0</v>
      </c>
    </row>
    <row r="24" spans="1:18">
      <c r="A24" s="21">
        <f>LOOKUP(G24,PosttaxMinimumWage!A:A,PosttaxMinimumWage!D:D)</f>
        <v>0</v>
      </c>
      <c r="B24" s="15">
        <v>1934</v>
      </c>
      <c r="C24">
        <v>1</v>
      </c>
      <c r="D24" s="22">
        <f>LOOKUP(B24,CPI!$A:$A,CPI!$B:$B)</f>
        <v>13.4</v>
      </c>
      <c r="E24" s="22">
        <f>LOOKUP(B24,CPI!$A:$A,CPI!$B:$B)</f>
        <v>13.4</v>
      </c>
      <c r="G24" s="15">
        <v>1934</v>
      </c>
      <c r="H24" s="11">
        <v>1</v>
      </c>
      <c r="I24" s="22">
        <f>LOOKUP($B24,CPI!$A:$A,CPI!$B:$B)</f>
        <v>13.4</v>
      </c>
      <c r="J24" s="22">
        <f>LOOKUP(2012,CPI!$A:$A,CPI!$B:$B)</f>
        <v>229.59399999999999</v>
      </c>
      <c r="L24" s="15">
        <v>1934</v>
      </c>
      <c r="M24" s="11">
        <v>1</v>
      </c>
      <c r="N24" s="22">
        <f>LOOKUP($B24,CPI!$A:$A,CPI!$B:$B)</f>
        <v>13.4</v>
      </c>
      <c r="O24" s="22">
        <f>LOOKUP(2012,CPI!$A:$A,CPI!$B:$B)</f>
        <v>229.59399999999999</v>
      </c>
      <c r="P24" s="24">
        <f t="shared" si="2"/>
        <v>0</v>
      </c>
      <c r="Q24" s="24">
        <f t="shared" si="0"/>
        <v>0</v>
      </c>
      <c r="R24" s="24">
        <f t="shared" si="1"/>
        <v>0</v>
      </c>
    </row>
    <row r="25" spans="1:18">
      <c r="A25" s="21">
        <f>LOOKUP(G25,PosttaxMinimumWage!A:A,PosttaxMinimumWage!D:D)</f>
        <v>0</v>
      </c>
      <c r="B25" s="15">
        <v>1935</v>
      </c>
      <c r="C25">
        <v>1</v>
      </c>
      <c r="D25" s="22">
        <f>LOOKUP(B25,CPI!$A:$A,CPI!$B:$B)</f>
        <v>13.7</v>
      </c>
      <c r="E25" s="22">
        <f>LOOKUP(B25,CPI!$A:$A,CPI!$B:$B)</f>
        <v>13.7</v>
      </c>
      <c r="G25" s="15">
        <v>1935</v>
      </c>
      <c r="H25" s="11">
        <v>1</v>
      </c>
      <c r="I25" s="22">
        <f>LOOKUP($B25,CPI!$A:$A,CPI!$B:$B)</f>
        <v>13.7</v>
      </c>
      <c r="J25" s="22">
        <f>LOOKUP(2012,CPI!$A:$A,CPI!$B:$B)</f>
        <v>229.59399999999999</v>
      </c>
      <c r="L25" s="15">
        <v>1935</v>
      </c>
      <c r="M25" s="11">
        <v>1</v>
      </c>
      <c r="N25" s="22">
        <f>LOOKUP($B25,CPI!$A:$A,CPI!$B:$B)</f>
        <v>13.7</v>
      </c>
      <c r="O25" s="22">
        <f>LOOKUP(2012,CPI!$A:$A,CPI!$B:$B)</f>
        <v>229.59399999999999</v>
      </c>
      <c r="P25" s="24">
        <f t="shared" si="2"/>
        <v>0</v>
      </c>
      <c r="Q25" s="24">
        <f t="shared" si="0"/>
        <v>0</v>
      </c>
      <c r="R25" s="24">
        <f t="shared" si="1"/>
        <v>0</v>
      </c>
    </row>
    <row r="26" spans="1:18">
      <c r="A26" s="21">
        <f>LOOKUP(G26,PosttaxMinimumWage!A:A,PosttaxMinimumWage!D:D)</f>
        <v>0</v>
      </c>
      <c r="B26" s="15">
        <v>1936</v>
      </c>
      <c r="C26">
        <v>1</v>
      </c>
      <c r="D26" s="22">
        <f>LOOKUP(B26,CPI!$A:$A,CPI!$B:$B)</f>
        <v>13.9</v>
      </c>
      <c r="E26" s="22">
        <f>LOOKUP(B26,CPI!$A:$A,CPI!$B:$B)</f>
        <v>13.9</v>
      </c>
      <c r="G26" s="15">
        <v>1936</v>
      </c>
      <c r="H26" s="11">
        <v>1</v>
      </c>
      <c r="I26" s="22">
        <f>LOOKUP($B26,CPI!$A:$A,CPI!$B:$B)</f>
        <v>13.9</v>
      </c>
      <c r="J26" s="22">
        <f>LOOKUP(2012,CPI!$A:$A,CPI!$B:$B)</f>
        <v>229.59399999999999</v>
      </c>
      <c r="L26" s="15">
        <v>1936</v>
      </c>
      <c r="M26" s="11">
        <v>1</v>
      </c>
      <c r="N26" s="22">
        <f>LOOKUP($B26,CPI!$A:$A,CPI!$B:$B)</f>
        <v>13.9</v>
      </c>
      <c r="O26" s="22">
        <f>LOOKUP(2012,CPI!$A:$A,CPI!$B:$B)</f>
        <v>229.59399999999999</v>
      </c>
      <c r="P26" s="24">
        <f t="shared" si="2"/>
        <v>0</v>
      </c>
      <c r="Q26" s="24">
        <f t="shared" si="0"/>
        <v>0</v>
      </c>
      <c r="R26" s="24">
        <f t="shared" si="1"/>
        <v>0</v>
      </c>
    </row>
    <row r="27" spans="1:18">
      <c r="A27" s="21">
        <f>LOOKUP(G27,PosttaxMinimumWage!A:A,PosttaxMinimumWage!D:D)</f>
        <v>0</v>
      </c>
      <c r="B27" s="15">
        <v>1937</v>
      </c>
      <c r="C27">
        <v>1</v>
      </c>
      <c r="D27" s="22">
        <f>LOOKUP(B27,CPI!$A:$A,CPI!$B:$B)</f>
        <v>14.4</v>
      </c>
      <c r="E27" s="22">
        <f>LOOKUP(B27,CPI!$A:$A,CPI!$B:$B)</f>
        <v>14.4</v>
      </c>
      <c r="G27" s="15">
        <v>1937</v>
      </c>
      <c r="H27" s="11">
        <v>1</v>
      </c>
      <c r="I27" s="22">
        <f>LOOKUP($B27,CPI!$A:$A,CPI!$B:$B)</f>
        <v>14.4</v>
      </c>
      <c r="J27" s="22">
        <f>LOOKUP(2012,CPI!$A:$A,CPI!$B:$B)</f>
        <v>229.59399999999999</v>
      </c>
      <c r="L27" s="15">
        <v>1937</v>
      </c>
      <c r="M27" s="11">
        <v>1</v>
      </c>
      <c r="N27" s="22">
        <f>LOOKUP($B27,CPI!$A:$A,CPI!$B:$B)</f>
        <v>14.4</v>
      </c>
      <c r="O27" s="22">
        <f>LOOKUP(2012,CPI!$A:$A,CPI!$B:$B)</f>
        <v>229.59399999999999</v>
      </c>
      <c r="P27" s="24">
        <f t="shared" si="2"/>
        <v>0</v>
      </c>
      <c r="Q27" s="24">
        <f t="shared" si="0"/>
        <v>0</v>
      </c>
      <c r="R27" s="24">
        <f t="shared" si="1"/>
        <v>0</v>
      </c>
    </row>
    <row r="28" spans="1:18">
      <c r="A28" s="21">
        <f>LOOKUP(G28,PosttaxMinimumWage!A:A,PosttaxMinimumWage!D:D)</f>
        <v>0</v>
      </c>
      <c r="B28" s="15">
        <v>1938</v>
      </c>
      <c r="C28">
        <v>1</v>
      </c>
      <c r="D28" s="22">
        <f>LOOKUP(B28,CPI!$A:$A,CPI!$B:$B)</f>
        <v>14.1</v>
      </c>
      <c r="E28" s="22">
        <f>LOOKUP(B28,CPI!$A:$A,CPI!$B:$B)</f>
        <v>14.1</v>
      </c>
      <c r="G28" s="15">
        <v>1938</v>
      </c>
      <c r="H28" s="11">
        <v>1</v>
      </c>
      <c r="I28" s="22">
        <f>LOOKUP($B28,CPI!$A:$A,CPI!$B:$B)</f>
        <v>14.1</v>
      </c>
      <c r="J28" s="22">
        <f>LOOKUP(2012,CPI!$A:$A,CPI!$B:$B)</f>
        <v>229.59399999999999</v>
      </c>
      <c r="L28" s="15">
        <v>1938</v>
      </c>
      <c r="M28" s="11">
        <v>1</v>
      </c>
      <c r="N28" s="22">
        <f>LOOKUP($B28,CPI!$A:$A,CPI!$B:$B)</f>
        <v>14.1</v>
      </c>
      <c r="O28" s="22">
        <f>LOOKUP(2012,CPI!$A:$A,CPI!$B:$B)</f>
        <v>229.59399999999999</v>
      </c>
      <c r="P28" s="24">
        <f t="shared" si="2"/>
        <v>0</v>
      </c>
      <c r="Q28" s="24">
        <f t="shared" si="0"/>
        <v>0</v>
      </c>
      <c r="R28" s="24">
        <f t="shared" si="1"/>
        <v>0</v>
      </c>
    </row>
    <row r="29" spans="1:18">
      <c r="A29" s="21">
        <f>LOOKUP(G29,PosttaxMinimumWage!A:A,PosttaxMinimumWage!D:D)</f>
        <v>445.25</v>
      </c>
      <c r="B29" s="15">
        <v>1939</v>
      </c>
      <c r="C29">
        <v>1</v>
      </c>
      <c r="D29" s="22">
        <f>LOOKUP(B29,CPI!$A:$A,CPI!$B:$B)</f>
        <v>13.9</v>
      </c>
      <c r="E29" s="22">
        <f>LOOKUP(B29,CPI!$A:$A,CPI!$B:$B)</f>
        <v>13.9</v>
      </c>
      <c r="F29">
        <f>LOOKUP(G29,PosttaxMeanWage!A:A,PosttaxMeanWage!B:B)</f>
        <v>21088.1</v>
      </c>
      <c r="G29" s="15">
        <v>1939</v>
      </c>
      <c r="H29" s="11">
        <v>1</v>
      </c>
      <c r="I29" s="22">
        <f>LOOKUP($B29,CPI!$A:$A,CPI!$B:$B)</f>
        <v>13.9</v>
      </c>
      <c r="J29" s="22">
        <f>LOOKUP(2012,CPI!$A:$A,CPI!$B:$B)</f>
        <v>229.59399999999999</v>
      </c>
      <c r="L29" s="15">
        <v>1939</v>
      </c>
      <c r="M29" s="11">
        <v>1</v>
      </c>
      <c r="N29" s="22">
        <f>LOOKUP($B29,CPI!$A:$A,CPI!$B:$B)</f>
        <v>13.9</v>
      </c>
      <c r="O29" s="22">
        <f>LOOKUP(2012,CPI!$A:$A,CPI!$B:$B)</f>
        <v>229.59399999999999</v>
      </c>
      <c r="P29" s="24">
        <f t="shared" si="2"/>
        <v>445.25</v>
      </c>
      <c r="Q29" s="24">
        <f t="shared" si="0"/>
        <v>348323.82959712227</v>
      </c>
      <c r="R29" s="24">
        <f t="shared" si="1"/>
        <v>0</v>
      </c>
    </row>
    <row r="30" spans="1:18">
      <c r="A30" s="21">
        <f>LOOKUP(G30,PosttaxMinimumWage!A:A,PosttaxMinimumWage!D:D)</f>
        <v>534.29999999999995</v>
      </c>
      <c r="B30" s="15">
        <v>1940</v>
      </c>
      <c r="C30">
        <v>1</v>
      </c>
      <c r="D30" s="22">
        <f>LOOKUP(B30,CPI!$A:$A,CPI!$B:$B)</f>
        <v>14</v>
      </c>
      <c r="E30" s="22">
        <f>LOOKUP(B30,CPI!$A:$A,CPI!$B:$B)</f>
        <v>14</v>
      </c>
      <c r="F30">
        <f>LOOKUP(G30,PosttaxMeanWage!A:A,PosttaxMeanWage!B:B)</f>
        <v>22837.9</v>
      </c>
      <c r="G30" s="15">
        <v>1940</v>
      </c>
      <c r="H30" s="11">
        <v>1</v>
      </c>
      <c r="I30" s="22">
        <f>LOOKUP($B30,CPI!$A:$A,CPI!$B:$B)</f>
        <v>14</v>
      </c>
      <c r="J30" s="22">
        <f>LOOKUP(2012,CPI!$A:$A,CPI!$B:$B)</f>
        <v>229.59399999999999</v>
      </c>
      <c r="K30">
        <f>LOOKUP(L30,PosttaxMaxWage!A:A,PosttaxMaxWage!B:B)</f>
        <v>0</v>
      </c>
      <c r="L30" s="15">
        <v>1940</v>
      </c>
      <c r="M30" s="11">
        <v>1</v>
      </c>
      <c r="N30" s="22">
        <f>LOOKUP($B30,CPI!$A:$A,CPI!$B:$B)</f>
        <v>14</v>
      </c>
      <c r="O30" s="22">
        <f>LOOKUP(2012,CPI!$A:$A,CPI!$B:$B)</f>
        <v>229.59399999999999</v>
      </c>
      <c r="P30" s="24">
        <f t="shared" si="2"/>
        <v>534.29999999999995</v>
      </c>
      <c r="Q30" s="24">
        <f t="shared" si="0"/>
        <v>374531.77232857142</v>
      </c>
      <c r="R30" s="24">
        <f t="shared" si="1"/>
        <v>0</v>
      </c>
    </row>
    <row r="31" spans="1:18">
      <c r="A31" s="21">
        <f>LOOKUP(G31,PosttaxMinimumWage!A:A,PosttaxMinimumWage!D:D)</f>
        <v>534.29999999999995</v>
      </c>
      <c r="B31" s="15">
        <v>1941</v>
      </c>
      <c r="C31">
        <v>1</v>
      </c>
      <c r="D31" s="22">
        <f>LOOKUP(B31,CPI!$A:$A,CPI!$B:$B)</f>
        <v>14.7</v>
      </c>
      <c r="E31" s="22">
        <f>LOOKUP(B31,CPI!$A:$A,CPI!$B:$B)</f>
        <v>14.7</v>
      </c>
      <c r="F31">
        <f>LOOKUP(G31,PosttaxMeanWage!A:A,PosttaxMeanWage!B:B)</f>
        <v>27388.199000000001</v>
      </c>
      <c r="G31" s="15">
        <v>1941</v>
      </c>
      <c r="H31" s="11">
        <v>1</v>
      </c>
      <c r="I31" s="22">
        <f>LOOKUP($B31,CPI!$A:$A,CPI!$B:$B)</f>
        <v>14.7</v>
      </c>
      <c r="J31" s="22">
        <f>LOOKUP(2012,CPI!$A:$A,CPI!$B:$B)</f>
        <v>229.59399999999999</v>
      </c>
      <c r="K31">
        <f>LOOKUP(L31,PosttaxMaxWage!A:A,PosttaxMaxWage!B:B)</f>
        <v>0</v>
      </c>
      <c r="L31" s="15">
        <v>1941</v>
      </c>
      <c r="M31" s="11">
        <v>1</v>
      </c>
      <c r="N31" s="22">
        <f>LOOKUP($B31,CPI!$A:$A,CPI!$B:$B)</f>
        <v>14.7</v>
      </c>
      <c r="O31" s="22">
        <f>LOOKUP(2012,CPI!$A:$A,CPI!$B:$B)</f>
        <v>229.59399999999999</v>
      </c>
      <c r="P31" s="24">
        <f t="shared" si="2"/>
        <v>534.29999999999995</v>
      </c>
      <c r="Q31" s="24">
        <f t="shared" si="0"/>
        <v>427766.4055242177</v>
      </c>
      <c r="R31" s="24">
        <f t="shared" si="1"/>
        <v>0</v>
      </c>
    </row>
    <row r="32" spans="1:18">
      <c r="A32" s="21">
        <f>LOOKUP(G32,PosttaxMinimumWage!A:A,PosttaxMinimumWage!D:D)</f>
        <v>534.29999999999995</v>
      </c>
      <c r="B32" s="15">
        <v>1942</v>
      </c>
      <c r="C32">
        <v>1</v>
      </c>
      <c r="D32" s="22">
        <f>LOOKUP(B32,CPI!$A:$A,CPI!$B:$B)</f>
        <v>16.3</v>
      </c>
      <c r="E32" s="22">
        <f>LOOKUP(B32,CPI!$A:$A,CPI!$B:$B)</f>
        <v>16.3</v>
      </c>
      <c r="F32">
        <f>LOOKUP(G32,PosttaxMeanWage!A:A,PosttaxMeanWage!B:B)</f>
        <v>32737.4</v>
      </c>
      <c r="G32" s="15">
        <v>1942</v>
      </c>
      <c r="H32" s="11">
        <v>1</v>
      </c>
      <c r="I32" s="22">
        <f>LOOKUP($B32,CPI!$A:$A,CPI!$B:$B)</f>
        <v>16.3</v>
      </c>
      <c r="J32" s="22">
        <f>LOOKUP(2012,CPI!$A:$A,CPI!$B:$B)</f>
        <v>229.59399999999999</v>
      </c>
      <c r="K32">
        <f>LOOKUP(L32,PosttaxMaxWage!A:A,PosttaxMaxWage!B:B)</f>
        <v>0</v>
      </c>
      <c r="L32" s="15">
        <v>1942</v>
      </c>
      <c r="M32" s="11">
        <v>1</v>
      </c>
      <c r="N32" s="22">
        <f>LOOKUP($B32,CPI!$A:$A,CPI!$B:$B)</f>
        <v>16.3</v>
      </c>
      <c r="O32" s="22">
        <f>LOOKUP(2012,CPI!$A:$A,CPI!$B:$B)</f>
        <v>229.59399999999999</v>
      </c>
      <c r="P32" s="24">
        <f t="shared" si="2"/>
        <v>534.29999999999995</v>
      </c>
      <c r="Q32" s="24">
        <f t="shared" si="0"/>
        <v>461123.35065030673</v>
      </c>
      <c r="R32" s="24">
        <f t="shared" si="1"/>
        <v>0</v>
      </c>
    </row>
    <row r="33" spans="1:18">
      <c r="A33" s="21">
        <f>LOOKUP(G33,PosttaxMinimumWage!A:A,PosttaxMinimumWage!D:D)</f>
        <v>534.29999999999995</v>
      </c>
      <c r="B33" s="15">
        <v>1943</v>
      </c>
      <c r="C33">
        <v>1</v>
      </c>
      <c r="D33" s="22">
        <f>LOOKUP(B33,CPI!$A:$A,CPI!$B:$B)</f>
        <v>17.3</v>
      </c>
      <c r="E33" s="22">
        <f>LOOKUP(B33,CPI!$A:$A,CPI!$B:$B)</f>
        <v>17.3</v>
      </c>
      <c r="F33">
        <f>LOOKUP(G33,PosttaxMeanWage!A:A,PosttaxMeanWage!B:B)</f>
        <v>37991.199000000001</v>
      </c>
      <c r="G33" s="15">
        <v>1943</v>
      </c>
      <c r="H33" s="11">
        <v>1</v>
      </c>
      <c r="I33" s="22">
        <f>LOOKUP($B33,CPI!$A:$A,CPI!$B:$B)</f>
        <v>17.3</v>
      </c>
      <c r="J33" s="22">
        <f>LOOKUP(2012,CPI!$A:$A,CPI!$B:$B)</f>
        <v>229.59399999999999</v>
      </c>
      <c r="K33">
        <f>LOOKUP(L33,PosttaxMaxWage!A:A,PosttaxMaxWage!B:B)</f>
        <v>0</v>
      </c>
      <c r="L33" s="15">
        <v>1943</v>
      </c>
      <c r="M33" s="11">
        <v>1</v>
      </c>
      <c r="N33" s="22">
        <f>LOOKUP($B33,CPI!$A:$A,CPI!$B:$B)</f>
        <v>17.3</v>
      </c>
      <c r="O33" s="22">
        <f>LOOKUP(2012,CPI!$A:$A,CPI!$B:$B)</f>
        <v>229.59399999999999</v>
      </c>
      <c r="P33" s="24">
        <f t="shared" si="2"/>
        <v>534.29999999999995</v>
      </c>
      <c r="Q33" s="24">
        <f t="shared" si="0"/>
        <v>504193.71926046233</v>
      </c>
      <c r="R33" s="24">
        <f t="shared" si="1"/>
        <v>0</v>
      </c>
    </row>
    <row r="34" spans="1:18">
      <c r="A34" s="21">
        <f>LOOKUP(G34,PosttaxMinimumWage!A:A,PosttaxMinimumWage!D:D)</f>
        <v>534.29999999999995</v>
      </c>
      <c r="B34" s="15">
        <v>1944</v>
      </c>
      <c r="C34">
        <v>1</v>
      </c>
      <c r="D34" s="22">
        <f>LOOKUP(B34,CPI!$A:$A,CPI!$B:$B)</f>
        <v>17.600000000000001</v>
      </c>
      <c r="E34" s="22">
        <f>LOOKUP(B34,CPI!$A:$A,CPI!$B:$B)</f>
        <v>17.600000000000001</v>
      </c>
      <c r="F34">
        <f>LOOKUP(G34,PosttaxMeanWage!A:A,PosttaxMeanWage!B:B)</f>
        <v>39587</v>
      </c>
      <c r="G34" s="15">
        <v>1944</v>
      </c>
      <c r="H34" s="11">
        <v>1</v>
      </c>
      <c r="I34" s="22">
        <f>LOOKUP($B34,CPI!$A:$A,CPI!$B:$B)</f>
        <v>17.600000000000001</v>
      </c>
      <c r="J34" s="22">
        <f>LOOKUP(2012,CPI!$A:$A,CPI!$B:$B)</f>
        <v>229.59399999999999</v>
      </c>
      <c r="K34">
        <f>LOOKUP(L34,PosttaxMaxWage!A:A,PosttaxMaxWage!B:B)</f>
        <v>0</v>
      </c>
      <c r="L34" s="15">
        <v>1944</v>
      </c>
      <c r="M34" s="11">
        <v>1</v>
      </c>
      <c r="N34" s="22">
        <f>LOOKUP($B34,CPI!$A:$A,CPI!$B:$B)</f>
        <v>17.600000000000001</v>
      </c>
      <c r="O34" s="22">
        <f>LOOKUP(2012,CPI!$A:$A,CPI!$B:$B)</f>
        <v>229.59399999999999</v>
      </c>
      <c r="P34" s="24">
        <f t="shared" si="2"/>
        <v>534.29999999999995</v>
      </c>
      <c r="Q34" s="24">
        <f t="shared" si="0"/>
        <v>516416.91352272721</v>
      </c>
      <c r="R34" s="24">
        <f t="shared" si="1"/>
        <v>0</v>
      </c>
    </row>
    <row r="35" spans="1:18">
      <c r="A35" s="21">
        <f>LOOKUP(G35,PosttaxMinimumWage!A:A,PosttaxMinimumWage!D:D)</f>
        <v>801.45</v>
      </c>
      <c r="B35" s="15">
        <v>1945</v>
      </c>
      <c r="C35">
        <v>1</v>
      </c>
      <c r="D35" s="22">
        <f>LOOKUP(B35,CPI!$A:$A,CPI!$B:$B)</f>
        <v>18</v>
      </c>
      <c r="E35" s="22">
        <f>LOOKUP(B35,CPI!$A:$A,CPI!$B:$B)</f>
        <v>18</v>
      </c>
      <c r="F35">
        <f>LOOKUP(G35,PosttaxMeanWage!A:A,PosttaxMeanWage!B:B)</f>
        <v>38337.800999999999</v>
      </c>
      <c r="G35" s="15">
        <v>1945</v>
      </c>
      <c r="H35" s="11">
        <v>1</v>
      </c>
      <c r="I35" s="22">
        <f>LOOKUP($B35,CPI!$A:$A,CPI!$B:$B)</f>
        <v>18</v>
      </c>
      <c r="J35" s="22">
        <f>LOOKUP(2012,CPI!$A:$A,CPI!$B:$B)</f>
        <v>229.59399999999999</v>
      </c>
      <c r="K35">
        <f>LOOKUP(L35,PosttaxMaxWage!A:A,PosttaxMaxWage!B:B)</f>
        <v>0</v>
      </c>
      <c r="L35" s="15">
        <v>1945</v>
      </c>
      <c r="M35" s="11">
        <v>1</v>
      </c>
      <c r="N35" s="22">
        <f>LOOKUP($B35,CPI!$A:$A,CPI!$B:$B)</f>
        <v>18</v>
      </c>
      <c r="O35" s="22">
        <f>LOOKUP(2012,CPI!$A:$A,CPI!$B:$B)</f>
        <v>229.59399999999999</v>
      </c>
      <c r="P35" s="24">
        <f t="shared" si="2"/>
        <v>801.45</v>
      </c>
      <c r="Q35" s="24">
        <f t="shared" si="0"/>
        <v>489007.17126633337</v>
      </c>
      <c r="R35" s="24">
        <f t="shared" si="1"/>
        <v>0</v>
      </c>
    </row>
    <row r="36" spans="1:18">
      <c r="A36" s="21">
        <f>LOOKUP(G36,PosttaxMinimumWage!A:A,PosttaxMinimumWage!D:D)</f>
        <v>801.45</v>
      </c>
      <c r="B36" s="15">
        <v>1946</v>
      </c>
      <c r="C36">
        <v>1</v>
      </c>
      <c r="D36" s="22">
        <f>LOOKUP(B36,CPI!$A:$A,CPI!$B:$B)</f>
        <v>19.5</v>
      </c>
      <c r="E36" s="22">
        <f>LOOKUP(B36,CPI!$A:$A,CPI!$B:$B)</f>
        <v>19.5</v>
      </c>
      <c r="F36">
        <f>LOOKUP(G36,PosttaxMeanWage!A:A,PosttaxMeanWage!B:B)</f>
        <v>33788.800999999999</v>
      </c>
      <c r="G36" s="15">
        <v>1946</v>
      </c>
      <c r="H36" s="11">
        <v>1</v>
      </c>
      <c r="I36" s="22">
        <f>LOOKUP($B36,CPI!$A:$A,CPI!$B:$B)</f>
        <v>19.5</v>
      </c>
      <c r="J36" s="22">
        <f>LOOKUP(2012,CPI!$A:$A,CPI!$B:$B)</f>
        <v>229.59399999999999</v>
      </c>
      <c r="K36">
        <f>LOOKUP(L36,PosttaxMaxWage!A:A,PosttaxMaxWage!B:B)</f>
        <v>0</v>
      </c>
      <c r="L36" s="15">
        <v>1946</v>
      </c>
      <c r="M36" s="11">
        <v>1</v>
      </c>
      <c r="N36" s="22">
        <f>LOOKUP($B36,CPI!$A:$A,CPI!$B:$B)</f>
        <v>19.5</v>
      </c>
      <c r="O36" s="22">
        <f>LOOKUP(2012,CPI!$A:$A,CPI!$B:$B)</f>
        <v>229.59399999999999</v>
      </c>
      <c r="P36" s="24">
        <f t="shared" si="2"/>
        <v>801.45</v>
      </c>
      <c r="Q36" s="24">
        <f t="shared" si="0"/>
        <v>397831.07573302562</v>
      </c>
      <c r="R36" s="24">
        <f t="shared" si="1"/>
        <v>0</v>
      </c>
    </row>
    <row r="37" spans="1:18">
      <c r="A37" s="21">
        <f>LOOKUP(G37,PosttaxMinimumWage!A:A,PosttaxMinimumWage!D:D)</f>
        <v>801.45</v>
      </c>
      <c r="B37" s="15">
        <v>1947</v>
      </c>
      <c r="C37">
        <v>1</v>
      </c>
      <c r="D37" s="22">
        <f>LOOKUP(B37,CPI!$A:$A,CPI!$B:$B)</f>
        <v>22.3</v>
      </c>
      <c r="E37" s="22">
        <f>LOOKUP(B37,CPI!$A:$A,CPI!$B:$B)</f>
        <v>22.3</v>
      </c>
      <c r="F37">
        <f>LOOKUP(G37,PosttaxMeanWage!A:A,PosttaxMeanWage!B:B)</f>
        <v>32761.9</v>
      </c>
      <c r="G37" s="15">
        <v>1947</v>
      </c>
      <c r="H37" s="11">
        <v>1</v>
      </c>
      <c r="I37" s="22">
        <f>LOOKUP($B37,CPI!$A:$A,CPI!$B:$B)</f>
        <v>22.3</v>
      </c>
      <c r="J37" s="22">
        <f>LOOKUP(2012,CPI!$A:$A,CPI!$B:$B)</f>
        <v>229.59399999999999</v>
      </c>
      <c r="K37">
        <f>LOOKUP(L37,PosttaxMaxWage!A:A,PosttaxMaxWage!B:B)</f>
        <v>0</v>
      </c>
      <c r="L37" s="15">
        <v>1947</v>
      </c>
      <c r="M37" s="11">
        <v>1</v>
      </c>
      <c r="N37" s="22">
        <f>LOOKUP($B37,CPI!$A:$A,CPI!$B:$B)</f>
        <v>22.3</v>
      </c>
      <c r="O37" s="22">
        <f>LOOKUP(2012,CPI!$A:$A,CPI!$B:$B)</f>
        <v>229.59399999999999</v>
      </c>
      <c r="P37" s="24">
        <f t="shared" si="2"/>
        <v>801.45</v>
      </c>
      <c r="Q37" s="24">
        <f t="shared" si="0"/>
        <v>337306.53222421528</v>
      </c>
      <c r="R37" s="24">
        <f t="shared" si="1"/>
        <v>0</v>
      </c>
    </row>
    <row r="38" spans="1:18">
      <c r="A38" s="21">
        <f>LOOKUP(G38,PosttaxMinimumWage!A:A,PosttaxMinimumWage!D:D)</f>
        <v>801.45</v>
      </c>
      <c r="B38" s="15">
        <v>1948</v>
      </c>
      <c r="C38">
        <v>1</v>
      </c>
      <c r="D38" s="22">
        <f>LOOKUP(B38,CPI!$A:$A,CPI!$B:$B)</f>
        <v>24.1</v>
      </c>
      <c r="E38" s="22">
        <f>LOOKUP(B38,CPI!$A:$A,CPI!$B:$B)</f>
        <v>24.1</v>
      </c>
      <c r="F38">
        <f>LOOKUP(G38,PosttaxMeanWage!A:A,PosttaxMeanWage!B:B)</f>
        <v>34426.398000000001</v>
      </c>
      <c r="G38" s="15">
        <v>1948</v>
      </c>
      <c r="H38" s="11">
        <v>1</v>
      </c>
      <c r="I38" s="22">
        <f>LOOKUP($B38,CPI!$A:$A,CPI!$B:$B)</f>
        <v>24.1</v>
      </c>
      <c r="J38" s="22">
        <f>LOOKUP(2012,CPI!$A:$A,CPI!$B:$B)</f>
        <v>229.59399999999999</v>
      </c>
      <c r="K38">
        <f>LOOKUP(L38,PosttaxMaxWage!A:A,PosttaxMaxWage!B:B)</f>
        <v>0</v>
      </c>
      <c r="L38" s="15">
        <v>1948</v>
      </c>
      <c r="M38" s="11">
        <v>1</v>
      </c>
      <c r="N38" s="22">
        <f>LOOKUP($B38,CPI!$A:$A,CPI!$B:$B)</f>
        <v>24.1</v>
      </c>
      <c r="O38" s="22">
        <f>LOOKUP(2012,CPI!$A:$A,CPI!$B:$B)</f>
        <v>229.59399999999999</v>
      </c>
      <c r="P38" s="24">
        <f t="shared" si="2"/>
        <v>801.44999999999993</v>
      </c>
      <c r="Q38" s="24">
        <f t="shared" si="0"/>
        <v>327970.7229216597</v>
      </c>
      <c r="R38" s="24">
        <f t="shared" si="1"/>
        <v>0</v>
      </c>
    </row>
    <row r="39" spans="1:18">
      <c r="A39" s="21">
        <f>LOOKUP(G39,PosttaxMinimumWage!A:A,PosttaxMinimumWage!D:D)</f>
        <v>801.45</v>
      </c>
      <c r="B39" s="15">
        <v>1949</v>
      </c>
      <c r="C39">
        <v>1</v>
      </c>
      <c r="D39" s="22">
        <f>LOOKUP(B39,CPI!$A:$A,CPI!$B:$B)</f>
        <v>23.8</v>
      </c>
      <c r="E39" s="22">
        <f>LOOKUP(B39,CPI!$A:$A,CPI!$B:$B)</f>
        <v>23.8</v>
      </c>
      <c r="F39">
        <f>LOOKUP(G39,PosttaxMeanWage!A:A,PosttaxMeanWage!B:B)</f>
        <v>33315.601999999999</v>
      </c>
      <c r="G39" s="15">
        <v>1949</v>
      </c>
      <c r="H39" s="11">
        <v>1</v>
      </c>
      <c r="I39" s="22">
        <f>LOOKUP($B39,CPI!$A:$A,CPI!$B:$B)</f>
        <v>23.8</v>
      </c>
      <c r="J39" s="22">
        <f>LOOKUP(2012,CPI!$A:$A,CPI!$B:$B)</f>
        <v>229.59399999999999</v>
      </c>
      <c r="K39">
        <f>LOOKUP(L39,PosttaxMaxWage!A:A,PosttaxMaxWage!B:B)</f>
        <v>0</v>
      </c>
      <c r="L39" s="15">
        <v>1949</v>
      </c>
      <c r="M39" s="11">
        <v>1</v>
      </c>
      <c r="N39" s="22">
        <f>LOOKUP($B39,CPI!$A:$A,CPI!$B:$B)</f>
        <v>23.8</v>
      </c>
      <c r="O39" s="22">
        <f>LOOKUP(2012,CPI!$A:$A,CPI!$B:$B)</f>
        <v>229.59399999999999</v>
      </c>
      <c r="P39" s="24">
        <f t="shared" si="2"/>
        <v>801.45000000000016</v>
      </c>
      <c r="Q39" s="24">
        <f t="shared" si="0"/>
        <v>321389.17334403354</v>
      </c>
      <c r="R39" s="24">
        <f t="shared" si="1"/>
        <v>0</v>
      </c>
    </row>
    <row r="40" spans="1:18">
      <c r="A40" s="21">
        <f>LOOKUP(G40,PosttaxMinimumWage!A:A,PosttaxMinimumWage!D:D)</f>
        <v>1335.75</v>
      </c>
      <c r="B40" s="15">
        <v>1950</v>
      </c>
      <c r="C40">
        <v>1</v>
      </c>
      <c r="D40" s="22">
        <f>LOOKUP(B40,CPI!$A:$A,CPI!$B:$B)</f>
        <v>24.1</v>
      </c>
      <c r="E40" s="22">
        <f>LOOKUP(B40,CPI!$A:$A,CPI!$B:$B)</f>
        <v>24.1</v>
      </c>
      <c r="F40">
        <f>LOOKUP(G40,PosttaxMeanWage!A:A,PosttaxMeanWage!B:B)</f>
        <v>36293.199000000001</v>
      </c>
      <c r="G40" s="15">
        <v>1950</v>
      </c>
      <c r="H40" s="11">
        <v>1</v>
      </c>
      <c r="I40" s="22">
        <f>LOOKUP($B40,CPI!$A:$A,CPI!$B:$B)</f>
        <v>24.1</v>
      </c>
      <c r="J40" s="22">
        <f>LOOKUP(2012,CPI!$A:$A,CPI!$B:$B)</f>
        <v>229.59399999999999</v>
      </c>
      <c r="K40">
        <f>LOOKUP(L40,PosttaxMaxWage!A:A,PosttaxMaxWage!B:B)</f>
        <v>0</v>
      </c>
      <c r="L40" s="15">
        <v>1950</v>
      </c>
      <c r="M40" s="11">
        <v>1</v>
      </c>
      <c r="N40" s="22">
        <f>LOOKUP($B40,CPI!$A:$A,CPI!$B:$B)</f>
        <v>24.1</v>
      </c>
      <c r="O40" s="22">
        <f>LOOKUP(2012,CPI!$A:$A,CPI!$B:$B)</f>
        <v>229.59399999999999</v>
      </c>
      <c r="P40" s="24">
        <f t="shared" si="2"/>
        <v>1335.75</v>
      </c>
      <c r="Q40" s="24">
        <f t="shared" si="0"/>
        <v>345755.2170624896</v>
      </c>
      <c r="R40" s="24">
        <f t="shared" si="1"/>
        <v>0</v>
      </c>
    </row>
    <row r="41" spans="1:18">
      <c r="A41" s="21">
        <f>LOOKUP(G41,PosttaxMinimumWage!A:A,PosttaxMinimumWage!D:D)</f>
        <v>1335.75</v>
      </c>
      <c r="B41" s="15">
        <v>1951</v>
      </c>
      <c r="C41">
        <v>1</v>
      </c>
      <c r="D41" s="22">
        <f>LOOKUP(B41,CPI!$A:$A,CPI!$B:$B)</f>
        <v>26</v>
      </c>
      <c r="E41" s="22">
        <f>LOOKUP(B41,CPI!$A:$A,CPI!$B:$B)</f>
        <v>26</v>
      </c>
      <c r="F41">
        <f>LOOKUP(G41,PosttaxMeanWage!A:A,PosttaxMeanWage!B:B)</f>
        <v>38844.800999999999</v>
      </c>
      <c r="G41" s="15">
        <v>1951</v>
      </c>
      <c r="H41" s="11">
        <v>1</v>
      </c>
      <c r="I41" s="22">
        <f>LOOKUP($B41,CPI!$A:$A,CPI!$B:$B)</f>
        <v>26</v>
      </c>
      <c r="J41" s="22">
        <f>LOOKUP(2012,CPI!$A:$A,CPI!$B:$B)</f>
        <v>229.59399999999999</v>
      </c>
      <c r="K41">
        <f>LOOKUP(L41,PosttaxMaxWage!A:A,PosttaxMaxWage!B:B)</f>
        <v>0</v>
      </c>
      <c r="L41" s="15">
        <v>1951</v>
      </c>
      <c r="M41" s="11">
        <v>1</v>
      </c>
      <c r="N41" s="22">
        <f>LOOKUP($B41,CPI!$A:$A,CPI!$B:$B)</f>
        <v>26</v>
      </c>
      <c r="O41" s="22">
        <f>LOOKUP(2012,CPI!$A:$A,CPI!$B:$B)</f>
        <v>229.59399999999999</v>
      </c>
      <c r="P41" s="24">
        <f t="shared" si="2"/>
        <v>1335.75</v>
      </c>
      <c r="Q41" s="24">
        <f t="shared" si="0"/>
        <v>343020.50926130766</v>
      </c>
      <c r="R41" s="24">
        <f t="shared" si="1"/>
        <v>0</v>
      </c>
    </row>
    <row r="42" spans="1:18">
      <c r="A42" s="21">
        <f>LOOKUP(G42,PosttaxMinimumWage!A:A,PosttaxMinimumWage!D:D)</f>
        <v>1335.75</v>
      </c>
      <c r="B42" s="15">
        <v>1952</v>
      </c>
      <c r="C42">
        <v>1</v>
      </c>
      <c r="D42" s="22">
        <f>LOOKUP(B42,CPI!$A:$A,CPI!$B:$B)</f>
        <v>26.5</v>
      </c>
      <c r="E42" s="22">
        <f>LOOKUP(B42,CPI!$A:$A,CPI!$B:$B)</f>
        <v>26.5</v>
      </c>
      <c r="F42">
        <f>LOOKUP(G42,PosttaxMeanWage!A:A,PosttaxMeanWage!B:B)</f>
        <v>39895</v>
      </c>
      <c r="G42" s="15">
        <v>1952</v>
      </c>
      <c r="H42" s="11">
        <v>1</v>
      </c>
      <c r="I42" s="22">
        <f>LOOKUP($B42,CPI!$A:$A,CPI!$B:$B)</f>
        <v>26.5</v>
      </c>
      <c r="J42" s="22">
        <f>LOOKUP(2012,CPI!$A:$A,CPI!$B:$B)</f>
        <v>229.59399999999999</v>
      </c>
      <c r="K42">
        <f>LOOKUP(L42,PosttaxMaxWage!A:A,PosttaxMaxWage!B:B)</f>
        <v>0</v>
      </c>
      <c r="L42" s="15">
        <v>1952</v>
      </c>
      <c r="M42" s="11">
        <v>1</v>
      </c>
      <c r="N42" s="22">
        <f>LOOKUP($B42,CPI!$A:$A,CPI!$B:$B)</f>
        <v>26.5</v>
      </c>
      <c r="O42" s="22">
        <f>LOOKUP(2012,CPI!$A:$A,CPI!$B:$B)</f>
        <v>229.59399999999999</v>
      </c>
      <c r="P42" s="24">
        <f t="shared" si="2"/>
        <v>1335.75</v>
      </c>
      <c r="Q42" s="24">
        <f t="shared" si="0"/>
        <v>345647.26905660378</v>
      </c>
      <c r="R42" s="24">
        <f t="shared" si="1"/>
        <v>0</v>
      </c>
    </row>
    <row r="43" spans="1:18">
      <c r="A43" s="21">
        <f>LOOKUP(G43,PosttaxMinimumWage!A:A,PosttaxMinimumWage!D:D)</f>
        <v>1335.75</v>
      </c>
      <c r="B43" s="15">
        <v>1953</v>
      </c>
      <c r="C43">
        <v>1</v>
      </c>
      <c r="D43" s="22">
        <f>LOOKUP(B43,CPI!$A:$A,CPI!$B:$B)</f>
        <v>26.7</v>
      </c>
      <c r="E43" s="22">
        <f>LOOKUP(B43,CPI!$A:$A,CPI!$B:$B)</f>
        <v>26.7</v>
      </c>
      <c r="F43">
        <f>LOOKUP(G43,PosttaxMeanWage!A:A,PosttaxMeanWage!B:B)</f>
        <v>41159.101999999999</v>
      </c>
      <c r="G43" s="15">
        <v>1953</v>
      </c>
      <c r="H43" s="11">
        <v>1</v>
      </c>
      <c r="I43" s="22">
        <f>LOOKUP($B43,CPI!$A:$A,CPI!$B:$B)</f>
        <v>26.7</v>
      </c>
      <c r="J43" s="22">
        <f>LOOKUP(2012,CPI!$A:$A,CPI!$B:$B)</f>
        <v>229.59399999999999</v>
      </c>
      <c r="K43">
        <f>LOOKUP(L43,PosttaxMaxWage!A:A,PosttaxMaxWage!B:B)</f>
        <v>0</v>
      </c>
      <c r="L43" s="15">
        <v>1953</v>
      </c>
      <c r="M43" s="11">
        <v>1</v>
      </c>
      <c r="N43" s="22">
        <f>LOOKUP($B43,CPI!$A:$A,CPI!$B:$B)</f>
        <v>26.7</v>
      </c>
      <c r="O43" s="22">
        <f>LOOKUP(2012,CPI!$A:$A,CPI!$B:$B)</f>
        <v>229.59399999999999</v>
      </c>
      <c r="P43" s="24">
        <f t="shared" si="2"/>
        <v>1335.75</v>
      </c>
      <c r="Q43" s="24">
        <f t="shared" si="0"/>
        <v>353928.19717558048</v>
      </c>
      <c r="R43" s="24">
        <f t="shared" si="1"/>
        <v>0</v>
      </c>
    </row>
    <row r="44" spans="1:18">
      <c r="A44" s="21">
        <f>LOOKUP(G44,PosttaxMinimumWage!A:A,PosttaxMinimumWage!D:D)</f>
        <v>1335.75</v>
      </c>
      <c r="B44" s="15">
        <v>1954</v>
      </c>
      <c r="C44">
        <v>1</v>
      </c>
      <c r="D44" s="22">
        <f>LOOKUP(B44,CPI!$A:$A,CPI!$B:$B)</f>
        <v>26.9</v>
      </c>
      <c r="E44" s="22">
        <f>LOOKUP(B44,CPI!$A:$A,CPI!$B:$B)</f>
        <v>26.9</v>
      </c>
      <c r="F44">
        <f>LOOKUP(G44,PosttaxMeanWage!A:A,PosttaxMeanWage!B:B)</f>
        <v>40275.398000000001</v>
      </c>
      <c r="G44" s="15">
        <v>1954</v>
      </c>
      <c r="H44" s="11">
        <v>1</v>
      </c>
      <c r="I44" s="22">
        <f>LOOKUP($B44,CPI!$A:$A,CPI!$B:$B)</f>
        <v>26.9</v>
      </c>
      <c r="J44" s="22">
        <f>LOOKUP(2012,CPI!$A:$A,CPI!$B:$B)</f>
        <v>229.59399999999999</v>
      </c>
      <c r="K44">
        <f>LOOKUP(L44,PosttaxMaxWage!A:A,PosttaxMaxWage!B:B)</f>
        <v>0</v>
      </c>
      <c r="L44" s="15">
        <v>1954</v>
      </c>
      <c r="M44" s="11">
        <v>1</v>
      </c>
      <c r="N44" s="22">
        <f>LOOKUP($B44,CPI!$A:$A,CPI!$B:$B)</f>
        <v>26.9</v>
      </c>
      <c r="O44" s="22">
        <f>LOOKUP(2012,CPI!$A:$A,CPI!$B:$B)</f>
        <v>229.59399999999999</v>
      </c>
      <c r="P44" s="24">
        <f t="shared" si="2"/>
        <v>1335.75</v>
      </c>
      <c r="Q44" s="24">
        <f t="shared" si="0"/>
        <v>343754.26499672869</v>
      </c>
      <c r="R44" s="24">
        <f t="shared" si="1"/>
        <v>0</v>
      </c>
    </row>
    <row r="45" spans="1:18">
      <c r="A45" s="21">
        <f>LOOKUP(G45,PosttaxMinimumWage!A:A,PosttaxMinimumWage!D:D)</f>
        <v>1335.75</v>
      </c>
      <c r="B45" s="15">
        <v>1955</v>
      </c>
      <c r="C45">
        <v>1</v>
      </c>
      <c r="D45" s="22">
        <f>LOOKUP(B45,CPI!$A:$A,CPI!$B:$B)</f>
        <v>26.8</v>
      </c>
      <c r="E45" s="22">
        <f>LOOKUP(B45,CPI!$A:$A,CPI!$B:$B)</f>
        <v>26.8</v>
      </c>
      <c r="F45">
        <f>LOOKUP(G45,PosttaxMeanWage!A:A,PosttaxMeanWage!B:B)</f>
        <v>43104.800999999999</v>
      </c>
      <c r="G45" s="15">
        <v>1955</v>
      </c>
      <c r="H45" s="11">
        <v>1</v>
      </c>
      <c r="I45" s="22">
        <f>LOOKUP($B45,CPI!$A:$A,CPI!$B:$B)</f>
        <v>26.8</v>
      </c>
      <c r="J45" s="22">
        <f>LOOKUP(2012,CPI!$A:$A,CPI!$B:$B)</f>
        <v>229.59399999999999</v>
      </c>
      <c r="K45">
        <f>LOOKUP(L45,PosttaxMaxWage!A:A,PosttaxMaxWage!B:B)</f>
        <v>0</v>
      </c>
      <c r="L45" s="15">
        <v>1955</v>
      </c>
      <c r="M45" s="11">
        <v>1</v>
      </c>
      <c r="N45" s="22">
        <f>LOOKUP($B45,CPI!$A:$A,CPI!$B:$B)</f>
        <v>26.8</v>
      </c>
      <c r="O45" s="22">
        <f>LOOKUP(2012,CPI!$A:$A,CPI!$B:$B)</f>
        <v>229.59399999999999</v>
      </c>
      <c r="P45" s="24">
        <f t="shared" si="2"/>
        <v>1335.75</v>
      </c>
      <c r="Q45" s="24">
        <f t="shared" si="0"/>
        <v>369276.25674604473</v>
      </c>
      <c r="R45" s="24">
        <f t="shared" si="1"/>
        <v>0</v>
      </c>
    </row>
    <row r="46" spans="1:18">
      <c r="A46" s="21">
        <f>LOOKUP(G46,PosttaxMinimumWage!A:A,PosttaxMinimumWage!D:D)</f>
        <v>1781</v>
      </c>
      <c r="B46" s="15">
        <v>1956</v>
      </c>
      <c r="C46">
        <v>1</v>
      </c>
      <c r="D46" s="22">
        <f>LOOKUP(B46,CPI!$A:$A,CPI!$B:$B)</f>
        <v>27.2</v>
      </c>
      <c r="E46" s="22">
        <f>LOOKUP(B46,CPI!$A:$A,CPI!$B:$B)</f>
        <v>27.2</v>
      </c>
      <c r="F46">
        <f>LOOKUP(G46,PosttaxMeanWage!A:A,PosttaxMeanWage!B:B)</f>
        <v>43940.898000000001</v>
      </c>
      <c r="G46" s="15">
        <v>1956</v>
      </c>
      <c r="H46" s="11">
        <v>1</v>
      </c>
      <c r="I46" s="22">
        <f>LOOKUP($B46,CPI!$A:$A,CPI!$B:$B)</f>
        <v>27.2</v>
      </c>
      <c r="J46" s="22">
        <f>LOOKUP(2012,CPI!$A:$A,CPI!$B:$B)</f>
        <v>229.59399999999999</v>
      </c>
      <c r="K46">
        <f>LOOKUP(L46,PosttaxMaxWage!A:A,PosttaxMaxWage!B:B)</f>
        <v>0</v>
      </c>
      <c r="L46" s="15">
        <v>1956</v>
      </c>
      <c r="M46" s="11">
        <v>1</v>
      </c>
      <c r="N46" s="22">
        <f>LOOKUP($B46,CPI!$A:$A,CPI!$B:$B)</f>
        <v>27.2</v>
      </c>
      <c r="O46" s="22">
        <f>LOOKUP(2012,CPI!$A:$A,CPI!$B:$B)</f>
        <v>229.59399999999999</v>
      </c>
      <c r="P46" s="24">
        <f t="shared" si="2"/>
        <v>1781</v>
      </c>
      <c r="Q46" s="24">
        <f t="shared" si="0"/>
        <v>370903.18144897057</v>
      </c>
      <c r="R46" s="24">
        <f t="shared" si="1"/>
        <v>0</v>
      </c>
    </row>
    <row r="47" spans="1:18">
      <c r="A47" s="21">
        <f>LOOKUP(G47,PosttaxMinimumWage!A:A,PosttaxMinimumWage!D:D)</f>
        <v>1781</v>
      </c>
      <c r="B47" s="15">
        <v>1957</v>
      </c>
      <c r="C47">
        <v>1</v>
      </c>
      <c r="D47" s="22">
        <f>LOOKUP(B47,CPI!$A:$A,CPI!$B:$B)</f>
        <v>28.1</v>
      </c>
      <c r="E47" s="22">
        <f>LOOKUP(B47,CPI!$A:$A,CPI!$B:$B)</f>
        <v>28.1</v>
      </c>
      <c r="F47">
        <f>LOOKUP(G47,PosttaxMeanWage!A:A,PosttaxMeanWage!B:B)</f>
        <v>44005.5</v>
      </c>
      <c r="G47" s="15">
        <v>1957</v>
      </c>
      <c r="H47" s="11">
        <v>1</v>
      </c>
      <c r="I47" s="22">
        <f>LOOKUP($B47,CPI!$A:$A,CPI!$B:$B)</f>
        <v>28.1</v>
      </c>
      <c r="J47" s="22">
        <f>LOOKUP(2012,CPI!$A:$A,CPI!$B:$B)</f>
        <v>229.59399999999999</v>
      </c>
      <c r="K47">
        <f>LOOKUP(L47,PosttaxMaxWage!A:A,PosttaxMaxWage!B:B)</f>
        <v>0</v>
      </c>
      <c r="L47" s="15">
        <v>1957</v>
      </c>
      <c r="M47" s="11">
        <v>1</v>
      </c>
      <c r="N47" s="22">
        <f>LOOKUP($B47,CPI!$A:$A,CPI!$B:$B)</f>
        <v>28.1</v>
      </c>
      <c r="O47" s="22">
        <f>LOOKUP(2012,CPI!$A:$A,CPI!$B:$B)</f>
        <v>229.59399999999999</v>
      </c>
      <c r="P47" s="24">
        <f t="shared" si="2"/>
        <v>1781</v>
      </c>
      <c r="Q47" s="24">
        <f t="shared" si="0"/>
        <v>359551.55754448398</v>
      </c>
      <c r="R47" s="24">
        <f t="shared" si="1"/>
        <v>0</v>
      </c>
    </row>
    <row r="48" spans="1:18">
      <c r="A48" s="21">
        <f>LOOKUP(G48,PosttaxMinimumWage!A:A,PosttaxMinimumWage!D:D)</f>
        <v>1781</v>
      </c>
      <c r="B48" s="15">
        <v>1958</v>
      </c>
      <c r="C48">
        <v>1</v>
      </c>
      <c r="D48" s="22">
        <f>LOOKUP(B48,CPI!$A:$A,CPI!$B:$B)</f>
        <v>28.9</v>
      </c>
      <c r="E48" s="22">
        <f>LOOKUP(B48,CPI!$A:$A,CPI!$B:$B)</f>
        <v>28.9</v>
      </c>
      <c r="F48">
        <f>LOOKUP(G48,PosttaxMeanWage!A:A,PosttaxMeanWage!B:B)</f>
        <v>42770.398000000001</v>
      </c>
      <c r="G48" s="15">
        <v>1958</v>
      </c>
      <c r="H48" s="11">
        <v>1</v>
      </c>
      <c r="I48" s="22">
        <f>LOOKUP($B48,CPI!$A:$A,CPI!$B:$B)</f>
        <v>28.9</v>
      </c>
      <c r="J48" s="22">
        <f>LOOKUP(2012,CPI!$A:$A,CPI!$B:$B)</f>
        <v>229.59399999999999</v>
      </c>
      <c r="K48">
        <f>LOOKUP(L48,PosttaxMaxWage!A:A,PosttaxMaxWage!B:B)</f>
        <v>0</v>
      </c>
      <c r="L48" s="15">
        <v>1958</v>
      </c>
      <c r="M48" s="11">
        <v>1</v>
      </c>
      <c r="N48" s="22">
        <f>LOOKUP($B48,CPI!$A:$A,CPI!$B:$B)</f>
        <v>28.9</v>
      </c>
      <c r="O48" s="22">
        <f>LOOKUP(2012,CPI!$A:$A,CPI!$B:$B)</f>
        <v>229.59399999999999</v>
      </c>
      <c r="P48" s="24">
        <f t="shared" si="2"/>
        <v>1781</v>
      </c>
      <c r="Q48" s="24">
        <f t="shared" si="0"/>
        <v>339786.39302463672</v>
      </c>
      <c r="R48" s="24">
        <f t="shared" si="1"/>
        <v>0</v>
      </c>
    </row>
    <row r="49" spans="1:18">
      <c r="A49" s="21">
        <f>LOOKUP(G49,PosttaxMinimumWage!A:A,PosttaxMinimumWage!D:D)</f>
        <v>1781</v>
      </c>
      <c r="B49" s="15">
        <v>1959</v>
      </c>
      <c r="C49">
        <v>1</v>
      </c>
      <c r="D49" s="22">
        <f>LOOKUP(B49,CPI!$A:$A,CPI!$B:$B)</f>
        <v>29.1</v>
      </c>
      <c r="E49" s="22">
        <f>LOOKUP(B49,CPI!$A:$A,CPI!$B:$B)</f>
        <v>29.1</v>
      </c>
      <c r="F49">
        <f>LOOKUP(G49,PosttaxMeanWage!A:A,PosttaxMeanWage!B:B)</f>
        <v>45666</v>
      </c>
      <c r="G49" s="15">
        <v>1959</v>
      </c>
      <c r="H49" s="11">
        <v>1</v>
      </c>
      <c r="I49" s="22">
        <f>LOOKUP($B49,CPI!$A:$A,CPI!$B:$B)</f>
        <v>29.1</v>
      </c>
      <c r="J49" s="22">
        <f>LOOKUP(2012,CPI!$A:$A,CPI!$B:$B)</f>
        <v>229.59399999999999</v>
      </c>
      <c r="K49">
        <f>LOOKUP(L49,PosttaxMaxWage!A:A,PosttaxMaxWage!B:B)</f>
        <v>0</v>
      </c>
      <c r="L49" s="15">
        <v>1959</v>
      </c>
      <c r="M49" s="11">
        <v>1</v>
      </c>
      <c r="N49" s="22">
        <f>LOOKUP($B49,CPI!$A:$A,CPI!$B:$B)</f>
        <v>29.1</v>
      </c>
      <c r="O49" s="22">
        <f>LOOKUP(2012,CPI!$A:$A,CPI!$B:$B)</f>
        <v>229.59399999999999</v>
      </c>
      <c r="P49" s="24">
        <f t="shared" si="2"/>
        <v>1781</v>
      </c>
      <c r="Q49" s="24">
        <f t="shared" si="0"/>
        <v>360296.8936082474</v>
      </c>
      <c r="R49" s="24">
        <f t="shared" si="1"/>
        <v>0</v>
      </c>
    </row>
    <row r="50" spans="1:18">
      <c r="A50" s="21">
        <f>LOOKUP(G50,PosttaxMinimumWage!A:A,PosttaxMinimumWage!D:D)</f>
        <v>1781</v>
      </c>
      <c r="B50" s="15">
        <v>1960</v>
      </c>
      <c r="C50">
        <v>1</v>
      </c>
      <c r="D50" s="22">
        <f>LOOKUP(B50,CPI!$A:$A,CPI!$B:$B)</f>
        <v>29.6</v>
      </c>
      <c r="E50" s="22">
        <f>LOOKUP(B50,CPI!$A:$A,CPI!$B:$B)</f>
        <v>29.6</v>
      </c>
      <c r="F50">
        <f>LOOKUP(G50,PosttaxMeanWage!A:A,PosttaxMeanWage!B:B)</f>
        <v>46612.101999999999</v>
      </c>
      <c r="G50" s="15">
        <v>1960</v>
      </c>
      <c r="H50" s="11">
        <v>1</v>
      </c>
      <c r="I50" s="22">
        <f>LOOKUP($B50,CPI!$A:$A,CPI!$B:$B)</f>
        <v>29.6</v>
      </c>
      <c r="J50" s="22">
        <f>LOOKUP(2012,CPI!$A:$A,CPI!$B:$B)</f>
        <v>229.59399999999999</v>
      </c>
      <c r="K50">
        <f>LOOKUP(L50,PosttaxMaxWage!A:A,PosttaxMaxWage!B:B)</f>
        <v>0</v>
      </c>
      <c r="L50" s="15">
        <v>1960</v>
      </c>
      <c r="M50" s="11">
        <v>1</v>
      </c>
      <c r="N50" s="22">
        <f>LOOKUP($B50,CPI!$A:$A,CPI!$B:$B)</f>
        <v>29.6</v>
      </c>
      <c r="O50" s="22">
        <f>LOOKUP(2012,CPI!$A:$A,CPI!$B:$B)</f>
        <v>229.59399999999999</v>
      </c>
      <c r="P50" s="24">
        <f t="shared" si="2"/>
        <v>1781</v>
      </c>
      <c r="Q50" s="24">
        <f t="shared" si="0"/>
        <v>361549.28873608104</v>
      </c>
      <c r="R50" s="24">
        <f t="shared" si="1"/>
        <v>0</v>
      </c>
    </row>
    <row r="51" spans="1:18">
      <c r="A51" s="21">
        <f>LOOKUP(G51,PosttaxMinimumWage!A:A,PosttaxMinimumWage!D:D)</f>
        <v>1781</v>
      </c>
      <c r="B51" s="15">
        <v>1961</v>
      </c>
      <c r="C51">
        <v>1</v>
      </c>
      <c r="D51" s="22">
        <f>LOOKUP(B51,CPI!$A:$A,CPI!$B:$B)</f>
        <v>29.9</v>
      </c>
      <c r="E51" s="22">
        <f>LOOKUP(B51,CPI!$A:$A,CPI!$B:$B)</f>
        <v>29.9</v>
      </c>
      <c r="F51">
        <f>LOOKUP(G51,PosttaxMeanWage!A:A,PosttaxMeanWage!B:B)</f>
        <v>46774.601999999999</v>
      </c>
      <c r="G51" s="15">
        <v>1961</v>
      </c>
      <c r="H51" s="11">
        <v>1</v>
      </c>
      <c r="I51" s="22">
        <f>LOOKUP($B51,CPI!$A:$A,CPI!$B:$B)</f>
        <v>29.9</v>
      </c>
      <c r="J51" s="22">
        <f>LOOKUP(2012,CPI!$A:$A,CPI!$B:$B)</f>
        <v>229.59399999999999</v>
      </c>
      <c r="K51">
        <f>LOOKUP(L51,PosttaxMaxWage!A:A,PosttaxMaxWage!B:B)</f>
        <v>0</v>
      </c>
      <c r="L51" s="15">
        <v>1961</v>
      </c>
      <c r="M51" s="11">
        <v>1</v>
      </c>
      <c r="N51" s="22">
        <f>LOOKUP($B51,CPI!$A:$A,CPI!$B:$B)</f>
        <v>29.9</v>
      </c>
      <c r="O51" s="22">
        <f>LOOKUP(2012,CPI!$A:$A,CPI!$B:$B)</f>
        <v>229.59399999999999</v>
      </c>
      <c r="P51" s="24">
        <f t="shared" si="2"/>
        <v>1781</v>
      </c>
      <c r="Q51" s="24">
        <f t="shared" si="0"/>
        <v>359169.49737752508</v>
      </c>
      <c r="R51" s="24">
        <f t="shared" si="1"/>
        <v>0</v>
      </c>
    </row>
    <row r="52" spans="1:18">
      <c r="A52" s="21">
        <f>LOOKUP(G52,PosttaxMinimumWage!A:A,PosttaxMinimumWage!D:D)</f>
        <v>1781</v>
      </c>
      <c r="B52" s="15">
        <v>1962</v>
      </c>
      <c r="C52">
        <v>1</v>
      </c>
      <c r="D52" s="22">
        <f>LOOKUP(B52,CPI!$A:$A,CPI!$B:$B)</f>
        <v>30.2</v>
      </c>
      <c r="E52" s="22">
        <f>LOOKUP(B52,CPI!$A:$A,CPI!$B:$B)</f>
        <v>30.2</v>
      </c>
      <c r="F52">
        <f>LOOKUP(G52,PosttaxMeanWage!A:A,PosttaxMeanWage!B:B)</f>
        <v>48693.898000000001</v>
      </c>
      <c r="G52" s="15">
        <v>1962</v>
      </c>
      <c r="H52" s="11">
        <v>1</v>
      </c>
      <c r="I52" s="22">
        <f>LOOKUP($B52,CPI!$A:$A,CPI!$B:$B)</f>
        <v>30.2</v>
      </c>
      <c r="J52" s="22">
        <f>LOOKUP(2012,CPI!$A:$A,CPI!$B:$B)</f>
        <v>229.59399999999999</v>
      </c>
      <c r="K52">
        <f>LOOKUP(L52,PosttaxMaxWage!A:A,PosttaxMaxWage!B:B)</f>
        <v>469181.59</v>
      </c>
      <c r="L52" s="15">
        <v>1962</v>
      </c>
      <c r="M52" s="11">
        <v>1</v>
      </c>
      <c r="N52" s="22">
        <f>LOOKUP($B52,CPI!$A:$A,CPI!$B:$B)</f>
        <v>30.2</v>
      </c>
      <c r="O52" s="22">
        <f>LOOKUP(2012,CPI!$A:$A,CPI!$B:$B)</f>
        <v>229.59399999999999</v>
      </c>
      <c r="P52" s="24">
        <f t="shared" si="2"/>
        <v>1781</v>
      </c>
      <c r="Q52" s="24">
        <f t="shared" si="0"/>
        <v>370192.9409739073</v>
      </c>
      <c r="R52" s="24">
        <f t="shared" si="1"/>
        <v>3566929.7342536426</v>
      </c>
    </row>
    <row r="53" spans="1:18">
      <c r="A53" s="21">
        <f>LOOKUP(G53,PosttaxMinimumWage!A:A,PosttaxMinimumWage!D:D)</f>
        <v>2226.25</v>
      </c>
      <c r="B53" s="15">
        <v>1963</v>
      </c>
      <c r="C53">
        <v>1</v>
      </c>
      <c r="D53" s="22">
        <f>LOOKUP(B53,CPI!$A:$A,CPI!$B:$B)</f>
        <v>30.6</v>
      </c>
      <c r="E53" s="22">
        <f>LOOKUP(B53,CPI!$A:$A,CPI!$B:$B)</f>
        <v>30.6</v>
      </c>
      <c r="F53">
        <f>LOOKUP(G53,PosttaxMeanWage!A:A,PosttaxMeanWage!B:B)</f>
        <v>50226.898000000001</v>
      </c>
      <c r="G53" s="15">
        <v>1963</v>
      </c>
      <c r="H53" s="11">
        <v>1</v>
      </c>
      <c r="I53" s="22">
        <f>LOOKUP($B53,CPI!$A:$A,CPI!$B:$B)</f>
        <v>30.6</v>
      </c>
      <c r="J53" s="22">
        <f>LOOKUP(2012,CPI!$A:$A,CPI!$B:$B)</f>
        <v>229.59399999999999</v>
      </c>
      <c r="K53">
        <f>LOOKUP(L53,PosttaxMaxWage!A:A,PosttaxMaxWage!B:B)</f>
        <v>0</v>
      </c>
      <c r="L53" s="15">
        <v>1963</v>
      </c>
      <c r="M53" s="11">
        <v>1</v>
      </c>
      <c r="N53" s="22">
        <f>LOOKUP($B53,CPI!$A:$A,CPI!$B:$B)</f>
        <v>30.6</v>
      </c>
      <c r="O53" s="22">
        <f>LOOKUP(2012,CPI!$A:$A,CPI!$B:$B)</f>
        <v>229.59399999999999</v>
      </c>
      <c r="P53" s="24">
        <f t="shared" si="2"/>
        <v>2226.25</v>
      </c>
      <c r="Q53" s="24">
        <f t="shared" si="0"/>
        <v>376856.02677816991</v>
      </c>
      <c r="R53" s="24">
        <f t="shared" si="1"/>
        <v>0</v>
      </c>
    </row>
    <row r="54" spans="1:18">
      <c r="A54" s="21">
        <f>LOOKUP(G54,PosttaxMinimumWage!A:A,PosttaxMinimumWage!D:D)</f>
        <v>2048.1499999999996</v>
      </c>
      <c r="B54" s="15">
        <v>1964</v>
      </c>
      <c r="C54">
        <v>1</v>
      </c>
      <c r="D54" s="22">
        <f>LOOKUP(B54,CPI!$A:$A,CPI!$B:$B)</f>
        <v>31</v>
      </c>
      <c r="E54" s="22">
        <f>LOOKUP(B54,CPI!$A:$A,CPI!$B:$B)</f>
        <v>31</v>
      </c>
      <c r="F54">
        <f>LOOKUP(G54,PosttaxMeanWage!A:A,PosttaxMeanWage!B:B)</f>
        <v>52105.5</v>
      </c>
      <c r="G54" s="15">
        <v>1964</v>
      </c>
      <c r="H54" s="11">
        <v>1</v>
      </c>
      <c r="I54" s="22">
        <f>LOOKUP($B54,CPI!$A:$A,CPI!$B:$B)</f>
        <v>31</v>
      </c>
      <c r="J54" s="22">
        <f>LOOKUP(2012,CPI!$A:$A,CPI!$B:$B)</f>
        <v>229.59399999999999</v>
      </c>
      <c r="K54">
        <f>LOOKUP(L54,PosttaxMaxWage!A:A,PosttaxMaxWage!B:B)</f>
        <v>523794.41</v>
      </c>
      <c r="L54" s="15">
        <v>1964</v>
      </c>
      <c r="M54" s="11">
        <v>1</v>
      </c>
      <c r="N54" s="22">
        <f>LOOKUP($B54,CPI!$A:$A,CPI!$B:$B)</f>
        <v>31</v>
      </c>
      <c r="O54" s="22">
        <f>LOOKUP(2012,CPI!$A:$A,CPI!$B:$B)</f>
        <v>229.59399999999999</v>
      </c>
      <c r="P54" s="24">
        <f t="shared" si="2"/>
        <v>2048.1499999999996</v>
      </c>
      <c r="Q54" s="24">
        <f t="shared" si="0"/>
        <v>385906.77958064515</v>
      </c>
      <c r="R54" s="24">
        <f t="shared" si="1"/>
        <v>3879356.5732109672</v>
      </c>
    </row>
    <row r="55" spans="1:18">
      <c r="A55" s="21">
        <f>LOOKUP(G55,PosttaxMinimumWage!A:A,PosttaxMinimumWage!D:D)</f>
        <v>2226.25</v>
      </c>
      <c r="B55" s="15">
        <v>1965</v>
      </c>
      <c r="C55">
        <v>1</v>
      </c>
      <c r="D55" s="22">
        <f>LOOKUP(B55,CPI!$A:$A,CPI!$B:$B)</f>
        <v>31.5</v>
      </c>
      <c r="E55" s="22">
        <f>LOOKUP(B55,CPI!$A:$A,CPI!$B:$B)</f>
        <v>31.5</v>
      </c>
      <c r="F55">
        <f>LOOKUP(G55,PosttaxMeanWage!A:A,PosttaxMeanWage!B:B)</f>
        <v>54760.199000000001</v>
      </c>
      <c r="G55" s="15">
        <v>1965</v>
      </c>
      <c r="H55" s="11">
        <v>1</v>
      </c>
      <c r="I55" s="22">
        <f>LOOKUP($B55,CPI!$A:$A,CPI!$B:$B)</f>
        <v>31.5</v>
      </c>
      <c r="J55" s="22">
        <f>LOOKUP(2012,CPI!$A:$A,CPI!$B:$B)</f>
        <v>229.59399999999999</v>
      </c>
      <c r="K55">
        <f>LOOKUP(L55,PosttaxMaxWage!A:A,PosttaxMaxWage!B:B)</f>
        <v>0</v>
      </c>
      <c r="L55" s="15">
        <v>1965</v>
      </c>
      <c r="M55" s="11">
        <v>1</v>
      </c>
      <c r="N55" s="22">
        <f>LOOKUP($B55,CPI!$A:$A,CPI!$B:$B)</f>
        <v>31.5</v>
      </c>
      <c r="O55" s="22">
        <f>LOOKUP(2012,CPI!$A:$A,CPI!$B:$B)</f>
        <v>229.59399999999999</v>
      </c>
      <c r="P55" s="24">
        <f t="shared" si="2"/>
        <v>2226.25</v>
      </c>
      <c r="Q55" s="24">
        <f t="shared" si="0"/>
        <v>399130.57553034922</v>
      </c>
      <c r="R55" s="24">
        <f t="shared" si="1"/>
        <v>0</v>
      </c>
    </row>
    <row r="56" spans="1:18">
      <c r="A56" s="21">
        <f>LOOKUP(G56,PosttaxMinimumWage!A:A,PosttaxMinimumWage!D:D)</f>
        <v>2226.25</v>
      </c>
      <c r="B56" s="15">
        <v>1966</v>
      </c>
      <c r="C56">
        <v>1</v>
      </c>
      <c r="D56" s="22">
        <f>LOOKUP(B56,CPI!$A:$A,CPI!$B:$B)</f>
        <v>32.4</v>
      </c>
      <c r="E56" s="22">
        <f>LOOKUP(B56,CPI!$A:$A,CPI!$B:$B)</f>
        <v>32.4</v>
      </c>
      <c r="F56">
        <f>LOOKUP(G56,PosttaxMeanWage!A:A,PosttaxMeanWage!B:B)</f>
        <v>57064.199000000001</v>
      </c>
      <c r="G56" s="15">
        <v>1966</v>
      </c>
      <c r="H56" s="11">
        <v>1</v>
      </c>
      <c r="I56" s="22">
        <f>LOOKUP($B56,CPI!$A:$A,CPI!$B:$B)</f>
        <v>32.4</v>
      </c>
      <c r="J56" s="22">
        <f>LOOKUP(2012,CPI!$A:$A,CPI!$B:$B)</f>
        <v>229.59399999999999</v>
      </c>
      <c r="K56">
        <f>LOOKUP(L56,PosttaxMaxWage!A:A,PosttaxMaxWage!B:B)</f>
        <v>557879.88</v>
      </c>
      <c r="L56" s="15">
        <v>1966</v>
      </c>
      <c r="M56" s="11">
        <v>1</v>
      </c>
      <c r="N56" s="22">
        <f>LOOKUP($B56,CPI!$A:$A,CPI!$B:$B)</f>
        <v>32.4</v>
      </c>
      <c r="O56" s="22">
        <f>LOOKUP(2012,CPI!$A:$A,CPI!$B:$B)</f>
        <v>229.59399999999999</v>
      </c>
      <c r="P56" s="24">
        <f t="shared" si="2"/>
        <v>2226.25</v>
      </c>
      <c r="Q56" s="24">
        <f t="shared" si="0"/>
        <v>404370.29954339511</v>
      </c>
      <c r="R56" s="24">
        <f t="shared" si="1"/>
        <v>3953267.6903925925</v>
      </c>
    </row>
    <row r="57" spans="1:18">
      <c r="A57" s="21">
        <f>LOOKUP(G57,PosttaxMinimumWage!A:A,PosttaxMinimumWage!D:D)</f>
        <v>1781</v>
      </c>
      <c r="B57" s="15">
        <v>1967</v>
      </c>
      <c r="C57">
        <v>1</v>
      </c>
      <c r="D57" s="22">
        <f>LOOKUP(B57,CPI!$A:$A,CPI!$B:$B)</f>
        <v>33.4</v>
      </c>
      <c r="E57" s="22">
        <f>LOOKUP(B57,CPI!$A:$A,CPI!$B:$B)</f>
        <v>33.4</v>
      </c>
      <c r="F57">
        <f>LOOKUP(G57,PosttaxMeanWage!A:A,PosttaxMeanWage!B:B)</f>
        <v>57862.199000000001</v>
      </c>
      <c r="G57" s="15">
        <v>1967</v>
      </c>
      <c r="H57" s="11">
        <v>1</v>
      </c>
      <c r="I57" s="22">
        <f>LOOKUP($B57,CPI!$A:$A,CPI!$B:$B)</f>
        <v>33.4</v>
      </c>
      <c r="J57" s="22">
        <f>LOOKUP(2012,CPI!$A:$A,CPI!$B:$B)</f>
        <v>229.59399999999999</v>
      </c>
      <c r="K57">
        <f>LOOKUP(L57,PosttaxMaxWage!A:A,PosttaxMaxWage!B:B)</f>
        <v>517526.81</v>
      </c>
      <c r="L57" s="15">
        <v>1967</v>
      </c>
      <c r="M57" s="11">
        <v>1</v>
      </c>
      <c r="N57" s="22">
        <f>LOOKUP($B57,CPI!$A:$A,CPI!$B:$B)</f>
        <v>33.4</v>
      </c>
      <c r="O57" s="22">
        <f>LOOKUP(2012,CPI!$A:$A,CPI!$B:$B)</f>
        <v>229.59399999999999</v>
      </c>
      <c r="P57" s="24">
        <f t="shared" si="2"/>
        <v>1781</v>
      </c>
      <c r="Q57" s="24">
        <f t="shared" si="0"/>
        <v>397748.91368880239</v>
      </c>
      <c r="R57" s="24">
        <f t="shared" si="1"/>
        <v>3557516.4794952096</v>
      </c>
    </row>
    <row r="58" spans="1:18">
      <c r="A58" s="21">
        <f>LOOKUP(G58,PosttaxMinimumWage!A:A,PosttaxMinimumWage!D:D)</f>
        <v>2048.1499999999996</v>
      </c>
      <c r="B58" s="15">
        <v>1968</v>
      </c>
      <c r="C58">
        <v>1</v>
      </c>
      <c r="D58" s="22">
        <f>LOOKUP(B58,CPI!$A:$A,CPI!$B:$B)</f>
        <v>34.799999999999997</v>
      </c>
      <c r="E58" s="22">
        <f>LOOKUP(B58,CPI!$A:$A,CPI!$B:$B)</f>
        <v>34.799999999999997</v>
      </c>
      <c r="F58">
        <f>LOOKUP(G58,PosttaxMeanWage!A:A,PosttaxMeanWage!B:B)</f>
        <v>59829.898000000001</v>
      </c>
      <c r="G58" s="15">
        <v>1968</v>
      </c>
      <c r="H58" s="11">
        <v>1</v>
      </c>
      <c r="I58" s="22">
        <f>LOOKUP($B58,CPI!$A:$A,CPI!$B:$B)</f>
        <v>34.799999999999997</v>
      </c>
      <c r="J58" s="22">
        <f>LOOKUP(2012,CPI!$A:$A,CPI!$B:$B)</f>
        <v>229.59399999999999</v>
      </c>
      <c r="K58">
        <f>LOOKUP(L58,PosttaxMaxWage!A:A,PosttaxMaxWage!B:B)</f>
        <v>528386.31000000006</v>
      </c>
      <c r="L58" s="15">
        <v>1968</v>
      </c>
      <c r="M58" s="11">
        <v>1</v>
      </c>
      <c r="N58" s="22">
        <f>LOOKUP($B58,CPI!$A:$A,CPI!$B:$B)</f>
        <v>34.799999999999997</v>
      </c>
      <c r="O58" s="22">
        <f>LOOKUP(2012,CPI!$A:$A,CPI!$B:$B)</f>
        <v>229.59399999999999</v>
      </c>
      <c r="P58" s="24">
        <f t="shared" si="2"/>
        <v>2048.1499999999996</v>
      </c>
      <c r="Q58" s="24">
        <f t="shared" si="0"/>
        <v>394729.47130494256</v>
      </c>
      <c r="R58" s="24">
        <f t="shared" si="1"/>
        <v>3486043.8637396558</v>
      </c>
    </row>
    <row r="59" spans="1:18">
      <c r="A59" s="21">
        <f>LOOKUP(G59,PosttaxMinimumWage!A:A,PosttaxMinimumWage!D:D)</f>
        <v>2315.3000000000002</v>
      </c>
      <c r="B59" s="15">
        <v>1969</v>
      </c>
      <c r="C59">
        <v>1</v>
      </c>
      <c r="D59" s="22">
        <f>LOOKUP(B59,CPI!$A:$A,CPI!$B:$B)</f>
        <v>36.700000000000003</v>
      </c>
      <c r="E59" s="22">
        <f>LOOKUP(B59,CPI!$A:$A,CPI!$B:$B)</f>
        <v>36.700000000000003</v>
      </c>
      <c r="F59">
        <f>LOOKUP(G59,PosttaxMeanWage!A:A,PosttaxMeanWage!B:B)</f>
        <v>60854</v>
      </c>
      <c r="G59" s="15">
        <v>1969</v>
      </c>
      <c r="H59" s="11">
        <v>1</v>
      </c>
      <c r="I59" s="22">
        <f>LOOKUP($B59,CPI!$A:$A,CPI!$B:$B)</f>
        <v>36.700000000000003</v>
      </c>
      <c r="J59" s="22">
        <f>LOOKUP(2012,CPI!$A:$A,CPI!$B:$B)</f>
        <v>229.59399999999999</v>
      </c>
      <c r="K59">
        <f>LOOKUP(L59,PosttaxMaxWage!A:A,PosttaxMaxWage!B:B)</f>
        <v>488361.81</v>
      </c>
      <c r="L59" s="15">
        <v>1969</v>
      </c>
      <c r="M59" s="11">
        <v>1</v>
      </c>
      <c r="N59" s="22">
        <f>LOOKUP($B59,CPI!$A:$A,CPI!$B:$B)</f>
        <v>36.700000000000003</v>
      </c>
      <c r="O59" s="22">
        <f>LOOKUP(2012,CPI!$A:$A,CPI!$B:$B)</f>
        <v>229.59399999999999</v>
      </c>
      <c r="P59" s="24">
        <f t="shared" si="2"/>
        <v>2315.3000000000002</v>
      </c>
      <c r="Q59" s="24">
        <f t="shared" si="0"/>
        <v>380700.63422343321</v>
      </c>
      <c r="R59" s="24">
        <f t="shared" si="1"/>
        <v>3055175.5151264304</v>
      </c>
    </row>
    <row r="60" spans="1:18">
      <c r="A60" s="21">
        <f>LOOKUP(G60,PosttaxMinimumWage!A:A,PosttaxMinimumWage!D:D)</f>
        <v>2582.4499999999998</v>
      </c>
      <c r="B60" s="15">
        <v>1970</v>
      </c>
      <c r="C60">
        <v>1</v>
      </c>
      <c r="D60" s="22">
        <f>LOOKUP(B60,CPI!$A:$A,CPI!$B:$B)</f>
        <v>38.799999999999997</v>
      </c>
      <c r="E60" s="22">
        <f>LOOKUP(B60,CPI!$A:$A,CPI!$B:$B)</f>
        <v>38.799999999999997</v>
      </c>
      <c r="F60">
        <f>LOOKUP(G60,PosttaxMeanWage!A:A,PosttaxMeanWage!B:B)</f>
        <v>59457.699000000001</v>
      </c>
      <c r="G60" s="15">
        <v>1970</v>
      </c>
      <c r="H60" s="11">
        <v>1</v>
      </c>
      <c r="I60" s="22">
        <f>LOOKUP($B60,CPI!$A:$A,CPI!$B:$B)</f>
        <v>38.799999999999997</v>
      </c>
      <c r="J60" s="22">
        <f>LOOKUP(2012,CPI!$A:$A,CPI!$B:$B)</f>
        <v>229.59399999999999</v>
      </c>
      <c r="K60">
        <f>LOOKUP(L60,PosttaxMaxWage!A:A,PosttaxMaxWage!B:B)</f>
        <v>462607.81</v>
      </c>
      <c r="L60" s="15">
        <v>1970</v>
      </c>
      <c r="M60" s="11">
        <v>1</v>
      </c>
      <c r="N60" s="22">
        <f>LOOKUP($B60,CPI!$A:$A,CPI!$B:$B)</f>
        <v>38.799999999999997</v>
      </c>
      <c r="O60" s="22">
        <f>LOOKUP(2012,CPI!$A:$A,CPI!$B:$B)</f>
        <v>229.59399999999999</v>
      </c>
      <c r="P60" s="24">
        <f t="shared" si="2"/>
        <v>2582.4499999999998</v>
      </c>
      <c r="Q60" s="24">
        <f t="shared" si="0"/>
        <v>351833.27175788663</v>
      </c>
      <c r="R60" s="24">
        <f t="shared" si="1"/>
        <v>2737422.101266495</v>
      </c>
    </row>
    <row r="61" spans="1:18">
      <c r="A61" s="21">
        <f>LOOKUP(G61,PosttaxMinimumWage!A:A,PosttaxMinimumWage!D:D)</f>
        <v>2849.6000000000004</v>
      </c>
      <c r="B61" s="15">
        <v>1971</v>
      </c>
      <c r="C61">
        <v>1</v>
      </c>
      <c r="D61" s="22">
        <f>LOOKUP(B61,CPI!$A:$A,CPI!$B:$B)</f>
        <v>40.5</v>
      </c>
      <c r="E61" s="22">
        <f>LOOKUP(B61,CPI!$A:$A,CPI!$B:$B)</f>
        <v>40.5</v>
      </c>
      <c r="F61">
        <f>LOOKUP(G61,PosttaxMeanWage!A:A,PosttaxMeanWage!B:B)</f>
        <v>59745.898000000001</v>
      </c>
      <c r="G61" s="15">
        <v>1971</v>
      </c>
      <c r="H61" s="11">
        <v>1</v>
      </c>
      <c r="I61" s="22">
        <f>LOOKUP($B61,CPI!$A:$A,CPI!$B:$B)</f>
        <v>40.5</v>
      </c>
      <c r="J61" s="22">
        <f>LOOKUP(2012,CPI!$A:$A,CPI!$B:$B)</f>
        <v>229.59399999999999</v>
      </c>
      <c r="K61">
        <f>LOOKUP(L61,PosttaxMaxWage!A:A,PosttaxMaxWage!B:B)</f>
        <v>476473.31</v>
      </c>
      <c r="L61" s="15">
        <v>1971</v>
      </c>
      <c r="M61" s="11">
        <v>1</v>
      </c>
      <c r="N61" s="22">
        <f>LOOKUP($B61,CPI!$A:$A,CPI!$B:$B)</f>
        <v>40.5</v>
      </c>
      <c r="O61" s="22">
        <f>LOOKUP(2012,CPI!$A:$A,CPI!$B:$B)</f>
        <v>229.59399999999999</v>
      </c>
      <c r="P61" s="24">
        <f t="shared" si="2"/>
        <v>2849.6</v>
      </c>
      <c r="Q61" s="24">
        <f t="shared" si="0"/>
        <v>338698.75815832097</v>
      </c>
      <c r="R61" s="24">
        <f t="shared" si="1"/>
        <v>2701121.3120034565</v>
      </c>
    </row>
    <row r="62" spans="1:18">
      <c r="A62" s="21">
        <f>LOOKUP(G62,PosttaxMinimumWage!A:A,PosttaxMinimumWage!D:D)</f>
        <v>2849.6000000000004</v>
      </c>
      <c r="B62" s="15">
        <v>1972</v>
      </c>
      <c r="C62">
        <v>1</v>
      </c>
      <c r="D62" s="22">
        <f>LOOKUP(B62,CPI!$A:$A,CPI!$B:$B)</f>
        <v>41.8</v>
      </c>
      <c r="E62" s="22">
        <f>LOOKUP(B62,CPI!$A:$A,CPI!$B:$B)</f>
        <v>41.8</v>
      </c>
      <c r="F62">
        <f>LOOKUP(G62,PosttaxMeanWage!A:A,PosttaxMeanWage!B:B)</f>
        <v>61720.101999999999</v>
      </c>
      <c r="G62" s="15">
        <v>1972</v>
      </c>
      <c r="H62" s="11">
        <v>1</v>
      </c>
      <c r="I62" s="22">
        <f>LOOKUP($B62,CPI!$A:$A,CPI!$B:$B)</f>
        <v>41.8</v>
      </c>
      <c r="J62" s="22">
        <f>LOOKUP(2012,CPI!$A:$A,CPI!$B:$B)</f>
        <v>229.59399999999999</v>
      </c>
      <c r="K62">
        <f>LOOKUP(L62,PosttaxMaxWage!A:A,PosttaxMaxWage!B:B)</f>
        <v>510544.19</v>
      </c>
      <c r="L62" s="15">
        <v>1972</v>
      </c>
      <c r="M62" s="11">
        <v>1</v>
      </c>
      <c r="N62" s="22">
        <f>LOOKUP($B62,CPI!$A:$A,CPI!$B:$B)</f>
        <v>41.8</v>
      </c>
      <c r="O62" s="22">
        <f>LOOKUP(2012,CPI!$A:$A,CPI!$B:$B)</f>
        <v>229.59399999999999</v>
      </c>
      <c r="P62" s="24">
        <f t="shared" si="2"/>
        <v>2849.6000000000008</v>
      </c>
      <c r="Q62" s="24">
        <f t="shared" si="0"/>
        <v>339008.73441598087</v>
      </c>
      <c r="R62" s="24">
        <f t="shared" si="1"/>
        <v>2804255.5683937799</v>
      </c>
    </row>
    <row r="63" spans="1:18">
      <c r="A63" s="21">
        <f>LOOKUP(G63,PosttaxMinimumWage!A:A,PosttaxMinimumWage!D:D)</f>
        <v>2849.6000000000004</v>
      </c>
      <c r="B63" s="15">
        <v>1973</v>
      </c>
      <c r="C63">
        <v>1</v>
      </c>
      <c r="D63" s="22">
        <f>LOOKUP(B63,CPI!$A:$A,CPI!$B:$B)</f>
        <v>44.4</v>
      </c>
      <c r="E63" s="22">
        <f>LOOKUP(B63,CPI!$A:$A,CPI!$B:$B)</f>
        <v>44.4</v>
      </c>
      <c r="F63">
        <f>LOOKUP(G63,PosttaxMeanWage!A:A,PosttaxMeanWage!B:B)</f>
        <v>64161.601999999999</v>
      </c>
      <c r="G63" s="15">
        <v>1973</v>
      </c>
      <c r="H63" s="11">
        <v>1</v>
      </c>
      <c r="I63" s="22">
        <f>LOOKUP($B63,CPI!$A:$A,CPI!$B:$B)</f>
        <v>44.4</v>
      </c>
      <c r="J63" s="22">
        <f>LOOKUP(2012,CPI!$A:$A,CPI!$B:$B)</f>
        <v>229.59399999999999</v>
      </c>
      <c r="K63">
        <f>LOOKUP(L63,PosttaxMaxWage!A:A,PosttaxMaxWage!B:B)</f>
        <v>552491.88</v>
      </c>
      <c r="L63" s="15">
        <v>1973</v>
      </c>
      <c r="M63" s="11">
        <v>1</v>
      </c>
      <c r="N63" s="22">
        <f>LOOKUP($B63,CPI!$A:$A,CPI!$B:$B)</f>
        <v>44.4</v>
      </c>
      <c r="O63" s="22">
        <f>LOOKUP(2012,CPI!$A:$A,CPI!$B:$B)</f>
        <v>229.59399999999999</v>
      </c>
      <c r="P63" s="24">
        <f t="shared" si="2"/>
        <v>2849.6000000000004</v>
      </c>
      <c r="Q63" s="24">
        <f t="shared" si="0"/>
        <v>331781.95607180177</v>
      </c>
      <c r="R63" s="24">
        <f t="shared" si="1"/>
        <v>2856955.4210972972</v>
      </c>
    </row>
    <row r="64" spans="1:18">
      <c r="A64" s="21">
        <f>LOOKUP(G64,PosttaxMinimumWage!A:A,PosttaxMinimumWage!D:D)</f>
        <v>2849.6000000000004</v>
      </c>
      <c r="B64" s="15">
        <v>1974</v>
      </c>
      <c r="C64">
        <v>1</v>
      </c>
      <c r="D64" s="22">
        <f>LOOKUP(B64,CPI!$A:$A,CPI!$B:$B)</f>
        <v>49.3</v>
      </c>
      <c r="E64" s="22">
        <f>LOOKUP(B64,CPI!$A:$A,CPI!$B:$B)</f>
        <v>49.3</v>
      </c>
      <c r="F64">
        <f>LOOKUP(G64,PosttaxMeanWage!A:A,PosttaxMeanWage!B:B)</f>
        <v>62095</v>
      </c>
      <c r="G64" s="15">
        <v>1974</v>
      </c>
      <c r="H64" s="11">
        <v>1</v>
      </c>
      <c r="I64" s="22">
        <f>LOOKUP($B64,CPI!$A:$A,CPI!$B:$B)</f>
        <v>49.3</v>
      </c>
      <c r="J64" s="22">
        <f>LOOKUP(2012,CPI!$A:$A,CPI!$B:$B)</f>
        <v>229.59399999999999</v>
      </c>
      <c r="K64">
        <f>LOOKUP(L64,PosttaxMaxWage!A:A,PosttaxMaxWage!B:B)</f>
        <v>504285.59</v>
      </c>
      <c r="L64" s="15">
        <v>1974</v>
      </c>
      <c r="M64" s="11">
        <v>1</v>
      </c>
      <c r="N64" s="22">
        <f>LOOKUP($B64,CPI!$A:$A,CPI!$B:$B)</f>
        <v>49.3</v>
      </c>
      <c r="O64" s="22">
        <f>LOOKUP(2012,CPI!$A:$A,CPI!$B:$B)</f>
        <v>229.59399999999999</v>
      </c>
      <c r="P64" s="24">
        <f t="shared" si="2"/>
        <v>2849.6000000000004</v>
      </c>
      <c r="Q64" s="24">
        <f t="shared" si="0"/>
        <v>289181.32718052738</v>
      </c>
      <c r="R64" s="24">
        <f t="shared" si="1"/>
        <v>2348497.8854048685</v>
      </c>
    </row>
    <row r="65" spans="1:18">
      <c r="A65" s="21">
        <f>LOOKUP(G65,PosttaxMinimumWage!A:A,PosttaxMinimumWage!D:D)</f>
        <v>3205.8</v>
      </c>
      <c r="B65" s="15">
        <v>1975</v>
      </c>
      <c r="C65">
        <v>1</v>
      </c>
      <c r="D65" s="22">
        <f>LOOKUP(B65,CPI!$A:$A,CPI!$B:$B)</f>
        <v>53.8</v>
      </c>
      <c r="E65" s="22">
        <f>LOOKUP(B65,CPI!$A:$A,CPI!$B:$B)</f>
        <v>53.8</v>
      </c>
      <c r="F65">
        <f>LOOKUP(G65,PosttaxMeanWage!A:A,PosttaxMeanWage!B:B)</f>
        <v>59819.199000000001</v>
      </c>
      <c r="G65" s="15">
        <v>1975</v>
      </c>
      <c r="H65" s="11">
        <v>1</v>
      </c>
      <c r="I65" s="22">
        <f>LOOKUP($B65,CPI!$A:$A,CPI!$B:$B)</f>
        <v>53.8</v>
      </c>
      <c r="J65" s="22">
        <f>LOOKUP(2012,CPI!$A:$A,CPI!$B:$B)</f>
        <v>229.59399999999999</v>
      </c>
      <c r="K65">
        <f>LOOKUP(L65,PosttaxMaxWage!A:A,PosttaxMaxWage!B:B)</f>
        <v>489867.81</v>
      </c>
      <c r="L65" s="15">
        <v>1975</v>
      </c>
      <c r="M65" s="11">
        <v>1</v>
      </c>
      <c r="N65" s="22">
        <f>LOOKUP($B65,CPI!$A:$A,CPI!$B:$B)</f>
        <v>53.8</v>
      </c>
      <c r="O65" s="22">
        <f>LOOKUP(2012,CPI!$A:$A,CPI!$B:$B)</f>
        <v>229.59399999999999</v>
      </c>
      <c r="P65" s="24">
        <f t="shared" si="2"/>
        <v>3205.8</v>
      </c>
      <c r="Q65" s="24">
        <f t="shared" si="0"/>
        <v>255281.2114350558</v>
      </c>
      <c r="R65" s="24">
        <f t="shared" si="1"/>
        <v>2090533.6425490708</v>
      </c>
    </row>
    <row r="66" spans="1:18">
      <c r="A66" s="21">
        <f>LOOKUP(G66,PosttaxMinimumWage!A:A,PosttaxMinimumWage!D:D)</f>
        <v>3562</v>
      </c>
      <c r="B66" s="15">
        <v>1976</v>
      </c>
      <c r="C66">
        <v>1</v>
      </c>
      <c r="D66" s="22">
        <f>LOOKUP(B66,CPI!$A:$A,CPI!$B:$B)</f>
        <v>56.9</v>
      </c>
      <c r="E66" s="22">
        <f>LOOKUP(B66,CPI!$A:$A,CPI!$B:$B)</f>
        <v>56.9</v>
      </c>
      <c r="F66">
        <f>LOOKUP(G66,PosttaxMeanWage!A:A,PosttaxMeanWage!B:B)</f>
        <v>61810.300999999999</v>
      </c>
      <c r="G66" s="15">
        <v>1976</v>
      </c>
      <c r="H66" s="11">
        <v>1</v>
      </c>
      <c r="I66" s="22">
        <f>LOOKUP($B66,CPI!$A:$A,CPI!$B:$B)</f>
        <v>56.9</v>
      </c>
      <c r="J66" s="22">
        <f>LOOKUP(2012,CPI!$A:$A,CPI!$B:$B)</f>
        <v>229.59399999999999</v>
      </c>
      <c r="K66">
        <f>LOOKUP(L66,PosttaxMaxWage!A:A,PosttaxMaxWage!B:B)</f>
        <v>501183.19</v>
      </c>
      <c r="L66" s="15">
        <v>1976</v>
      </c>
      <c r="M66" s="11">
        <v>1</v>
      </c>
      <c r="N66" s="22">
        <f>LOOKUP($B66,CPI!$A:$A,CPI!$B:$B)</f>
        <v>56.9</v>
      </c>
      <c r="O66" s="22">
        <f>LOOKUP(2012,CPI!$A:$A,CPI!$B:$B)</f>
        <v>229.59399999999999</v>
      </c>
      <c r="P66" s="24">
        <f t="shared" si="2"/>
        <v>3562</v>
      </c>
      <c r="Q66" s="24">
        <f t="shared" si="0"/>
        <v>249407.2802775747</v>
      </c>
      <c r="R66" s="24">
        <f t="shared" si="1"/>
        <v>2022296.1920010545</v>
      </c>
    </row>
    <row r="67" spans="1:18">
      <c r="A67" s="21">
        <f>LOOKUP(G67,PosttaxMinimumWage!A:A,PosttaxMinimumWage!D:D)</f>
        <v>3918.2000000000003</v>
      </c>
      <c r="B67" s="15">
        <v>1977</v>
      </c>
      <c r="C67">
        <v>1</v>
      </c>
      <c r="D67" s="22">
        <f>LOOKUP(B67,CPI!$A:$A,CPI!$B:$B)</f>
        <v>60.6</v>
      </c>
      <c r="E67" s="22">
        <f>LOOKUP(B67,CPI!$A:$A,CPI!$B:$B)</f>
        <v>60.6</v>
      </c>
      <c r="F67">
        <f>LOOKUP(G67,PosttaxMeanWage!A:A,PosttaxMeanWage!B:B)</f>
        <v>63425.898000000001</v>
      </c>
      <c r="G67" s="15">
        <v>1977</v>
      </c>
      <c r="H67" s="11">
        <v>1</v>
      </c>
      <c r="I67" s="22">
        <f>LOOKUP($B67,CPI!$A:$A,CPI!$B:$B)</f>
        <v>60.6</v>
      </c>
      <c r="J67" s="22">
        <f>LOOKUP(2012,CPI!$A:$A,CPI!$B:$B)</f>
        <v>229.59399999999999</v>
      </c>
      <c r="K67">
        <f>LOOKUP(L67,PosttaxMaxWage!A:A,PosttaxMaxWage!B:B)</f>
        <v>541565.38</v>
      </c>
      <c r="L67" s="15">
        <v>1977</v>
      </c>
      <c r="M67" s="11">
        <v>1</v>
      </c>
      <c r="N67" s="22">
        <f>LOOKUP($B67,CPI!$A:$A,CPI!$B:$B)</f>
        <v>60.6</v>
      </c>
      <c r="O67" s="22">
        <f>LOOKUP(2012,CPI!$A:$A,CPI!$B:$B)</f>
        <v>229.59399999999999</v>
      </c>
      <c r="P67" s="24">
        <f t="shared" si="2"/>
        <v>3918.2000000000003</v>
      </c>
      <c r="Q67" s="24">
        <f t="shared" ref="Q67:Q104" si="3">F67/H67/I67*J67</f>
        <v>240300.42286158417</v>
      </c>
      <c r="R67" s="24">
        <f t="shared" ref="R67:R104" si="4">K67/M67/N67*O67</f>
        <v>2051817.8524046205</v>
      </c>
    </row>
    <row r="68" spans="1:18">
      <c r="A68" s="21">
        <f>LOOKUP(G68,PosttaxMinimumWage!A:A,PosttaxMinimumWage!D:D)</f>
        <v>4719.6499999999996</v>
      </c>
      <c r="B68" s="15">
        <v>1978</v>
      </c>
      <c r="C68">
        <v>1</v>
      </c>
      <c r="D68" s="22">
        <f>LOOKUP(B68,CPI!$A:$A,CPI!$B:$B)</f>
        <v>65.2</v>
      </c>
      <c r="E68" s="22">
        <f>LOOKUP(B68,CPI!$A:$A,CPI!$B:$B)</f>
        <v>65.2</v>
      </c>
      <c r="F68">
        <f>LOOKUP(G68,PosttaxMeanWage!A:A,PosttaxMeanWage!B:B)</f>
        <v>65401.601999999999</v>
      </c>
      <c r="G68" s="15">
        <v>1978</v>
      </c>
      <c r="H68" s="11">
        <v>1</v>
      </c>
      <c r="I68" s="22">
        <f>LOOKUP($B68,CPI!$A:$A,CPI!$B:$B)</f>
        <v>65.2</v>
      </c>
      <c r="J68" s="22">
        <f>LOOKUP(2012,CPI!$A:$A,CPI!$B:$B)</f>
        <v>229.59399999999999</v>
      </c>
      <c r="K68">
        <f>LOOKUP(L68,PosttaxMaxWage!A:A,PosttaxMaxWage!B:B)</f>
        <v>568026.18999999994</v>
      </c>
      <c r="L68" s="15">
        <v>1978</v>
      </c>
      <c r="M68" s="11">
        <v>1</v>
      </c>
      <c r="N68" s="22">
        <f>LOOKUP($B68,CPI!$A:$A,CPI!$B:$B)</f>
        <v>65.2</v>
      </c>
      <c r="O68" s="22">
        <f>LOOKUP(2012,CPI!$A:$A,CPI!$B:$B)</f>
        <v>229.59399999999999</v>
      </c>
      <c r="P68" s="24">
        <f t="shared" ref="P68:P104" si="5">A68/C68/D68*E68</f>
        <v>4719.6499999999996</v>
      </c>
      <c r="Q68" s="24">
        <f t="shared" si="3"/>
        <v>230303.91732496928</v>
      </c>
      <c r="R68" s="24">
        <f t="shared" si="4"/>
        <v>2000236.2740315949</v>
      </c>
    </row>
    <row r="69" spans="1:18">
      <c r="A69" s="21">
        <f>LOOKUP(G69,PosttaxMinimumWage!A:A,PosttaxMinimumWage!D:D)</f>
        <v>5164.8999999999996</v>
      </c>
      <c r="B69" s="15">
        <v>1979</v>
      </c>
      <c r="C69">
        <v>1</v>
      </c>
      <c r="D69" s="22">
        <f>LOOKUP(B69,CPI!$A:$A,CPI!$B:$B)</f>
        <v>72.599999999999994</v>
      </c>
      <c r="E69" s="22">
        <f>LOOKUP(B69,CPI!$A:$A,CPI!$B:$B)</f>
        <v>72.599999999999994</v>
      </c>
      <c r="F69">
        <f>LOOKUP(G69,PosttaxMeanWage!A:A,PosttaxMeanWage!B:B)</f>
        <v>65360.699000000001</v>
      </c>
      <c r="G69" s="15">
        <v>1979</v>
      </c>
      <c r="H69" s="11">
        <v>1</v>
      </c>
      <c r="I69" s="22">
        <f>LOOKUP($B69,CPI!$A:$A,CPI!$B:$B)</f>
        <v>72.599999999999994</v>
      </c>
      <c r="J69" s="22">
        <f>LOOKUP(2012,CPI!$A:$A,CPI!$B:$B)</f>
        <v>229.59399999999999</v>
      </c>
      <c r="K69">
        <f>LOOKUP(L69,PosttaxMaxWage!A:A,PosttaxMaxWage!B:B)</f>
        <v>596884.88</v>
      </c>
      <c r="L69" s="15">
        <v>1979</v>
      </c>
      <c r="M69" s="11">
        <v>1</v>
      </c>
      <c r="N69" s="22">
        <f>LOOKUP($B69,CPI!$A:$A,CPI!$B:$B)</f>
        <v>72.599999999999994</v>
      </c>
      <c r="O69" s="22">
        <f>LOOKUP(2012,CPI!$A:$A,CPI!$B:$B)</f>
        <v>229.59399999999999</v>
      </c>
      <c r="P69" s="24">
        <f t="shared" si="5"/>
        <v>5164.8999999999996</v>
      </c>
      <c r="Q69" s="24">
        <f t="shared" si="3"/>
        <v>206700.05958961433</v>
      </c>
      <c r="R69" s="24">
        <f t="shared" si="4"/>
        <v>1887619.6575581271</v>
      </c>
    </row>
    <row r="70" spans="1:18">
      <c r="A70" s="21">
        <f>LOOKUP(G70,PosttaxMinimumWage!A:A,PosttaxMinimumWage!D:D)</f>
        <v>5521.1</v>
      </c>
      <c r="B70" s="15">
        <v>1980</v>
      </c>
      <c r="C70">
        <v>1</v>
      </c>
      <c r="D70" s="22">
        <f>LOOKUP(B70,CPI!$A:$A,CPI!$B:$B)</f>
        <v>82.4</v>
      </c>
      <c r="E70" s="22">
        <f>LOOKUP(B70,CPI!$A:$A,CPI!$B:$B)</f>
        <v>82.4</v>
      </c>
      <c r="F70">
        <f>LOOKUP(G70,PosttaxMeanWage!A:A,PosttaxMeanWage!B:B)</f>
        <v>63373.898000000001</v>
      </c>
      <c r="G70" s="15">
        <v>1980</v>
      </c>
      <c r="H70" s="11">
        <v>1</v>
      </c>
      <c r="I70" s="22">
        <f>LOOKUP($B70,CPI!$A:$A,CPI!$B:$B)</f>
        <v>82.4</v>
      </c>
      <c r="J70" s="22">
        <f>LOOKUP(2012,CPI!$A:$A,CPI!$B:$B)</f>
        <v>229.59399999999999</v>
      </c>
      <c r="K70">
        <f>LOOKUP(L70,PosttaxMaxWage!A:A,PosttaxMaxWage!B:B)</f>
        <v>550585.13</v>
      </c>
      <c r="L70" s="15">
        <v>1980</v>
      </c>
      <c r="M70" s="11">
        <v>1</v>
      </c>
      <c r="N70" s="22">
        <f>LOOKUP($B70,CPI!$A:$A,CPI!$B:$B)</f>
        <v>82.4</v>
      </c>
      <c r="O70" s="22">
        <f>LOOKUP(2012,CPI!$A:$A,CPI!$B:$B)</f>
        <v>229.59399999999999</v>
      </c>
      <c r="P70" s="24">
        <f t="shared" si="5"/>
        <v>5521.1</v>
      </c>
      <c r="Q70" s="24">
        <f t="shared" si="3"/>
        <v>176580.90700742719</v>
      </c>
      <c r="R70" s="24">
        <f t="shared" si="4"/>
        <v>1534114.5914711163</v>
      </c>
    </row>
    <row r="71" spans="1:18">
      <c r="A71" s="21">
        <f>LOOKUP(G71,PosttaxMinimumWage!A:A,PosttaxMinimumWage!D:D)</f>
        <v>5966.35</v>
      </c>
      <c r="B71" s="15">
        <v>1981</v>
      </c>
      <c r="C71">
        <v>1</v>
      </c>
      <c r="D71" s="22">
        <f>LOOKUP(B71,CPI!$A:$A,CPI!$B:$B)</f>
        <v>90.9</v>
      </c>
      <c r="E71" s="22">
        <f>LOOKUP(B71,CPI!$A:$A,CPI!$B:$B)</f>
        <v>90.9</v>
      </c>
      <c r="F71">
        <f>LOOKUP(G71,PosttaxMeanWage!A:A,PosttaxMeanWage!B:B)</f>
        <v>63788.699000000001</v>
      </c>
      <c r="G71" s="15">
        <v>1981</v>
      </c>
      <c r="H71" s="11">
        <v>1</v>
      </c>
      <c r="I71" s="22">
        <f>LOOKUP($B71,CPI!$A:$A,CPI!$B:$B)</f>
        <v>90.9</v>
      </c>
      <c r="J71" s="22">
        <f>LOOKUP(2012,CPI!$A:$A,CPI!$B:$B)</f>
        <v>229.59399999999999</v>
      </c>
      <c r="K71">
        <f>LOOKUP(L71,PosttaxMaxWage!A:A,PosttaxMaxWage!B:B)</f>
        <v>606115.81000000006</v>
      </c>
      <c r="L71" s="15">
        <v>1981</v>
      </c>
      <c r="M71" s="11">
        <v>1</v>
      </c>
      <c r="N71" s="22">
        <f>LOOKUP($B71,CPI!$A:$A,CPI!$B:$B)</f>
        <v>90.9</v>
      </c>
      <c r="O71" s="22">
        <f>LOOKUP(2012,CPI!$A:$A,CPI!$B:$B)</f>
        <v>229.59399999999999</v>
      </c>
      <c r="P71" s="24">
        <f t="shared" si="5"/>
        <v>5966.3500000000013</v>
      </c>
      <c r="Q71" s="24">
        <f t="shared" si="3"/>
        <v>161116.63980424643</v>
      </c>
      <c r="R71" s="24">
        <f t="shared" si="4"/>
        <v>1530919.178010341</v>
      </c>
    </row>
    <row r="72" spans="1:18">
      <c r="A72" s="21">
        <f>LOOKUP(G72,PosttaxMinimumWage!A:A,PosttaxMinimumWage!D:D)</f>
        <v>5966.35</v>
      </c>
      <c r="B72" s="15">
        <v>1982</v>
      </c>
      <c r="C72">
        <v>1</v>
      </c>
      <c r="D72" s="22">
        <f>LOOKUP(B72,CPI!$A:$A,CPI!$B:$B)</f>
        <v>96.5</v>
      </c>
      <c r="E72" s="22">
        <f>LOOKUP(B72,CPI!$A:$A,CPI!$B:$B)</f>
        <v>96.5</v>
      </c>
      <c r="F72">
        <f>LOOKUP(G72,PosttaxMeanWage!A:A,PosttaxMeanWage!B:B)</f>
        <v>61683.800999999999</v>
      </c>
      <c r="G72" s="15">
        <v>1982</v>
      </c>
      <c r="H72" s="11">
        <v>1</v>
      </c>
      <c r="I72" s="22">
        <f>LOOKUP($B72,CPI!$A:$A,CPI!$B:$B)</f>
        <v>96.5</v>
      </c>
      <c r="J72" s="22">
        <f>LOOKUP(2012,CPI!$A:$A,CPI!$B:$B)</f>
        <v>229.59399999999999</v>
      </c>
      <c r="K72">
        <f>LOOKUP(L72,PosttaxMaxWage!A:A,PosttaxMaxWage!B:B)</f>
        <v>590088.13</v>
      </c>
      <c r="L72" s="15">
        <v>1982</v>
      </c>
      <c r="M72" s="11">
        <v>1</v>
      </c>
      <c r="N72" s="22">
        <f>LOOKUP($B72,CPI!$A:$A,CPI!$B:$B)</f>
        <v>96.5</v>
      </c>
      <c r="O72" s="22">
        <f>LOOKUP(2012,CPI!$A:$A,CPI!$B:$B)</f>
        <v>229.59399999999999</v>
      </c>
      <c r="P72" s="24">
        <f t="shared" si="5"/>
        <v>5966.35</v>
      </c>
      <c r="Q72" s="24">
        <f t="shared" si="3"/>
        <v>146758.86639164767</v>
      </c>
      <c r="R72" s="24">
        <f t="shared" si="4"/>
        <v>1403945.0167794817</v>
      </c>
    </row>
    <row r="73" spans="1:18">
      <c r="A73" s="21">
        <f>LOOKUP(G73,PosttaxMinimumWage!A:A,PosttaxMinimumWage!D:D)</f>
        <v>5966.35</v>
      </c>
      <c r="B73" s="15">
        <v>1983</v>
      </c>
      <c r="C73">
        <v>1</v>
      </c>
      <c r="D73" s="22">
        <f>LOOKUP(B73,CPI!$A:$A,CPI!$B:$B)</f>
        <v>99.6</v>
      </c>
      <c r="E73" s="22">
        <f>LOOKUP(B73,CPI!$A:$A,CPI!$B:$B)</f>
        <v>99.6</v>
      </c>
      <c r="F73">
        <f>LOOKUP(G73,PosttaxMeanWage!A:A,PosttaxMeanWage!B:B)</f>
        <v>62577.300999999999</v>
      </c>
      <c r="G73" s="15">
        <v>1983</v>
      </c>
      <c r="H73" s="11">
        <v>1</v>
      </c>
      <c r="I73" s="22">
        <f>LOOKUP($B73,CPI!$A:$A,CPI!$B:$B)</f>
        <v>99.6</v>
      </c>
      <c r="J73" s="22">
        <f>LOOKUP(2012,CPI!$A:$A,CPI!$B:$B)</f>
        <v>229.59399999999999</v>
      </c>
      <c r="K73">
        <f>LOOKUP(L73,PosttaxMaxWage!A:A,PosttaxMaxWage!B:B)</f>
        <v>623877</v>
      </c>
      <c r="L73" s="15">
        <v>1983</v>
      </c>
      <c r="M73" s="11">
        <v>1</v>
      </c>
      <c r="N73" s="22">
        <f>LOOKUP($B73,CPI!$A:$A,CPI!$B:$B)</f>
        <v>99.6</v>
      </c>
      <c r="O73" s="22">
        <f>LOOKUP(2012,CPI!$A:$A,CPI!$B:$B)</f>
        <v>229.59399999999999</v>
      </c>
      <c r="P73" s="24">
        <f t="shared" si="5"/>
        <v>5966.35</v>
      </c>
      <c r="Q73" s="24">
        <f t="shared" si="3"/>
        <v>144250.7313834739</v>
      </c>
      <c r="R73" s="24">
        <f t="shared" si="4"/>
        <v>1438136.7062048195</v>
      </c>
    </row>
    <row r="74" spans="1:18">
      <c r="A74" s="21">
        <f>LOOKUP(G74,PosttaxMinimumWage!A:A,PosttaxMinimumWage!D:D)</f>
        <v>5966.35</v>
      </c>
      <c r="B74" s="15">
        <v>1984</v>
      </c>
      <c r="C74">
        <v>1</v>
      </c>
      <c r="D74" s="22">
        <f>LOOKUP(B74,CPI!$A:$A,CPI!$B:$B)</f>
        <v>103.9</v>
      </c>
      <c r="E74" s="22">
        <f>LOOKUP(B74,CPI!$A:$A,CPI!$B:$B)</f>
        <v>103.9</v>
      </c>
      <c r="F74">
        <f>LOOKUP(G74,PosttaxMeanWage!A:A,PosttaxMeanWage!B:B)</f>
        <v>66665.202999999994</v>
      </c>
      <c r="G74" s="15">
        <v>1984</v>
      </c>
      <c r="H74" s="11">
        <v>1</v>
      </c>
      <c r="I74" s="22">
        <f>LOOKUP($B74,CPI!$A:$A,CPI!$B:$B)</f>
        <v>103.9</v>
      </c>
      <c r="J74" s="22">
        <f>LOOKUP(2012,CPI!$A:$A,CPI!$B:$B)</f>
        <v>229.59399999999999</v>
      </c>
      <c r="K74">
        <f>LOOKUP(L74,PosttaxMaxWage!A:A,PosttaxMaxWage!B:B)</f>
        <v>770248.81</v>
      </c>
      <c r="L74" s="15">
        <v>1984</v>
      </c>
      <c r="M74" s="11">
        <v>1</v>
      </c>
      <c r="N74" s="22">
        <f>LOOKUP($B74,CPI!$A:$A,CPI!$B:$B)</f>
        <v>103.9</v>
      </c>
      <c r="O74" s="22">
        <f>LOOKUP(2012,CPI!$A:$A,CPI!$B:$B)</f>
        <v>229.59399999999999</v>
      </c>
      <c r="P74" s="24">
        <f t="shared" si="5"/>
        <v>5966.35</v>
      </c>
      <c r="Q74" s="24">
        <f t="shared" si="3"/>
        <v>147314.05791705483</v>
      </c>
      <c r="R74" s="24">
        <f t="shared" si="4"/>
        <v>1702064.535930125</v>
      </c>
    </row>
    <row r="75" spans="1:18">
      <c r="A75" s="21">
        <f>LOOKUP(G75,PosttaxMinimumWage!A:A,PosttaxMinimumWage!D:D)</f>
        <v>5966.35</v>
      </c>
      <c r="B75" s="15">
        <v>1985</v>
      </c>
      <c r="C75">
        <v>1</v>
      </c>
      <c r="D75" s="22">
        <f>LOOKUP(B75,CPI!$A:$A,CPI!$B:$B)</f>
        <v>107.6</v>
      </c>
      <c r="E75" s="22">
        <f>LOOKUP(B75,CPI!$A:$A,CPI!$B:$B)</f>
        <v>107.6</v>
      </c>
      <c r="F75">
        <f>LOOKUP(G75,PosttaxMeanWage!A:A,PosttaxMeanWage!B:B)</f>
        <v>67685.398000000001</v>
      </c>
      <c r="G75" s="15">
        <v>1985</v>
      </c>
      <c r="H75" s="11">
        <v>1</v>
      </c>
      <c r="I75" s="22">
        <f>LOOKUP($B75,CPI!$A:$A,CPI!$B:$B)</f>
        <v>107.6</v>
      </c>
      <c r="J75" s="22">
        <f>LOOKUP(2012,CPI!$A:$A,CPI!$B:$B)</f>
        <v>229.59399999999999</v>
      </c>
      <c r="K75">
        <f>LOOKUP(L75,PosttaxMaxWage!A:A,PosttaxMaxWage!B:B)</f>
        <v>769390.31</v>
      </c>
      <c r="L75" s="15">
        <v>1985</v>
      </c>
      <c r="M75" s="11">
        <v>1</v>
      </c>
      <c r="N75" s="22">
        <f>LOOKUP($B75,CPI!$A:$A,CPI!$B:$B)</f>
        <v>107.6</v>
      </c>
      <c r="O75" s="22">
        <f>LOOKUP(2012,CPI!$A:$A,CPI!$B:$B)</f>
        <v>229.59399999999999</v>
      </c>
      <c r="P75" s="24">
        <f t="shared" si="5"/>
        <v>5966.35</v>
      </c>
      <c r="Q75" s="24">
        <f t="shared" si="3"/>
        <v>144425.29059862453</v>
      </c>
      <c r="R75" s="24">
        <f t="shared" si="4"/>
        <v>1641704.4501314128</v>
      </c>
    </row>
    <row r="76" spans="1:18">
      <c r="A76" s="21">
        <f>LOOKUP(G76,PosttaxMinimumWage!A:A,PosttaxMinimumWage!D:D)</f>
        <v>5966.35</v>
      </c>
      <c r="B76" s="15">
        <v>1986</v>
      </c>
      <c r="C76">
        <v>1</v>
      </c>
      <c r="D76" s="22">
        <f>LOOKUP(B76,CPI!$A:$A,CPI!$B:$B)</f>
        <v>109.6</v>
      </c>
      <c r="E76" s="22">
        <f>LOOKUP(B76,CPI!$A:$A,CPI!$B:$B)</f>
        <v>109.6</v>
      </c>
      <c r="F76">
        <f>LOOKUP(G76,PosttaxMeanWage!A:A,PosttaxMeanWage!B:B)</f>
        <v>68025.5</v>
      </c>
      <c r="G76" s="15">
        <v>1986</v>
      </c>
      <c r="H76" s="11">
        <v>1</v>
      </c>
      <c r="I76" s="22">
        <f>LOOKUP($B76,CPI!$A:$A,CPI!$B:$B)</f>
        <v>109.6</v>
      </c>
      <c r="J76" s="22">
        <f>LOOKUP(2012,CPI!$A:$A,CPI!$B:$B)</f>
        <v>229.59399999999999</v>
      </c>
      <c r="K76">
        <f>LOOKUP(L76,PosttaxMaxWage!A:A,PosttaxMaxWage!B:B)</f>
        <v>725186.88</v>
      </c>
      <c r="L76" s="15">
        <v>1986</v>
      </c>
      <c r="M76" s="11">
        <v>1</v>
      </c>
      <c r="N76" s="22">
        <f>LOOKUP($B76,CPI!$A:$A,CPI!$B:$B)</f>
        <v>109.6</v>
      </c>
      <c r="O76" s="22">
        <f>LOOKUP(2012,CPI!$A:$A,CPI!$B:$B)</f>
        <v>229.59399999999999</v>
      </c>
      <c r="P76" s="24">
        <f t="shared" si="5"/>
        <v>5966.35</v>
      </c>
      <c r="Q76" s="24">
        <f t="shared" si="3"/>
        <v>142502.25042883214</v>
      </c>
      <c r="R76" s="24">
        <f t="shared" si="4"/>
        <v>1519147.4135649637</v>
      </c>
    </row>
    <row r="77" spans="1:18">
      <c r="A77" s="21">
        <f>LOOKUP(G77,PosttaxMinimumWage!A:A,PosttaxMinimumWage!D:D)</f>
        <v>5966.35</v>
      </c>
      <c r="B77" s="15">
        <v>1987</v>
      </c>
      <c r="C77">
        <v>1</v>
      </c>
      <c r="D77" s="22">
        <f>LOOKUP(B77,CPI!$A:$A,CPI!$B:$B)</f>
        <v>113.6</v>
      </c>
      <c r="E77" s="22">
        <f>LOOKUP(B77,CPI!$A:$A,CPI!$B:$B)</f>
        <v>113.6</v>
      </c>
      <c r="F77">
        <f>LOOKUP(G77,PosttaxMeanWage!A:A,PosttaxMeanWage!B:B)</f>
        <v>69693.202999999994</v>
      </c>
      <c r="G77" s="15">
        <v>1987</v>
      </c>
      <c r="H77" s="11">
        <v>1</v>
      </c>
      <c r="I77" s="22">
        <f>LOOKUP($B77,CPI!$A:$A,CPI!$B:$B)</f>
        <v>113.6</v>
      </c>
      <c r="J77" s="22">
        <f>LOOKUP(2012,CPI!$A:$A,CPI!$B:$B)</f>
        <v>229.59399999999999</v>
      </c>
      <c r="K77">
        <f>LOOKUP(L77,PosttaxMaxWage!A:A,PosttaxMaxWage!B:B)</f>
        <v>817181.38</v>
      </c>
      <c r="L77" s="15">
        <v>1987</v>
      </c>
      <c r="M77" s="11">
        <v>1</v>
      </c>
      <c r="N77" s="22">
        <f>LOOKUP($B77,CPI!$A:$A,CPI!$B:$B)</f>
        <v>113.6</v>
      </c>
      <c r="O77" s="22">
        <f>LOOKUP(2012,CPI!$A:$A,CPI!$B:$B)</f>
        <v>229.59399999999999</v>
      </c>
      <c r="P77" s="24">
        <f t="shared" si="5"/>
        <v>5966.35</v>
      </c>
      <c r="Q77" s="24">
        <f t="shared" si="3"/>
        <v>140855.11663364436</v>
      </c>
      <c r="R77" s="24">
        <f t="shared" si="4"/>
        <v>1651583.9943637326</v>
      </c>
    </row>
    <row r="78" spans="1:18">
      <c r="A78" s="21">
        <f>LOOKUP(G78,PosttaxMinimumWage!A:A,PosttaxMinimumWage!D:D)</f>
        <v>5966.35</v>
      </c>
      <c r="B78" s="15">
        <v>1988</v>
      </c>
      <c r="C78">
        <v>1</v>
      </c>
      <c r="D78" s="22">
        <f>LOOKUP(B78,CPI!$A:$A,CPI!$B:$B)</f>
        <v>118.3</v>
      </c>
      <c r="E78" s="22">
        <f>LOOKUP(B78,CPI!$A:$A,CPI!$B:$B)</f>
        <v>118.3</v>
      </c>
      <c r="F78">
        <f>LOOKUP(G78,PosttaxMeanWage!A:A,PosttaxMeanWage!B:B)</f>
        <v>72173.601999999999</v>
      </c>
      <c r="G78" s="15">
        <v>1988</v>
      </c>
      <c r="H78" s="11">
        <v>1</v>
      </c>
      <c r="I78" s="22">
        <f>LOOKUP($B78,CPI!$A:$A,CPI!$B:$B)</f>
        <v>118.3</v>
      </c>
      <c r="J78" s="22">
        <f>LOOKUP(2012,CPI!$A:$A,CPI!$B:$B)</f>
        <v>229.59399999999999</v>
      </c>
      <c r="K78">
        <f>LOOKUP(L78,PosttaxMaxWage!A:A,PosttaxMaxWage!B:B)</f>
        <v>1005804.7</v>
      </c>
      <c r="L78" s="15">
        <v>1988</v>
      </c>
      <c r="M78" s="11">
        <v>1</v>
      </c>
      <c r="N78" s="22">
        <f>LOOKUP($B78,CPI!$A:$A,CPI!$B:$B)</f>
        <v>118.3</v>
      </c>
      <c r="O78" s="22">
        <f>LOOKUP(2012,CPI!$A:$A,CPI!$B:$B)</f>
        <v>229.59399999999999</v>
      </c>
      <c r="P78" s="24">
        <f t="shared" si="5"/>
        <v>5966.35</v>
      </c>
      <c r="Q78" s="24">
        <f t="shared" si="3"/>
        <v>140072.91612500424</v>
      </c>
      <c r="R78" s="24">
        <f t="shared" si="4"/>
        <v>1952043.3160760778</v>
      </c>
    </row>
    <row r="79" spans="1:18">
      <c r="A79" s="21">
        <f>LOOKUP(G79,PosttaxMinimumWage!A:A,PosttaxMinimumWage!D:D)</f>
        <v>5966.35</v>
      </c>
      <c r="B79" s="15">
        <v>1989</v>
      </c>
      <c r="C79">
        <v>1</v>
      </c>
      <c r="D79" s="22">
        <f>LOOKUP(B79,CPI!$A:$A,CPI!$B:$B)</f>
        <v>124</v>
      </c>
      <c r="E79" s="22">
        <f>LOOKUP(B79,CPI!$A:$A,CPI!$B:$B)</f>
        <v>124</v>
      </c>
      <c r="F79">
        <f>LOOKUP(G79,PosttaxMeanWage!A:A,PosttaxMeanWage!B:B)</f>
        <v>72459.702999999994</v>
      </c>
      <c r="G79" s="15">
        <v>1989</v>
      </c>
      <c r="H79" s="11">
        <v>1</v>
      </c>
      <c r="I79" s="22">
        <f>LOOKUP($B79,CPI!$A:$A,CPI!$B:$B)</f>
        <v>124</v>
      </c>
      <c r="J79" s="22">
        <f>LOOKUP(2012,CPI!$A:$A,CPI!$B:$B)</f>
        <v>229.59399999999999</v>
      </c>
      <c r="K79">
        <f>LOOKUP(L79,PosttaxMaxWage!A:A,PosttaxMaxWage!B:B)</f>
        <v>990151.13</v>
      </c>
      <c r="L79" s="15">
        <v>1989</v>
      </c>
      <c r="M79" s="11">
        <v>1</v>
      </c>
      <c r="N79" s="22">
        <f>LOOKUP($B79,CPI!$A:$A,CPI!$B:$B)</f>
        <v>124</v>
      </c>
      <c r="O79" s="22">
        <f>LOOKUP(2012,CPI!$A:$A,CPI!$B:$B)</f>
        <v>229.59399999999999</v>
      </c>
      <c r="P79" s="24">
        <f t="shared" si="5"/>
        <v>5966.35</v>
      </c>
      <c r="Q79" s="24">
        <f t="shared" si="3"/>
        <v>134163.81492404838</v>
      </c>
      <c r="R79" s="24">
        <f t="shared" si="4"/>
        <v>1833328.6979130644</v>
      </c>
    </row>
    <row r="80" spans="1:18">
      <c r="A80" s="21">
        <f>LOOKUP(G80,PosttaxMinimumWage!A:A,PosttaxMinimumWage!D:D)</f>
        <v>6767.7999999999993</v>
      </c>
      <c r="B80" s="15">
        <v>1990</v>
      </c>
      <c r="C80">
        <v>1</v>
      </c>
      <c r="D80" s="22">
        <f>LOOKUP(B80,CPI!$A:$A,CPI!$B:$B)</f>
        <v>130.69999999999999</v>
      </c>
      <c r="E80" s="22">
        <f>LOOKUP(B80,CPI!$A:$A,CPI!$B:$B)</f>
        <v>130.69999999999999</v>
      </c>
      <c r="F80">
        <f>LOOKUP(G80,PosttaxMeanWage!A:A,PosttaxMeanWage!B:B)</f>
        <v>71976.601999999999</v>
      </c>
      <c r="G80" s="15">
        <v>1990</v>
      </c>
      <c r="H80" s="11">
        <v>1</v>
      </c>
      <c r="I80" s="22">
        <f>LOOKUP($B80,CPI!$A:$A,CPI!$B:$B)</f>
        <v>130.69999999999999</v>
      </c>
      <c r="J80" s="22">
        <f>LOOKUP(2012,CPI!$A:$A,CPI!$B:$B)</f>
        <v>229.59399999999999</v>
      </c>
      <c r="K80">
        <f>LOOKUP(L80,PosttaxMaxWage!A:A,PosttaxMaxWage!B:B)</f>
        <v>995085.19</v>
      </c>
      <c r="L80" s="15">
        <v>1990</v>
      </c>
      <c r="M80" s="11">
        <v>1</v>
      </c>
      <c r="N80" s="22">
        <f>LOOKUP($B80,CPI!$A:$A,CPI!$B:$B)</f>
        <v>130.69999999999999</v>
      </c>
      <c r="O80" s="22">
        <f>LOOKUP(2012,CPI!$A:$A,CPI!$B:$B)</f>
        <v>229.59399999999999</v>
      </c>
      <c r="P80" s="24">
        <f t="shared" si="5"/>
        <v>6767.7999999999993</v>
      </c>
      <c r="Q80" s="24">
        <f t="shared" si="3"/>
        <v>126437.61254466718</v>
      </c>
      <c r="R80" s="24">
        <f t="shared" si="4"/>
        <v>1748015.2189201226</v>
      </c>
    </row>
    <row r="81" spans="1:18">
      <c r="A81" s="21">
        <f>LOOKUP(G81,PosttaxMinimumWage!A:A,PosttaxMinimumWage!D:D)</f>
        <v>7569.25</v>
      </c>
      <c r="B81" s="15">
        <v>1991</v>
      </c>
      <c r="C81">
        <v>1</v>
      </c>
      <c r="D81" s="22">
        <f>LOOKUP(B81,CPI!$A:$A,CPI!$B:$B)</f>
        <v>136.19999999999999</v>
      </c>
      <c r="E81" s="22">
        <f>LOOKUP(B81,CPI!$A:$A,CPI!$B:$B)</f>
        <v>136.19999999999999</v>
      </c>
      <c r="F81">
        <f>LOOKUP(G81,PosttaxMeanWage!A:A,PosttaxMeanWage!B:B)</f>
        <v>70650.898000000001</v>
      </c>
      <c r="G81" s="15">
        <v>1991</v>
      </c>
      <c r="H81" s="11">
        <v>1</v>
      </c>
      <c r="I81" s="22">
        <f>LOOKUP($B81,CPI!$A:$A,CPI!$B:$B)</f>
        <v>136.19999999999999</v>
      </c>
      <c r="J81" s="22">
        <f>LOOKUP(2012,CPI!$A:$A,CPI!$B:$B)</f>
        <v>229.59399999999999</v>
      </c>
      <c r="K81">
        <f>LOOKUP(L81,PosttaxMaxWage!A:A,PosttaxMaxWage!B:B)</f>
        <v>891459.81</v>
      </c>
      <c r="L81" s="15">
        <v>1991</v>
      </c>
      <c r="M81" s="11">
        <v>1</v>
      </c>
      <c r="N81" s="22">
        <f>LOOKUP($B81,CPI!$A:$A,CPI!$B:$B)</f>
        <v>136.19999999999999</v>
      </c>
      <c r="O81" s="22">
        <f>LOOKUP(2012,CPI!$A:$A,CPI!$B:$B)</f>
        <v>229.59399999999999</v>
      </c>
      <c r="P81" s="24">
        <f t="shared" si="5"/>
        <v>7569.25</v>
      </c>
      <c r="Q81" s="24">
        <f t="shared" si="3"/>
        <v>119097.07984883993</v>
      </c>
      <c r="R81" s="24">
        <f t="shared" si="4"/>
        <v>1502744.6667925112</v>
      </c>
    </row>
    <row r="82" spans="1:18">
      <c r="A82" s="21">
        <f>LOOKUP(G82,PosttaxMinimumWage!A:A,PosttaxMinimumWage!D:D)</f>
        <v>7569.25</v>
      </c>
      <c r="B82" s="15">
        <v>1992</v>
      </c>
      <c r="C82">
        <v>1</v>
      </c>
      <c r="D82" s="22">
        <f>LOOKUP(B82,CPI!$A:$A,CPI!$B:$B)</f>
        <v>140.30000000000001</v>
      </c>
      <c r="E82" s="22">
        <f>LOOKUP(B82,CPI!$A:$A,CPI!$B:$B)</f>
        <v>140.30000000000001</v>
      </c>
      <c r="F82">
        <f>LOOKUP(G82,PosttaxMeanWage!A:A,PosttaxMeanWage!B:B)</f>
        <v>72059</v>
      </c>
      <c r="G82" s="15">
        <v>1992</v>
      </c>
      <c r="H82" s="11">
        <v>1</v>
      </c>
      <c r="I82" s="22">
        <f>LOOKUP($B82,CPI!$A:$A,CPI!$B:$B)</f>
        <v>140.30000000000001</v>
      </c>
      <c r="J82" s="22">
        <f>LOOKUP(2012,CPI!$A:$A,CPI!$B:$B)</f>
        <v>229.59399999999999</v>
      </c>
      <c r="K82">
        <f>LOOKUP(L82,PosttaxMaxWage!A:A,PosttaxMaxWage!B:B)</f>
        <v>986735.63</v>
      </c>
      <c r="L82" s="15">
        <v>1992</v>
      </c>
      <c r="M82" s="11">
        <v>1</v>
      </c>
      <c r="N82" s="22">
        <f>LOOKUP($B82,CPI!$A:$A,CPI!$B:$B)</f>
        <v>140.30000000000001</v>
      </c>
      <c r="O82" s="22">
        <f>LOOKUP(2012,CPI!$A:$A,CPI!$B:$B)</f>
        <v>229.59399999999999</v>
      </c>
      <c r="P82" s="24">
        <f t="shared" si="5"/>
        <v>7569.25</v>
      </c>
      <c r="Q82" s="24">
        <f t="shared" si="3"/>
        <v>117920.98393442623</v>
      </c>
      <c r="R82" s="24">
        <f t="shared" si="4"/>
        <v>1614743.9788611545</v>
      </c>
    </row>
    <row r="83" spans="1:18">
      <c r="A83" s="21">
        <f>LOOKUP(G83,PosttaxMinimumWage!A:A,PosttaxMinimumWage!D:D)</f>
        <v>7569.25</v>
      </c>
      <c r="B83" s="15">
        <v>1993</v>
      </c>
      <c r="C83">
        <v>1</v>
      </c>
      <c r="D83" s="22">
        <f>LOOKUP(B83,CPI!$A:$A,CPI!$B:$B)</f>
        <v>144.5</v>
      </c>
      <c r="E83" s="22">
        <f>LOOKUP(B83,CPI!$A:$A,CPI!$B:$B)</f>
        <v>144.5</v>
      </c>
      <c r="F83">
        <f>LOOKUP(G83,PosttaxMeanWage!A:A,PosttaxMeanWage!B:B)</f>
        <v>72668.5</v>
      </c>
      <c r="G83" s="15">
        <v>1993</v>
      </c>
      <c r="H83" s="11">
        <v>1</v>
      </c>
      <c r="I83" s="22">
        <f>LOOKUP($B83,CPI!$A:$A,CPI!$B:$B)</f>
        <v>144.5</v>
      </c>
      <c r="J83" s="22">
        <f>LOOKUP(2012,CPI!$A:$A,CPI!$B:$B)</f>
        <v>229.59399999999999</v>
      </c>
      <c r="K83">
        <f>LOOKUP(L83,PosttaxMaxWage!A:A,PosttaxMaxWage!B:B)</f>
        <v>944373.13</v>
      </c>
      <c r="L83" s="15">
        <v>1993</v>
      </c>
      <c r="M83" s="11">
        <v>1</v>
      </c>
      <c r="N83" s="22">
        <f>LOOKUP($B83,CPI!$A:$A,CPI!$B:$B)</f>
        <v>144.5</v>
      </c>
      <c r="O83" s="22">
        <f>LOOKUP(2012,CPI!$A:$A,CPI!$B:$B)</f>
        <v>229.59399999999999</v>
      </c>
      <c r="P83" s="24">
        <f t="shared" si="5"/>
        <v>7569.25</v>
      </c>
      <c r="Q83" s="24">
        <f t="shared" si="3"/>
        <v>115461.94871280277</v>
      </c>
      <c r="R83" s="24">
        <f t="shared" si="4"/>
        <v>1500501.068575917</v>
      </c>
    </row>
    <row r="84" spans="1:18">
      <c r="A84" s="21">
        <f>LOOKUP(G84,PosttaxMinimumWage!A:A,PosttaxMinimumWage!D:D)</f>
        <v>7569.25</v>
      </c>
      <c r="B84" s="15">
        <v>1994</v>
      </c>
      <c r="C84">
        <v>1</v>
      </c>
      <c r="D84" s="22">
        <f>LOOKUP(B84,CPI!$A:$A,CPI!$B:$B)</f>
        <v>148.19999999999999</v>
      </c>
      <c r="E84" s="22">
        <f>LOOKUP(B84,CPI!$A:$A,CPI!$B:$B)</f>
        <v>148.19999999999999</v>
      </c>
      <c r="F84">
        <f>LOOKUP(G84,PosttaxMeanWage!A:A,PosttaxMeanWage!B:B)</f>
        <v>75011</v>
      </c>
      <c r="G84" s="15">
        <v>1994</v>
      </c>
      <c r="H84" s="11">
        <v>1</v>
      </c>
      <c r="I84" s="22">
        <f>LOOKUP($B84,CPI!$A:$A,CPI!$B:$B)</f>
        <v>148.19999999999999</v>
      </c>
      <c r="J84" s="22">
        <f>LOOKUP(2012,CPI!$A:$A,CPI!$B:$B)</f>
        <v>229.59399999999999</v>
      </c>
      <c r="K84">
        <f>LOOKUP(L84,PosttaxMaxWage!A:A,PosttaxMaxWage!B:B)</f>
        <v>933664.38</v>
      </c>
      <c r="L84" s="15">
        <v>1994</v>
      </c>
      <c r="M84" s="11">
        <v>1</v>
      </c>
      <c r="N84" s="22">
        <f>LOOKUP($B84,CPI!$A:$A,CPI!$B:$B)</f>
        <v>148.19999999999999</v>
      </c>
      <c r="O84" s="22">
        <f>LOOKUP(2012,CPI!$A:$A,CPI!$B:$B)</f>
        <v>229.59399999999999</v>
      </c>
      <c r="P84" s="24">
        <f t="shared" si="5"/>
        <v>7569.25</v>
      </c>
      <c r="Q84" s="24">
        <f t="shared" si="3"/>
        <v>116208.3369365722</v>
      </c>
      <c r="R84" s="24">
        <f t="shared" si="4"/>
        <v>1446448.9855716601</v>
      </c>
    </row>
    <row r="85" spans="1:18">
      <c r="A85" s="21">
        <f>LOOKUP(G85,PosttaxMinimumWage!A:A,PosttaxMinimumWage!D:D)</f>
        <v>7569.25</v>
      </c>
      <c r="B85" s="15">
        <v>1995</v>
      </c>
      <c r="C85">
        <v>1</v>
      </c>
      <c r="D85" s="22">
        <f>LOOKUP(B85,CPI!$A:$A,CPI!$B:$B)</f>
        <v>152.4</v>
      </c>
      <c r="E85" s="22">
        <f>LOOKUP(B85,CPI!$A:$A,CPI!$B:$B)</f>
        <v>152.4</v>
      </c>
      <c r="F85">
        <f>LOOKUP(G85,PosttaxMeanWage!A:A,PosttaxMeanWage!B:B)</f>
        <v>76755.898000000001</v>
      </c>
      <c r="G85" s="15">
        <v>1995</v>
      </c>
      <c r="H85" s="11">
        <v>1</v>
      </c>
      <c r="I85" s="22">
        <f>LOOKUP($B85,CPI!$A:$A,CPI!$B:$B)</f>
        <v>152.4</v>
      </c>
      <c r="J85" s="22">
        <f>LOOKUP(2012,CPI!$A:$A,CPI!$B:$B)</f>
        <v>229.59399999999999</v>
      </c>
      <c r="K85">
        <f>LOOKUP(L85,PosttaxMaxWage!A:A,PosttaxMaxWage!B:B)</f>
        <v>1017164.8</v>
      </c>
      <c r="L85" s="15">
        <v>1995</v>
      </c>
      <c r="M85" s="11">
        <v>1</v>
      </c>
      <c r="N85" s="22">
        <f>LOOKUP($B85,CPI!$A:$A,CPI!$B:$B)</f>
        <v>152.4</v>
      </c>
      <c r="O85" s="22">
        <f>LOOKUP(2012,CPI!$A:$A,CPI!$B:$B)</f>
        <v>229.59399999999999</v>
      </c>
      <c r="P85" s="24">
        <f t="shared" si="5"/>
        <v>7569.25</v>
      </c>
      <c r="Q85" s="24">
        <f t="shared" si="3"/>
        <v>115634.47273892388</v>
      </c>
      <c r="R85" s="24">
        <f t="shared" si="4"/>
        <v>1532381.4638530184</v>
      </c>
    </row>
    <row r="86" spans="1:18">
      <c r="A86" s="21">
        <f>LOOKUP(G86,PosttaxMinimumWage!A:A,PosttaxMinimumWage!D:D)</f>
        <v>8459.75</v>
      </c>
      <c r="B86" s="15">
        <v>1996</v>
      </c>
      <c r="C86">
        <v>1</v>
      </c>
      <c r="D86" s="22">
        <f>LOOKUP(B86,CPI!$A:$A,CPI!$B:$B)</f>
        <v>156.9</v>
      </c>
      <c r="E86" s="22">
        <f>LOOKUP(B86,CPI!$A:$A,CPI!$B:$B)</f>
        <v>156.9</v>
      </c>
      <c r="F86">
        <f>LOOKUP(G86,PosttaxMeanWage!A:A,PosttaxMeanWage!B:B)</f>
        <v>78992.202999999994</v>
      </c>
      <c r="G86" s="15">
        <v>1996</v>
      </c>
      <c r="H86" s="11">
        <v>1</v>
      </c>
      <c r="I86" s="22">
        <f>LOOKUP($B86,CPI!$A:$A,CPI!$B:$B)</f>
        <v>156.9</v>
      </c>
      <c r="J86" s="22">
        <f>LOOKUP(2012,CPI!$A:$A,CPI!$B:$B)</f>
        <v>229.59399999999999</v>
      </c>
      <c r="K86">
        <f>LOOKUP(L86,PosttaxMaxWage!A:A,PosttaxMaxWage!B:B)</f>
        <v>1056598.1000000001</v>
      </c>
      <c r="L86" s="15">
        <v>1996</v>
      </c>
      <c r="M86" s="11">
        <v>1</v>
      </c>
      <c r="N86" s="22">
        <f>LOOKUP($B86,CPI!$A:$A,CPI!$B:$B)</f>
        <v>156.9</v>
      </c>
      <c r="O86" s="22">
        <f>LOOKUP(2012,CPI!$A:$A,CPI!$B:$B)</f>
        <v>229.59399999999999</v>
      </c>
      <c r="P86" s="24">
        <f t="shared" si="5"/>
        <v>8459.75</v>
      </c>
      <c r="Q86" s="24">
        <f t="shared" si="3"/>
        <v>115590.41335616315</v>
      </c>
      <c r="R86" s="24">
        <f t="shared" si="4"/>
        <v>1546135.0170261313</v>
      </c>
    </row>
    <row r="87" spans="1:18">
      <c r="A87" s="21">
        <f>LOOKUP(G87,PosttaxMinimumWage!A:A,PosttaxMinimumWage!D:D)</f>
        <v>9172.1500000000015</v>
      </c>
      <c r="B87" s="15">
        <v>1997</v>
      </c>
      <c r="C87">
        <v>1</v>
      </c>
      <c r="D87" s="22">
        <f>LOOKUP(B87,CPI!$A:$A,CPI!$B:$B)</f>
        <v>160.5</v>
      </c>
      <c r="E87" s="22">
        <f>LOOKUP(B87,CPI!$A:$A,CPI!$B:$B)</f>
        <v>160.5</v>
      </c>
      <c r="F87">
        <f>LOOKUP(G87,PosttaxMeanWage!A:A,PosttaxMeanWage!B:B)</f>
        <v>81821.101999999999</v>
      </c>
      <c r="G87" s="15">
        <v>1997</v>
      </c>
      <c r="H87" s="11">
        <v>1</v>
      </c>
      <c r="I87" s="22">
        <f>LOOKUP($B87,CPI!$A:$A,CPI!$B:$B)</f>
        <v>160.5</v>
      </c>
      <c r="J87" s="22">
        <f>LOOKUP(2012,CPI!$A:$A,CPI!$B:$B)</f>
        <v>229.59399999999999</v>
      </c>
      <c r="K87">
        <f>LOOKUP(L87,PosttaxMaxWage!A:A,PosttaxMaxWage!B:B)</f>
        <v>1166617.5</v>
      </c>
      <c r="L87" s="15">
        <v>1997</v>
      </c>
      <c r="M87" s="11">
        <v>1</v>
      </c>
      <c r="N87" s="22">
        <f>LOOKUP($B87,CPI!$A:$A,CPI!$B:$B)</f>
        <v>160.5</v>
      </c>
      <c r="O87" s="22">
        <f>LOOKUP(2012,CPI!$A:$A,CPI!$B:$B)</f>
        <v>229.59399999999999</v>
      </c>
      <c r="P87" s="24">
        <f t="shared" si="5"/>
        <v>9172.1500000000015</v>
      </c>
      <c r="Q87" s="24">
        <f t="shared" si="3"/>
        <v>117044.44917500312</v>
      </c>
      <c r="R87" s="24">
        <f t="shared" si="4"/>
        <v>1668837.2479439252</v>
      </c>
    </row>
    <row r="88" spans="1:18">
      <c r="A88" s="21">
        <f>LOOKUP(G88,PosttaxMinimumWage!A:A,PosttaxMinimumWage!D:D)</f>
        <v>9172.1500000000015</v>
      </c>
      <c r="B88" s="15">
        <v>1998</v>
      </c>
      <c r="C88">
        <v>1</v>
      </c>
      <c r="D88" s="22">
        <f>LOOKUP(B88,CPI!$A:$A,CPI!$B:$B)</f>
        <v>163</v>
      </c>
      <c r="E88" s="22">
        <f>LOOKUP(B88,CPI!$A:$A,CPI!$B:$B)</f>
        <v>163</v>
      </c>
      <c r="F88">
        <f>LOOKUP(G88,PosttaxMeanWage!A:A,PosttaxMeanWage!B:B)</f>
        <v>84889.5</v>
      </c>
      <c r="G88" s="15">
        <v>1998</v>
      </c>
      <c r="H88" s="11">
        <v>1</v>
      </c>
      <c r="I88" s="22">
        <f>LOOKUP($B88,CPI!$A:$A,CPI!$B:$B)</f>
        <v>163</v>
      </c>
      <c r="J88" s="22">
        <f>LOOKUP(2012,CPI!$A:$A,CPI!$B:$B)</f>
        <v>229.59399999999999</v>
      </c>
      <c r="K88">
        <f>LOOKUP(L88,PosttaxMaxWage!A:A,PosttaxMaxWage!B:B)</f>
        <v>1214385.8999999999</v>
      </c>
      <c r="L88" s="15">
        <v>1998</v>
      </c>
      <c r="M88" s="11">
        <v>1</v>
      </c>
      <c r="N88" s="22">
        <f>LOOKUP($B88,CPI!$A:$A,CPI!$B:$B)</f>
        <v>163</v>
      </c>
      <c r="O88" s="22">
        <f>LOOKUP(2012,CPI!$A:$A,CPI!$B:$B)</f>
        <v>229.59399999999999</v>
      </c>
      <c r="P88" s="24">
        <f t="shared" si="5"/>
        <v>9172.1500000000015</v>
      </c>
      <c r="Q88" s="24">
        <f t="shared" si="3"/>
        <v>119571.28750306748</v>
      </c>
      <c r="R88" s="24">
        <f t="shared" si="4"/>
        <v>1710525.8670220857</v>
      </c>
    </row>
    <row r="89" spans="1:18">
      <c r="A89" s="21">
        <f>LOOKUP(G89,PosttaxMinimumWage!A:A,PosttaxMinimumWage!D:D)</f>
        <v>9172.1500000000015</v>
      </c>
      <c r="B89" s="15">
        <v>1999</v>
      </c>
      <c r="C89">
        <v>1</v>
      </c>
      <c r="D89" s="22">
        <f>LOOKUP(B89,CPI!$A:$A,CPI!$B:$B)</f>
        <v>166.6</v>
      </c>
      <c r="E89" s="22">
        <f>LOOKUP(B89,CPI!$A:$A,CPI!$B:$B)</f>
        <v>166.6</v>
      </c>
      <c r="F89">
        <f>LOOKUP(G89,PosttaxMeanWage!A:A,PosttaxMeanWage!B:B)</f>
        <v>87586.601999999999</v>
      </c>
      <c r="G89" s="15">
        <v>1999</v>
      </c>
      <c r="H89" s="11">
        <v>1</v>
      </c>
      <c r="I89" s="22">
        <f>LOOKUP($B89,CPI!$A:$A,CPI!$B:$B)</f>
        <v>166.6</v>
      </c>
      <c r="J89" s="22">
        <f>LOOKUP(2012,CPI!$A:$A,CPI!$B:$B)</f>
        <v>229.59399999999999</v>
      </c>
      <c r="K89">
        <f>LOOKUP(L89,PosttaxMaxWage!A:A,PosttaxMaxWage!B:B)</f>
        <v>1298364.6000000001</v>
      </c>
      <c r="L89" s="15">
        <v>1999</v>
      </c>
      <c r="M89" s="11">
        <v>1</v>
      </c>
      <c r="N89" s="22">
        <f>LOOKUP($B89,CPI!$A:$A,CPI!$B:$B)</f>
        <v>166.6</v>
      </c>
      <c r="O89" s="22">
        <f>LOOKUP(2012,CPI!$A:$A,CPI!$B:$B)</f>
        <v>229.59399999999999</v>
      </c>
      <c r="P89" s="24">
        <f t="shared" si="5"/>
        <v>9172.1500000000015</v>
      </c>
      <c r="Q89" s="24">
        <f t="shared" si="3"/>
        <v>120704.43157015607</v>
      </c>
      <c r="R89" s="24">
        <f t="shared" si="4"/>
        <v>1789296.0502545019</v>
      </c>
    </row>
    <row r="90" spans="1:18">
      <c r="A90" s="21">
        <f>LOOKUP(G90,PosttaxMinimumWage!A:A,PosttaxMinimumWage!D:D)</f>
        <v>9172.1500000000015</v>
      </c>
      <c r="B90" s="15">
        <v>2000</v>
      </c>
      <c r="C90">
        <v>1</v>
      </c>
      <c r="D90" s="22">
        <f>LOOKUP(B90,CPI!$A:$A,CPI!$B:$B)</f>
        <v>172.2</v>
      </c>
      <c r="E90" s="22">
        <f>LOOKUP(B90,CPI!$A:$A,CPI!$B:$B)</f>
        <v>172.2</v>
      </c>
      <c r="F90">
        <f>LOOKUP(G90,PosttaxMeanWage!A:A,PosttaxMeanWage!B:B)</f>
        <v>90120.101999999999</v>
      </c>
      <c r="G90" s="15">
        <v>2000</v>
      </c>
      <c r="H90" s="11">
        <v>1</v>
      </c>
      <c r="I90" s="22">
        <f>LOOKUP($B90,CPI!$A:$A,CPI!$B:$B)</f>
        <v>172.2</v>
      </c>
      <c r="J90" s="22">
        <f>LOOKUP(2012,CPI!$A:$A,CPI!$B:$B)</f>
        <v>229.59399999999999</v>
      </c>
      <c r="K90">
        <f>LOOKUP(L90,PosttaxMaxWage!A:A,PosttaxMaxWage!B:B)</f>
        <v>1400959.8</v>
      </c>
      <c r="L90" s="15">
        <v>2000</v>
      </c>
      <c r="M90" s="11">
        <v>1</v>
      </c>
      <c r="N90" s="22">
        <f>LOOKUP($B90,CPI!$A:$A,CPI!$B:$B)</f>
        <v>172.2</v>
      </c>
      <c r="O90" s="22">
        <f>LOOKUP(2012,CPI!$A:$A,CPI!$B:$B)</f>
        <v>229.59399999999999</v>
      </c>
      <c r="P90" s="24">
        <f t="shared" si="5"/>
        <v>9172.1500000000015</v>
      </c>
      <c r="Q90" s="24">
        <f t="shared" si="3"/>
        <v>120156.99592675958</v>
      </c>
      <c r="R90" s="24">
        <f t="shared" si="4"/>
        <v>1867897.5860696866</v>
      </c>
    </row>
    <row r="91" spans="1:18">
      <c r="A91" s="21">
        <f>LOOKUP(G91,PosttaxMinimumWage!A:A,PosttaxMinimumWage!D:D)</f>
        <v>9172.1500000000015</v>
      </c>
      <c r="B91" s="15">
        <v>2001</v>
      </c>
      <c r="C91">
        <v>1</v>
      </c>
      <c r="D91" s="22">
        <f>LOOKUP(B91,CPI!$A:$A,CPI!$B:$B)</f>
        <v>177.1</v>
      </c>
      <c r="E91" s="22">
        <f>LOOKUP(B91,CPI!$A:$A,CPI!$B:$B)</f>
        <v>177.1</v>
      </c>
      <c r="F91">
        <f>LOOKUP(G91,PosttaxMeanWage!A:A,PosttaxMeanWage!B:B)</f>
        <v>89091.702999999994</v>
      </c>
      <c r="G91" s="15">
        <v>2001</v>
      </c>
      <c r="H91" s="11">
        <v>1</v>
      </c>
      <c r="I91" s="22">
        <f>LOOKUP($B91,CPI!$A:$A,CPI!$B:$B)</f>
        <v>177.1</v>
      </c>
      <c r="J91" s="22">
        <f>LOOKUP(2012,CPI!$A:$A,CPI!$B:$B)</f>
        <v>229.59399999999999</v>
      </c>
      <c r="K91">
        <f>LOOKUP(L91,PosttaxMaxWage!A:A,PosttaxMaxWage!B:B)</f>
        <v>1357853</v>
      </c>
      <c r="L91" s="15">
        <v>2001</v>
      </c>
      <c r="M91" s="11">
        <v>1</v>
      </c>
      <c r="N91" s="22">
        <f>LOOKUP($B91,CPI!$A:$A,CPI!$B:$B)</f>
        <v>177.1</v>
      </c>
      <c r="O91" s="22">
        <f>LOOKUP(2012,CPI!$A:$A,CPI!$B:$B)</f>
        <v>229.59399999999999</v>
      </c>
      <c r="P91" s="24">
        <f t="shared" si="5"/>
        <v>9172.1500000000015</v>
      </c>
      <c r="Q91" s="24">
        <f t="shared" si="3"/>
        <v>115499.26854083568</v>
      </c>
      <c r="R91" s="24">
        <f t="shared" si="4"/>
        <v>1760332.5899604743</v>
      </c>
    </row>
    <row r="92" spans="1:18">
      <c r="A92" s="21">
        <f>LOOKUP(G92,PosttaxMinimumWage!A:A,PosttaxMinimumWage!D:D)</f>
        <v>9172.1500000000015</v>
      </c>
      <c r="B92" s="15">
        <v>2002</v>
      </c>
      <c r="C92">
        <v>1</v>
      </c>
      <c r="D92" s="22">
        <f>LOOKUP(B92,CPI!$A:$A,CPI!$B:$B)</f>
        <v>179.88</v>
      </c>
      <c r="E92" s="22">
        <f>LOOKUP(B92,CPI!$A:$A,CPI!$B:$B)</f>
        <v>179.88</v>
      </c>
      <c r="F92">
        <f>LOOKUP(G92,PosttaxMeanWage!A:A,PosttaxMeanWage!B:B)</f>
        <v>88353.398000000001</v>
      </c>
      <c r="G92" s="15">
        <v>2002</v>
      </c>
      <c r="H92" s="11">
        <v>1</v>
      </c>
      <c r="I92" s="22">
        <f>LOOKUP($B92,CPI!$A:$A,CPI!$B:$B)</f>
        <v>179.88</v>
      </c>
      <c r="J92" s="22">
        <f>LOOKUP(2012,CPI!$A:$A,CPI!$B:$B)</f>
        <v>229.59399999999999</v>
      </c>
      <c r="K92">
        <f>LOOKUP(L92,PosttaxMaxWage!A:A,PosttaxMaxWage!B:B)</f>
        <v>1364473.4</v>
      </c>
      <c r="L92" s="15">
        <v>2002</v>
      </c>
      <c r="M92" s="11">
        <v>1</v>
      </c>
      <c r="N92" s="22">
        <f>LOOKUP($B92,CPI!$A:$A,CPI!$B:$B)</f>
        <v>179.88</v>
      </c>
      <c r="O92" s="22">
        <f>LOOKUP(2012,CPI!$A:$A,CPI!$B:$B)</f>
        <v>229.59399999999999</v>
      </c>
      <c r="P92" s="24">
        <f t="shared" si="5"/>
        <v>9172.1500000000015</v>
      </c>
      <c r="Q92" s="24">
        <f t="shared" si="3"/>
        <v>112771.90382706249</v>
      </c>
      <c r="R92" s="24">
        <f t="shared" si="4"/>
        <v>1741577.1947943072</v>
      </c>
    </row>
    <row r="93" spans="1:18">
      <c r="A93" s="21">
        <f>LOOKUP(G93,PosttaxMinimumWage!A:A,PosttaxMinimumWage!D:D)</f>
        <v>9172.1500000000015</v>
      </c>
      <c r="B93" s="15">
        <v>2003</v>
      </c>
      <c r="C93">
        <v>1</v>
      </c>
      <c r="D93" s="22">
        <f>LOOKUP(B93,CPI!$A:$A,CPI!$B:$B)</f>
        <v>183.96</v>
      </c>
      <c r="E93" s="22">
        <f>LOOKUP(B93,CPI!$A:$A,CPI!$B:$B)</f>
        <v>183.96</v>
      </c>
      <c r="F93">
        <f>LOOKUP(G93,PosttaxMeanWage!A:A,PosttaxMeanWage!B:B)</f>
        <v>89091.797000000006</v>
      </c>
      <c r="G93" s="15">
        <v>2003</v>
      </c>
      <c r="H93" s="11">
        <v>1</v>
      </c>
      <c r="I93" s="22">
        <f>LOOKUP($B93,CPI!$A:$A,CPI!$B:$B)</f>
        <v>183.96</v>
      </c>
      <c r="J93" s="22">
        <f>LOOKUP(2012,CPI!$A:$A,CPI!$B:$B)</f>
        <v>229.59399999999999</v>
      </c>
      <c r="K93">
        <f>LOOKUP(L93,PosttaxMaxWage!A:A,PosttaxMaxWage!B:B)</f>
        <v>1401063.5</v>
      </c>
      <c r="L93" s="15">
        <v>2003</v>
      </c>
      <c r="M93" s="11">
        <v>1</v>
      </c>
      <c r="N93" s="22">
        <f>LOOKUP($B93,CPI!$A:$A,CPI!$B:$B)</f>
        <v>183.96</v>
      </c>
      <c r="O93" s="22">
        <f>LOOKUP(2012,CPI!$A:$A,CPI!$B:$B)</f>
        <v>229.59399999999999</v>
      </c>
      <c r="P93" s="24">
        <f t="shared" si="5"/>
        <v>9172.1500000000015</v>
      </c>
      <c r="Q93" s="24">
        <f t="shared" si="3"/>
        <v>111192.3355099913</v>
      </c>
      <c r="R93" s="24">
        <f t="shared" si="4"/>
        <v>1748618.032284192</v>
      </c>
    </row>
    <row r="94" spans="1:18">
      <c r="A94" s="21">
        <f>LOOKUP(G94,PosttaxMinimumWage!A:A,PosttaxMinimumWage!D:D)</f>
        <v>9172.1500000000015</v>
      </c>
      <c r="B94" s="15">
        <v>2004</v>
      </c>
      <c r="C94">
        <v>1</v>
      </c>
      <c r="D94" s="22">
        <f>LOOKUP(B94,CPI!$A:$A,CPI!$B:$B)</f>
        <v>188.9</v>
      </c>
      <c r="E94" s="22">
        <f>LOOKUP(B94,CPI!$A:$A,CPI!$B:$B)</f>
        <v>188.9</v>
      </c>
      <c r="F94">
        <f>LOOKUP(G94,PosttaxMeanWage!A:A,PosttaxMeanWage!B:B)</f>
        <v>91300.297000000006</v>
      </c>
      <c r="G94" s="15">
        <v>2004</v>
      </c>
      <c r="H94" s="11">
        <v>1</v>
      </c>
      <c r="I94" s="22">
        <f>LOOKUP($B94,CPI!$A:$A,CPI!$B:$B)</f>
        <v>188.9</v>
      </c>
      <c r="J94" s="22">
        <f>LOOKUP(2012,CPI!$A:$A,CPI!$B:$B)</f>
        <v>229.59399999999999</v>
      </c>
      <c r="K94">
        <f>LOOKUP(L94,PosttaxMaxWage!A:A,PosttaxMaxWage!B:B)</f>
        <v>1507072.4</v>
      </c>
      <c r="L94" s="15">
        <v>2004</v>
      </c>
      <c r="M94" s="11">
        <v>1</v>
      </c>
      <c r="N94" s="22">
        <f>LOOKUP($B94,CPI!$A:$A,CPI!$B:$B)</f>
        <v>188.9</v>
      </c>
      <c r="O94" s="22">
        <f>LOOKUP(2012,CPI!$A:$A,CPI!$B:$B)</f>
        <v>229.59399999999999</v>
      </c>
      <c r="P94" s="24">
        <f t="shared" si="5"/>
        <v>9172.1500000000015</v>
      </c>
      <c r="Q94" s="24">
        <f t="shared" si="3"/>
        <v>110968.76860464796</v>
      </c>
      <c r="R94" s="24">
        <f t="shared" si="4"/>
        <v>1831735.2070174695</v>
      </c>
    </row>
    <row r="95" spans="1:18">
      <c r="A95" s="21">
        <f>LOOKUP(G95,PosttaxMinimumWage!A:A,PosttaxMinimumWage!D:D)</f>
        <v>9172.1500000000015</v>
      </c>
      <c r="B95" s="15">
        <v>2005</v>
      </c>
      <c r="C95">
        <v>1</v>
      </c>
      <c r="D95" s="22">
        <f>LOOKUP(B95,CPI!$A:$A,CPI!$B:$B)</f>
        <v>195.3</v>
      </c>
      <c r="E95" s="22">
        <f>LOOKUP(B95,CPI!$A:$A,CPI!$B:$B)</f>
        <v>195.3</v>
      </c>
      <c r="F95">
        <f>LOOKUP(G95,PosttaxMeanWage!A:A,PosttaxMeanWage!B:B)</f>
        <v>93215.898000000001</v>
      </c>
      <c r="G95" s="15">
        <v>2005</v>
      </c>
      <c r="H95" s="11">
        <v>1</v>
      </c>
      <c r="I95" s="22">
        <f>LOOKUP($B95,CPI!$A:$A,CPI!$B:$B)</f>
        <v>195.3</v>
      </c>
      <c r="J95" s="22">
        <f>LOOKUP(2012,CPI!$A:$A,CPI!$B:$B)</f>
        <v>229.59399999999999</v>
      </c>
      <c r="K95">
        <f>LOOKUP(L95,PosttaxMaxWage!A:A,PosttaxMaxWage!B:B)</f>
        <v>1576933.6</v>
      </c>
      <c r="L95" s="15">
        <v>2005</v>
      </c>
      <c r="M95" s="11">
        <v>1</v>
      </c>
      <c r="N95" s="22">
        <f>LOOKUP($B95,CPI!$A:$A,CPI!$B:$B)</f>
        <v>195.3</v>
      </c>
      <c r="O95" s="22">
        <f>LOOKUP(2012,CPI!$A:$A,CPI!$B:$B)</f>
        <v>229.59399999999999</v>
      </c>
      <c r="P95" s="24">
        <f t="shared" si="5"/>
        <v>9172.1500000000015</v>
      </c>
      <c r="Q95" s="24">
        <f t="shared" si="3"/>
        <v>109584.2851275576</v>
      </c>
      <c r="R95" s="24">
        <f t="shared" si="4"/>
        <v>1853837.6495565795</v>
      </c>
    </row>
    <row r="96" spans="1:18">
      <c r="A96" s="21">
        <f>LOOKUP(G96,PosttaxMinimumWage!A:A,PosttaxMinimumWage!D:D)</f>
        <v>9172.1500000000015</v>
      </c>
      <c r="B96" s="15">
        <v>2006</v>
      </c>
      <c r="C96">
        <v>1</v>
      </c>
      <c r="D96" s="22">
        <f>LOOKUP(B96,CPI!$A:$A,CPI!$B:$B)</f>
        <v>201.6</v>
      </c>
      <c r="E96" s="22">
        <f>LOOKUP(B96,CPI!$A:$A,CPI!$B:$B)</f>
        <v>201.6</v>
      </c>
      <c r="F96">
        <f>LOOKUP(G96,PosttaxMeanWage!A:A,PosttaxMeanWage!B:B)</f>
        <v>95161.702999999994</v>
      </c>
      <c r="G96" s="15">
        <v>2006</v>
      </c>
      <c r="H96" s="11">
        <v>1</v>
      </c>
      <c r="I96" s="22">
        <f>LOOKUP($B96,CPI!$A:$A,CPI!$B:$B)</f>
        <v>201.6</v>
      </c>
      <c r="J96" s="22">
        <f>LOOKUP(2012,CPI!$A:$A,CPI!$B:$B)</f>
        <v>229.59399999999999</v>
      </c>
      <c r="K96">
        <f>LOOKUP(L96,PosttaxMaxWage!A:A,PosttaxMaxWage!B:B)</f>
        <v>1679695.8</v>
      </c>
      <c r="L96" s="15">
        <v>2006</v>
      </c>
      <c r="M96" s="11">
        <v>1</v>
      </c>
      <c r="N96" s="22">
        <f>LOOKUP($B96,CPI!$A:$A,CPI!$B:$B)</f>
        <v>201.6</v>
      </c>
      <c r="O96" s="22">
        <f>LOOKUP(2012,CPI!$A:$A,CPI!$B:$B)</f>
        <v>229.59399999999999</v>
      </c>
      <c r="P96" s="24">
        <f t="shared" si="5"/>
        <v>9172.1500000000015</v>
      </c>
      <c r="Q96" s="24">
        <f t="shared" si="3"/>
        <v>108375.77400090278</v>
      </c>
      <c r="R96" s="24">
        <f t="shared" si="4"/>
        <v>1912936.8923869047</v>
      </c>
    </row>
    <row r="97" spans="1:18">
      <c r="A97" s="21">
        <f>LOOKUP(G97,PosttaxMinimumWage!A:A,PosttaxMinimumWage!D:D)</f>
        <v>10418.849999999999</v>
      </c>
      <c r="B97" s="15">
        <v>2007</v>
      </c>
      <c r="C97">
        <v>1</v>
      </c>
      <c r="D97" s="22">
        <f>LOOKUP(B97,CPI!$A:$A,CPI!$B:$B)</f>
        <v>207.34200000000001</v>
      </c>
      <c r="E97" s="22">
        <f>LOOKUP(B97,CPI!$A:$A,CPI!$B:$B)</f>
        <v>207.34200000000001</v>
      </c>
      <c r="F97">
        <f>LOOKUP(G97,PosttaxMeanWage!A:A,PosttaxMeanWage!B:B)</f>
        <v>93959.202999999994</v>
      </c>
      <c r="G97" s="15">
        <v>2007</v>
      </c>
      <c r="H97" s="11">
        <v>1</v>
      </c>
      <c r="I97" s="22">
        <f>LOOKUP($B97,CPI!$A:$A,CPI!$B:$B)</f>
        <v>207.34200000000001</v>
      </c>
      <c r="J97" s="22">
        <f>LOOKUP(2012,CPI!$A:$A,CPI!$B:$B)</f>
        <v>229.59399999999999</v>
      </c>
      <c r="K97">
        <f>LOOKUP(L97,PosttaxMaxWage!A:A,PosttaxMaxWage!B:B)</f>
        <v>1574616.8</v>
      </c>
      <c r="L97" s="15">
        <v>2007</v>
      </c>
      <c r="M97" s="11">
        <v>1</v>
      </c>
      <c r="N97" s="22">
        <f>LOOKUP($B97,CPI!$A:$A,CPI!$B:$B)</f>
        <v>207.34200000000001</v>
      </c>
      <c r="O97" s="22">
        <f>LOOKUP(2012,CPI!$A:$A,CPI!$B:$B)</f>
        <v>229.59399999999999</v>
      </c>
      <c r="P97" s="24">
        <f t="shared" si="5"/>
        <v>10418.849999999999</v>
      </c>
      <c r="Q97" s="24">
        <f t="shared" si="3"/>
        <v>104042.93029671747</v>
      </c>
      <c r="R97" s="24">
        <f t="shared" si="4"/>
        <v>1743605.1045094577</v>
      </c>
    </row>
    <row r="98" spans="1:18">
      <c r="A98" s="21">
        <f>LOOKUP(G98,PosttaxMinimumWage!A:A,PosttaxMinimumWage!D:D)</f>
        <v>11665.55</v>
      </c>
      <c r="B98" s="15">
        <v>2008</v>
      </c>
      <c r="C98">
        <v>1</v>
      </c>
      <c r="D98" s="22">
        <f>LOOKUP(B98,CPI!$A:$A,CPI!$B:$B)</f>
        <v>215.303</v>
      </c>
      <c r="E98" s="22">
        <f>LOOKUP(B98,CPI!$A:$A,CPI!$B:$B)</f>
        <v>215.303</v>
      </c>
      <c r="F98">
        <f>LOOKUP(G98,PosttaxMeanWage!A:A,PosttaxMeanWage!B:B)</f>
        <v>91406.898000000001</v>
      </c>
      <c r="G98" s="15">
        <v>2008</v>
      </c>
      <c r="H98" s="11">
        <v>1</v>
      </c>
      <c r="I98" s="22">
        <f>LOOKUP($B98,CPI!$A:$A,CPI!$B:$B)</f>
        <v>215.303</v>
      </c>
      <c r="J98" s="22">
        <f>LOOKUP(2012,CPI!$A:$A,CPI!$B:$B)</f>
        <v>229.59399999999999</v>
      </c>
      <c r="K98">
        <f>LOOKUP(L98,PosttaxMaxWage!A:A,PosttaxMaxWage!B:B)</f>
        <v>1531691.4</v>
      </c>
      <c r="L98" s="15">
        <v>2008</v>
      </c>
      <c r="M98" s="11">
        <v>1</v>
      </c>
      <c r="N98" s="22">
        <f>LOOKUP($B98,CPI!$A:$A,CPI!$B:$B)</f>
        <v>215.303</v>
      </c>
      <c r="O98" s="22">
        <f>LOOKUP(2012,CPI!$A:$A,CPI!$B:$B)</f>
        <v>229.59399999999999</v>
      </c>
      <c r="P98" s="24">
        <f t="shared" si="5"/>
        <v>11665.55</v>
      </c>
      <c r="Q98" s="24">
        <f t="shared" si="3"/>
        <v>97474.142670617686</v>
      </c>
      <c r="R98" s="24">
        <f t="shared" si="4"/>
        <v>1633359.2903563813</v>
      </c>
    </row>
    <row r="99" spans="1:18">
      <c r="A99" s="21">
        <f>LOOKUP(G99,PosttaxMinimumWage!A:A,PosttaxMinimumWage!D:D)</f>
        <v>12912.25</v>
      </c>
      <c r="B99" s="15">
        <v>2009</v>
      </c>
      <c r="C99">
        <v>1</v>
      </c>
      <c r="D99" s="22">
        <f>LOOKUP(B99,CPI!$A:$A,CPI!$B:$B)</f>
        <v>214.53700000000001</v>
      </c>
      <c r="E99" s="22">
        <f>LOOKUP(B99,CPI!$A:$A,CPI!$B:$B)</f>
        <v>214.53700000000001</v>
      </c>
      <c r="F99">
        <f>LOOKUP(G99,PosttaxMeanWage!A:A,PosttaxMeanWage!B:B)</f>
        <v>87505.5</v>
      </c>
      <c r="G99" s="15">
        <v>2009</v>
      </c>
      <c r="H99" s="11">
        <v>1</v>
      </c>
      <c r="I99" s="22">
        <f>LOOKUP($B99,CPI!$A:$A,CPI!$B:$B)</f>
        <v>214.53700000000001</v>
      </c>
      <c r="J99" s="22">
        <f>LOOKUP(2012,CPI!$A:$A,CPI!$B:$B)</f>
        <v>229.59399999999999</v>
      </c>
      <c r="K99">
        <f>LOOKUP(L99,PosttaxMaxWage!A:A,PosttaxMaxWage!B:B)</f>
        <v>1386067</v>
      </c>
      <c r="L99" s="15">
        <v>2009</v>
      </c>
      <c r="M99" s="11">
        <v>1</v>
      </c>
      <c r="N99" s="22">
        <f>LOOKUP($B99,CPI!$A:$A,CPI!$B:$B)</f>
        <v>214.53700000000001</v>
      </c>
      <c r="O99" s="22">
        <f>LOOKUP(2012,CPI!$A:$A,CPI!$B:$B)</f>
        <v>229.59399999999999</v>
      </c>
      <c r="P99" s="24">
        <f t="shared" si="5"/>
        <v>12912.25</v>
      </c>
      <c r="Q99" s="24">
        <f t="shared" si="3"/>
        <v>93646.959578068112</v>
      </c>
      <c r="R99" s="24">
        <f t="shared" si="4"/>
        <v>1483346.3076205968</v>
      </c>
    </row>
    <row r="100" spans="1:18">
      <c r="A100" s="21">
        <f>LOOKUP(G100,PosttaxMinimumWage!A:A,PosttaxMinimumWage!D:D)</f>
        <v>12912.25</v>
      </c>
      <c r="B100" s="15">
        <v>2010</v>
      </c>
      <c r="C100">
        <v>1</v>
      </c>
      <c r="D100" s="22">
        <f>LOOKUP(B100,CPI!$A:$A,CPI!$B:$B)</f>
        <v>218.05600000000001</v>
      </c>
      <c r="E100" s="22">
        <f>LOOKUP(B100,CPI!$A:$A,CPI!$B:$B)</f>
        <v>218.05600000000001</v>
      </c>
      <c r="F100">
        <f>LOOKUP(G100,PosttaxMeanWage!A:A,PosttaxMeanWage!B:B)</f>
        <v>89004.5</v>
      </c>
      <c r="G100" s="15">
        <v>2010</v>
      </c>
      <c r="H100" s="11">
        <v>1</v>
      </c>
      <c r="I100" s="22">
        <f>LOOKUP($B100,CPI!$A:$A,CPI!$B:$B)</f>
        <v>218.05600000000001</v>
      </c>
      <c r="J100" s="22">
        <f>LOOKUP(2012,CPI!$A:$A,CPI!$B:$B)</f>
        <v>229.59399999999999</v>
      </c>
      <c r="K100">
        <f>LOOKUP(L100,PosttaxMaxWage!A:A,PosttaxMaxWage!B:B)</f>
        <v>1490463.8</v>
      </c>
      <c r="L100" s="15">
        <v>2010</v>
      </c>
      <c r="M100" s="11">
        <v>1</v>
      </c>
      <c r="N100" s="22">
        <f>LOOKUP($B100,CPI!$A:$A,CPI!$B:$B)</f>
        <v>218.05600000000001</v>
      </c>
      <c r="O100" s="22">
        <f>LOOKUP(2012,CPI!$A:$A,CPI!$B:$B)</f>
        <v>229.59399999999999</v>
      </c>
      <c r="P100" s="24">
        <f t="shared" si="5"/>
        <v>12912.25</v>
      </c>
      <c r="Q100" s="24">
        <f t="shared" si="3"/>
        <v>93713.996280771913</v>
      </c>
      <c r="R100" s="24">
        <f t="shared" si="4"/>
        <v>1569328.7306801921</v>
      </c>
    </row>
    <row r="101" spans="1:18">
      <c r="A101" s="21">
        <f>LOOKUP(G101,PosttaxMinimumWage!A:A,PosttaxMinimumWage!D:D)</f>
        <v>12912.25</v>
      </c>
      <c r="B101" s="15">
        <v>2011</v>
      </c>
      <c r="C101">
        <v>1</v>
      </c>
      <c r="D101" s="22">
        <f>LOOKUP(B101,CPI!$A:$A,CPI!$B:$B)</f>
        <v>224.93899999999999</v>
      </c>
      <c r="E101" s="22">
        <f>LOOKUP(B101,CPI!$A:$A,CPI!$B:$B)</f>
        <v>224.93899999999999</v>
      </c>
      <c r="F101">
        <f>LOOKUP(G101,PosttaxMeanWage!A:A,PosttaxMeanWage!B:B)</f>
        <v>90068.898000000001</v>
      </c>
      <c r="G101" s="15">
        <v>2011</v>
      </c>
      <c r="H101" s="11">
        <v>1</v>
      </c>
      <c r="I101" s="22">
        <f>LOOKUP($B101,CPI!$A:$A,CPI!$B:$B)</f>
        <v>224.93899999999999</v>
      </c>
      <c r="J101" s="22">
        <f>LOOKUP(2012,CPI!$A:$A,CPI!$B:$B)</f>
        <v>229.59399999999999</v>
      </c>
      <c r="K101">
        <f>LOOKUP(L101,PosttaxMaxWage!A:A,PosttaxMaxWage!B:B)</f>
        <v>1548726.3</v>
      </c>
      <c r="L101" s="15">
        <v>2011</v>
      </c>
      <c r="M101" s="11">
        <v>1</v>
      </c>
      <c r="N101" s="22">
        <f>LOOKUP($B101,CPI!$A:$A,CPI!$B:$B)</f>
        <v>224.93899999999999</v>
      </c>
      <c r="O101" s="22">
        <f>LOOKUP(2012,CPI!$A:$A,CPI!$B:$B)</f>
        <v>229.59399999999999</v>
      </c>
      <c r="P101" s="24">
        <f t="shared" si="5"/>
        <v>12912.25</v>
      </c>
      <c r="Q101" s="24">
        <f t="shared" si="3"/>
        <v>91932.8287554048</v>
      </c>
      <c r="R101" s="24">
        <f t="shared" si="4"/>
        <v>1580776.4154824198</v>
      </c>
    </row>
    <row r="102" spans="1:18">
      <c r="A102" s="21">
        <f>LOOKUP(G102,PosttaxMinimumWage!A:A,PosttaxMinimumWage!D:D)</f>
        <v>12912.25</v>
      </c>
      <c r="B102" s="15">
        <v>2012</v>
      </c>
      <c r="C102">
        <v>1</v>
      </c>
      <c r="D102" s="22">
        <f>LOOKUP(B102,CPI!$A:$A,CPI!$B:$B)</f>
        <v>229.59399999999999</v>
      </c>
      <c r="E102" s="22">
        <f>LOOKUP(B102,CPI!$A:$A,CPI!$B:$B)</f>
        <v>229.59399999999999</v>
      </c>
      <c r="F102">
        <f>LOOKUP(G102,PosttaxMeanWage!A:A,PosttaxMeanWage!B:B)</f>
        <v>91844.202999999994</v>
      </c>
      <c r="G102" s="15">
        <v>2012</v>
      </c>
      <c r="H102" s="11">
        <v>1</v>
      </c>
      <c r="I102" s="22">
        <f>LOOKUP($B102,CPI!$A:$A,CPI!$B:$B)</f>
        <v>229.59399999999999</v>
      </c>
      <c r="J102" s="22">
        <f>LOOKUP(2012,CPI!$A:$A,CPI!$B:$B)</f>
        <v>229.59399999999999</v>
      </c>
      <c r="K102">
        <f>LOOKUP(L102,PosttaxMaxWage!A:A,PosttaxMaxWage!B:B)</f>
        <v>1674010.1</v>
      </c>
      <c r="L102" s="15">
        <v>2012</v>
      </c>
      <c r="M102" s="11">
        <v>1</v>
      </c>
      <c r="N102" s="22">
        <f>LOOKUP($B102,CPI!$A:$A,CPI!$B:$B)</f>
        <v>229.59399999999999</v>
      </c>
      <c r="O102" s="22">
        <f>LOOKUP(2012,CPI!$A:$A,CPI!$B:$B)</f>
        <v>229.59399999999999</v>
      </c>
      <c r="P102" s="24">
        <f t="shared" si="5"/>
        <v>12912.25</v>
      </c>
      <c r="Q102" s="24">
        <f t="shared" si="3"/>
        <v>91844.202999999994</v>
      </c>
      <c r="R102" s="24">
        <f t="shared" si="4"/>
        <v>1674010.1</v>
      </c>
    </row>
    <row r="103" spans="1:18">
      <c r="A103" s="21">
        <f>LOOKUP(G103,PosttaxMinimumWage!A:A,PosttaxMinimumWage!D:D)</f>
        <v>12912.25</v>
      </c>
      <c r="B103" s="15">
        <v>2013</v>
      </c>
      <c r="C103">
        <v>1</v>
      </c>
      <c r="D103" s="22">
        <f>LOOKUP(B103,CPI!$A:$A,CPI!$B:$B)</f>
        <v>232.95699999999999</v>
      </c>
      <c r="E103" s="22">
        <f>LOOKUP(B103,CPI!$A:$A,CPI!$B:$B)</f>
        <v>232.95699999999999</v>
      </c>
      <c r="F103">
        <f>LOOKUP(G103,PosttaxMeanWage!A:A,PosttaxMeanWage!B:B)</f>
        <v>91551.101999999999</v>
      </c>
      <c r="G103" s="15">
        <v>2013</v>
      </c>
      <c r="H103" s="11">
        <v>1</v>
      </c>
      <c r="I103" s="22">
        <f>LOOKUP($B103,CPI!$A:$A,CPI!$B:$B)</f>
        <v>232.95699999999999</v>
      </c>
      <c r="J103" s="22">
        <f>LOOKUP(2012,CPI!$A:$A,CPI!$B:$B)</f>
        <v>229.59399999999999</v>
      </c>
      <c r="K103">
        <f>LOOKUP(L103,PosttaxMaxWage!A:A,PosttaxMaxWage!B:B)</f>
        <v>1538755.8</v>
      </c>
      <c r="L103" s="15">
        <v>2013</v>
      </c>
      <c r="M103" s="11">
        <v>1</v>
      </c>
      <c r="N103" s="22">
        <f>LOOKUP($B103,CPI!$A:$A,CPI!$B:$B)</f>
        <v>232.95699999999999</v>
      </c>
      <c r="O103" s="22">
        <f>LOOKUP(2012,CPI!$A:$A,CPI!$B:$B)</f>
        <v>229.59399999999999</v>
      </c>
      <c r="P103" s="24">
        <f t="shared" si="5"/>
        <v>12912.25</v>
      </c>
      <c r="Q103" s="24">
        <f t="shared" si="3"/>
        <v>90229.457421704443</v>
      </c>
      <c r="R103" s="24">
        <f t="shared" si="4"/>
        <v>1516542.1049601429</v>
      </c>
    </row>
    <row r="104" spans="1:18">
      <c r="A104" s="21">
        <f>LOOKUP(G104,PosttaxMinimumWage!A:A,PosttaxMinimumWage!D:D)</f>
        <v>12912.25</v>
      </c>
      <c r="B104" s="15">
        <v>2014</v>
      </c>
      <c r="C104">
        <v>1</v>
      </c>
      <c r="D104" s="22">
        <f>LOOKUP(B104,CPI!$A:$A,CPI!$B:$B)</f>
        <v>236.73599999999999</v>
      </c>
      <c r="E104" s="22">
        <f>LOOKUP(B104,CPI!$A:$A,CPI!$B:$B)</f>
        <v>236.73599999999999</v>
      </c>
      <c r="F104">
        <f>LOOKUP(G104,PosttaxMeanWage!A:A,PosttaxMeanWage!B:B)</f>
        <v>93252</v>
      </c>
      <c r="G104" s="15">
        <v>2014</v>
      </c>
      <c r="H104" s="11">
        <v>1</v>
      </c>
      <c r="I104" s="22">
        <f>LOOKUP($B104,CPI!$A:$A,CPI!$B:$B)</f>
        <v>236.73599999999999</v>
      </c>
      <c r="J104" s="22">
        <f>LOOKUP(2012,CPI!$A:$A,CPI!$B:$B)</f>
        <v>229.59399999999999</v>
      </c>
      <c r="K104">
        <f>LOOKUP(L104,PosttaxMaxWage!A:A,PosttaxMaxWage!B:B)</f>
        <v>1619130.6</v>
      </c>
      <c r="L104" s="15">
        <v>2014</v>
      </c>
      <c r="M104" s="11">
        <v>1</v>
      </c>
      <c r="N104" s="22">
        <f>LOOKUP($B104,CPI!$A:$A,CPI!$B:$B)</f>
        <v>236.73599999999999</v>
      </c>
      <c r="O104" s="22">
        <f>LOOKUP(2012,CPI!$A:$A,CPI!$B:$B)</f>
        <v>229.59399999999999</v>
      </c>
      <c r="P104" s="24">
        <f t="shared" si="5"/>
        <v>12912.25</v>
      </c>
      <c r="Q104" s="24">
        <f t="shared" si="3"/>
        <v>90438.715227088396</v>
      </c>
      <c r="R104" s="24">
        <f t="shared" si="4"/>
        <v>1570283.6534215331</v>
      </c>
    </row>
    <row r="105" spans="1:18">
      <c r="A105" s="21">
        <f>PosttaxMinimumWage!B57</f>
        <v>1.1499999999999999</v>
      </c>
      <c r="C105" t="s">
        <v>33</v>
      </c>
      <c r="D105" t="s">
        <v>33</v>
      </c>
      <c r="E105" s="22" t="e">
        <f>LOOKUP(B105,CPI!$A:$A,CPI!$B:$B)</f>
        <v>#N/A</v>
      </c>
      <c r="F105" t="s">
        <v>33</v>
      </c>
      <c r="G105" t="s">
        <v>33</v>
      </c>
      <c r="H105" t="s">
        <v>33</v>
      </c>
      <c r="I105" s="22" t="s">
        <v>33</v>
      </c>
      <c r="J105" s="22" t="s">
        <v>33</v>
      </c>
      <c r="K105" t="s">
        <v>33</v>
      </c>
      <c r="L105" t="s">
        <v>33</v>
      </c>
      <c r="M105" t="s">
        <v>33</v>
      </c>
      <c r="N105" s="22" t="s">
        <v>33</v>
      </c>
      <c r="O105" s="22" t="s">
        <v>33</v>
      </c>
      <c r="P105" s="24" t="s">
        <v>34</v>
      </c>
      <c r="Q105" s="24" t="s">
        <v>34</v>
      </c>
      <c r="R105" s="24" t="s">
        <v>34</v>
      </c>
    </row>
  </sheetData>
  <mergeCells count="4">
    <mergeCell ref="A1:E1"/>
    <mergeCell ref="F1:J1"/>
    <mergeCell ref="K1:O1"/>
    <mergeCell ref="P1:R1"/>
  </mergeCells>
  <phoneticPr fontId="2"/>
  <hyperlinks>
    <hyperlink ref="C2" r:id="rId1" xr:uid="{6A926944-BE08-9D4E-8707-B16624E06D1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94607-805C-1744-9548-2540BC3324A3}">
  <dimension ref="A1:B102"/>
  <sheetViews>
    <sheetView zoomScale="99" workbookViewId="0">
      <selection sqref="A1:A102"/>
    </sheetView>
  </sheetViews>
  <sheetFormatPr baseColWidth="10" defaultRowHeight="20"/>
  <sheetData>
    <row r="1" spans="1:2">
      <c r="A1" s="39">
        <v>1913</v>
      </c>
      <c r="B1" s="39">
        <v>17941.400000000001</v>
      </c>
    </row>
    <row r="2" spans="1:2">
      <c r="A2" s="39">
        <v>1914</v>
      </c>
      <c r="B2" s="39">
        <v>16232.6</v>
      </c>
    </row>
    <row r="3" spans="1:2">
      <c r="A3" s="39">
        <v>1915</v>
      </c>
      <c r="B3" s="39">
        <v>16576</v>
      </c>
    </row>
    <row r="4" spans="1:2">
      <c r="A4" s="39">
        <v>1916</v>
      </c>
      <c r="B4" s="39">
        <v>18925.099999999999</v>
      </c>
    </row>
    <row r="5" spans="1:2">
      <c r="A5" s="39">
        <v>1917</v>
      </c>
      <c r="B5" s="39">
        <v>18611.400000000001</v>
      </c>
    </row>
    <row r="6" spans="1:2">
      <c r="A6" s="39">
        <v>1918</v>
      </c>
      <c r="B6" s="39">
        <v>19518.900000000001</v>
      </c>
    </row>
    <row r="7" spans="1:2">
      <c r="A7" s="39">
        <v>1919</v>
      </c>
      <c r="B7" s="39">
        <v>18610.099999999999</v>
      </c>
    </row>
    <row r="8" spans="1:2">
      <c r="A8" s="39">
        <v>1920</v>
      </c>
      <c r="B8" s="39">
        <v>18225.599999999999</v>
      </c>
    </row>
    <row r="9" spans="1:2">
      <c r="A9" s="39">
        <v>1921</v>
      </c>
      <c r="B9" s="39">
        <v>16396.800999999999</v>
      </c>
    </row>
    <row r="10" spans="1:2">
      <c r="A10" s="39">
        <v>1922</v>
      </c>
      <c r="B10" s="39">
        <v>17746.599999999999</v>
      </c>
    </row>
    <row r="11" spans="1:2">
      <c r="A11" s="39">
        <v>1923</v>
      </c>
      <c r="B11" s="39">
        <v>19959.099999999999</v>
      </c>
    </row>
    <row r="12" spans="1:2">
      <c r="A12" s="39">
        <v>1924</v>
      </c>
      <c r="B12" s="39">
        <v>19700.900000000001</v>
      </c>
    </row>
    <row r="13" spans="1:2">
      <c r="A13" s="39">
        <v>1925</v>
      </c>
      <c r="B13" s="39">
        <v>20051.099999999999</v>
      </c>
    </row>
    <row r="14" spans="1:2">
      <c r="A14" s="39">
        <v>1926</v>
      </c>
      <c r="B14" s="39">
        <v>21013.5</v>
      </c>
    </row>
    <row r="15" spans="1:2">
      <c r="A15" s="39">
        <v>1927</v>
      </c>
      <c r="B15" s="39">
        <v>20654.699000000001</v>
      </c>
    </row>
    <row r="16" spans="1:2">
      <c r="A16" s="39">
        <v>1928</v>
      </c>
      <c r="B16" s="39">
        <v>20930.800999999999</v>
      </c>
    </row>
    <row r="17" spans="1:2">
      <c r="A17" s="39">
        <v>1929</v>
      </c>
      <c r="B17" s="39">
        <v>22018.5</v>
      </c>
    </row>
    <row r="18" spans="1:2">
      <c r="A18" s="39">
        <v>1930</v>
      </c>
      <c r="B18" s="39">
        <v>19969.800999999999</v>
      </c>
    </row>
    <row r="19" spans="1:2">
      <c r="A19" s="39">
        <v>1931</v>
      </c>
      <c r="B19" s="39">
        <v>17851.599999999999</v>
      </c>
    </row>
    <row r="20" spans="1:2">
      <c r="A20" s="39">
        <v>1932</v>
      </c>
      <c r="B20" s="39">
        <v>15098</v>
      </c>
    </row>
    <row r="21" spans="1:2">
      <c r="A21" s="39">
        <v>1933</v>
      </c>
      <c r="B21" s="39">
        <v>14658</v>
      </c>
    </row>
    <row r="22" spans="1:2">
      <c r="A22" s="39">
        <v>1934</v>
      </c>
      <c r="B22" s="39">
        <v>16460.800999999999</v>
      </c>
    </row>
    <row r="23" spans="1:2">
      <c r="A23" s="39">
        <v>1935</v>
      </c>
      <c r="B23" s="39">
        <v>18056.5</v>
      </c>
    </row>
    <row r="24" spans="1:2">
      <c r="A24" s="39">
        <v>1936</v>
      </c>
      <c r="B24" s="39">
        <v>19970.900000000001</v>
      </c>
    </row>
    <row r="25" spans="1:2">
      <c r="A25" s="39">
        <v>1937</v>
      </c>
      <c r="B25" s="39">
        <v>21265.9</v>
      </c>
    </row>
    <row r="26" spans="1:2">
      <c r="A26" s="39">
        <v>1938</v>
      </c>
      <c r="B26" s="39">
        <v>19789.199000000001</v>
      </c>
    </row>
    <row r="27" spans="1:2">
      <c r="A27" s="39">
        <v>1939</v>
      </c>
      <c r="B27" s="39">
        <v>21088.1</v>
      </c>
    </row>
    <row r="28" spans="1:2">
      <c r="A28" s="39">
        <v>1940</v>
      </c>
      <c r="B28" s="39">
        <v>22837.9</v>
      </c>
    </row>
    <row r="29" spans="1:2">
      <c r="A29" s="39">
        <v>1941</v>
      </c>
      <c r="B29" s="39">
        <v>27388.199000000001</v>
      </c>
    </row>
    <row r="30" spans="1:2">
      <c r="A30" s="39">
        <v>1942</v>
      </c>
      <c r="B30" s="39">
        <v>32737.4</v>
      </c>
    </row>
    <row r="31" spans="1:2">
      <c r="A31" s="39">
        <v>1943</v>
      </c>
      <c r="B31" s="39">
        <v>37991.199000000001</v>
      </c>
    </row>
    <row r="32" spans="1:2">
      <c r="A32" s="39">
        <v>1944</v>
      </c>
      <c r="B32" s="39">
        <v>39587</v>
      </c>
    </row>
    <row r="33" spans="1:2">
      <c r="A33" s="39">
        <v>1945</v>
      </c>
      <c r="B33" s="39">
        <v>38337.800999999999</v>
      </c>
    </row>
    <row r="34" spans="1:2">
      <c r="A34" s="39">
        <v>1946</v>
      </c>
      <c r="B34" s="39">
        <v>33788.800999999999</v>
      </c>
    </row>
    <row r="35" spans="1:2">
      <c r="A35" s="39">
        <v>1947</v>
      </c>
      <c r="B35" s="39">
        <v>32761.9</v>
      </c>
    </row>
    <row r="36" spans="1:2">
      <c r="A36" s="39">
        <v>1948</v>
      </c>
      <c r="B36" s="39">
        <v>34426.398000000001</v>
      </c>
    </row>
    <row r="37" spans="1:2">
      <c r="A37" s="39">
        <v>1949</v>
      </c>
      <c r="B37" s="39">
        <v>33315.601999999999</v>
      </c>
    </row>
    <row r="38" spans="1:2">
      <c r="A38" s="39">
        <v>1950</v>
      </c>
      <c r="B38" s="39">
        <v>36293.199000000001</v>
      </c>
    </row>
    <row r="39" spans="1:2">
      <c r="A39" s="39">
        <v>1951</v>
      </c>
      <c r="B39" s="39">
        <v>38844.800999999999</v>
      </c>
    </row>
    <row r="40" spans="1:2">
      <c r="A40" s="39">
        <v>1952</v>
      </c>
      <c r="B40" s="39">
        <v>39895</v>
      </c>
    </row>
    <row r="41" spans="1:2">
      <c r="A41" s="39">
        <v>1953</v>
      </c>
      <c r="B41" s="39">
        <v>41159.101999999999</v>
      </c>
    </row>
    <row r="42" spans="1:2">
      <c r="A42" s="39">
        <v>1954</v>
      </c>
      <c r="B42" s="39">
        <v>40275.398000000001</v>
      </c>
    </row>
    <row r="43" spans="1:2">
      <c r="A43" s="39">
        <v>1955</v>
      </c>
      <c r="B43" s="39">
        <v>43104.800999999999</v>
      </c>
    </row>
    <row r="44" spans="1:2">
      <c r="A44" s="39">
        <v>1956</v>
      </c>
      <c r="B44" s="39">
        <v>43940.898000000001</v>
      </c>
    </row>
    <row r="45" spans="1:2">
      <c r="A45" s="39">
        <v>1957</v>
      </c>
      <c r="B45" s="39">
        <v>44005.5</v>
      </c>
    </row>
    <row r="46" spans="1:2">
      <c r="A46" s="39">
        <v>1958</v>
      </c>
      <c r="B46" s="39">
        <v>42770.398000000001</v>
      </c>
    </row>
    <row r="47" spans="1:2">
      <c r="A47" s="39">
        <v>1959</v>
      </c>
      <c r="B47" s="39">
        <v>45666</v>
      </c>
    </row>
    <row r="48" spans="1:2">
      <c r="A48" s="39">
        <v>1960</v>
      </c>
      <c r="B48" s="39">
        <v>46612.101999999999</v>
      </c>
    </row>
    <row r="49" spans="1:2">
      <c r="A49" s="39">
        <v>1961</v>
      </c>
      <c r="B49" s="39">
        <v>46774.601999999999</v>
      </c>
    </row>
    <row r="50" spans="1:2">
      <c r="A50" s="39">
        <v>1962</v>
      </c>
      <c r="B50" s="39">
        <v>48693.898000000001</v>
      </c>
    </row>
    <row r="51" spans="1:2">
      <c r="A51" s="39">
        <v>1963</v>
      </c>
      <c r="B51" s="39">
        <v>50226.898000000001</v>
      </c>
    </row>
    <row r="52" spans="1:2">
      <c r="A52" s="39">
        <v>1964</v>
      </c>
      <c r="B52" s="39">
        <v>52105.5</v>
      </c>
    </row>
    <row r="53" spans="1:2">
      <c r="A53" s="39">
        <v>1965</v>
      </c>
      <c r="B53" s="39">
        <v>54760.199000000001</v>
      </c>
    </row>
    <row r="54" spans="1:2">
      <c r="A54" s="39">
        <v>1966</v>
      </c>
      <c r="B54" s="39">
        <v>57064.199000000001</v>
      </c>
    </row>
    <row r="55" spans="1:2">
      <c r="A55" s="39">
        <v>1967</v>
      </c>
      <c r="B55" s="39">
        <v>57862.199000000001</v>
      </c>
    </row>
    <row r="56" spans="1:2">
      <c r="A56" s="39">
        <v>1968</v>
      </c>
      <c r="B56" s="39">
        <v>59829.898000000001</v>
      </c>
    </row>
    <row r="57" spans="1:2">
      <c r="A57" s="39">
        <v>1969</v>
      </c>
      <c r="B57" s="39">
        <v>60854</v>
      </c>
    </row>
    <row r="58" spans="1:2">
      <c r="A58" s="39">
        <v>1970</v>
      </c>
      <c r="B58" s="39">
        <v>59457.699000000001</v>
      </c>
    </row>
    <row r="59" spans="1:2">
      <c r="A59" s="39">
        <v>1971</v>
      </c>
      <c r="B59" s="39">
        <v>59745.898000000001</v>
      </c>
    </row>
    <row r="60" spans="1:2">
      <c r="A60" s="39">
        <v>1972</v>
      </c>
      <c r="B60" s="39">
        <v>61720.101999999999</v>
      </c>
    </row>
    <row r="61" spans="1:2">
      <c r="A61" s="39">
        <v>1973</v>
      </c>
      <c r="B61" s="39">
        <v>64161.601999999999</v>
      </c>
    </row>
    <row r="62" spans="1:2">
      <c r="A62" s="39">
        <v>1974</v>
      </c>
      <c r="B62" s="39">
        <v>62095</v>
      </c>
    </row>
    <row r="63" spans="1:2">
      <c r="A63" s="39">
        <v>1975</v>
      </c>
      <c r="B63" s="39">
        <v>59819.199000000001</v>
      </c>
    </row>
    <row r="64" spans="1:2">
      <c r="A64" s="39">
        <v>1976</v>
      </c>
      <c r="B64" s="39">
        <v>61810.300999999999</v>
      </c>
    </row>
    <row r="65" spans="1:2">
      <c r="A65" s="39">
        <v>1977</v>
      </c>
      <c r="B65" s="39">
        <v>63425.898000000001</v>
      </c>
    </row>
    <row r="66" spans="1:2">
      <c r="A66" s="39">
        <v>1978</v>
      </c>
      <c r="B66" s="39">
        <v>65401.601999999999</v>
      </c>
    </row>
    <row r="67" spans="1:2">
      <c r="A67" s="39">
        <v>1979</v>
      </c>
      <c r="B67" s="39">
        <v>65360.699000000001</v>
      </c>
    </row>
    <row r="68" spans="1:2">
      <c r="A68" s="39">
        <v>1980</v>
      </c>
      <c r="B68" s="39">
        <v>63373.898000000001</v>
      </c>
    </row>
    <row r="69" spans="1:2">
      <c r="A69" s="39">
        <v>1981</v>
      </c>
      <c r="B69" s="39">
        <v>63788.699000000001</v>
      </c>
    </row>
    <row r="70" spans="1:2">
      <c r="A70" s="39">
        <v>1982</v>
      </c>
      <c r="B70" s="39">
        <v>61683.800999999999</v>
      </c>
    </row>
    <row r="71" spans="1:2">
      <c r="A71" s="39">
        <v>1983</v>
      </c>
      <c r="B71" s="39">
        <v>62577.300999999999</v>
      </c>
    </row>
    <row r="72" spans="1:2">
      <c r="A72" s="39">
        <v>1984</v>
      </c>
      <c r="B72" s="39">
        <v>66665.202999999994</v>
      </c>
    </row>
    <row r="73" spans="1:2">
      <c r="A73" s="39">
        <v>1985</v>
      </c>
      <c r="B73" s="39">
        <v>67685.398000000001</v>
      </c>
    </row>
    <row r="74" spans="1:2">
      <c r="A74" s="39">
        <v>1986</v>
      </c>
      <c r="B74" s="39">
        <v>68025.5</v>
      </c>
    </row>
    <row r="75" spans="1:2">
      <c r="A75" s="39">
        <v>1987</v>
      </c>
      <c r="B75" s="39">
        <v>69693.202999999994</v>
      </c>
    </row>
    <row r="76" spans="1:2">
      <c r="A76" s="39">
        <v>1988</v>
      </c>
      <c r="B76" s="39">
        <v>72173.601999999999</v>
      </c>
    </row>
    <row r="77" spans="1:2">
      <c r="A77" s="39">
        <v>1989</v>
      </c>
      <c r="B77" s="39">
        <v>72459.702999999994</v>
      </c>
    </row>
    <row r="78" spans="1:2">
      <c r="A78" s="39">
        <v>1990</v>
      </c>
      <c r="B78" s="39">
        <v>71976.601999999999</v>
      </c>
    </row>
    <row r="79" spans="1:2">
      <c r="A79" s="39">
        <v>1991</v>
      </c>
      <c r="B79" s="39">
        <v>70650.898000000001</v>
      </c>
    </row>
    <row r="80" spans="1:2">
      <c r="A80" s="39">
        <v>1992</v>
      </c>
      <c r="B80" s="39">
        <v>72059</v>
      </c>
    </row>
    <row r="81" spans="1:2">
      <c r="A81" s="39">
        <v>1993</v>
      </c>
      <c r="B81" s="39">
        <v>72668.5</v>
      </c>
    </row>
    <row r="82" spans="1:2">
      <c r="A82" s="39">
        <v>1994</v>
      </c>
      <c r="B82" s="39">
        <v>75011</v>
      </c>
    </row>
    <row r="83" spans="1:2">
      <c r="A83" s="39">
        <v>1995</v>
      </c>
      <c r="B83" s="39">
        <v>76755.898000000001</v>
      </c>
    </row>
    <row r="84" spans="1:2">
      <c r="A84" s="39">
        <v>1996</v>
      </c>
      <c r="B84" s="39">
        <v>78992.202999999994</v>
      </c>
    </row>
    <row r="85" spans="1:2">
      <c r="A85" s="39">
        <v>1997</v>
      </c>
      <c r="B85" s="39">
        <v>81821.101999999999</v>
      </c>
    </row>
    <row r="86" spans="1:2">
      <c r="A86" s="39">
        <v>1998</v>
      </c>
      <c r="B86" s="39">
        <v>84889.5</v>
      </c>
    </row>
    <row r="87" spans="1:2">
      <c r="A87" s="39">
        <v>1999</v>
      </c>
      <c r="B87" s="39">
        <v>87586.601999999999</v>
      </c>
    </row>
    <row r="88" spans="1:2">
      <c r="A88" s="39">
        <v>2000</v>
      </c>
      <c r="B88" s="39">
        <v>90120.101999999999</v>
      </c>
    </row>
    <row r="89" spans="1:2">
      <c r="A89" s="39">
        <v>2001</v>
      </c>
      <c r="B89" s="39">
        <v>89091.702999999994</v>
      </c>
    </row>
    <row r="90" spans="1:2">
      <c r="A90" s="39">
        <v>2002</v>
      </c>
      <c r="B90" s="39">
        <v>88353.398000000001</v>
      </c>
    </row>
    <row r="91" spans="1:2">
      <c r="A91" s="39">
        <v>2003</v>
      </c>
      <c r="B91" s="39">
        <v>89091.797000000006</v>
      </c>
    </row>
    <row r="92" spans="1:2">
      <c r="A92" s="39">
        <v>2004</v>
      </c>
      <c r="B92" s="39">
        <v>91300.297000000006</v>
      </c>
    </row>
    <row r="93" spans="1:2">
      <c r="A93" s="39">
        <v>2005</v>
      </c>
      <c r="B93" s="39">
        <v>93215.898000000001</v>
      </c>
    </row>
    <row r="94" spans="1:2">
      <c r="A94" s="39">
        <v>2006</v>
      </c>
      <c r="B94" s="39">
        <v>95161.702999999994</v>
      </c>
    </row>
    <row r="95" spans="1:2">
      <c r="A95" s="39">
        <v>2007</v>
      </c>
      <c r="B95" s="39">
        <v>93959.202999999994</v>
      </c>
    </row>
    <row r="96" spans="1:2">
      <c r="A96" s="39">
        <v>2008</v>
      </c>
      <c r="B96" s="39">
        <v>91406.898000000001</v>
      </c>
    </row>
    <row r="97" spans="1:2">
      <c r="A97" s="39">
        <v>2009</v>
      </c>
      <c r="B97" s="39">
        <v>87505.5</v>
      </c>
    </row>
    <row r="98" spans="1:2">
      <c r="A98" s="39">
        <v>2010</v>
      </c>
      <c r="B98" s="39">
        <v>89004.5</v>
      </c>
    </row>
    <row r="99" spans="1:2">
      <c r="A99" s="39">
        <v>2011</v>
      </c>
      <c r="B99" s="39">
        <v>90068.898000000001</v>
      </c>
    </row>
    <row r="100" spans="1:2">
      <c r="A100" s="39">
        <v>2012</v>
      </c>
      <c r="B100" s="39">
        <v>91844.202999999994</v>
      </c>
    </row>
    <row r="101" spans="1:2">
      <c r="A101" s="39">
        <v>2013</v>
      </c>
      <c r="B101" s="39">
        <v>91551.101999999999</v>
      </c>
    </row>
    <row r="102" spans="1:2">
      <c r="A102" s="39">
        <v>2014</v>
      </c>
      <c r="B102" s="39">
        <v>93252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B0CA1-F7E5-7C48-A122-200B3FFFD7D5}">
  <dimension ref="A1:C102"/>
  <sheetViews>
    <sheetView topLeftCell="A21" workbookViewId="0">
      <selection activeCell="C35" sqref="C1:C35"/>
    </sheetView>
  </sheetViews>
  <sheetFormatPr baseColWidth="10" defaultRowHeight="20"/>
  <sheetData>
    <row r="1" spans="1:3">
      <c r="A1" s="39">
        <v>1913</v>
      </c>
      <c r="B1" s="39"/>
      <c r="C1" s="39"/>
    </row>
    <row r="2" spans="1:3">
      <c r="A2" s="39">
        <v>1914</v>
      </c>
      <c r="B2" s="39"/>
      <c r="C2" s="39"/>
    </row>
    <row r="3" spans="1:3">
      <c r="A3" s="39">
        <v>1915</v>
      </c>
      <c r="B3" s="39"/>
      <c r="C3" s="39"/>
    </row>
    <row r="4" spans="1:3">
      <c r="A4" s="39">
        <v>1916</v>
      </c>
      <c r="B4" s="39"/>
      <c r="C4" s="39"/>
    </row>
    <row r="5" spans="1:3">
      <c r="A5" s="39">
        <v>1917</v>
      </c>
      <c r="B5" s="39"/>
      <c r="C5" s="39"/>
    </row>
    <row r="6" spans="1:3">
      <c r="A6" s="39">
        <v>1918</v>
      </c>
      <c r="B6" s="39"/>
      <c r="C6" s="39"/>
    </row>
    <row r="7" spans="1:3">
      <c r="A7" s="39">
        <v>1919</v>
      </c>
      <c r="B7" s="39"/>
      <c r="C7" s="39"/>
    </row>
    <row r="8" spans="1:3">
      <c r="A8" s="39">
        <v>1920</v>
      </c>
      <c r="B8" s="39"/>
      <c r="C8" s="39"/>
    </row>
    <row r="9" spans="1:3">
      <c r="A9" s="39">
        <v>1921</v>
      </c>
      <c r="B9" s="39"/>
      <c r="C9" s="39"/>
    </row>
    <row r="10" spans="1:3">
      <c r="A10" s="39">
        <v>1922</v>
      </c>
      <c r="B10" s="39"/>
      <c r="C10" s="39"/>
    </row>
    <row r="11" spans="1:3">
      <c r="A11" s="39">
        <v>1923</v>
      </c>
      <c r="B11" s="39"/>
      <c r="C11" s="39"/>
    </row>
    <row r="12" spans="1:3">
      <c r="A12" s="39">
        <v>1924</v>
      </c>
      <c r="B12" s="39"/>
      <c r="C12" s="39"/>
    </row>
    <row r="13" spans="1:3">
      <c r="A13" s="39">
        <v>1925</v>
      </c>
      <c r="B13" s="39"/>
      <c r="C13" s="39"/>
    </row>
    <row r="14" spans="1:3">
      <c r="A14" s="39">
        <v>1926</v>
      </c>
      <c r="B14" s="39"/>
      <c r="C14" s="39"/>
    </row>
    <row r="15" spans="1:3">
      <c r="A15" s="39">
        <v>1927</v>
      </c>
      <c r="B15" s="39"/>
      <c r="C15" s="39"/>
    </row>
    <row r="16" spans="1:3">
      <c r="A16" s="39">
        <v>1928</v>
      </c>
      <c r="B16" s="39"/>
      <c r="C16" s="39"/>
    </row>
    <row r="17" spans="1:3">
      <c r="A17" s="39">
        <v>1929</v>
      </c>
      <c r="B17" s="39"/>
      <c r="C17" s="39"/>
    </row>
    <row r="18" spans="1:3">
      <c r="A18" s="39">
        <v>1930</v>
      </c>
      <c r="B18" s="39"/>
      <c r="C18" s="39"/>
    </row>
    <row r="19" spans="1:3">
      <c r="A19" s="39">
        <v>1931</v>
      </c>
      <c r="B19" s="39"/>
      <c r="C19" s="39"/>
    </row>
    <row r="20" spans="1:3">
      <c r="A20" s="39">
        <v>1932</v>
      </c>
      <c r="B20" s="39"/>
      <c r="C20" s="39"/>
    </row>
    <row r="21" spans="1:3">
      <c r="A21" s="39">
        <v>1933</v>
      </c>
      <c r="B21" s="39"/>
      <c r="C21" s="39"/>
    </row>
    <row r="22" spans="1:3">
      <c r="A22" s="39">
        <v>1934</v>
      </c>
      <c r="B22" s="39"/>
      <c r="C22" s="39"/>
    </row>
    <row r="23" spans="1:3">
      <c r="A23" s="39">
        <v>1935</v>
      </c>
      <c r="B23" s="39"/>
      <c r="C23" s="39"/>
    </row>
    <row r="24" spans="1:3">
      <c r="A24" s="39">
        <v>1936</v>
      </c>
      <c r="B24" s="39"/>
      <c r="C24" s="39"/>
    </row>
    <row r="25" spans="1:3">
      <c r="A25" s="39">
        <v>1937</v>
      </c>
      <c r="B25" s="39"/>
      <c r="C25" s="39"/>
    </row>
    <row r="26" spans="1:3">
      <c r="A26" s="39">
        <v>1938</v>
      </c>
      <c r="B26" s="39"/>
      <c r="C26" s="39"/>
    </row>
    <row r="27" spans="1:3">
      <c r="A27" s="39">
        <v>1939</v>
      </c>
      <c r="B27" s="39"/>
      <c r="C27" s="39"/>
    </row>
    <row r="28" spans="1:3">
      <c r="A28" s="39">
        <v>1940</v>
      </c>
      <c r="B28" s="39"/>
      <c r="C28" s="39"/>
    </row>
    <row r="29" spans="1:3">
      <c r="A29" s="39">
        <v>1941</v>
      </c>
      <c r="B29" s="39"/>
      <c r="C29" s="39"/>
    </row>
    <row r="30" spans="1:3">
      <c r="A30" s="39">
        <v>1942</v>
      </c>
      <c r="B30" s="39"/>
      <c r="C30" s="39"/>
    </row>
    <row r="31" spans="1:3">
      <c r="A31" s="39">
        <v>1943</v>
      </c>
      <c r="B31" s="39"/>
      <c r="C31" s="39"/>
    </row>
    <row r="32" spans="1:3">
      <c r="A32" s="39">
        <v>1944</v>
      </c>
      <c r="B32" s="39"/>
      <c r="C32" s="39"/>
    </row>
    <row r="33" spans="1:3">
      <c r="A33" s="39">
        <v>1945</v>
      </c>
      <c r="B33" s="39"/>
      <c r="C33" s="39"/>
    </row>
    <row r="34" spans="1:3">
      <c r="A34" s="39">
        <v>1946</v>
      </c>
      <c r="B34" s="39"/>
      <c r="C34" s="39"/>
    </row>
    <row r="35" spans="1:3">
      <c r="A35" s="39">
        <v>1947</v>
      </c>
      <c r="B35" s="39"/>
      <c r="C35" s="39"/>
    </row>
    <row r="36" spans="1:3">
      <c r="A36" s="39">
        <v>1948</v>
      </c>
      <c r="B36" s="39"/>
    </row>
    <row r="37" spans="1:3">
      <c r="A37" s="39">
        <v>1949</v>
      </c>
      <c r="B37" s="39"/>
    </row>
    <row r="38" spans="1:3">
      <c r="A38" s="39">
        <v>1950</v>
      </c>
      <c r="B38" s="39"/>
    </row>
    <row r="39" spans="1:3">
      <c r="A39" s="39">
        <v>1951</v>
      </c>
      <c r="B39" s="39"/>
    </row>
    <row r="40" spans="1:3">
      <c r="A40" s="39">
        <v>1952</v>
      </c>
      <c r="B40" s="39"/>
    </row>
    <row r="41" spans="1:3">
      <c r="A41" s="39">
        <v>1953</v>
      </c>
      <c r="B41" s="39"/>
    </row>
    <row r="42" spans="1:3">
      <c r="A42" s="39">
        <v>1954</v>
      </c>
      <c r="B42" s="39"/>
    </row>
    <row r="43" spans="1:3">
      <c r="A43" s="39">
        <v>1955</v>
      </c>
      <c r="B43" s="39"/>
    </row>
    <row r="44" spans="1:3">
      <c r="A44" s="39">
        <v>1956</v>
      </c>
      <c r="B44" s="39"/>
    </row>
    <row r="45" spans="1:3">
      <c r="A45" s="39">
        <v>1957</v>
      </c>
      <c r="B45" s="39"/>
    </row>
    <row r="46" spans="1:3">
      <c r="A46" s="39">
        <v>1958</v>
      </c>
      <c r="B46" s="39"/>
    </row>
    <row r="47" spans="1:3">
      <c r="A47" s="39">
        <v>1959</v>
      </c>
      <c r="B47" s="39"/>
    </row>
    <row r="48" spans="1:3">
      <c r="A48" s="39">
        <v>1960</v>
      </c>
      <c r="B48" s="39"/>
    </row>
    <row r="49" spans="1:2">
      <c r="A49" s="39">
        <v>1961</v>
      </c>
      <c r="B49" s="39"/>
    </row>
    <row r="50" spans="1:2">
      <c r="A50" s="39">
        <v>1962</v>
      </c>
      <c r="B50" s="39">
        <v>469181.59</v>
      </c>
    </row>
    <row r="51" spans="1:2">
      <c r="A51" s="39">
        <v>1963</v>
      </c>
      <c r="B51" s="39"/>
    </row>
    <row r="52" spans="1:2">
      <c r="A52" s="39">
        <v>1964</v>
      </c>
      <c r="B52" s="39">
        <v>523794.41</v>
      </c>
    </row>
    <row r="53" spans="1:2">
      <c r="A53" s="39">
        <v>1965</v>
      </c>
      <c r="B53" s="39"/>
    </row>
    <row r="54" spans="1:2">
      <c r="A54" s="39">
        <v>1966</v>
      </c>
      <c r="B54" s="39">
        <v>557879.88</v>
      </c>
    </row>
    <row r="55" spans="1:2">
      <c r="A55" s="39">
        <v>1967</v>
      </c>
      <c r="B55" s="39">
        <v>517526.81</v>
      </c>
    </row>
    <row r="56" spans="1:2">
      <c r="A56" s="39">
        <v>1968</v>
      </c>
      <c r="B56" s="39">
        <v>528386.31000000006</v>
      </c>
    </row>
    <row r="57" spans="1:2">
      <c r="A57" s="39">
        <v>1969</v>
      </c>
      <c r="B57" s="39">
        <v>488361.81</v>
      </c>
    </row>
    <row r="58" spans="1:2">
      <c r="A58" s="39">
        <v>1970</v>
      </c>
      <c r="B58" s="39">
        <v>462607.81</v>
      </c>
    </row>
    <row r="59" spans="1:2">
      <c r="A59" s="39">
        <v>1971</v>
      </c>
      <c r="B59" s="39">
        <v>476473.31</v>
      </c>
    </row>
    <row r="60" spans="1:2">
      <c r="A60" s="39">
        <v>1972</v>
      </c>
      <c r="B60" s="39">
        <v>510544.19</v>
      </c>
    </row>
    <row r="61" spans="1:2">
      <c r="A61" s="39">
        <v>1973</v>
      </c>
      <c r="B61" s="39">
        <v>552491.88</v>
      </c>
    </row>
    <row r="62" spans="1:2">
      <c r="A62" s="39">
        <v>1974</v>
      </c>
      <c r="B62" s="39">
        <v>504285.59</v>
      </c>
    </row>
    <row r="63" spans="1:2">
      <c r="A63" s="39">
        <v>1975</v>
      </c>
      <c r="B63" s="39">
        <v>489867.81</v>
      </c>
    </row>
    <row r="64" spans="1:2">
      <c r="A64" s="39">
        <v>1976</v>
      </c>
      <c r="B64" s="39">
        <v>501183.19</v>
      </c>
    </row>
    <row r="65" spans="1:2">
      <c r="A65" s="39">
        <v>1977</v>
      </c>
      <c r="B65" s="39">
        <v>541565.38</v>
      </c>
    </row>
    <row r="66" spans="1:2">
      <c r="A66" s="39">
        <v>1978</v>
      </c>
      <c r="B66" s="39">
        <v>568026.18999999994</v>
      </c>
    </row>
    <row r="67" spans="1:2">
      <c r="A67" s="39">
        <v>1979</v>
      </c>
      <c r="B67" s="39">
        <v>596884.88</v>
      </c>
    </row>
    <row r="68" spans="1:2">
      <c r="A68" s="39">
        <v>1980</v>
      </c>
      <c r="B68" s="39">
        <v>550585.13</v>
      </c>
    </row>
    <row r="69" spans="1:2">
      <c r="A69" s="39">
        <v>1981</v>
      </c>
      <c r="B69" s="39">
        <v>606115.81000000006</v>
      </c>
    </row>
    <row r="70" spans="1:2">
      <c r="A70" s="39">
        <v>1982</v>
      </c>
      <c r="B70" s="39">
        <v>590088.13</v>
      </c>
    </row>
    <row r="71" spans="1:2">
      <c r="A71" s="39">
        <v>1983</v>
      </c>
      <c r="B71" s="39">
        <v>623877</v>
      </c>
    </row>
    <row r="72" spans="1:2">
      <c r="A72" s="39">
        <v>1984</v>
      </c>
      <c r="B72" s="39">
        <v>770248.81</v>
      </c>
    </row>
    <row r="73" spans="1:2">
      <c r="A73" s="39">
        <v>1985</v>
      </c>
      <c r="B73" s="39">
        <v>769390.31</v>
      </c>
    </row>
    <row r="74" spans="1:2">
      <c r="A74" s="39">
        <v>1986</v>
      </c>
      <c r="B74" s="39">
        <v>725186.88</v>
      </c>
    </row>
    <row r="75" spans="1:2">
      <c r="A75" s="39">
        <v>1987</v>
      </c>
      <c r="B75" s="39">
        <v>817181.38</v>
      </c>
    </row>
    <row r="76" spans="1:2">
      <c r="A76" s="39">
        <v>1988</v>
      </c>
      <c r="B76" s="39">
        <v>1005804.7</v>
      </c>
    </row>
    <row r="77" spans="1:2">
      <c r="A77" s="39">
        <v>1989</v>
      </c>
      <c r="B77" s="39">
        <v>990151.13</v>
      </c>
    </row>
    <row r="78" spans="1:2">
      <c r="A78" s="39">
        <v>1990</v>
      </c>
      <c r="B78" s="39">
        <v>995085.19</v>
      </c>
    </row>
    <row r="79" spans="1:2">
      <c r="A79" s="39">
        <v>1991</v>
      </c>
      <c r="B79" s="39">
        <v>891459.81</v>
      </c>
    </row>
    <row r="80" spans="1:2">
      <c r="A80" s="39">
        <v>1992</v>
      </c>
      <c r="B80" s="39">
        <v>986735.63</v>
      </c>
    </row>
    <row r="81" spans="1:2">
      <c r="A81" s="39">
        <v>1993</v>
      </c>
      <c r="B81" s="39">
        <v>944373.13</v>
      </c>
    </row>
    <row r="82" spans="1:2">
      <c r="A82" s="39">
        <v>1994</v>
      </c>
      <c r="B82" s="39">
        <v>933664.38</v>
      </c>
    </row>
    <row r="83" spans="1:2">
      <c r="A83" s="39">
        <v>1995</v>
      </c>
      <c r="B83" s="39">
        <v>1017164.8</v>
      </c>
    </row>
    <row r="84" spans="1:2">
      <c r="A84" s="39">
        <v>1996</v>
      </c>
      <c r="B84" s="39">
        <v>1056598.1000000001</v>
      </c>
    </row>
    <row r="85" spans="1:2">
      <c r="A85" s="39">
        <v>1997</v>
      </c>
      <c r="B85" s="39">
        <v>1166617.5</v>
      </c>
    </row>
    <row r="86" spans="1:2">
      <c r="A86" s="39">
        <v>1998</v>
      </c>
      <c r="B86" s="39">
        <v>1214385.8999999999</v>
      </c>
    </row>
    <row r="87" spans="1:2">
      <c r="A87" s="39">
        <v>1999</v>
      </c>
      <c r="B87" s="39">
        <v>1298364.6000000001</v>
      </c>
    </row>
    <row r="88" spans="1:2">
      <c r="A88" s="39">
        <v>2000</v>
      </c>
      <c r="B88" s="39">
        <v>1400959.8</v>
      </c>
    </row>
    <row r="89" spans="1:2">
      <c r="A89" s="39">
        <v>2001</v>
      </c>
      <c r="B89" s="39">
        <v>1357853</v>
      </c>
    </row>
    <row r="90" spans="1:2">
      <c r="A90" s="39">
        <v>2002</v>
      </c>
      <c r="B90" s="39">
        <v>1364473.4</v>
      </c>
    </row>
    <row r="91" spans="1:2">
      <c r="A91" s="39">
        <v>2003</v>
      </c>
      <c r="B91" s="39">
        <v>1401063.5</v>
      </c>
    </row>
    <row r="92" spans="1:2">
      <c r="A92" s="39">
        <v>2004</v>
      </c>
      <c r="B92" s="39">
        <v>1507072.4</v>
      </c>
    </row>
    <row r="93" spans="1:2">
      <c r="A93" s="39">
        <v>2005</v>
      </c>
      <c r="B93" s="39">
        <v>1576933.6</v>
      </c>
    </row>
    <row r="94" spans="1:2">
      <c r="A94" s="39">
        <v>2006</v>
      </c>
      <c r="B94" s="39">
        <v>1679695.8</v>
      </c>
    </row>
    <row r="95" spans="1:2">
      <c r="A95" s="39">
        <v>2007</v>
      </c>
      <c r="B95" s="39">
        <v>1574616.8</v>
      </c>
    </row>
    <row r="96" spans="1:2">
      <c r="A96" s="39">
        <v>2008</v>
      </c>
      <c r="B96" s="39">
        <v>1531691.4</v>
      </c>
    </row>
    <row r="97" spans="1:2">
      <c r="A97" s="39">
        <v>2009</v>
      </c>
      <c r="B97" s="39">
        <v>1386067</v>
      </c>
    </row>
    <row r="98" spans="1:2">
      <c r="A98" s="39">
        <v>2010</v>
      </c>
      <c r="B98" s="39">
        <v>1490463.8</v>
      </c>
    </row>
    <row r="99" spans="1:2">
      <c r="A99" s="39">
        <v>2011</v>
      </c>
      <c r="B99" s="39">
        <v>1548726.3</v>
      </c>
    </row>
    <row r="100" spans="1:2">
      <c r="A100" s="39">
        <v>2012</v>
      </c>
      <c r="B100" s="39">
        <v>1674010.1</v>
      </c>
    </row>
    <row r="101" spans="1:2">
      <c r="A101" s="39">
        <v>2013</v>
      </c>
      <c r="B101" s="39">
        <v>1538755.8</v>
      </c>
    </row>
    <row r="102" spans="1:2">
      <c r="A102" s="39">
        <v>2014</v>
      </c>
      <c r="B102" s="39">
        <v>1619130.6</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9725-7C42-C342-8B9E-834FE47C622C}">
  <dimension ref="A1:B107"/>
  <sheetViews>
    <sheetView topLeftCell="A98" zoomScale="186" workbookViewId="0">
      <selection activeCell="F11" sqref="F11"/>
    </sheetView>
  </sheetViews>
  <sheetFormatPr baseColWidth="10" defaultRowHeight="20"/>
  <sheetData>
    <row r="1" spans="1:2">
      <c r="A1" s="25">
        <v>1913</v>
      </c>
      <c r="B1" s="25">
        <v>9.9</v>
      </c>
    </row>
    <row r="2" spans="1:2">
      <c r="A2" s="25">
        <v>1914</v>
      </c>
      <c r="B2" s="25">
        <v>10</v>
      </c>
    </row>
    <row r="3" spans="1:2">
      <c r="A3" s="25">
        <v>1915</v>
      </c>
      <c r="B3" s="25">
        <v>10.1</v>
      </c>
    </row>
    <row r="4" spans="1:2">
      <c r="A4" s="25">
        <v>1916</v>
      </c>
      <c r="B4" s="25">
        <v>10.9</v>
      </c>
    </row>
    <row r="5" spans="1:2">
      <c r="A5" s="25">
        <v>1917</v>
      </c>
      <c r="B5" s="25">
        <v>12.8</v>
      </c>
    </row>
    <row r="6" spans="1:2">
      <c r="A6" s="25">
        <v>1918</v>
      </c>
      <c r="B6" s="25">
        <v>15.1</v>
      </c>
    </row>
    <row r="7" spans="1:2">
      <c r="A7" s="25">
        <v>1919</v>
      </c>
      <c r="B7" s="25">
        <v>17.3</v>
      </c>
    </row>
    <row r="8" spans="1:2">
      <c r="A8" s="25">
        <v>1920</v>
      </c>
      <c r="B8" s="25">
        <v>20</v>
      </c>
    </row>
    <row r="9" spans="1:2">
      <c r="A9" s="25">
        <v>1921</v>
      </c>
      <c r="B9" s="25">
        <v>17.899999999999999</v>
      </c>
    </row>
    <row r="10" spans="1:2">
      <c r="A10" s="25">
        <v>1922</v>
      </c>
      <c r="B10" s="25">
        <v>16.8</v>
      </c>
    </row>
    <row r="11" spans="1:2">
      <c r="A11" s="25">
        <v>1923</v>
      </c>
      <c r="B11" s="25">
        <v>17.100000000000001</v>
      </c>
    </row>
    <row r="12" spans="1:2">
      <c r="A12" s="25">
        <v>1924</v>
      </c>
      <c r="B12" s="25">
        <v>17.100000000000001</v>
      </c>
    </row>
    <row r="13" spans="1:2">
      <c r="A13" s="25">
        <v>1925</v>
      </c>
      <c r="B13" s="25">
        <v>17.5</v>
      </c>
    </row>
    <row r="14" spans="1:2">
      <c r="A14" s="25">
        <v>1926</v>
      </c>
      <c r="B14" s="25">
        <v>17.7</v>
      </c>
    </row>
    <row r="15" spans="1:2">
      <c r="A15" s="25">
        <v>1927</v>
      </c>
      <c r="B15" s="25">
        <v>17.399999999999999</v>
      </c>
    </row>
    <row r="16" spans="1:2">
      <c r="A16" s="25">
        <v>1928</v>
      </c>
      <c r="B16" s="25">
        <v>17.100000000000001</v>
      </c>
    </row>
    <row r="17" spans="1:2">
      <c r="A17" s="25">
        <v>1929</v>
      </c>
      <c r="B17" s="25">
        <v>17.100000000000001</v>
      </c>
    </row>
    <row r="18" spans="1:2">
      <c r="A18" s="25">
        <v>1930</v>
      </c>
      <c r="B18" s="25">
        <v>16.7</v>
      </c>
    </row>
    <row r="19" spans="1:2">
      <c r="A19" s="25">
        <v>1931</v>
      </c>
      <c r="B19" s="25">
        <v>15.2</v>
      </c>
    </row>
    <row r="20" spans="1:2">
      <c r="A20" s="25">
        <v>1932</v>
      </c>
      <c r="B20" s="25">
        <v>13.7</v>
      </c>
    </row>
    <row r="21" spans="1:2">
      <c r="A21" s="25">
        <v>1933</v>
      </c>
      <c r="B21" s="25">
        <v>13</v>
      </c>
    </row>
    <row r="22" spans="1:2">
      <c r="A22" s="25">
        <v>1934</v>
      </c>
      <c r="B22" s="25">
        <v>13.4</v>
      </c>
    </row>
    <row r="23" spans="1:2">
      <c r="A23" s="25">
        <v>1935</v>
      </c>
      <c r="B23" s="25">
        <v>13.7</v>
      </c>
    </row>
    <row r="24" spans="1:2">
      <c r="A24" s="25">
        <v>1936</v>
      </c>
      <c r="B24" s="25">
        <v>13.9</v>
      </c>
    </row>
    <row r="25" spans="1:2">
      <c r="A25" s="25">
        <v>1937</v>
      </c>
      <c r="B25" s="25">
        <v>14.4</v>
      </c>
    </row>
    <row r="26" spans="1:2">
      <c r="A26" s="25">
        <v>1938</v>
      </c>
      <c r="B26" s="25">
        <v>14.1</v>
      </c>
    </row>
    <row r="27" spans="1:2">
      <c r="A27" s="25">
        <v>1939</v>
      </c>
      <c r="B27" s="25">
        <v>13.9</v>
      </c>
    </row>
    <row r="28" spans="1:2">
      <c r="A28" s="25">
        <v>1940</v>
      </c>
      <c r="B28" s="25">
        <v>14</v>
      </c>
    </row>
    <row r="29" spans="1:2">
      <c r="A29" s="25">
        <v>1941</v>
      </c>
      <c r="B29" s="25">
        <v>14.7</v>
      </c>
    </row>
    <row r="30" spans="1:2">
      <c r="A30" s="25">
        <v>1942</v>
      </c>
      <c r="B30" s="25">
        <v>16.3</v>
      </c>
    </row>
    <row r="31" spans="1:2">
      <c r="A31" s="25">
        <v>1943</v>
      </c>
      <c r="B31" s="25">
        <v>17.3</v>
      </c>
    </row>
    <row r="32" spans="1:2">
      <c r="A32" s="25">
        <v>1944</v>
      </c>
      <c r="B32" s="25">
        <v>17.600000000000001</v>
      </c>
    </row>
    <row r="33" spans="1:2">
      <c r="A33" s="25">
        <v>1945</v>
      </c>
      <c r="B33" s="25">
        <v>18</v>
      </c>
    </row>
    <row r="34" spans="1:2">
      <c r="A34" s="25">
        <v>1946</v>
      </c>
      <c r="B34" s="25">
        <v>19.5</v>
      </c>
    </row>
    <row r="35" spans="1:2">
      <c r="A35" s="25">
        <v>1947</v>
      </c>
      <c r="B35" s="25">
        <v>22.3</v>
      </c>
    </row>
    <row r="36" spans="1:2">
      <c r="A36" s="25">
        <v>1948</v>
      </c>
      <c r="B36" s="25">
        <v>24.1</v>
      </c>
    </row>
    <row r="37" spans="1:2">
      <c r="A37" s="25">
        <v>1949</v>
      </c>
      <c r="B37" s="25">
        <v>23.8</v>
      </c>
    </row>
    <row r="38" spans="1:2">
      <c r="A38" s="25">
        <v>1950</v>
      </c>
      <c r="B38" s="25">
        <v>24.1</v>
      </c>
    </row>
    <row r="39" spans="1:2">
      <c r="A39" s="25">
        <v>1951</v>
      </c>
      <c r="B39" s="25">
        <v>26</v>
      </c>
    </row>
    <row r="40" spans="1:2">
      <c r="A40" s="25">
        <v>1952</v>
      </c>
      <c r="B40" s="25">
        <v>26.5</v>
      </c>
    </row>
    <row r="41" spans="1:2">
      <c r="A41" s="25">
        <v>1953</v>
      </c>
      <c r="B41" s="25">
        <v>26.7</v>
      </c>
    </row>
    <row r="42" spans="1:2">
      <c r="A42" s="25">
        <v>1954</v>
      </c>
      <c r="B42" s="25">
        <v>26.9</v>
      </c>
    </row>
    <row r="43" spans="1:2">
      <c r="A43" s="25">
        <v>1955</v>
      </c>
      <c r="B43" s="25">
        <v>26.8</v>
      </c>
    </row>
    <row r="44" spans="1:2">
      <c r="A44" s="25">
        <v>1956</v>
      </c>
      <c r="B44" s="25">
        <v>27.2</v>
      </c>
    </row>
    <row r="45" spans="1:2">
      <c r="A45" s="25">
        <v>1957</v>
      </c>
      <c r="B45" s="25">
        <v>28.1</v>
      </c>
    </row>
    <row r="46" spans="1:2">
      <c r="A46" s="25">
        <v>1958</v>
      </c>
      <c r="B46" s="25">
        <v>28.9</v>
      </c>
    </row>
    <row r="47" spans="1:2">
      <c r="A47" s="25">
        <v>1959</v>
      </c>
      <c r="B47" s="25">
        <v>29.1</v>
      </c>
    </row>
    <row r="48" spans="1:2">
      <c r="A48" s="25">
        <v>1960</v>
      </c>
      <c r="B48" s="25">
        <v>29.6</v>
      </c>
    </row>
    <row r="49" spans="1:2">
      <c r="A49" s="25">
        <v>1961</v>
      </c>
      <c r="B49" s="25">
        <v>29.9</v>
      </c>
    </row>
    <row r="50" spans="1:2">
      <c r="A50" s="25">
        <v>1962</v>
      </c>
      <c r="B50" s="25">
        <v>30.2</v>
      </c>
    </row>
    <row r="51" spans="1:2">
      <c r="A51" s="25">
        <v>1963</v>
      </c>
      <c r="B51" s="25">
        <v>30.6</v>
      </c>
    </row>
    <row r="52" spans="1:2">
      <c r="A52" s="25">
        <v>1964</v>
      </c>
      <c r="B52" s="25">
        <v>31</v>
      </c>
    </row>
    <row r="53" spans="1:2">
      <c r="A53" s="25">
        <v>1965</v>
      </c>
      <c r="B53" s="25">
        <v>31.5</v>
      </c>
    </row>
    <row r="54" spans="1:2">
      <c r="A54" s="25">
        <v>1966</v>
      </c>
      <c r="B54" s="25">
        <v>32.4</v>
      </c>
    </row>
    <row r="55" spans="1:2">
      <c r="A55" s="25">
        <v>1967</v>
      </c>
      <c r="B55" s="25">
        <v>33.4</v>
      </c>
    </row>
    <row r="56" spans="1:2">
      <c r="A56" s="25">
        <v>1968</v>
      </c>
      <c r="B56" s="25">
        <v>34.799999999999997</v>
      </c>
    </row>
    <row r="57" spans="1:2">
      <c r="A57" s="25">
        <v>1969</v>
      </c>
      <c r="B57" s="25">
        <v>36.700000000000003</v>
      </c>
    </row>
    <row r="58" spans="1:2">
      <c r="A58" s="25">
        <v>1970</v>
      </c>
      <c r="B58" s="25">
        <v>38.799999999999997</v>
      </c>
    </row>
    <row r="59" spans="1:2">
      <c r="A59" s="25">
        <v>1971</v>
      </c>
      <c r="B59" s="25">
        <v>40.5</v>
      </c>
    </row>
    <row r="60" spans="1:2">
      <c r="A60" s="25">
        <v>1972</v>
      </c>
      <c r="B60" s="25">
        <v>41.8</v>
      </c>
    </row>
    <row r="61" spans="1:2">
      <c r="A61" s="25">
        <v>1973</v>
      </c>
      <c r="B61" s="25">
        <v>44.4</v>
      </c>
    </row>
    <row r="62" spans="1:2">
      <c r="A62" s="25">
        <v>1974</v>
      </c>
      <c r="B62" s="25">
        <v>49.3</v>
      </c>
    </row>
    <row r="63" spans="1:2">
      <c r="A63" s="25">
        <v>1975</v>
      </c>
      <c r="B63" s="25">
        <v>53.8</v>
      </c>
    </row>
    <row r="64" spans="1:2">
      <c r="A64" s="25">
        <v>1976</v>
      </c>
      <c r="B64" s="25">
        <v>56.9</v>
      </c>
    </row>
    <row r="65" spans="1:2">
      <c r="A65" s="25">
        <v>1977</v>
      </c>
      <c r="B65" s="25">
        <v>60.6</v>
      </c>
    </row>
    <row r="66" spans="1:2">
      <c r="A66" s="25">
        <v>1978</v>
      </c>
      <c r="B66" s="25">
        <v>65.2</v>
      </c>
    </row>
    <row r="67" spans="1:2">
      <c r="A67" s="25">
        <v>1979</v>
      </c>
      <c r="B67" s="25">
        <v>72.599999999999994</v>
      </c>
    </row>
    <row r="68" spans="1:2">
      <c r="A68" s="25">
        <v>1980</v>
      </c>
      <c r="B68" s="25">
        <v>82.4</v>
      </c>
    </row>
    <row r="69" spans="1:2">
      <c r="A69" s="25">
        <v>1981</v>
      </c>
      <c r="B69" s="25">
        <v>90.9</v>
      </c>
    </row>
    <row r="70" spans="1:2">
      <c r="A70" s="25">
        <v>1982</v>
      </c>
      <c r="B70" s="25">
        <v>96.5</v>
      </c>
    </row>
    <row r="71" spans="1:2">
      <c r="A71" s="25">
        <v>1983</v>
      </c>
      <c r="B71" s="25">
        <v>99.6</v>
      </c>
    </row>
    <row r="72" spans="1:2">
      <c r="A72" s="25">
        <v>1984</v>
      </c>
      <c r="B72" s="25">
        <v>103.9</v>
      </c>
    </row>
    <row r="73" spans="1:2">
      <c r="A73" s="25">
        <v>1985</v>
      </c>
      <c r="B73" s="25">
        <v>107.6</v>
      </c>
    </row>
    <row r="74" spans="1:2">
      <c r="A74" s="25">
        <v>1986</v>
      </c>
      <c r="B74" s="25">
        <v>109.6</v>
      </c>
    </row>
    <row r="75" spans="1:2">
      <c r="A75" s="25">
        <v>1987</v>
      </c>
      <c r="B75" s="25">
        <v>113.6</v>
      </c>
    </row>
    <row r="76" spans="1:2">
      <c r="A76" s="25">
        <v>1988</v>
      </c>
      <c r="B76" s="25">
        <v>118.3</v>
      </c>
    </row>
    <row r="77" spans="1:2">
      <c r="A77" s="25">
        <v>1989</v>
      </c>
      <c r="B77" s="25">
        <v>124</v>
      </c>
    </row>
    <row r="78" spans="1:2">
      <c r="A78" s="25">
        <v>1990</v>
      </c>
      <c r="B78" s="25">
        <v>130.69999999999999</v>
      </c>
    </row>
    <row r="79" spans="1:2">
      <c r="A79" s="25">
        <v>1991</v>
      </c>
      <c r="B79" s="25">
        <v>136.19999999999999</v>
      </c>
    </row>
    <row r="80" spans="1:2">
      <c r="A80" s="25">
        <v>1992</v>
      </c>
      <c r="B80" s="25">
        <v>140.30000000000001</v>
      </c>
    </row>
    <row r="81" spans="1:2">
      <c r="A81" s="25">
        <v>1993</v>
      </c>
      <c r="B81" s="25">
        <v>144.5</v>
      </c>
    </row>
    <row r="82" spans="1:2">
      <c r="A82" s="25">
        <v>1994</v>
      </c>
      <c r="B82" s="25">
        <v>148.19999999999999</v>
      </c>
    </row>
    <row r="83" spans="1:2">
      <c r="A83" s="25">
        <v>1995</v>
      </c>
      <c r="B83" s="25">
        <v>152.4</v>
      </c>
    </row>
    <row r="84" spans="1:2">
      <c r="A84" s="25">
        <v>1996</v>
      </c>
      <c r="B84" s="25">
        <v>156.9</v>
      </c>
    </row>
    <row r="85" spans="1:2">
      <c r="A85" s="25">
        <v>1997</v>
      </c>
      <c r="B85" s="25">
        <v>160.5</v>
      </c>
    </row>
    <row r="86" spans="1:2">
      <c r="A86" s="25">
        <v>1998</v>
      </c>
      <c r="B86" s="25">
        <v>163</v>
      </c>
    </row>
    <row r="87" spans="1:2">
      <c r="A87" s="25">
        <v>1999</v>
      </c>
      <c r="B87" s="25">
        <v>166.6</v>
      </c>
    </row>
    <row r="88" spans="1:2">
      <c r="A88" s="25">
        <v>2000</v>
      </c>
      <c r="B88" s="25">
        <v>172.2</v>
      </c>
    </row>
    <row r="89" spans="1:2">
      <c r="A89" s="25">
        <v>2001</v>
      </c>
      <c r="B89" s="25">
        <v>177.1</v>
      </c>
    </row>
    <row r="90" spans="1:2">
      <c r="A90" s="25">
        <v>2002</v>
      </c>
      <c r="B90" s="25">
        <v>179.88</v>
      </c>
    </row>
    <row r="91" spans="1:2">
      <c r="A91" s="25">
        <v>2003</v>
      </c>
      <c r="B91" s="25">
        <v>183.96</v>
      </c>
    </row>
    <row r="92" spans="1:2">
      <c r="A92" s="25">
        <v>2004</v>
      </c>
      <c r="B92" s="25">
        <v>188.9</v>
      </c>
    </row>
    <row r="93" spans="1:2">
      <c r="A93" s="25">
        <v>2005</v>
      </c>
      <c r="B93" s="25">
        <v>195.3</v>
      </c>
    </row>
    <row r="94" spans="1:2">
      <c r="A94" s="25">
        <v>2006</v>
      </c>
      <c r="B94" s="25">
        <v>201.6</v>
      </c>
    </row>
    <row r="95" spans="1:2">
      <c r="A95" s="25">
        <v>2007</v>
      </c>
      <c r="B95" s="25">
        <v>207.34200000000001</v>
      </c>
    </row>
    <row r="96" spans="1:2">
      <c r="A96" s="25">
        <v>2008</v>
      </c>
      <c r="B96" s="25">
        <v>215.303</v>
      </c>
    </row>
    <row r="97" spans="1:2">
      <c r="A97" s="25">
        <v>2009</v>
      </c>
      <c r="B97" s="25">
        <v>214.53700000000001</v>
      </c>
    </row>
    <row r="98" spans="1:2">
      <c r="A98" s="25">
        <v>2010</v>
      </c>
      <c r="B98" s="25">
        <v>218.05600000000001</v>
      </c>
    </row>
    <row r="99" spans="1:2">
      <c r="A99" s="25">
        <v>2011</v>
      </c>
      <c r="B99" s="25">
        <v>224.93899999999999</v>
      </c>
    </row>
    <row r="100" spans="1:2">
      <c r="A100" s="25">
        <v>2012</v>
      </c>
      <c r="B100" s="25">
        <v>229.59399999999999</v>
      </c>
    </row>
    <row r="101" spans="1:2">
      <c r="A101" s="25">
        <v>2013</v>
      </c>
      <c r="B101" s="25">
        <v>232.95699999999999</v>
      </c>
    </row>
    <row r="102" spans="1:2">
      <c r="A102" s="25">
        <v>2014</v>
      </c>
      <c r="B102" s="25">
        <v>236.73599999999999</v>
      </c>
    </row>
    <row r="103" spans="1:2">
      <c r="A103" s="25">
        <v>2015</v>
      </c>
      <c r="B103" s="25">
        <v>237.017</v>
      </c>
    </row>
    <row r="104" spans="1:2">
      <c r="A104" s="25">
        <v>2016</v>
      </c>
      <c r="B104" s="25">
        <v>240.00800000000001</v>
      </c>
    </row>
    <row r="105" spans="1:2">
      <c r="A105" s="25">
        <v>2017</v>
      </c>
      <c r="B105" s="25">
        <v>245.12</v>
      </c>
    </row>
    <row r="106" spans="1:2">
      <c r="A106" s="25">
        <v>2018</v>
      </c>
      <c r="B106" s="25">
        <v>251.107</v>
      </c>
    </row>
    <row r="107" spans="1:2">
      <c r="A107" s="25">
        <v>2019</v>
      </c>
      <c r="B107" s="25"/>
    </row>
  </sheetData>
  <sortState xmlns:xlrd2="http://schemas.microsoft.com/office/spreadsheetml/2017/richdata2" ref="A1:B108">
    <sortCondition ref="A1:A108"/>
  </sortState>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6D1F-CEA6-8B44-95FB-077FD9786F88}">
  <dimension ref="A1:D108"/>
  <sheetViews>
    <sheetView workbookViewId="0">
      <selection sqref="A1:D108"/>
    </sheetView>
  </sheetViews>
  <sheetFormatPr baseColWidth="10" defaultRowHeight="20"/>
  <sheetData>
    <row r="1" spans="1:4">
      <c r="A1" t="s">
        <v>23</v>
      </c>
      <c r="B1" t="s">
        <v>35</v>
      </c>
      <c r="C1" t="s">
        <v>36</v>
      </c>
      <c r="D1" t="s">
        <v>37</v>
      </c>
    </row>
    <row r="2" spans="1:4">
      <c r="A2" s="15">
        <v>1913</v>
      </c>
      <c r="B2">
        <v>0</v>
      </c>
      <c r="C2">
        <v>1781</v>
      </c>
      <c r="D2">
        <f>C2*B2</f>
        <v>0</v>
      </c>
    </row>
    <row r="3" spans="1:4">
      <c r="A3" s="15">
        <v>1914</v>
      </c>
      <c r="B3">
        <v>0</v>
      </c>
      <c r="C3">
        <v>1781</v>
      </c>
      <c r="D3">
        <f t="shared" ref="D3:D66" si="0">C3*B3</f>
        <v>0</v>
      </c>
    </row>
    <row r="4" spans="1:4">
      <c r="A4" s="15">
        <v>1915</v>
      </c>
      <c r="B4">
        <v>0</v>
      </c>
      <c r="C4">
        <v>1781</v>
      </c>
      <c r="D4">
        <f t="shared" si="0"/>
        <v>0</v>
      </c>
    </row>
    <row r="5" spans="1:4">
      <c r="A5" s="15">
        <v>1916</v>
      </c>
      <c r="B5">
        <v>0</v>
      </c>
      <c r="C5">
        <v>1781</v>
      </c>
      <c r="D5">
        <f t="shared" si="0"/>
        <v>0</v>
      </c>
    </row>
    <row r="6" spans="1:4">
      <c r="A6" s="15">
        <v>1917</v>
      </c>
      <c r="B6">
        <v>0</v>
      </c>
      <c r="C6">
        <v>1781</v>
      </c>
      <c r="D6">
        <f t="shared" si="0"/>
        <v>0</v>
      </c>
    </row>
    <row r="7" spans="1:4">
      <c r="A7" s="15">
        <v>1918</v>
      </c>
      <c r="B7">
        <v>0</v>
      </c>
      <c r="C7">
        <v>1781</v>
      </c>
      <c r="D7">
        <f t="shared" si="0"/>
        <v>0</v>
      </c>
    </row>
    <row r="8" spans="1:4">
      <c r="A8" s="15">
        <v>1919</v>
      </c>
      <c r="B8">
        <v>0</v>
      </c>
      <c r="C8">
        <v>1781</v>
      </c>
      <c r="D8">
        <f t="shared" si="0"/>
        <v>0</v>
      </c>
    </row>
    <row r="9" spans="1:4">
      <c r="A9" s="15">
        <v>1920</v>
      </c>
      <c r="B9">
        <v>0</v>
      </c>
      <c r="C9">
        <v>1781</v>
      </c>
      <c r="D9">
        <f t="shared" si="0"/>
        <v>0</v>
      </c>
    </row>
    <row r="10" spans="1:4">
      <c r="A10" s="15">
        <v>1921</v>
      </c>
      <c r="B10">
        <v>0</v>
      </c>
      <c r="C10">
        <v>1781</v>
      </c>
      <c r="D10">
        <f t="shared" si="0"/>
        <v>0</v>
      </c>
    </row>
    <row r="11" spans="1:4">
      <c r="A11" s="15">
        <v>1922</v>
      </c>
      <c r="B11">
        <v>0</v>
      </c>
      <c r="C11">
        <v>1781</v>
      </c>
      <c r="D11">
        <f t="shared" si="0"/>
        <v>0</v>
      </c>
    </row>
    <row r="12" spans="1:4">
      <c r="A12" s="15">
        <v>1923</v>
      </c>
      <c r="B12">
        <v>0</v>
      </c>
      <c r="C12">
        <v>1781</v>
      </c>
      <c r="D12">
        <f t="shared" si="0"/>
        <v>0</v>
      </c>
    </row>
    <row r="13" spans="1:4">
      <c r="A13" s="15">
        <v>1924</v>
      </c>
      <c r="B13">
        <v>0</v>
      </c>
      <c r="C13">
        <v>1781</v>
      </c>
      <c r="D13">
        <f t="shared" si="0"/>
        <v>0</v>
      </c>
    </row>
    <row r="14" spans="1:4">
      <c r="A14" s="15">
        <v>1925</v>
      </c>
      <c r="B14">
        <v>0</v>
      </c>
      <c r="C14">
        <v>1781</v>
      </c>
      <c r="D14">
        <f t="shared" si="0"/>
        <v>0</v>
      </c>
    </row>
    <row r="15" spans="1:4">
      <c r="A15" s="15">
        <v>1926</v>
      </c>
      <c r="B15">
        <v>0</v>
      </c>
      <c r="C15">
        <v>1781</v>
      </c>
      <c r="D15">
        <f t="shared" si="0"/>
        <v>0</v>
      </c>
    </row>
    <row r="16" spans="1:4">
      <c r="A16" s="15">
        <v>1927</v>
      </c>
      <c r="B16">
        <v>0</v>
      </c>
      <c r="C16">
        <v>1781</v>
      </c>
      <c r="D16">
        <f t="shared" si="0"/>
        <v>0</v>
      </c>
    </row>
    <row r="17" spans="1:4">
      <c r="A17" s="15">
        <v>1928</v>
      </c>
      <c r="B17">
        <v>0</v>
      </c>
      <c r="C17">
        <v>1781</v>
      </c>
      <c r="D17">
        <f t="shared" si="0"/>
        <v>0</v>
      </c>
    </row>
    <row r="18" spans="1:4">
      <c r="A18" s="15">
        <v>1929</v>
      </c>
      <c r="B18">
        <v>0</v>
      </c>
      <c r="C18">
        <v>1781</v>
      </c>
      <c r="D18">
        <f t="shared" si="0"/>
        <v>0</v>
      </c>
    </row>
    <row r="19" spans="1:4">
      <c r="A19" s="15">
        <v>1930</v>
      </c>
      <c r="B19">
        <v>0</v>
      </c>
      <c r="C19">
        <v>1781</v>
      </c>
      <c r="D19">
        <f t="shared" si="0"/>
        <v>0</v>
      </c>
    </row>
    <row r="20" spans="1:4">
      <c r="A20" s="15">
        <v>1931</v>
      </c>
      <c r="B20">
        <v>0</v>
      </c>
      <c r="C20">
        <v>1781</v>
      </c>
      <c r="D20">
        <f t="shared" si="0"/>
        <v>0</v>
      </c>
    </row>
    <row r="21" spans="1:4">
      <c r="A21" s="15">
        <v>1932</v>
      </c>
      <c r="B21">
        <v>0</v>
      </c>
      <c r="C21">
        <v>1781</v>
      </c>
      <c r="D21">
        <f t="shared" si="0"/>
        <v>0</v>
      </c>
    </row>
    <row r="22" spans="1:4">
      <c r="A22" s="15">
        <v>1933</v>
      </c>
      <c r="B22">
        <v>0</v>
      </c>
      <c r="C22">
        <v>1781</v>
      </c>
      <c r="D22">
        <f t="shared" si="0"/>
        <v>0</v>
      </c>
    </row>
    <row r="23" spans="1:4">
      <c r="A23" s="15">
        <v>1934</v>
      </c>
      <c r="B23">
        <v>0</v>
      </c>
      <c r="C23">
        <v>1781</v>
      </c>
      <c r="D23">
        <f t="shared" si="0"/>
        <v>0</v>
      </c>
    </row>
    <row r="24" spans="1:4">
      <c r="A24" s="15">
        <v>1935</v>
      </c>
      <c r="B24">
        <v>0</v>
      </c>
      <c r="C24">
        <v>1781</v>
      </c>
      <c r="D24">
        <f t="shared" si="0"/>
        <v>0</v>
      </c>
    </row>
    <row r="25" spans="1:4">
      <c r="A25" s="15">
        <v>1936</v>
      </c>
      <c r="B25">
        <v>0</v>
      </c>
      <c r="C25">
        <v>1781</v>
      </c>
      <c r="D25">
        <f t="shared" si="0"/>
        <v>0</v>
      </c>
    </row>
    <row r="26" spans="1:4">
      <c r="A26" s="15">
        <v>1937</v>
      </c>
      <c r="B26">
        <v>0</v>
      </c>
      <c r="C26">
        <v>1781</v>
      </c>
      <c r="D26">
        <f t="shared" si="0"/>
        <v>0</v>
      </c>
    </row>
    <row r="27" spans="1:4">
      <c r="A27" s="15">
        <v>1938</v>
      </c>
      <c r="B27">
        <v>0</v>
      </c>
      <c r="C27">
        <v>1781</v>
      </c>
      <c r="D27">
        <f t="shared" si="0"/>
        <v>0</v>
      </c>
    </row>
    <row r="28" spans="1:4">
      <c r="A28" s="15">
        <v>1939</v>
      </c>
      <c r="B28">
        <v>0.25</v>
      </c>
      <c r="C28">
        <v>1781</v>
      </c>
      <c r="D28">
        <f t="shared" si="0"/>
        <v>445.25</v>
      </c>
    </row>
    <row r="29" spans="1:4">
      <c r="A29" s="15">
        <v>1940</v>
      </c>
      <c r="B29">
        <v>0.3</v>
      </c>
      <c r="C29">
        <v>1781</v>
      </c>
      <c r="D29">
        <f t="shared" si="0"/>
        <v>534.29999999999995</v>
      </c>
    </row>
    <row r="30" spans="1:4">
      <c r="A30" s="15">
        <v>1941</v>
      </c>
      <c r="B30">
        <v>0.3</v>
      </c>
      <c r="C30">
        <v>1781</v>
      </c>
      <c r="D30">
        <f t="shared" si="0"/>
        <v>534.29999999999995</v>
      </c>
    </row>
    <row r="31" spans="1:4">
      <c r="A31" s="15">
        <v>1942</v>
      </c>
      <c r="B31">
        <v>0.3</v>
      </c>
      <c r="C31">
        <v>1781</v>
      </c>
      <c r="D31">
        <f t="shared" si="0"/>
        <v>534.29999999999995</v>
      </c>
    </row>
    <row r="32" spans="1:4">
      <c r="A32" s="15">
        <v>1943</v>
      </c>
      <c r="B32">
        <v>0.3</v>
      </c>
      <c r="C32">
        <v>1781</v>
      </c>
      <c r="D32">
        <f t="shared" si="0"/>
        <v>534.29999999999995</v>
      </c>
    </row>
    <row r="33" spans="1:4">
      <c r="A33" s="15">
        <v>1944</v>
      </c>
      <c r="B33">
        <v>0.3</v>
      </c>
      <c r="C33">
        <v>1781</v>
      </c>
      <c r="D33">
        <f t="shared" si="0"/>
        <v>534.29999999999995</v>
      </c>
    </row>
    <row r="34" spans="1:4">
      <c r="A34" s="15">
        <v>1945</v>
      </c>
      <c r="B34">
        <v>0.45</v>
      </c>
      <c r="C34">
        <v>1781</v>
      </c>
      <c r="D34">
        <f t="shared" si="0"/>
        <v>801.45</v>
      </c>
    </row>
    <row r="35" spans="1:4">
      <c r="A35" s="15">
        <v>1946</v>
      </c>
      <c r="B35">
        <v>0.45</v>
      </c>
      <c r="C35">
        <v>1781</v>
      </c>
      <c r="D35">
        <f t="shared" si="0"/>
        <v>801.45</v>
      </c>
    </row>
    <row r="36" spans="1:4">
      <c r="A36" s="15">
        <v>1947</v>
      </c>
      <c r="B36">
        <v>0.45</v>
      </c>
      <c r="C36">
        <v>1781</v>
      </c>
      <c r="D36">
        <f t="shared" si="0"/>
        <v>801.45</v>
      </c>
    </row>
    <row r="37" spans="1:4">
      <c r="A37" s="15">
        <v>1948</v>
      </c>
      <c r="B37">
        <v>0.45</v>
      </c>
      <c r="C37">
        <v>1781</v>
      </c>
      <c r="D37">
        <f t="shared" si="0"/>
        <v>801.45</v>
      </c>
    </row>
    <row r="38" spans="1:4">
      <c r="A38" s="15">
        <v>1949</v>
      </c>
      <c r="B38">
        <v>0.45</v>
      </c>
      <c r="C38">
        <v>1781</v>
      </c>
      <c r="D38">
        <f t="shared" si="0"/>
        <v>801.45</v>
      </c>
    </row>
    <row r="39" spans="1:4">
      <c r="A39" s="15">
        <v>1950</v>
      </c>
      <c r="B39">
        <v>0.75</v>
      </c>
      <c r="C39">
        <v>1781</v>
      </c>
      <c r="D39">
        <f t="shared" si="0"/>
        <v>1335.75</v>
      </c>
    </row>
    <row r="40" spans="1:4">
      <c r="A40" s="15">
        <v>1951</v>
      </c>
      <c r="B40">
        <v>0.75</v>
      </c>
      <c r="C40">
        <v>1781</v>
      </c>
      <c r="D40">
        <f t="shared" si="0"/>
        <v>1335.75</v>
      </c>
    </row>
    <row r="41" spans="1:4">
      <c r="A41" s="15">
        <v>1952</v>
      </c>
      <c r="B41">
        <v>0.75</v>
      </c>
      <c r="C41">
        <v>1781</v>
      </c>
      <c r="D41">
        <f t="shared" si="0"/>
        <v>1335.75</v>
      </c>
    </row>
    <row r="42" spans="1:4">
      <c r="A42" s="15">
        <v>1953</v>
      </c>
      <c r="B42">
        <v>0.75</v>
      </c>
      <c r="C42">
        <v>1781</v>
      </c>
      <c r="D42">
        <f t="shared" si="0"/>
        <v>1335.75</v>
      </c>
    </row>
    <row r="43" spans="1:4">
      <c r="A43" s="15">
        <v>1954</v>
      </c>
      <c r="B43">
        <v>0.75</v>
      </c>
      <c r="C43">
        <v>1781</v>
      </c>
      <c r="D43">
        <f t="shared" si="0"/>
        <v>1335.75</v>
      </c>
    </row>
    <row r="44" spans="1:4">
      <c r="A44" s="15">
        <v>1955</v>
      </c>
      <c r="B44">
        <v>0.75</v>
      </c>
      <c r="C44">
        <v>1781</v>
      </c>
      <c r="D44">
        <f t="shared" si="0"/>
        <v>1335.75</v>
      </c>
    </row>
    <row r="45" spans="1:4">
      <c r="A45" s="15">
        <v>1956</v>
      </c>
      <c r="B45">
        <v>1</v>
      </c>
      <c r="C45">
        <v>1781</v>
      </c>
      <c r="D45">
        <f t="shared" si="0"/>
        <v>1781</v>
      </c>
    </row>
    <row r="46" spans="1:4">
      <c r="A46" s="15">
        <v>1957</v>
      </c>
      <c r="B46">
        <v>1</v>
      </c>
      <c r="C46">
        <v>1781</v>
      </c>
      <c r="D46">
        <f t="shared" si="0"/>
        <v>1781</v>
      </c>
    </row>
    <row r="47" spans="1:4">
      <c r="A47" s="15">
        <v>1958</v>
      </c>
      <c r="B47">
        <v>1</v>
      </c>
      <c r="C47">
        <v>1781</v>
      </c>
      <c r="D47">
        <f t="shared" si="0"/>
        <v>1781</v>
      </c>
    </row>
    <row r="48" spans="1:4">
      <c r="A48" s="15">
        <v>1959</v>
      </c>
      <c r="B48">
        <v>1</v>
      </c>
      <c r="C48">
        <v>1781</v>
      </c>
      <c r="D48">
        <f t="shared" si="0"/>
        <v>1781</v>
      </c>
    </row>
    <row r="49" spans="1:4">
      <c r="A49" s="15">
        <v>1960</v>
      </c>
      <c r="B49">
        <v>1</v>
      </c>
      <c r="C49">
        <v>1781</v>
      </c>
      <c r="D49">
        <f t="shared" si="0"/>
        <v>1781</v>
      </c>
    </row>
    <row r="50" spans="1:4">
      <c r="A50" s="15">
        <v>1961</v>
      </c>
      <c r="B50">
        <v>1</v>
      </c>
      <c r="C50">
        <v>1781</v>
      </c>
      <c r="D50">
        <f t="shared" si="0"/>
        <v>1781</v>
      </c>
    </row>
    <row r="51" spans="1:4">
      <c r="A51" s="15">
        <v>1962</v>
      </c>
      <c r="B51">
        <v>1</v>
      </c>
      <c r="C51">
        <v>1781</v>
      </c>
      <c r="D51">
        <f t="shared" si="0"/>
        <v>1781</v>
      </c>
    </row>
    <row r="52" spans="1:4">
      <c r="A52" s="15">
        <v>1963</v>
      </c>
      <c r="B52">
        <v>1.25</v>
      </c>
      <c r="C52">
        <v>1781</v>
      </c>
      <c r="D52">
        <f t="shared" si="0"/>
        <v>2226.25</v>
      </c>
    </row>
    <row r="53" spans="1:4">
      <c r="A53" s="15">
        <v>1964</v>
      </c>
      <c r="B53">
        <v>1.1499999999999999</v>
      </c>
      <c r="C53">
        <v>1781</v>
      </c>
      <c r="D53">
        <f t="shared" si="0"/>
        <v>2048.1499999999996</v>
      </c>
    </row>
    <row r="54" spans="1:4">
      <c r="A54" s="15">
        <v>1965</v>
      </c>
      <c r="B54">
        <v>1.25</v>
      </c>
      <c r="C54">
        <v>1781</v>
      </c>
      <c r="D54">
        <f t="shared" si="0"/>
        <v>2226.25</v>
      </c>
    </row>
    <row r="55" spans="1:4">
      <c r="A55" s="15">
        <v>1966</v>
      </c>
      <c r="B55">
        <v>1.25</v>
      </c>
      <c r="C55">
        <v>1781</v>
      </c>
      <c r="D55">
        <f t="shared" si="0"/>
        <v>2226.25</v>
      </c>
    </row>
    <row r="56" spans="1:4">
      <c r="A56" s="15">
        <v>1967</v>
      </c>
      <c r="B56">
        <v>1</v>
      </c>
      <c r="C56">
        <v>1781</v>
      </c>
      <c r="D56">
        <f t="shared" si="0"/>
        <v>1781</v>
      </c>
    </row>
    <row r="57" spans="1:4">
      <c r="A57" s="15">
        <v>1968</v>
      </c>
      <c r="B57">
        <v>1.1499999999999999</v>
      </c>
      <c r="C57">
        <v>1781</v>
      </c>
      <c r="D57">
        <f t="shared" si="0"/>
        <v>2048.1499999999996</v>
      </c>
    </row>
    <row r="58" spans="1:4">
      <c r="A58" s="15">
        <v>1969</v>
      </c>
      <c r="B58">
        <v>1.3</v>
      </c>
      <c r="C58">
        <v>1781</v>
      </c>
      <c r="D58">
        <f t="shared" si="0"/>
        <v>2315.3000000000002</v>
      </c>
    </row>
    <row r="59" spans="1:4">
      <c r="A59" s="15">
        <v>1970</v>
      </c>
      <c r="B59">
        <v>1.45</v>
      </c>
      <c r="C59">
        <v>1781</v>
      </c>
      <c r="D59">
        <f t="shared" si="0"/>
        <v>2582.4499999999998</v>
      </c>
    </row>
    <row r="60" spans="1:4">
      <c r="A60" s="15">
        <v>1971</v>
      </c>
      <c r="B60">
        <v>1.6</v>
      </c>
      <c r="C60">
        <v>1781</v>
      </c>
      <c r="D60">
        <f t="shared" si="0"/>
        <v>2849.6000000000004</v>
      </c>
    </row>
    <row r="61" spans="1:4">
      <c r="A61" s="15">
        <v>1972</v>
      </c>
      <c r="B61">
        <v>1.6</v>
      </c>
      <c r="C61">
        <v>1781</v>
      </c>
      <c r="D61">
        <f t="shared" si="0"/>
        <v>2849.6000000000004</v>
      </c>
    </row>
    <row r="62" spans="1:4">
      <c r="A62" s="15">
        <v>1973</v>
      </c>
      <c r="B62">
        <v>1.6</v>
      </c>
      <c r="C62">
        <v>1781</v>
      </c>
      <c r="D62">
        <f t="shared" si="0"/>
        <v>2849.6000000000004</v>
      </c>
    </row>
    <row r="63" spans="1:4">
      <c r="A63" s="15">
        <v>1974</v>
      </c>
      <c r="B63">
        <v>1.6</v>
      </c>
      <c r="C63">
        <v>1781</v>
      </c>
      <c r="D63">
        <f t="shared" si="0"/>
        <v>2849.6000000000004</v>
      </c>
    </row>
    <row r="64" spans="1:4">
      <c r="A64" s="15">
        <v>1975</v>
      </c>
      <c r="B64">
        <v>1.8</v>
      </c>
      <c r="C64">
        <v>1781</v>
      </c>
      <c r="D64">
        <f t="shared" si="0"/>
        <v>3205.8</v>
      </c>
    </row>
    <row r="65" spans="1:4">
      <c r="A65" s="15">
        <v>1976</v>
      </c>
      <c r="B65">
        <v>2</v>
      </c>
      <c r="C65">
        <v>1781</v>
      </c>
      <c r="D65">
        <f t="shared" si="0"/>
        <v>3562</v>
      </c>
    </row>
    <row r="66" spans="1:4">
      <c r="A66" s="15">
        <v>1977</v>
      </c>
      <c r="B66">
        <v>2.2000000000000002</v>
      </c>
      <c r="C66">
        <v>1781</v>
      </c>
      <c r="D66">
        <f t="shared" si="0"/>
        <v>3918.2000000000003</v>
      </c>
    </row>
    <row r="67" spans="1:4">
      <c r="A67" s="15">
        <v>1978</v>
      </c>
      <c r="B67">
        <v>2.65</v>
      </c>
      <c r="C67">
        <v>1781</v>
      </c>
      <c r="D67">
        <f t="shared" ref="D67:D108" si="1">C67*B67</f>
        <v>4719.6499999999996</v>
      </c>
    </row>
    <row r="68" spans="1:4">
      <c r="A68" s="15">
        <v>1979</v>
      </c>
      <c r="B68">
        <v>2.9</v>
      </c>
      <c r="C68">
        <v>1781</v>
      </c>
      <c r="D68">
        <f t="shared" si="1"/>
        <v>5164.8999999999996</v>
      </c>
    </row>
    <row r="69" spans="1:4">
      <c r="A69" s="15">
        <v>1980</v>
      </c>
      <c r="B69">
        <v>3.1</v>
      </c>
      <c r="C69">
        <v>1781</v>
      </c>
      <c r="D69">
        <f t="shared" si="1"/>
        <v>5521.1</v>
      </c>
    </row>
    <row r="70" spans="1:4">
      <c r="A70" s="15">
        <v>1981</v>
      </c>
      <c r="B70">
        <v>3.35</v>
      </c>
      <c r="C70">
        <v>1781</v>
      </c>
      <c r="D70">
        <f t="shared" si="1"/>
        <v>5966.35</v>
      </c>
    </row>
    <row r="71" spans="1:4">
      <c r="A71" s="15">
        <v>1982</v>
      </c>
      <c r="B71">
        <v>3.35</v>
      </c>
      <c r="C71">
        <v>1781</v>
      </c>
      <c r="D71">
        <f t="shared" si="1"/>
        <v>5966.35</v>
      </c>
    </row>
    <row r="72" spans="1:4">
      <c r="A72" s="15">
        <v>1983</v>
      </c>
      <c r="B72">
        <v>3.35</v>
      </c>
      <c r="C72">
        <v>1781</v>
      </c>
      <c r="D72">
        <f t="shared" si="1"/>
        <v>5966.35</v>
      </c>
    </row>
    <row r="73" spans="1:4">
      <c r="A73" s="15">
        <v>1984</v>
      </c>
      <c r="B73">
        <v>3.35</v>
      </c>
      <c r="C73">
        <v>1781</v>
      </c>
      <c r="D73">
        <f t="shared" si="1"/>
        <v>5966.35</v>
      </c>
    </row>
    <row r="74" spans="1:4">
      <c r="A74" s="15">
        <v>1985</v>
      </c>
      <c r="B74">
        <v>3.35</v>
      </c>
      <c r="C74">
        <v>1781</v>
      </c>
      <c r="D74">
        <f t="shared" si="1"/>
        <v>5966.35</v>
      </c>
    </row>
    <row r="75" spans="1:4">
      <c r="A75" s="15">
        <v>1986</v>
      </c>
      <c r="B75">
        <v>3.35</v>
      </c>
      <c r="C75">
        <v>1781</v>
      </c>
      <c r="D75">
        <f t="shared" si="1"/>
        <v>5966.35</v>
      </c>
    </row>
    <row r="76" spans="1:4">
      <c r="A76" s="15">
        <v>1987</v>
      </c>
      <c r="B76">
        <v>3.35</v>
      </c>
      <c r="C76">
        <v>1781</v>
      </c>
      <c r="D76">
        <f t="shared" si="1"/>
        <v>5966.35</v>
      </c>
    </row>
    <row r="77" spans="1:4">
      <c r="A77" s="15">
        <v>1988</v>
      </c>
      <c r="B77">
        <v>3.35</v>
      </c>
      <c r="C77">
        <v>1781</v>
      </c>
      <c r="D77">
        <f t="shared" si="1"/>
        <v>5966.35</v>
      </c>
    </row>
    <row r="78" spans="1:4">
      <c r="A78" s="15">
        <v>1989</v>
      </c>
      <c r="B78">
        <v>3.35</v>
      </c>
      <c r="C78">
        <v>1781</v>
      </c>
      <c r="D78">
        <f t="shared" si="1"/>
        <v>5966.35</v>
      </c>
    </row>
    <row r="79" spans="1:4">
      <c r="A79" s="15">
        <v>1990</v>
      </c>
      <c r="B79">
        <v>3.8</v>
      </c>
      <c r="C79">
        <v>1781</v>
      </c>
      <c r="D79">
        <f t="shared" si="1"/>
        <v>6767.7999999999993</v>
      </c>
    </row>
    <row r="80" spans="1:4">
      <c r="A80" s="15">
        <v>1991</v>
      </c>
      <c r="B80">
        <v>4.25</v>
      </c>
      <c r="C80">
        <v>1781</v>
      </c>
      <c r="D80">
        <f t="shared" si="1"/>
        <v>7569.25</v>
      </c>
    </row>
    <row r="81" spans="1:4">
      <c r="A81" s="15">
        <v>1992</v>
      </c>
      <c r="B81">
        <v>4.25</v>
      </c>
      <c r="C81">
        <v>1781</v>
      </c>
      <c r="D81">
        <f t="shared" si="1"/>
        <v>7569.25</v>
      </c>
    </row>
    <row r="82" spans="1:4">
      <c r="A82" s="15">
        <v>1993</v>
      </c>
      <c r="B82">
        <v>4.25</v>
      </c>
      <c r="C82">
        <v>1781</v>
      </c>
      <c r="D82">
        <f t="shared" si="1"/>
        <v>7569.25</v>
      </c>
    </row>
    <row r="83" spans="1:4">
      <c r="A83" s="15">
        <v>1994</v>
      </c>
      <c r="B83">
        <v>4.25</v>
      </c>
      <c r="C83">
        <v>1781</v>
      </c>
      <c r="D83">
        <f t="shared" si="1"/>
        <v>7569.25</v>
      </c>
    </row>
    <row r="84" spans="1:4">
      <c r="A84" s="15">
        <v>1995</v>
      </c>
      <c r="B84">
        <v>4.25</v>
      </c>
      <c r="C84">
        <v>1781</v>
      </c>
      <c r="D84">
        <f t="shared" si="1"/>
        <v>7569.25</v>
      </c>
    </row>
    <row r="85" spans="1:4">
      <c r="A85" s="15">
        <v>1996</v>
      </c>
      <c r="B85">
        <v>4.75</v>
      </c>
      <c r="C85">
        <v>1781</v>
      </c>
      <c r="D85">
        <f t="shared" si="1"/>
        <v>8459.75</v>
      </c>
    </row>
    <row r="86" spans="1:4">
      <c r="A86" s="15">
        <v>1997</v>
      </c>
      <c r="B86">
        <v>5.15</v>
      </c>
      <c r="C86">
        <v>1781</v>
      </c>
      <c r="D86">
        <f t="shared" si="1"/>
        <v>9172.1500000000015</v>
      </c>
    </row>
    <row r="87" spans="1:4">
      <c r="A87" s="15">
        <v>1998</v>
      </c>
      <c r="B87">
        <v>5.15</v>
      </c>
      <c r="C87">
        <v>1781</v>
      </c>
      <c r="D87">
        <f t="shared" si="1"/>
        <v>9172.1500000000015</v>
      </c>
    </row>
    <row r="88" spans="1:4">
      <c r="A88" s="15">
        <v>1999</v>
      </c>
      <c r="B88">
        <v>5.15</v>
      </c>
      <c r="C88">
        <v>1781</v>
      </c>
      <c r="D88">
        <f t="shared" si="1"/>
        <v>9172.1500000000015</v>
      </c>
    </row>
    <row r="89" spans="1:4">
      <c r="A89" s="15">
        <v>2000</v>
      </c>
      <c r="B89">
        <v>5.15</v>
      </c>
      <c r="C89">
        <v>1781</v>
      </c>
      <c r="D89">
        <f t="shared" si="1"/>
        <v>9172.1500000000015</v>
      </c>
    </row>
    <row r="90" spans="1:4">
      <c r="A90" s="15">
        <v>2001</v>
      </c>
      <c r="B90">
        <v>5.15</v>
      </c>
      <c r="C90">
        <v>1781</v>
      </c>
      <c r="D90">
        <f t="shared" si="1"/>
        <v>9172.1500000000015</v>
      </c>
    </row>
    <row r="91" spans="1:4">
      <c r="A91" s="15">
        <v>2002</v>
      </c>
      <c r="B91">
        <v>5.15</v>
      </c>
      <c r="C91">
        <v>1781</v>
      </c>
      <c r="D91">
        <f t="shared" si="1"/>
        <v>9172.1500000000015</v>
      </c>
    </row>
    <row r="92" spans="1:4">
      <c r="A92" s="15">
        <v>2003</v>
      </c>
      <c r="B92">
        <v>5.15</v>
      </c>
      <c r="C92">
        <v>1781</v>
      </c>
      <c r="D92">
        <f t="shared" si="1"/>
        <v>9172.1500000000015</v>
      </c>
    </row>
    <row r="93" spans="1:4">
      <c r="A93" s="15">
        <v>2004</v>
      </c>
      <c r="B93">
        <v>5.15</v>
      </c>
      <c r="C93">
        <v>1781</v>
      </c>
      <c r="D93">
        <f t="shared" si="1"/>
        <v>9172.1500000000015</v>
      </c>
    </row>
    <row r="94" spans="1:4">
      <c r="A94" s="15">
        <v>2005</v>
      </c>
      <c r="B94">
        <v>5.15</v>
      </c>
      <c r="C94">
        <v>1781</v>
      </c>
      <c r="D94">
        <f t="shared" si="1"/>
        <v>9172.1500000000015</v>
      </c>
    </row>
    <row r="95" spans="1:4">
      <c r="A95" s="15">
        <v>2006</v>
      </c>
      <c r="B95">
        <v>5.15</v>
      </c>
      <c r="C95">
        <v>1781</v>
      </c>
      <c r="D95">
        <f t="shared" si="1"/>
        <v>9172.1500000000015</v>
      </c>
    </row>
    <row r="96" spans="1:4">
      <c r="A96" s="15">
        <v>2007</v>
      </c>
      <c r="B96">
        <v>5.85</v>
      </c>
      <c r="C96">
        <v>1781</v>
      </c>
      <c r="D96">
        <f t="shared" si="1"/>
        <v>10418.849999999999</v>
      </c>
    </row>
    <row r="97" spans="1:4">
      <c r="A97" s="15">
        <v>2008</v>
      </c>
      <c r="B97">
        <v>6.55</v>
      </c>
      <c r="C97">
        <v>1781</v>
      </c>
      <c r="D97">
        <f t="shared" si="1"/>
        <v>11665.55</v>
      </c>
    </row>
    <row r="98" spans="1:4">
      <c r="A98" s="15">
        <v>2009</v>
      </c>
      <c r="B98">
        <v>7.25</v>
      </c>
      <c r="C98">
        <v>1781</v>
      </c>
      <c r="D98">
        <f t="shared" si="1"/>
        <v>12912.25</v>
      </c>
    </row>
    <row r="99" spans="1:4">
      <c r="A99" s="15">
        <v>2010</v>
      </c>
      <c r="B99">
        <v>7.25</v>
      </c>
      <c r="C99">
        <v>1781</v>
      </c>
      <c r="D99">
        <f t="shared" si="1"/>
        <v>12912.25</v>
      </c>
    </row>
    <row r="100" spans="1:4">
      <c r="A100" s="15">
        <v>2011</v>
      </c>
      <c r="B100">
        <v>7.25</v>
      </c>
      <c r="C100">
        <v>1781</v>
      </c>
      <c r="D100">
        <f t="shared" si="1"/>
        <v>12912.25</v>
      </c>
    </row>
    <row r="101" spans="1:4">
      <c r="A101" s="15">
        <v>2012</v>
      </c>
      <c r="B101">
        <v>7.25</v>
      </c>
      <c r="C101">
        <v>1781</v>
      </c>
      <c r="D101">
        <f t="shared" si="1"/>
        <v>12912.25</v>
      </c>
    </row>
    <row r="102" spans="1:4">
      <c r="A102" s="15">
        <v>2013</v>
      </c>
      <c r="B102">
        <v>7.25</v>
      </c>
      <c r="C102">
        <v>1781</v>
      </c>
      <c r="D102">
        <f t="shared" si="1"/>
        <v>12912.25</v>
      </c>
    </row>
    <row r="103" spans="1:4">
      <c r="A103" s="15">
        <v>2014</v>
      </c>
      <c r="B103">
        <v>7.25</v>
      </c>
      <c r="C103">
        <v>1781</v>
      </c>
      <c r="D103">
        <f t="shared" si="1"/>
        <v>12912.25</v>
      </c>
    </row>
    <row r="104" spans="1:4">
      <c r="A104" s="15">
        <v>2015</v>
      </c>
      <c r="B104">
        <v>7.25</v>
      </c>
      <c r="C104">
        <v>1781</v>
      </c>
      <c r="D104">
        <f t="shared" si="1"/>
        <v>12912.25</v>
      </c>
    </row>
    <row r="105" spans="1:4">
      <c r="A105" s="15">
        <v>2016</v>
      </c>
      <c r="B105">
        <v>7.25</v>
      </c>
      <c r="C105">
        <v>1781</v>
      </c>
      <c r="D105">
        <f t="shared" si="1"/>
        <v>12912.25</v>
      </c>
    </row>
    <row r="106" spans="1:4">
      <c r="A106" s="15">
        <v>2017</v>
      </c>
      <c r="B106">
        <v>7.25</v>
      </c>
      <c r="C106">
        <v>1781</v>
      </c>
      <c r="D106">
        <f t="shared" si="1"/>
        <v>12912.25</v>
      </c>
    </row>
    <row r="107" spans="1:4">
      <c r="A107" s="15">
        <v>2018</v>
      </c>
      <c r="B107">
        <v>7.25</v>
      </c>
      <c r="C107">
        <v>1781</v>
      </c>
      <c r="D107">
        <f t="shared" si="1"/>
        <v>12912.25</v>
      </c>
    </row>
    <row r="108" spans="1:4">
      <c r="A108" s="15">
        <v>2019</v>
      </c>
      <c r="B108">
        <v>7.25</v>
      </c>
      <c r="C108">
        <v>1781</v>
      </c>
      <c r="D108">
        <f t="shared" si="1"/>
        <v>12912.25</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4631-FF17-DD4B-972E-00EBB06E6591}">
  <dimension ref="A1:J310"/>
  <sheetViews>
    <sheetView topLeftCell="A89" zoomScale="66" zoomScaleNormal="66" workbookViewId="0">
      <selection activeCell="C112" sqref="C112"/>
    </sheetView>
  </sheetViews>
  <sheetFormatPr baseColWidth="10" defaultRowHeight="20"/>
  <sheetData>
    <row r="1" spans="1:10">
      <c r="A1" s="42" t="s">
        <v>0</v>
      </c>
      <c r="B1" s="42"/>
      <c r="C1" s="42"/>
      <c r="D1" s="42"/>
      <c r="E1" s="43" t="s">
        <v>6</v>
      </c>
      <c r="F1" s="43"/>
      <c r="G1" s="43"/>
      <c r="H1" s="41" t="s">
        <v>1</v>
      </c>
      <c r="I1" s="41"/>
      <c r="J1" s="41"/>
    </row>
    <row r="2" spans="1:10">
      <c r="A2" s="44" t="s">
        <v>2</v>
      </c>
      <c r="B2" s="44" t="s">
        <v>3</v>
      </c>
      <c r="C2" s="44" t="s">
        <v>4</v>
      </c>
      <c r="D2" s="44" t="s">
        <v>5</v>
      </c>
      <c r="E2" s="44" t="s">
        <v>3</v>
      </c>
      <c r="F2" s="44" t="s">
        <v>4</v>
      </c>
      <c r="G2" s="44" t="s">
        <v>5</v>
      </c>
      <c r="H2" s="44" t="s">
        <v>3</v>
      </c>
      <c r="I2" s="44" t="s">
        <v>4</v>
      </c>
      <c r="J2" s="44" t="s">
        <v>5</v>
      </c>
    </row>
    <row r="3" spans="1:10">
      <c r="A3" s="44"/>
      <c r="B3" s="44"/>
      <c r="C3" s="44"/>
      <c r="D3" s="44"/>
      <c r="E3" s="44"/>
      <c r="F3" s="44"/>
      <c r="G3" s="44"/>
      <c r="H3" s="44"/>
      <c r="I3" s="44"/>
      <c r="J3" s="44"/>
    </row>
    <row r="4" spans="1:10">
      <c r="A4" s="15">
        <v>1913</v>
      </c>
      <c r="B4" s="2" t="e">
        <f>'Pretax Calculation'!M3</f>
        <v>#VALUE!</v>
      </c>
      <c r="C4" s="2" t="e">
        <f>'Pretax Calculation'!N3</f>
        <v>#VALUE!</v>
      </c>
      <c r="D4" s="2" t="e">
        <f>'Pretax Calculation'!O3</f>
        <v>#VALUE!</v>
      </c>
      <c r="E4" s="16">
        <v>0.57690001000000002</v>
      </c>
      <c r="F4" s="16">
        <v>0.23469999</v>
      </c>
      <c r="G4" s="16">
        <v>0.18840000000000001</v>
      </c>
      <c r="H4" s="3" t="e">
        <f>E4/B4-1</f>
        <v>#VALUE!</v>
      </c>
      <c r="I4" s="3" t="e">
        <f>F4/C4-1</f>
        <v>#VALUE!</v>
      </c>
      <c r="J4" s="3" t="e">
        <f>G4/D4-1</f>
        <v>#VALUE!</v>
      </c>
    </row>
    <row r="5" spans="1:10">
      <c r="A5" s="15">
        <v>1914</v>
      </c>
      <c r="B5" s="2" t="e">
        <f>'Pretax Calculation'!M4</f>
        <v>#NUM!</v>
      </c>
      <c r="C5" s="2" t="e">
        <f>'Pretax Calculation'!N4</f>
        <v>#NUM!</v>
      </c>
      <c r="D5" s="2" t="e">
        <f>'Pretax Calculation'!O4</f>
        <v>#NUM!</v>
      </c>
      <c r="E5" s="16">
        <v>0.57050002</v>
      </c>
      <c r="F5" s="16">
        <v>0.23630001</v>
      </c>
      <c r="G5" s="16">
        <v>0.18840000000000001</v>
      </c>
      <c r="H5" s="3" t="e">
        <f t="shared" ref="H5:H68" si="0">E5/B5-1</f>
        <v>#NUM!</v>
      </c>
      <c r="I5" s="3" t="e">
        <f t="shared" ref="I5:I68" si="1">F5/C5-1</f>
        <v>#NUM!</v>
      </c>
      <c r="J5" s="3" t="e">
        <f t="shared" ref="J5:J68" si="2">G5/D5-1</f>
        <v>#NUM!</v>
      </c>
    </row>
    <row r="6" spans="1:10">
      <c r="A6" s="15">
        <v>1915</v>
      </c>
      <c r="B6" s="2" t="e">
        <f>'Pretax Calculation'!M5</f>
        <v>#NUM!</v>
      </c>
      <c r="C6" s="2" t="e">
        <f>'Pretax Calculation'!N5</f>
        <v>#NUM!</v>
      </c>
      <c r="D6" s="2" t="e">
        <f>'Pretax Calculation'!O5</f>
        <v>#NUM!</v>
      </c>
      <c r="E6" s="16">
        <v>0.57810002999999999</v>
      </c>
      <c r="F6" s="16">
        <v>0.2349</v>
      </c>
      <c r="G6" s="16">
        <v>0.19329999</v>
      </c>
      <c r="H6" s="3" t="e">
        <f t="shared" si="0"/>
        <v>#NUM!</v>
      </c>
      <c r="I6" s="3" t="e">
        <f t="shared" si="1"/>
        <v>#NUM!</v>
      </c>
      <c r="J6" s="3" t="e">
        <f t="shared" si="2"/>
        <v>#NUM!</v>
      </c>
    </row>
    <row r="7" spans="1:10">
      <c r="A7" s="15">
        <v>1916</v>
      </c>
      <c r="B7" s="2" t="e">
        <f>'Pretax Calculation'!M6</f>
        <v>#NUM!</v>
      </c>
      <c r="C7" s="2" t="e">
        <f>'Pretax Calculation'!N6</f>
        <v>#NUM!</v>
      </c>
      <c r="D7" s="2" t="e">
        <f>'Pretax Calculation'!O6</f>
        <v>#NUM!</v>
      </c>
      <c r="E7" s="16">
        <v>0.55610000999999998</v>
      </c>
      <c r="F7" s="16">
        <v>0.23749999999999999</v>
      </c>
      <c r="G7" s="16">
        <v>0.18700000999999999</v>
      </c>
      <c r="H7" s="3" t="e">
        <f t="shared" si="0"/>
        <v>#NUM!</v>
      </c>
      <c r="I7" s="3" t="e">
        <f t="shared" si="1"/>
        <v>#NUM!</v>
      </c>
      <c r="J7" s="3" t="e">
        <f t="shared" si="2"/>
        <v>#NUM!</v>
      </c>
    </row>
    <row r="8" spans="1:10">
      <c r="A8" s="15">
        <v>1917</v>
      </c>
      <c r="B8" s="2" t="e">
        <f>'Pretax Calculation'!M7</f>
        <v>#NUM!</v>
      </c>
      <c r="C8" s="2" t="e">
        <f>'Pretax Calculation'!N7</f>
        <v>#NUM!</v>
      </c>
      <c r="D8" s="2" t="e">
        <f>'Pretax Calculation'!O7</f>
        <v>#NUM!</v>
      </c>
      <c r="E8" s="16">
        <v>0.55100000000000005</v>
      </c>
      <c r="F8" s="16">
        <v>0.24770001</v>
      </c>
      <c r="G8" s="16">
        <v>0.20640000999999999</v>
      </c>
      <c r="H8" s="3" t="e">
        <f t="shared" si="0"/>
        <v>#NUM!</v>
      </c>
      <c r="I8" s="3" t="e">
        <f t="shared" si="1"/>
        <v>#NUM!</v>
      </c>
      <c r="J8" s="3" t="e">
        <f t="shared" si="2"/>
        <v>#NUM!</v>
      </c>
    </row>
    <row r="9" spans="1:10">
      <c r="A9" s="15">
        <v>1918</v>
      </c>
      <c r="B9" s="2" t="e">
        <f>'Pretax Calculation'!M8</f>
        <v>#NUM!</v>
      </c>
      <c r="C9" s="2" t="e">
        <f>'Pretax Calculation'!N8</f>
        <v>#NUM!</v>
      </c>
      <c r="D9" s="2" t="e">
        <f>'Pretax Calculation'!O8</f>
        <v>#NUM!</v>
      </c>
      <c r="E9" s="16">
        <v>0.56359999999999999</v>
      </c>
      <c r="F9" s="16">
        <v>0.24690001</v>
      </c>
      <c r="G9" s="16">
        <v>0.2014</v>
      </c>
      <c r="H9" s="3" t="e">
        <f t="shared" si="0"/>
        <v>#NUM!</v>
      </c>
      <c r="I9" s="3" t="e">
        <f t="shared" si="1"/>
        <v>#NUM!</v>
      </c>
      <c r="J9" s="3" t="e">
        <f t="shared" si="2"/>
        <v>#NUM!</v>
      </c>
    </row>
    <row r="10" spans="1:10">
      <c r="A10" s="15">
        <v>1919</v>
      </c>
      <c r="B10" s="2" t="e">
        <f>'Pretax Calculation'!M9</f>
        <v>#NUM!</v>
      </c>
      <c r="C10" s="2" t="e">
        <f>'Pretax Calculation'!N9</f>
        <v>#NUM!</v>
      </c>
      <c r="D10" s="2" t="e">
        <f>'Pretax Calculation'!O9</f>
        <v>#NUM!</v>
      </c>
      <c r="E10" s="16">
        <v>0.54570001000000001</v>
      </c>
      <c r="F10" s="16">
        <v>0.24429998999999999</v>
      </c>
      <c r="G10" s="16">
        <v>0.1895</v>
      </c>
      <c r="H10" s="3" t="e">
        <f t="shared" si="0"/>
        <v>#NUM!</v>
      </c>
      <c r="I10" s="3" t="e">
        <f t="shared" si="1"/>
        <v>#NUM!</v>
      </c>
      <c r="J10" s="3" t="e">
        <f t="shared" si="2"/>
        <v>#NUM!</v>
      </c>
    </row>
    <row r="11" spans="1:10">
      <c r="A11" s="15">
        <v>1920</v>
      </c>
      <c r="B11" s="2" t="e">
        <f>'Pretax Calculation'!M10</f>
        <v>#N/A</v>
      </c>
      <c r="C11" s="2" t="e">
        <f>'Pretax Calculation'!N10</f>
        <v>#N/A</v>
      </c>
      <c r="D11" s="2" t="e">
        <f>'Pretax Calculation'!O10</f>
        <v>#N/A</v>
      </c>
      <c r="E11" s="16">
        <v>0.56559998</v>
      </c>
      <c r="F11" s="16">
        <v>0.25040001000000001</v>
      </c>
      <c r="G11" s="16">
        <v>0.21010000000000001</v>
      </c>
      <c r="H11" s="3" t="e">
        <f t="shared" si="0"/>
        <v>#N/A</v>
      </c>
      <c r="I11" s="3" t="e">
        <f t="shared" si="1"/>
        <v>#N/A</v>
      </c>
      <c r="J11" s="3" t="e">
        <f t="shared" si="2"/>
        <v>#N/A</v>
      </c>
    </row>
    <row r="12" spans="1:10">
      <c r="A12" s="15">
        <v>1921</v>
      </c>
      <c r="B12" s="2" t="e">
        <f>'Pretax Calculation'!M11</f>
        <v>#N/A</v>
      </c>
      <c r="C12" s="2" t="e">
        <f>'Pretax Calculation'!N11</f>
        <v>#N/A</v>
      </c>
      <c r="D12" s="2" t="e">
        <f>'Pretax Calculation'!O11</f>
        <v>#N/A</v>
      </c>
      <c r="E12" s="16">
        <v>0.53469997999999996</v>
      </c>
      <c r="F12" s="16">
        <v>0.2843</v>
      </c>
      <c r="G12" s="16">
        <v>0.184</v>
      </c>
      <c r="H12" s="3" t="e">
        <f t="shared" si="0"/>
        <v>#N/A</v>
      </c>
      <c r="I12" s="3" t="e">
        <f t="shared" si="1"/>
        <v>#N/A</v>
      </c>
      <c r="J12" s="3" t="e">
        <f t="shared" si="2"/>
        <v>#N/A</v>
      </c>
    </row>
    <row r="13" spans="1:10">
      <c r="A13" s="15">
        <v>1922</v>
      </c>
      <c r="B13" s="2" t="e">
        <f>'Pretax Calculation'!M12</f>
        <v>#N/A</v>
      </c>
      <c r="C13" s="2" t="e">
        <f>'Pretax Calculation'!N12</f>
        <v>#N/A</v>
      </c>
      <c r="D13" s="2" t="e">
        <f>'Pretax Calculation'!O12</f>
        <v>#N/A</v>
      </c>
      <c r="E13" s="16">
        <v>0.54460001000000002</v>
      </c>
      <c r="F13" s="16">
        <v>0.27910000000000001</v>
      </c>
      <c r="G13" s="16">
        <v>0.18099999</v>
      </c>
      <c r="H13" s="3" t="e">
        <f t="shared" si="0"/>
        <v>#N/A</v>
      </c>
      <c r="I13" s="3" t="e">
        <f t="shared" si="1"/>
        <v>#N/A</v>
      </c>
      <c r="J13" s="3" t="e">
        <f t="shared" si="2"/>
        <v>#N/A</v>
      </c>
    </row>
    <row r="14" spans="1:10">
      <c r="A14" s="15">
        <v>1923</v>
      </c>
      <c r="B14" s="2" t="e">
        <f>'Pretax Calculation'!M13</f>
        <v>#N/A</v>
      </c>
      <c r="C14" s="2" t="e">
        <f>'Pretax Calculation'!N13</f>
        <v>#N/A</v>
      </c>
      <c r="D14" s="2" t="e">
        <f>'Pretax Calculation'!O13</f>
        <v>#N/A</v>
      </c>
      <c r="E14" s="16">
        <v>0.56900001</v>
      </c>
      <c r="F14" s="16">
        <v>0.26219999999999999</v>
      </c>
      <c r="G14" s="16">
        <v>0.17630000000000001</v>
      </c>
      <c r="H14" s="3" t="e">
        <f t="shared" si="0"/>
        <v>#N/A</v>
      </c>
      <c r="I14" s="3" t="e">
        <f t="shared" si="1"/>
        <v>#N/A</v>
      </c>
      <c r="J14" s="3" t="e">
        <f t="shared" si="2"/>
        <v>#N/A</v>
      </c>
    </row>
    <row r="15" spans="1:10">
      <c r="A15" s="15">
        <v>1924</v>
      </c>
      <c r="B15" s="2" t="e">
        <f>'Pretax Calculation'!M14</f>
        <v>#N/A</v>
      </c>
      <c r="C15" s="2" t="e">
        <f>'Pretax Calculation'!N14</f>
        <v>#N/A</v>
      </c>
      <c r="D15" s="2" t="e">
        <f>'Pretax Calculation'!O14</f>
        <v>#N/A</v>
      </c>
      <c r="E15" s="16">
        <v>0.5474</v>
      </c>
      <c r="F15" s="16">
        <v>0.27660000000000001</v>
      </c>
      <c r="G15" s="16">
        <v>0.16889999999999999</v>
      </c>
      <c r="H15" s="3" t="e">
        <f t="shared" si="0"/>
        <v>#N/A</v>
      </c>
      <c r="I15" s="3" t="e">
        <f t="shared" si="1"/>
        <v>#N/A</v>
      </c>
      <c r="J15" s="3" t="e">
        <f t="shared" si="2"/>
        <v>#N/A</v>
      </c>
    </row>
    <row r="16" spans="1:10">
      <c r="A16" s="15">
        <v>1925</v>
      </c>
      <c r="B16" s="2" t="e">
        <f>'Pretax Calculation'!M15</f>
        <v>#N/A</v>
      </c>
      <c r="C16" s="2" t="e">
        <f>'Pretax Calculation'!N15</f>
        <v>#N/A</v>
      </c>
      <c r="D16" s="2" t="e">
        <f>'Pretax Calculation'!O15</f>
        <v>#N/A</v>
      </c>
      <c r="E16" s="16">
        <v>0.52920001999999999</v>
      </c>
      <c r="F16" s="16">
        <v>0.27139999999999997</v>
      </c>
      <c r="G16" s="16">
        <v>0.17610000000000001</v>
      </c>
      <c r="H16" s="3" t="e">
        <f t="shared" si="0"/>
        <v>#N/A</v>
      </c>
      <c r="I16" s="3" t="e">
        <f t="shared" si="1"/>
        <v>#N/A</v>
      </c>
      <c r="J16" s="3" t="e">
        <f t="shared" si="2"/>
        <v>#N/A</v>
      </c>
    </row>
    <row r="17" spans="1:10">
      <c r="A17" s="15">
        <v>1926</v>
      </c>
      <c r="B17" s="2" t="e">
        <f>'Pretax Calculation'!M16</f>
        <v>#N/A</v>
      </c>
      <c r="C17" s="2" t="e">
        <f>'Pretax Calculation'!N16</f>
        <v>#N/A</v>
      </c>
      <c r="D17" s="2" t="e">
        <f>'Pretax Calculation'!O16</f>
        <v>#N/A</v>
      </c>
      <c r="E17" s="16">
        <v>0.52560001999999995</v>
      </c>
      <c r="F17" s="16">
        <v>0.26230000999999997</v>
      </c>
      <c r="G17" s="16">
        <v>0.19949998999999999</v>
      </c>
      <c r="H17" s="3" t="e">
        <f t="shared" si="0"/>
        <v>#N/A</v>
      </c>
      <c r="I17" s="3" t="e">
        <f t="shared" si="1"/>
        <v>#N/A</v>
      </c>
      <c r="J17" s="3" t="e">
        <f t="shared" si="2"/>
        <v>#N/A</v>
      </c>
    </row>
    <row r="18" spans="1:10">
      <c r="A18" s="15">
        <v>1927</v>
      </c>
      <c r="B18" s="2" t="e">
        <f>'Pretax Calculation'!M17</f>
        <v>#N/A</v>
      </c>
      <c r="C18" s="2" t="e">
        <f>'Pretax Calculation'!N17</f>
        <v>#N/A</v>
      </c>
      <c r="D18" s="2" t="e">
        <f>'Pretax Calculation'!O17</f>
        <v>#N/A</v>
      </c>
      <c r="E18" s="16">
        <v>0.53240001000000003</v>
      </c>
      <c r="F18" s="16">
        <v>0.26429998999999998</v>
      </c>
      <c r="G18" s="16">
        <v>0.21210000000000001</v>
      </c>
      <c r="H18" s="3" t="e">
        <f t="shared" si="0"/>
        <v>#N/A</v>
      </c>
      <c r="I18" s="3" t="e">
        <f t="shared" si="1"/>
        <v>#N/A</v>
      </c>
      <c r="J18" s="3" t="e">
        <f t="shared" si="2"/>
        <v>#N/A</v>
      </c>
    </row>
    <row r="19" spans="1:10">
      <c r="A19" s="15">
        <v>1928</v>
      </c>
      <c r="B19" s="2" t="e">
        <f>'Pretax Calculation'!M18</f>
        <v>#N/A</v>
      </c>
      <c r="C19" s="2" t="e">
        <f>'Pretax Calculation'!N18</f>
        <v>#N/A</v>
      </c>
      <c r="D19" s="2" t="e">
        <f>'Pretax Calculation'!O18</f>
        <v>#N/A</v>
      </c>
      <c r="E19" s="16">
        <v>0.52039999000000003</v>
      </c>
      <c r="F19" s="16">
        <v>0.26570000999999999</v>
      </c>
      <c r="G19" s="16">
        <v>0.20330000000000001</v>
      </c>
      <c r="H19" s="3" t="e">
        <f t="shared" si="0"/>
        <v>#N/A</v>
      </c>
      <c r="I19" s="3" t="e">
        <f t="shared" si="1"/>
        <v>#N/A</v>
      </c>
      <c r="J19" s="3" t="e">
        <f t="shared" si="2"/>
        <v>#N/A</v>
      </c>
    </row>
    <row r="20" spans="1:10">
      <c r="A20" s="15">
        <v>1929</v>
      </c>
      <c r="B20" s="2" t="e">
        <f>'Pretax Calculation'!M19</f>
        <v>#N/A</v>
      </c>
      <c r="C20" s="2" t="e">
        <f>'Pretax Calculation'!N19</f>
        <v>#N/A</v>
      </c>
      <c r="D20" s="2" t="e">
        <f>'Pretax Calculation'!O19</f>
        <v>#N/A</v>
      </c>
      <c r="E20" s="16">
        <v>0.53320003000000005</v>
      </c>
      <c r="F20" s="16">
        <v>0.25519999999999998</v>
      </c>
      <c r="G20" s="16">
        <v>0.21390000000000001</v>
      </c>
      <c r="H20" s="3" t="e">
        <f t="shared" si="0"/>
        <v>#N/A</v>
      </c>
      <c r="I20" s="3" t="e">
        <f t="shared" si="1"/>
        <v>#N/A</v>
      </c>
      <c r="J20" s="3" t="e">
        <f t="shared" si="2"/>
        <v>#N/A</v>
      </c>
    </row>
    <row r="21" spans="1:10">
      <c r="A21" s="15">
        <v>1930</v>
      </c>
      <c r="B21" s="2" t="e">
        <f>'Pretax Calculation'!M20</f>
        <v>#N/A</v>
      </c>
      <c r="C21" s="2" t="e">
        <f>'Pretax Calculation'!N20</f>
        <v>#N/A</v>
      </c>
      <c r="D21" s="2" t="e">
        <f>'Pretax Calculation'!O20</f>
        <v>#N/A</v>
      </c>
      <c r="E21" s="16">
        <v>0.54659997999999999</v>
      </c>
      <c r="F21" s="16">
        <v>0.27250001000000001</v>
      </c>
      <c r="G21" s="16">
        <v>0.21160001000000001</v>
      </c>
      <c r="H21" s="3" t="e">
        <f t="shared" si="0"/>
        <v>#N/A</v>
      </c>
      <c r="I21" s="3" t="e">
        <f t="shared" si="1"/>
        <v>#N/A</v>
      </c>
      <c r="J21" s="3" t="e">
        <f t="shared" si="2"/>
        <v>#N/A</v>
      </c>
    </row>
    <row r="22" spans="1:10">
      <c r="A22" s="15">
        <v>1931</v>
      </c>
      <c r="B22" s="2" t="e">
        <f>'Pretax Calculation'!M21</f>
        <v>#N/A</v>
      </c>
      <c r="C22" s="2" t="e">
        <f>'Pretax Calculation'!N21</f>
        <v>#N/A</v>
      </c>
      <c r="D22" s="2" t="e">
        <f>'Pretax Calculation'!O21</f>
        <v>#N/A</v>
      </c>
      <c r="E22" s="16">
        <v>0.55000000999999998</v>
      </c>
      <c r="F22" s="16">
        <v>0.29960001000000003</v>
      </c>
      <c r="G22" s="16">
        <v>0.18089999000000001</v>
      </c>
      <c r="H22" s="3" t="e">
        <f t="shared" si="0"/>
        <v>#N/A</v>
      </c>
      <c r="I22" s="3" t="e">
        <f t="shared" si="1"/>
        <v>#N/A</v>
      </c>
      <c r="J22" s="3" t="e">
        <f t="shared" si="2"/>
        <v>#N/A</v>
      </c>
    </row>
    <row r="23" spans="1:10">
      <c r="A23" s="15">
        <v>1932</v>
      </c>
      <c r="B23" s="2" t="e">
        <f>'Pretax Calculation'!M22</f>
        <v>#N/A</v>
      </c>
      <c r="C23" s="2" t="e">
        <f>'Pretax Calculation'!N22</f>
        <v>#N/A</v>
      </c>
      <c r="D23" s="2" t="e">
        <f>'Pretax Calculation'!O22</f>
        <v>#N/A</v>
      </c>
      <c r="E23" s="16">
        <v>0.53350001999999996</v>
      </c>
      <c r="F23" s="16">
        <v>0.32740000000000002</v>
      </c>
      <c r="G23" s="16">
        <v>0.15029999999999999</v>
      </c>
      <c r="H23" s="3" t="e">
        <f t="shared" si="0"/>
        <v>#N/A</v>
      </c>
      <c r="I23" s="3" t="e">
        <f t="shared" si="1"/>
        <v>#N/A</v>
      </c>
      <c r="J23" s="3" t="e">
        <f t="shared" si="2"/>
        <v>#N/A</v>
      </c>
    </row>
    <row r="24" spans="1:10">
      <c r="A24" s="15">
        <v>1933</v>
      </c>
      <c r="B24" s="2" t="e">
        <f>'Pretax Calculation'!M23</f>
        <v>#N/A</v>
      </c>
      <c r="C24" s="2" t="e">
        <f>'Pretax Calculation'!N23</f>
        <v>#N/A</v>
      </c>
      <c r="D24" s="2" t="e">
        <f>'Pretax Calculation'!O23</f>
        <v>#N/A</v>
      </c>
      <c r="E24" s="16">
        <v>0.53130001000000004</v>
      </c>
      <c r="F24" s="16">
        <v>0.31720000999999998</v>
      </c>
      <c r="G24" s="16">
        <v>0.1391</v>
      </c>
      <c r="H24" s="3" t="e">
        <f t="shared" si="0"/>
        <v>#N/A</v>
      </c>
      <c r="I24" s="3" t="e">
        <f t="shared" si="1"/>
        <v>#N/A</v>
      </c>
      <c r="J24" s="3" t="e">
        <f t="shared" si="2"/>
        <v>#N/A</v>
      </c>
    </row>
    <row r="25" spans="1:10">
      <c r="A25" s="15">
        <v>1934</v>
      </c>
      <c r="B25" s="2" t="e">
        <f>'Pretax Calculation'!M24</f>
        <v>#N/A</v>
      </c>
      <c r="C25" s="2" t="e">
        <f>'Pretax Calculation'!N24</f>
        <v>#N/A</v>
      </c>
      <c r="D25" s="2" t="e">
        <f>'Pretax Calculation'!O24</f>
        <v>#N/A</v>
      </c>
      <c r="E25" s="16">
        <v>0.51969999</v>
      </c>
      <c r="F25" s="16">
        <v>0.30869999999999997</v>
      </c>
      <c r="G25" s="16">
        <v>0.15160000000000001</v>
      </c>
      <c r="H25" s="3" t="e">
        <f t="shared" si="0"/>
        <v>#N/A</v>
      </c>
      <c r="I25" s="3" t="e">
        <f t="shared" si="1"/>
        <v>#N/A</v>
      </c>
      <c r="J25" s="3" t="e">
        <f t="shared" si="2"/>
        <v>#N/A</v>
      </c>
    </row>
    <row r="26" spans="1:10">
      <c r="A26" s="15">
        <v>1935</v>
      </c>
      <c r="B26" s="2" t="e">
        <f>'Pretax Calculation'!M25</f>
        <v>#N/A</v>
      </c>
      <c r="C26" s="2" t="e">
        <f>'Pretax Calculation'!N25</f>
        <v>#N/A</v>
      </c>
      <c r="D26" s="2" t="e">
        <f>'Pretax Calculation'!O25</f>
        <v>#N/A</v>
      </c>
      <c r="E26" s="16">
        <v>0.52939999000000004</v>
      </c>
      <c r="F26" s="16">
        <v>0.29699998999999999</v>
      </c>
      <c r="G26" s="16">
        <v>0.17150000000000001</v>
      </c>
      <c r="H26" s="3" t="e">
        <f t="shared" si="0"/>
        <v>#N/A</v>
      </c>
      <c r="I26" s="3" t="e">
        <f t="shared" si="1"/>
        <v>#N/A</v>
      </c>
      <c r="J26" s="3" t="e">
        <f t="shared" si="2"/>
        <v>#N/A</v>
      </c>
    </row>
    <row r="27" spans="1:10">
      <c r="A27" s="15">
        <v>1936</v>
      </c>
      <c r="B27" s="2" t="e">
        <f>'Pretax Calculation'!M26</f>
        <v>#N/A</v>
      </c>
      <c r="C27" s="2" t="e">
        <f>'Pretax Calculation'!N26</f>
        <v>#N/A</v>
      </c>
      <c r="D27" s="2" t="e">
        <f>'Pretax Calculation'!O26</f>
        <v>#N/A</v>
      </c>
      <c r="E27" s="16">
        <v>0.52259999999999995</v>
      </c>
      <c r="F27" s="16">
        <v>0.28499999999999998</v>
      </c>
      <c r="G27" s="16">
        <v>0.1736</v>
      </c>
      <c r="H27" s="3" t="e">
        <f t="shared" si="0"/>
        <v>#N/A</v>
      </c>
      <c r="I27" s="3" t="e">
        <f t="shared" si="1"/>
        <v>#N/A</v>
      </c>
      <c r="J27" s="3" t="e">
        <f t="shared" si="2"/>
        <v>#N/A</v>
      </c>
    </row>
    <row r="28" spans="1:10">
      <c r="A28" s="15">
        <v>1937</v>
      </c>
      <c r="B28" s="2" t="e">
        <f>'Pretax Calculation'!M27</f>
        <v>#N/A</v>
      </c>
      <c r="C28" s="2" t="e">
        <f>'Pretax Calculation'!N27</f>
        <v>#N/A</v>
      </c>
      <c r="D28" s="2" t="e">
        <f>'Pretax Calculation'!O27</f>
        <v>#N/A</v>
      </c>
      <c r="E28" s="16">
        <v>0.53479999</v>
      </c>
      <c r="F28" s="16">
        <v>0.27479999999999999</v>
      </c>
      <c r="G28" s="16">
        <v>0.19239998999999999</v>
      </c>
      <c r="H28" s="3" t="e">
        <f t="shared" si="0"/>
        <v>#N/A</v>
      </c>
      <c r="I28" s="3" t="e">
        <f t="shared" si="1"/>
        <v>#N/A</v>
      </c>
      <c r="J28" s="3" t="e">
        <f t="shared" si="2"/>
        <v>#N/A</v>
      </c>
    </row>
    <row r="29" spans="1:10">
      <c r="A29" s="15">
        <v>1938</v>
      </c>
      <c r="B29" s="2" t="e">
        <f>'Pretax Calculation'!M28</f>
        <v>#N/A</v>
      </c>
      <c r="C29" s="2" t="e">
        <f>'Pretax Calculation'!N28</f>
        <v>#N/A</v>
      </c>
      <c r="D29" s="2" t="e">
        <f>'Pretax Calculation'!O28</f>
        <v>#N/A</v>
      </c>
      <c r="E29" s="16">
        <v>0.53539996999999995</v>
      </c>
      <c r="F29" s="16">
        <v>0.29269999000000002</v>
      </c>
      <c r="G29" s="16">
        <v>0.19040000000000001</v>
      </c>
      <c r="H29" s="3" t="e">
        <f t="shared" si="0"/>
        <v>#N/A</v>
      </c>
      <c r="I29" s="3" t="e">
        <f t="shared" si="1"/>
        <v>#N/A</v>
      </c>
      <c r="J29" s="3" t="e">
        <f t="shared" si="2"/>
        <v>#N/A</v>
      </c>
    </row>
    <row r="30" spans="1:10">
      <c r="A30" s="15">
        <v>1939</v>
      </c>
      <c r="B30" s="2" t="e">
        <f>'Pretax Calculation'!M29</f>
        <v>#N/A</v>
      </c>
      <c r="C30" s="2" t="e">
        <f>'Pretax Calculation'!N29</f>
        <v>#N/A</v>
      </c>
      <c r="D30" s="2" t="e">
        <f>'Pretax Calculation'!O29</f>
        <v>#N/A</v>
      </c>
      <c r="E30" s="16">
        <v>0.52130001999999998</v>
      </c>
      <c r="F30" s="16">
        <v>0.29390000999999999</v>
      </c>
      <c r="G30" s="16">
        <v>0.1719</v>
      </c>
      <c r="H30" s="3" t="e">
        <f t="shared" si="0"/>
        <v>#N/A</v>
      </c>
      <c r="I30" s="3" t="e">
        <f t="shared" si="1"/>
        <v>#N/A</v>
      </c>
      <c r="J30" s="3" t="e">
        <f t="shared" si="2"/>
        <v>#N/A</v>
      </c>
    </row>
    <row r="31" spans="1:10">
      <c r="A31" s="15">
        <v>1940</v>
      </c>
      <c r="B31" s="2" t="e">
        <f>'Pretax Calculation'!M30</f>
        <v>#N/A</v>
      </c>
      <c r="C31" s="2" t="e">
        <f>'Pretax Calculation'!N30</f>
        <v>#N/A</v>
      </c>
      <c r="D31" s="2" t="e">
        <f>'Pretax Calculation'!O30</f>
        <v>#N/A</v>
      </c>
      <c r="E31" s="16">
        <v>0.52270000999999999</v>
      </c>
      <c r="F31" s="16">
        <v>0.2843</v>
      </c>
      <c r="G31" s="16">
        <v>0.18479999999999999</v>
      </c>
      <c r="H31" s="3" t="e">
        <f t="shared" si="0"/>
        <v>#N/A</v>
      </c>
      <c r="I31" s="3" t="e">
        <f t="shared" si="1"/>
        <v>#N/A</v>
      </c>
      <c r="J31" s="3" t="e">
        <f t="shared" si="2"/>
        <v>#N/A</v>
      </c>
    </row>
    <row r="32" spans="1:10">
      <c r="A32" s="15">
        <v>1941</v>
      </c>
      <c r="B32" s="2" t="e">
        <f>'Pretax Calculation'!M31</f>
        <v>#N/A</v>
      </c>
      <c r="C32" s="2" t="e">
        <f>'Pretax Calculation'!N31</f>
        <v>#N/A</v>
      </c>
      <c r="D32" s="2" t="e">
        <f>'Pretax Calculation'!O31</f>
        <v>#N/A</v>
      </c>
      <c r="E32" s="16">
        <v>0.54210000999999997</v>
      </c>
      <c r="F32" s="16">
        <v>0.26300001000000001</v>
      </c>
      <c r="G32" s="16">
        <v>0.19310000999999999</v>
      </c>
      <c r="H32" s="3" t="e">
        <f t="shared" si="0"/>
        <v>#N/A</v>
      </c>
      <c r="I32" s="3" t="e">
        <f t="shared" si="1"/>
        <v>#N/A</v>
      </c>
      <c r="J32" s="3" t="e">
        <f t="shared" si="2"/>
        <v>#N/A</v>
      </c>
    </row>
    <row r="33" spans="1:10">
      <c r="A33" s="15">
        <v>1942</v>
      </c>
      <c r="B33" s="2" t="e">
        <f>'Pretax Calculation'!M32</f>
        <v>#N/A</v>
      </c>
      <c r="C33" s="2" t="e">
        <f>'Pretax Calculation'!N32</f>
        <v>#N/A</v>
      </c>
      <c r="D33" s="2" t="e">
        <f>'Pretax Calculation'!O32</f>
        <v>#N/A</v>
      </c>
      <c r="E33" s="16">
        <v>0.58929997999999995</v>
      </c>
      <c r="F33" s="16">
        <v>0.22570001000000001</v>
      </c>
      <c r="G33" s="16">
        <v>0.19490001000000001</v>
      </c>
      <c r="H33" s="3" t="e">
        <f t="shared" si="0"/>
        <v>#N/A</v>
      </c>
      <c r="I33" s="3" t="e">
        <f t="shared" si="1"/>
        <v>#N/A</v>
      </c>
      <c r="J33" s="3" t="e">
        <f t="shared" si="2"/>
        <v>#N/A</v>
      </c>
    </row>
    <row r="34" spans="1:10">
      <c r="A34" s="15">
        <v>1943</v>
      </c>
      <c r="B34" s="2" t="e">
        <f>'Pretax Calculation'!M33</f>
        <v>#N/A</v>
      </c>
      <c r="C34" s="2" t="e">
        <f>'Pretax Calculation'!N33</f>
        <v>#N/A</v>
      </c>
      <c r="D34" s="2" t="e">
        <f>'Pretax Calculation'!O33</f>
        <v>#N/A</v>
      </c>
      <c r="E34" s="16">
        <v>0.61940002000000005</v>
      </c>
      <c r="F34" s="16">
        <v>0.2087</v>
      </c>
      <c r="G34" s="16">
        <v>0.18490000000000001</v>
      </c>
      <c r="H34" s="3" t="e">
        <f t="shared" si="0"/>
        <v>#N/A</v>
      </c>
      <c r="I34" s="3" t="e">
        <f t="shared" si="1"/>
        <v>#N/A</v>
      </c>
      <c r="J34" s="3" t="e">
        <f t="shared" si="2"/>
        <v>#N/A</v>
      </c>
    </row>
    <row r="35" spans="1:10">
      <c r="A35" s="15">
        <v>1944</v>
      </c>
      <c r="B35" s="2" t="e">
        <f>'Pretax Calculation'!M34</f>
        <v>#N/A</v>
      </c>
      <c r="C35" s="2" t="e">
        <f>'Pretax Calculation'!N34</f>
        <v>#N/A</v>
      </c>
      <c r="D35" s="2" t="e">
        <f>'Pretax Calculation'!O34</f>
        <v>#N/A</v>
      </c>
      <c r="E35" s="16">
        <v>0.63800000999999995</v>
      </c>
      <c r="F35" s="16">
        <v>0.21359998999999999</v>
      </c>
      <c r="G35" s="16">
        <v>0.17180000000000001</v>
      </c>
      <c r="H35" s="3" t="e">
        <f t="shared" si="0"/>
        <v>#N/A</v>
      </c>
      <c r="I35" s="3" t="e">
        <f t="shared" si="1"/>
        <v>#N/A</v>
      </c>
      <c r="J35" s="3" t="e">
        <f t="shared" si="2"/>
        <v>#N/A</v>
      </c>
    </row>
    <row r="36" spans="1:10">
      <c r="A36" s="15">
        <v>1945</v>
      </c>
      <c r="B36" s="2" t="e">
        <f>'Pretax Calculation'!M35</f>
        <v>#N/A</v>
      </c>
      <c r="C36" s="2" t="e">
        <f>'Pretax Calculation'!N35</f>
        <v>#N/A</v>
      </c>
      <c r="D36" s="2" t="e">
        <f>'Pretax Calculation'!O35</f>
        <v>#N/A</v>
      </c>
      <c r="E36" s="16">
        <v>0.64179998999999999</v>
      </c>
      <c r="F36" s="16">
        <v>0.21540000000000001</v>
      </c>
      <c r="G36" s="16">
        <v>0.14839999000000001</v>
      </c>
      <c r="H36" s="3" t="e">
        <f t="shared" si="0"/>
        <v>#N/A</v>
      </c>
      <c r="I36" s="3" t="e">
        <f t="shared" si="1"/>
        <v>#N/A</v>
      </c>
      <c r="J36" s="3" t="e">
        <f t="shared" si="2"/>
        <v>#N/A</v>
      </c>
    </row>
    <row r="37" spans="1:10">
      <c r="A37" s="15">
        <v>1946</v>
      </c>
      <c r="B37" s="2" t="e">
        <f>'Pretax Calculation'!M36</f>
        <v>#N/A</v>
      </c>
      <c r="C37" s="2" t="e">
        <f>'Pretax Calculation'!N36</f>
        <v>#N/A</v>
      </c>
      <c r="D37" s="2" t="e">
        <f>'Pretax Calculation'!O36</f>
        <v>#N/A</v>
      </c>
      <c r="E37" s="16">
        <v>0.62790000000000001</v>
      </c>
      <c r="F37" s="16">
        <v>0.23050000000000001</v>
      </c>
      <c r="G37" s="16">
        <v>0.14280000000000001</v>
      </c>
      <c r="H37" s="3" t="e">
        <f t="shared" si="0"/>
        <v>#N/A</v>
      </c>
      <c r="I37" s="3" t="e">
        <f t="shared" si="1"/>
        <v>#N/A</v>
      </c>
      <c r="J37" s="3" t="e">
        <f t="shared" si="2"/>
        <v>#N/A</v>
      </c>
    </row>
    <row r="38" spans="1:10">
      <c r="A38" s="15">
        <v>1947</v>
      </c>
      <c r="B38" s="2" t="e">
        <f>'Pretax Calculation'!M37</f>
        <v>#N/A</v>
      </c>
      <c r="C38" s="2" t="e">
        <f>'Pretax Calculation'!N37</f>
        <v>#N/A</v>
      </c>
      <c r="D38" s="2" t="e">
        <f>'Pretax Calculation'!O37</f>
        <v>#N/A</v>
      </c>
      <c r="E38" s="16">
        <v>0.62919997999999999</v>
      </c>
      <c r="F38" s="16">
        <v>0.22499999000000001</v>
      </c>
      <c r="G38" s="16">
        <v>0.1416</v>
      </c>
      <c r="H38" s="3" t="e">
        <f t="shared" si="0"/>
        <v>#N/A</v>
      </c>
      <c r="I38" s="3" t="e">
        <f t="shared" si="1"/>
        <v>#N/A</v>
      </c>
      <c r="J38" s="3" t="e">
        <f t="shared" si="2"/>
        <v>#N/A</v>
      </c>
    </row>
    <row r="39" spans="1:10">
      <c r="A39" s="15">
        <v>1948</v>
      </c>
      <c r="B39" s="2" t="e">
        <f>'Pretax Calculation'!M38</f>
        <v>#N/A</v>
      </c>
      <c r="C39" s="2" t="e">
        <f>'Pretax Calculation'!N38</f>
        <v>#N/A</v>
      </c>
      <c r="D39" s="2" t="e">
        <f>'Pretax Calculation'!O38</f>
        <v>#N/A</v>
      </c>
      <c r="E39" s="16">
        <v>0.61089998000000001</v>
      </c>
      <c r="F39" s="16">
        <v>0.23139999999999999</v>
      </c>
      <c r="G39" s="16">
        <v>0.14569999</v>
      </c>
      <c r="H39" s="3" t="e">
        <f t="shared" si="0"/>
        <v>#N/A</v>
      </c>
      <c r="I39" s="3" t="e">
        <f t="shared" si="1"/>
        <v>#N/A</v>
      </c>
      <c r="J39" s="3" t="e">
        <f t="shared" si="2"/>
        <v>#N/A</v>
      </c>
    </row>
    <row r="40" spans="1:10">
      <c r="A40" s="15">
        <v>1949</v>
      </c>
      <c r="B40" s="2" t="e">
        <f>'Pretax Calculation'!M39</f>
        <v>#N/A</v>
      </c>
      <c r="C40" s="2" t="e">
        <f>'Pretax Calculation'!N39</f>
        <v>#N/A</v>
      </c>
      <c r="D40" s="2" t="e">
        <f>'Pretax Calculation'!O39</f>
        <v>#N/A</v>
      </c>
      <c r="E40" s="16">
        <v>0.61639999999999995</v>
      </c>
      <c r="F40" s="16">
        <v>0.23180000000000001</v>
      </c>
      <c r="G40" s="16">
        <v>0.15770000000000001</v>
      </c>
      <c r="H40" s="3" t="e">
        <f t="shared" si="0"/>
        <v>#N/A</v>
      </c>
      <c r="I40" s="3" t="e">
        <f t="shared" si="1"/>
        <v>#N/A</v>
      </c>
      <c r="J40" s="3" t="e">
        <f t="shared" si="2"/>
        <v>#N/A</v>
      </c>
    </row>
    <row r="41" spans="1:10">
      <c r="A41" s="15">
        <v>1950</v>
      </c>
      <c r="B41" s="2" t="e">
        <f>'Pretax Calculation'!M40</f>
        <v>#N/A</v>
      </c>
      <c r="C41" s="2" t="e">
        <f>'Pretax Calculation'!N40</f>
        <v>#N/A</v>
      </c>
      <c r="D41" s="2" t="e">
        <f>'Pretax Calculation'!O40</f>
        <v>#N/A</v>
      </c>
      <c r="E41" s="16">
        <v>0.61009997000000005</v>
      </c>
      <c r="F41" s="16">
        <v>0.23139999999999999</v>
      </c>
      <c r="G41" s="16">
        <v>0.1517</v>
      </c>
      <c r="H41" s="3" t="e">
        <f t="shared" si="0"/>
        <v>#N/A</v>
      </c>
      <c r="I41" s="3" t="e">
        <f t="shared" si="1"/>
        <v>#N/A</v>
      </c>
      <c r="J41" s="3" t="e">
        <f t="shared" si="2"/>
        <v>#N/A</v>
      </c>
    </row>
    <row r="42" spans="1:10">
      <c r="A42" s="15">
        <v>1951</v>
      </c>
      <c r="B42" s="2" t="e">
        <f>'Pretax Calculation'!M41</f>
        <v>#N/A</v>
      </c>
      <c r="C42" s="2" t="e">
        <f>'Pretax Calculation'!N41</f>
        <v>#N/A</v>
      </c>
      <c r="D42" s="2" t="e">
        <f>'Pretax Calculation'!O41</f>
        <v>#N/A</v>
      </c>
      <c r="E42" s="16">
        <v>0.62290000999999995</v>
      </c>
      <c r="F42" s="16">
        <v>0.22759999</v>
      </c>
      <c r="G42" s="16">
        <v>0.1585</v>
      </c>
      <c r="H42" s="3" t="e">
        <f t="shared" si="0"/>
        <v>#N/A</v>
      </c>
      <c r="I42" s="3" t="e">
        <f t="shared" si="1"/>
        <v>#N/A</v>
      </c>
      <c r="J42" s="3" t="e">
        <f t="shared" si="2"/>
        <v>#N/A</v>
      </c>
    </row>
    <row r="43" spans="1:10">
      <c r="A43" s="15">
        <v>1952</v>
      </c>
      <c r="B43" s="2" t="e">
        <f>'Pretax Calculation'!M42</f>
        <v>#N/A</v>
      </c>
      <c r="C43" s="2" t="e">
        <f>'Pretax Calculation'!N42</f>
        <v>#N/A</v>
      </c>
      <c r="D43" s="2" t="e">
        <f>'Pretax Calculation'!O42</f>
        <v>#N/A</v>
      </c>
      <c r="E43" s="16">
        <v>0.63489996999999998</v>
      </c>
      <c r="F43" s="16">
        <v>0.22310000999999999</v>
      </c>
      <c r="G43" s="16">
        <v>0.14940000000000001</v>
      </c>
      <c r="H43" s="3" t="e">
        <f t="shared" si="0"/>
        <v>#N/A</v>
      </c>
      <c r="I43" s="3" t="e">
        <f t="shared" si="1"/>
        <v>#N/A</v>
      </c>
      <c r="J43" s="3" t="e">
        <f t="shared" si="2"/>
        <v>#N/A</v>
      </c>
    </row>
    <row r="44" spans="1:10">
      <c r="A44" s="15">
        <v>1953</v>
      </c>
      <c r="B44" s="2" t="e">
        <f>'Pretax Calculation'!M43</f>
        <v>#N/A</v>
      </c>
      <c r="C44" s="2" t="e">
        <f>'Pretax Calculation'!N43</f>
        <v>#N/A</v>
      </c>
      <c r="D44" s="2" t="e">
        <f>'Pretax Calculation'!O43</f>
        <v>#N/A</v>
      </c>
      <c r="E44" s="16">
        <v>0.64510000000000001</v>
      </c>
      <c r="F44" s="16">
        <v>0.22229999</v>
      </c>
      <c r="G44" s="16">
        <v>0.14199999999999999</v>
      </c>
      <c r="H44" s="3" t="e">
        <f t="shared" si="0"/>
        <v>#N/A</v>
      </c>
      <c r="I44" s="3" t="e">
        <f t="shared" si="1"/>
        <v>#N/A</v>
      </c>
      <c r="J44" s="3" t="e">
        <f t="shared" si="2"/>
        <v>#N/A</v>
      </c>
    </row>
    <row r="45" spans="1:10">
      <c r="A45" s="15">
        <v>1954</v>
      </c>
      <c r="B45" s="2" t="e">
        <f>'Pretax Calculation'!M44</f>
        <v>#N/A</v>
      </c>
      <c r="C45" s="2" t="e">
        <f>'Pretax Calculation'!N44</f>
        <v>#N/A</v>
      </c>
      <c r="D45" s="2" t="e">
        <f>'Pretax Calculation'!O44</f>
        <v>#N/A</v>
      </c>
      <c r="E45" s="16">
        <v>0.64099996999999997</v>
      </c>
      <c r="F45" s="16">
        <v>0.22409999</v>
      </c>
      <c r="G45" s="16">
        <v>0.13259999</v>
      </c>
      <c r="H45" s="3" t="e">
        <f t="shared" si="0"/>
        <v>#N/A</v>
      </c>
      <c r="I45" s="3" t="e">
        <f t="shared" si="1"/>
        <v>#N/A</v>
      </c>
      <c r="J45" s="3" t="e">
        <f t="shared" si="2"/>
        <v>#N/A</v>
      </c>
    </row>
    <row r="46" spans="1:10">
      <c r="A46" s="15">
        <v>1955</v>
      </c>
      <c r="B46" s="2" t="e">
        <f>'Pretax Calculation'!M45</f>
        <v>#N/A</v>
      </c>
      <c r="C46" s="2" t="e">
        <f>'Pretax Calculation'!N45</f>
        <v>#N/A</v>
      </c>
      <c r="D46" s="2" t="e">
        <f>'Pretax Calculation'!O45</f>
        <v>#N/A</v>
      </c>
      <c r="E46" s="16">
        <v>0.63459997999999995</v>
      </c>
      <c r="F46" s="16">
        <v>0.22409999</v>
      </c>
      <c r="G46" s="16">
        <v>0.13489999999999999</v>
      </c>
      <c r="H46" s="3" t="e">
        <f t="shared" si="0"/>
        <v>#N/A</v>
      </c>
      <c r="I46" s="3" t="e">
        <f t="shared" si="1"/>
        <v>#N/A</v>
      </c>
      <c r="J46" s="3" t="e">
        <f t="shared" si="2"/>
        <v>#N/A</v>
      </c>
    </row>
    <row r="47" spans="1:10">
      <c r="A47" s="15">
        <v>1956</v>
      </c>
      <c r="B47" s="2" t="e">
        <f>'Pretax Calculation'!M46</f>
        <v>#N/A</v>
      </c>
      <c r="C47" s="2" t="e">
        <f>'Pretax Calculation'!N46</f>
        <v>#N/A</v>
      </c>
      <c r="D47" s="2" t="e">
        <f>'Pretax Calculation'!O46</f>
        <v>#N/A</v>
      </c>
      <c r="E47" s="16">
        <v>0.64240003000000001</v>
      </c>
      <c r="F47" s="16">
        <v>0.22370000000000001</v>
      </c>
      <c r="G47" s="16">
        <v>0.14129998999999999</v>
      </c>
      <c r="H47" s="3" t="e">
        <f t="shared" si="0"/>
        <v>#N/A</v>
      </c>
      <c r="I47" s="3" t="e">
        <f t="shared" si="1"/>
        <v>#N/A</v>
      </c>
      <c r="J47" s="3" t="e">
        <f t="shared" si="2"/>
        <v>#N/A</v>
      </c>
    </row>
    <row r="48" spans="1:10">
      <c r="A48" s="15">
        <v>1957</v>
      </c>
      <c r="B48" s="2" t="e">
        <f>'Pretax Calculation'!M47</f>
        <v>#N/A</v>
      </c>
      <c r="C48" s="2" t="e">
        <f>'Pretax Calculation'!N47</f>
        <v>#N/A</v>
      </c>
      <c r="D48" s="2" t="e">
        <f>'Pretax Calculation'!O47</f>
        <v>#N/A</v>
      </c>
      <c r="E48" s="16">
        <v>0.64240003000000001</v>
      </c>
      <c r="F48" s="16">
        <v>0.22600000000000001</v>
      </c>
      <c r="G48" s="16">
        <v>0.13389999999999999</v>
      </c>
      <c r="H48" s="3" t="e">
        <f t="shared" si="0"/>
        <v>#N/A</v>
      </c>
      <c r="I48" s="3" t="e">
        <f t="shared" si="1"/>
        <v>#N/A</v>
      </c>
      <c r="J48" s="3" t="e">
        <f t="shared" si="2"/>
        <v>#N/A</v>
      </c>
    </row>
    <row r="49" spans="1:10">
      <c r="A49" s="15">
        <v>1958</v>
      </c>
      <c r="B49" s="2" t="e">
        <f>'Pretax Calculation'!M48</f>
        <v>#N/A</v>
      </c>
      <c r="C49" s="2" t="e">
        <f>'Pretax Calculation'!N48</f>
        <v>#N/A</v>
      </c>
      <c r="D49" s="2" t="e">
        <f>'Pretax Calculation'!O48</f>
        <v>#N/A</v>
      </c>
      <c r="E49" s="16">
        <v>0.64300000999999996</v>
      </c>
      <c r="F49" s="16">
        <v>0.23230000000000001</v>
      </c>
      <c r="G49" s="16">
        <v>0.13169998999999999</v>
      </c>
      <c r="H49" s="3" t="e">
        <f t="shared" si="0"/>
        <v>#N/A</v>
      </c>
      <c r="I49" s="3" t="e">
        <f t="shared" si="1"/>
        <v>#N/A</v>
      </c>
      <c r="J49" s="3" t="e">
        <f t="shared" si="2"/>
        <v>#N/A</v>
      </c>
    </row>
    <row r="50" spans="1:10">
      <c r="A50" s="15">
        <v>1959</v>
      </c>
      <c r="B50" s="2" t="e">
        <f>'Pretax Calculation'!M49</f>
        <v>#N/A</v>
      </c>
      <c r="C50" s="2" t="e">
        <f>'Pretax Calculation'!N49</f>
        <v>#N/A</v>
      </c>
      <c r="D50" s="2" t="e">
        <f>'Pretax Calculation'!O49</f>
        <v>#N/A</v>
      </c>
      <c r="E50" s="16">
        <v>0.63840001999999996</v>
      </c>
      <c r="F50" s="16">
        <v>0.23100001000000001</v>
      </c>
      <c r="G50" s="16">
        <v>0.12470000000000001</v>
      </c>
      <c r="H50" s="3" t="e">
        <f t="shared" si="0"/>
        <v>#N/A</v>
      </c>
      <c r="I50" s="3" t="e">
        <f t="shared" si="1"/>
        <v>#N/A</v>
      </c>
      <c r="J50" s="3" t="e">
        <f t="shared" si="2"/>
        <v>#N/A</v>
      </c>
    </row>
    <row r="51" spans="1:10">
      <c r="A51" s="15">
        <v>1960</v>
      </c>
      <c r="B51" s="2" t="e">
        <f>'Pretax Calculation'!M50</f>
        <v>#N/A</v>
      </c>
      <c r="C51" s="2" t="e">
        <f>'Pretax Calculation'!N50</f>
        <v>#N/A</v>
      </c>
      <c r="D51" s="2" t="e">
        <f>'Pretax Calculation'!O50</f>
        <v>#N/A</v>
      </c>
      <c r="E51" s="16">
        <v>0.64370000000000005</v>
      </c>
      <c r="F51" s="16">
        <v>0.23039999999999999</v>
      </c>
      <c r="G51" s="16">
        <v>0.13070001000000001</v>
      </c>
      <c r="H51" s="3" t="e">
        <f t="shared" si="0"/>
        <v>#N/A</v>
      </c>
      <c r="I51" s="3" t="e">
        <f t="shared" si="1"/>
        <v>#N/A</v>
      </c>
      <c r="J51" s="3" t="e">
        <f t="shared" si="2"/>
        <v>#N/A</v>
      </c>
    </row>
    <row r="52" spans="1:10">
      <c r="A52" s="15">
        <v>1961</v>
      </c>
      <c r="B52" s="2" t="e">
        <f>'Pretax Calculation'!M51</f>
        <v>#N/A</v>
      </c>
      <c r="C52" s="2" t="e">
        <f>'Pretax Calculation'!N51</f>
        <v>#N/A</v>
      </c>
      <c r="D52" s="2" t="e">
        <f>'Pretax Calculation'!O51</f>
        <v>#N/A</v>
      </c>
      <c r="E52" s="16">
        <v>0.64170002999999998</v>
      </c>
      <c r="F52" s="16">
        <v>0.23379999000000001</v>
      </c>
      <c r="G52" s="16">
        <v>0.12590000000000001</v>
      </c>
      <c r="H52" s="3" t="e">
        <f t="shared" si="0"/>
        <v>#N/A</v>
      </c>
      <c r="I52" s="3" t="e">
        <f t="shared" si="1"/>
        <v>#N/A</v>
      </c>
      <c r="J52" s="3" t="e">
        <f t="shared" si="2"/>
        <v>#N/A</v>
      </c>
    </row>
    <row r="53" spans="1:10">
      <c r="A53" s="15">
        <v>1962</v>
      </c>
      <c r="B53" s="2">
        <f>'Pretax Calculation'!M52</f>
        <v>0.48937495499548372</v>
      </c>
      <c r="C53" s="2">
        <f>'Pretax Calculation'!N52</f>
        <v>0.35632411111633405</v>
      </c>
      <c r="D53" s="2">
        <f>'Pretax Calculation'!O52</f>
        <v>0.15430093388818222</v>
      </c>
      <c r="E53" s="16">
        <v>0.63910001999999999</v>
      </c>
      <c r="F53" s="16">
        <v>0.23519999999999999</v>
      </c>
      <c r="G53" s="16">
        <v>0.1245</v>
      </c>
      <c r="H53" s="3">
        <f t="shared" si="0"/>
        <v>0.30595162967810241</v>
      </c>
      <c r="I53" s="3">
        <f t="shared" si="1"/>
        <v>-0.33992678950874866</v>
      </c>
      <c r="J53" s="3">
        <f t="shared" si="2"/>
        <v>-0.19313514919992747</v>
      </c>
    </row>
    <row r="54" spans="1:10">
      <c r="A54" s="15">
        <v>1963</v>
      </c>
      <c r="B54" s="2" t="e">
        <f>'Pretax Calculation'!M53</f>
        <v>#NUM!</v>
      </c>
      <c r="C54" s="2" t="e">
        <f>'Pretax Calculation'!N53</f>
        <v>#NUM!</v>
      </c>
      <c r="D54" s="2" t="e">
        <f>'Pretax Calculation'!O53</f>
        <v>#NUM!</v>
      </c>
      <c r="E54" s="16">
        <v>0.63459997999999995</v>
      </c>
      <c r="F54" s="16">
        <v>0.2379</v>
      </c>
      <c r="G54" s="16">
        <v>0.12570000000000001</v>
      </c>
      <c r="H54" s="3" t="e">
        <f t="shared" si="0"/>
        <v>#NUM!</v>
      </c>
      <c r="I54" s="3" t="e">
        <f t="shared" si="1"/>
        <v>#NUM!</v>
      </c>
      <c r="J54" s="3" t="e">
        <f t="shared" si="2"/>
        <v>#NUM!</v>
      </c>
    </row>
    <row r="55" spans="1:10">
      <c r="A55" s="15">
        <v>1964</v>
      </c>
      <c r="B55" s="2">
        <f>'Pretax Calculation'!M54</f>
        <v>0.49308286972276855</v>
      </c>
      <c r="C55" s="2">
        <f>'Pretax Calculation'!N54</f>
        <v>0.354814413424764</v>
      </c>
      <c r="D55" s="2">
        <f>'Pretax Calculation'!O54</f>
        <v>0.15210271685246746</v>
      </c>
      <c r="E55" s="16">
        <v>0.63020003000000002</v>
      </c>
      <c r="F55" s="16">
        <v>0.24060000000000001</v>
      </c>
      <c r="G55" s="16">
        <v>0.12570000000000001</v>
      </c>
      <c r="H55" s="3">
        <f t="shared" si="0"/>
        <v>0.2780813706919576</v>
      </c>
      <c r="I55" s="3">
        <f t="shared" si="1"/>
        <v>-0.32189902411893534</v>
      </c>
      <c r="J55" s="3">
        <f t="shared" si="2"/>
        <v>-0.17358478138215538</v>
      </c>
    </row>
    <row r="56" spans="1:10">
      <c r="A56" s="15">
        <v>1965</v>
      </c>
      <c r="B56" s="2" t="e">
        <f>'Pretax Calculation'!M55</f>
        <v>#NUM!</v>
      </c>
      <c r="C56" s="2" t="e">
        <f>'Pretax Calculation'!N55</f>
        <v>#NUM!</v>
      </c>
      <c r="D56" s="2" t="e">
        <f>'Pretax Calculation'!O55</f>
        <v>#NUM!</v>
      </c>
      <c r="E56" s="16">
        <v>0.63370000999999998</v>
      </c>
      <c r="F56" s="16">
        <v>0.23860000000000001</v>
      </c>
      <c r="G56" s="16">
        <v>0.12920000000000001</v>
      </c>
      <c r="H56" s="3" t="e">
        <f t="shared" si="0"/>
        <v>#NUM!</v>
      </c>
      <c r="I56" s="3" t="e">
        <f t="shared" si="1"/>
        <v>#NUM!</v>
      </c>
      <c r="J56" s="3" t="e">
        <f t="shared" si="2"/>
        <v>#NUM!</v>
      </c>
    </row>
    <row r="57" spans="1:10">
      <c r="A57" s="15">
        <v>1966</v>
      </c>
      <c r="B57" s="2">
        <f>'Pretax Calculation'!M56</f>
        <v>0.49674837378424941</v>
      </c>
      <c r="C57" s="2">
        <f>'Pretax Calculation'!N56</f>
        <v>0.3533010995253143</v>
      </c>
      <c r="D57" s="2">
        <f>'Pretax Calculation'!O56</f>
        <v>0.14995052669043629</v>
      </c>
      <c r="E57" s="16">
        <v>0.63709998000000001</v>
      </c>
      <c r="F57" s="16">
        <v>0.23649998999999999</v>
      </c>
      <c r="G57" s="16">
        <v>0.12920000000000001</v>
      </c>
      <c r="H57" s="3">
        <f t="shared" si="0"/>
        <v>0.28254064557181402</v>
      </c>
      <c r="I57" s="3">
        <f t="shared" si="1"/>
        <v>-0.33059933773839112</v>
      </c>
      <c r="J57" s="3">
        <f t="shared" si="2"/>
        <v>-0.13838248620009508</v>
      </c>
    </row>
    <row r="58" spans="1:10">
      <c r="A58" s="15">
        <v>1967</v>
      </c>
      <c r="B58" s="2">
        <f>'Pretax Calculation'!M57</f>
        <v>0.48644540698201472</v>
      </c>
      <c r="C58" s="2">
        <f>'Pretax Calculation'!N57</f>
        <v>0.35750172905440775</v>
      </c>
      <c r="D58" s="2">
        <f>'Pretax Calculation'!O57</f>
        <v>0.15605286396357754</v>
      </c>
      <c r="E58" s="16">
        <v>0.64709996999999997</v>
      </c>
      <c r="F58" s="16">
        <v>0.23139999999999999</v>
      </c>
      <c r="G58" s="16">
        <v>0.12639998999999999</v>
      </c>
      <c r="H58" s="3">
        <f t="shared" si="0"/>
        <v>0.33026226728033459</v>
      </c>
      <c r="I58" s="3">
        <f t="shared" si="1"/>
        <v>-0.35273040325692095</v>
      </c>
      <c r="J58" s="3">
        <f t="shared" si="2"/>
        <v>-0.1900181336658997</v>
      </c>
    </row>
    <row r="59" spans="1:10">
      <c r="A59" s="15">
        <v>1968</v>
      </c>
      <c r="B59" s="2">
        <f>'Pretax Calculation'!M58</f>
        <v>0.49513663120491097</v>
      </c>
      <c r="C59" s="2">
        <f>'Pretax Calculation'!N58</f>
        <v>0.3539690567753852</v>
      </c>
      <c r="D59" s="2">
        <f>'Pretax Calculation'!O58</f>
        <v>0.15089431201970382</v>
      </c>
      <c r="E59" s="16">
        <v>0.64490002000000002</v>
      </c>
      <c r="F59" s="16">
        <v>0.23089999999999999</v>
      </c>
      <c r="G59" s="16">
        <v>0.12139999999999999</v>
      </c>
      <c r="H59" s="3">
        <f t="shared" si="0"/>
        <v>0.30246881235718925</v>
      </c>
      <c r="I59" s="3">
        <f t="shared" si="1"/>
        <v>-0.34768309381766094</v>
      </c>
      <c r="J59" s="3">
        <f t="shared" si="2"/>
        <v>-0.19546337847282447</v>
      </c>
    </row>
    <row r="60" spans="1:10">
      <c r="A60" s="15">
        <v>1969</v>
      </c>
      <c r="B60" s="2">
        <f>'Pretax Calculation'!M59</f>
        <v>0.51220339396547043</v>
      </c>
      <c r="C60" s="2">
        <f>'Pretax Calculation'!N59</f>
        <v>0.34669662885632369</v>
      </c>
      <c r="D60" s="2">
        <f>'Pretax Calculation'!O59</f>
        <v>0.14109997717820588</v>
      </c>
      <c r="E60" s="16">
        <v>0.65869999000000001</v>
      </c>
      <c r="F60" s="16">
        <v>0.22620000000000001</v>
      </c>
      <c r="G60" s="16">
        <v>0.1242</v>
      </c>
      <c r="H60" s="3">
        <f t="shared" si="0"/>
        <v>0.28601254454867098</v>
      </c>
      <c r="I60" s="3">
        <f t="shared" si="1"/>
        <v>-0.34755639030531016</v>
      </c>
      <c r="J60" s="3">
        <f t="shared" si="2"/>
        <v>-0.11977306811936339</v>
      </c>
    </row>
    <row r="61" spans="1:10">
      <c r="A61" s="15">
        <v>1970</v>
      </c>
      <c r="B61" s="2">
        <f>'Pretax Calculation'!M60</f>
        <v>0.52882030249970324</v>
      </c>
      <c r="C61" s="2">
        <f>'Pretax Calculation'!N60</f>
        <v>0.3392041357248603</v>
      </c>
      <c r="D61" s="2">
        <f>'Pretax Calculation'!O60</f>
        <v>0.13197556177543646</v>
      </c>
      <c r="E61" s="16">
        <v>0.66170001000000001</v>
      </c>
      <c r="F61" s="16">
        <v>0.23039999999999999</v>
      </c>
      <c r="G61" s="16">
        <v>0.11509999999999999</v>
      </c>
      <c r="H61" s="3">
        <f t="shared" si="0"/>
        <v>0.2512757299070818</v>
      </c>
      <c r="I61" s="3">
        <f t="shared" si="1"/>
        <v>-0.32076299863606306</v>
      </c>
      <c r="J61" s="3">
        <f t="shared" si="2"/>
        <v>-0.12786883835471863</v>
      </c>
    </row>
    <row r="62" spans="1:10">
      <c r="A62" s="15">
        <v>1971</v>
      </c>
      <c r="B62" s="2">
        <f>'Pretax Calculation'!M61</f>
        <v>0.53550667560010501</v>
      </c>
      <c r="C62" s="2">
        <f>'Pretax Calculation'!N61</f>
        <v>0.33607846869140368</v>
      </c>
      <c r="D62" s="2">
        <f>'Pretax Calculation'!O61</f>
        <v>0.12841485570849132</v>
      </c>
      <c r="E62" s="16">
        <v>0.65640001999999997</v>
      </c>
      <c r="F62" s="16">
        <v>0.23280001</v>
      </c>
      <c r="G62" s="16">
        <v>0.1079</v>
      </c>
      <c r="H62" s="3">
        <f t="shared" si="0"/>
        <v>0.22575506507816767</v>
      </c>
      <c r="I62" s="3">
        <f t="shared" si="1"/>
        <v>-0.30730459792185238</v>
      </c>
      <c r="J62" s="3">
        <f t="shared" si="2"/>
        <v>-0.15975453615009427</v>
      </c>
    </row>
    <row r="63" spans="1:10">
      <c r="A63" s="15">
        <v>1972</v>
      </c>
      <c r="B63" s="2">
        <f>'Pretax Calculation'!M62</f>
        <v>0.53402043067443916</v>
      </c>
      <c r="C63" s="2">
        <f>'Pretax Calculation'!N62</f>
        <v>0.33677863987818213</v>
      </c>
      <c r="D63" s="2">
        <f>'Pretax Calculation'!O62</f>
        <v>0.12920092944737871</v>
      </c>
      <c r="E63" s="16">
        <v>0.65350001999999996</v>
      </c>
      <c r="F63" s="16">
        <v>0.23530000000000001</v>
      </c>
      <c r="G63" s="16">
        <v>0.1108</v>
      </c>
      <c r="H63" s="3">
        <f t="shared" si="0"/>
        <v>0.22373598922922189</v>
      </c>
      <c r="I63" s="3">
        <f t="shared" si="1"/>
        <v>-0.30132148498161426</v>
      </c>
      <c r="J63" s="3">
        <f t="shared" si="2"/>
        <v>-0.14242102998858919</v>
      </c>
    </row>
    <row r="64" spans="1:10">
      <c r="A64" s="15">
        <v>1973</v>
      </c>
      <c r="B64" s="2">
        <f>'Pretax Calculation'!M63</f>
        <v>0.53570045107050202</v>
      </c>
      <c r="C64" s="2">
        <f>'Pretax Calculation'!N63</f>
        <v>0.33598695475652585</v>
      </c>
      <c r="D64" s="2">
        <f>'Pretax Calculation'!O63</f>
        <v>0.12831259417297214</v>
      </c>
      <c r="E64" s="16">
        <v>0.65030003000000003</v>
      </c>
      <c r="F64" s="16">
        <v>0.23949999999999999</v>
      </c>
      <c r="G64" s="16">
        <v>0.11119999999999999</v>
      </c>
      <c r="H64" s="3">
        <f t="shared" si="0"/>
        <v>0.21392473853716409</v>
      </c>
      <c r="I64" s="3">
        <f t="shared" si="1"/>
        <v>-0.28717470541808821</v>
      </c>
      <c r="J64" s="3">
        <f t="shared" si="2"/>
        <v>-0.13336644218963778</v>
      </c>
    </row>
    <row r="65" spans="1:10">
      <c r="A65" s="15">
        <v>1974</v>
      </c>
      <c r="B65" s="2">
        <f>'Pretax Calculation'!M64</f>
        <v>0.54641595660843889</v>
      </c>
      <c r="C65" s="2">
        <f>'Pretax Calculation'!N64</f>
        <v>0.33084595420388696</v>
      </c>
      <c r="D65" s="2">
        <f>'Pretax Calculation'!O64</f>
        <v>0.12273808918767415</v>
      </c>
      <c r="E65" s="16">
        <v>0.65939999000000005</v>
      </c>
      <c r="F65" s="16">
        <v>0.23499999999999999</v>
      </c>
      <c r="G65" s="16">
        <v>0.11020000000000001</v>
      </c>
      <c r="H65" s="3">
        <f t="shared" si="0"/>
        <v>0.20677293923267581</v>
      </c>
      <c r="I65" s="3">
        <f t="shared" si="1"/>
        <v>-0.28969964113516411</v>
      </c>
      <c r="J65" s="3">
        <f t="shared" si="2"/>
        <v>-0.10215320501285163</v>
      </c>
    </row>
    <row r="66" spans="1:10">
      <c r="A66" s="15">
        <v>1975</v>
      </c>
      <c r="B66" s="2">
        <f>'Pretax Calculation'!M65</f>
        <v>0.56351093272681285</v>
      </c>
      <c r="C66" s="2">
        <f>'Pretax Calculation'!N65</f>
        <v>0.32232430413851543</v>
      </c>
      <c r="D66" s="2">
        <f>'Pretax Calculation'!O65</f>
        <v>0.11416476313467172</v>
      </c>
      <c r="E66" s="16">
        <v>0.65579997999999995</v>
      </c>
      <c r="F66" s="16">
        <v>0.23830000000000001</v>
      </c>
      <c r="G66" s="16">
        <v>0.1055</v>
      </c>
      <c r="H66" s="3">
        <f t="shared" si="0"/>
        <v>0.16377507855367268</v>
      </c>
      <c r="I66" s="3">
        <f t="shared" si="1"/>
        <v>-0.26068249604412974</v>
      </c>
      <c r="J66" s="3">
        <f t="shared" si="2"/>
        <v>-7.5897000937588333E-2</v>
      </c>
    </row>
    <row r="67" spans="1:10">
      <c r="A67" s="15">
        <v>1976</v>
      </c>
      <c r="B67" s="2">
        <f>'Pretax Calculation'!M66</f>
        <v>0.57216657909368374</v>
      </c>
      <c r="C67" s="2">
        <f>'Pretax Calculation'!N66</f>
        <v>0.31786369263581282</v>
      </c>
      <c r="D67" s="2">
        <f>'Pretax Calculation'!O66</f>
        <v>0.10996972827050344</v>
      </c>
      <c r="E67" s="16">
        <v>0.65719998000000002</v>
      </c>
      <c r="F67" s="16">
        <v>0.23880000000000001</v>
      </c>
      <c r="G67" s="16">
        <v>0.10580000000000001</v>
      </c>
      <c r="H67" s="3">
        <f t="shared" si="0"/>
        <v>0.14861651136808773</v>
      </c>
      <c r="I67" s="3">
        <f t="shared" si="1"/>
        <v>-0.24873458173280194</v>
      </c>
      <c r="J67" s="3">
        <f t="shared" si="2"/>
        <v>-3.7917055321322057E-2</v>
      </c>
    </row>
    <row r="68" spans="1:10">
      <c r="A68" s="15">
        <v>1977</v>
      </c>
      <c r="B68" s="2">
        <f>'Pretax Calculation'!M67</f>
        <v>0.57869816858608147</v>
      </c>
      <c r="C68" s="2">
        <f>'Pretax Calculation'!N67</f>
        <v>0.31443432278060368</v>
      </c>
      <c r="D68" s="2">
        <f>'Pretax Calculation'!O67</f>
        <v>0.10686750863331484</v>
      </c>
      <c r="E68" s="16">
        <v>0.65240001999999997</v>
      </c>
      <c r="F68" s="16">
        <v>0.24010000000000001</v>
      </c>
      <c r="G68" s="16">
        <v>0.1041</v>
      </c>
      <c r="H68" s="3">
        <f t="shared" si="0"/>
        <v>0.12735801738234698</v>
      </c>
      <c r="I68" s="3">
        <f t="shared" si="1"/>
        <v>-0.23640651606749175</v>
      </c>
      <c r="J68" s="3">
        <f t="shared" si="2"/>
        <v>-2.5896632837308475E-2</v>
      </c>
    </row>
    <row r="69" spans="1:10">
      <c r="A69" s="15">
        <v>1978</v>
      </c>
      <c r="B69" s="2">
        <f>'Pretax Calculation'!M68</f>
        <v>0.59334966275644974</v>
      </c>
      <c r="C69" s="2">
        <f>'Pretax Calculation'!N68</f>
        <v>0.30654760590846741</v>
      </c>
      <c r="D69" s="2">
        <f>'Pretax Calculation'!O68</f>
        <v>0.10010273133508285</v>
      </c>
      <c r="E69" s="16">
        <v>0.65350001999999996</v>
      </c>
      <c r="F69" s="16">
        <v>0.2402</v>
      </c>
      <c r="G69" s="16">
        <v>0.1075</v>
      </c>
      <c r="H69" s="3">
        <f t="shared" ref="H69:H105" si="3">E69/B69-1</f>
        <v>0.10137421661978752</v>
      </c>
      <c r="I69" s="3">
        <f t="shared" ref="I69:I105" si="4">F69/C69-1</f>
        <v>-0.21643491787138036</v>
      </c>
      <c r="J69" s="3">
        <f t="shared" ref="J69:J105" si="5">G69/D69-1</f>
        <v>7.3896771509216919E-2</v>
      </c>
    </row>
    <row r="70" spans="1:10">
      <c r="A70" s="15">
        <v>1979</v>
      </c>
      <c r="B70" s="2">
        <f>'Pretax Calculation'!M69</f>
        <v>0.60343670438285169</v>
      </c>
      <c r="C70" s="2">
        <f>'Pretax Calculation'!N69</f>
        <v>0.30096526949685776</v>
      </c>
      <c r="D70" s="2">
        <f>'Pretax Calculation'!O69</f>
        <v>9.5598026120290558E-2</v>
      </c>
      <c r="E70" s="16">
        <v>0.65109998000000002</v>
      </c>
      <c r="F70" s="16">
        <v>0.2374</v>
      </c>
      <c r="G70" s="16">
        <v>0.10630000000000001</v>
      </c>
      <c r="H70" s="3">
        <f t="shared" si="3"/>
        <v>7.898637134758757E-2</v>
      </c>
      <c r="I70" s="3">
        <f t="shared" si="4"/>
        <v>-0.21120466691430462</v>
      </c>
      <c r="J70" s="3">
        <f t="shared" si="5"/>
        <v>0.11194764488383058</v>
      </c>
    </row>
    <row r="71" spans="1:10">
      <c r="A71" s="15">
        <v>1980</v>
      </c>
      <c r="B71" s="2">
        <f>'Pretax Calculation'!M70</f>
        <v>0.61969946489121552</v>
      </c>
      <c r="C71" s="2">
        <f>'Pretax Calculation'!N70</f>
        <v>0.29171037962371082</v>
      </c>
      <c r="D71" s="2">
        <f>'Pretax Calculation'!O70</f>
        <v>8.8590155485073652E-2</v>
      </c>
      <c r="E71" s="16">
        <v>0.65759999000000002</v>
      </c>
      <c r="F71" s="16">
        <v>0.23569999999999999</v>
      </c>
      <c r="G71" s="16">
        <v>0.1115</v>
      </c>
      <c r="H71" s="3">
        <f t="shared" si="3"/>
        <v>6.1159525311898832E-2</v>
      </c>
      <c r="I71" s="3">
        <f t="shared" si="4"/>
        <v>-0.19200681064541114</v>
      </c>
      <c r="J71" s="3">
        <f t="shared" si="5"/>
        <v>0.25860485727205185</v>
      </c>
    </row>
    <row r="72" spans="1:10">
      <c r="A72" s="15">
        <v>1981</v>
      </c>
      <c r="B72" s="2">
        <f>'Pretax Calculation'!M71</f>
        <v>0.62788351658332908</v>
      </c>
      <c r="C72" s="2">
        <f>'Pretax Calculation'!N71</f>
        <v>0.28693668613631862</v>
      </c>
      <c r="D72" s="2">
        <f>'Pretax Calculation'!O71</f>
        <v>8.5179797280352298E-2</v>
      </c>
      <c r="E72" s="16">
        <v>0.65280002000000004</v>
      </c>
      <c r="F72" s="16">
        <v>0.23669999999999999</v>
      </c>
      <c r="G72" s="16">
        <v>0.1067</v>
      </c>
      <c r="H72" s="3">
        <f t="shared" si="3"/>
        <v>3.9683321441938535E-2</v>
      </c>
      <c r="I72" s="3">
        <f t="shared" si="4"/>
        <v>-0.17507934176270523</v>
      </c>
      <c r="J72" s="3">
        <f t="shared" si="5"/>
        <v>0.25264444629773242</v>
      </c>
    </row>
    <row r="73" spans="1:10">
      <c r="A73" s="15">
        <v>1982</v>
      </c>
      <c r="B73" s="2">
        <f>'Pretax Calculation'!M72</f>
        <v>0.63262542131343313</v>
      </c>
      <c r="C73" s="2">
        <f>'Pretax Calculation'!N72</f>
        <v>0.28413581524671794</v>
      </c>
      <c r="D73" s="2">
        <f>'Pretax Calculation'!O72</f>
        <v>8.3238763439848928E-2</v>
      </c>
      <c r="E73" s="16">
        <v>0.65100002000000001</v>
      </c>
      <c r="F73" s="16">
        <v>0.23630001</v>
      </c>
      <c r="G73" s="16">
        <v>0.1105</v>
      </c>
      <c r="H73" s="3">
        <f t="shared" si="3"/>
        <v>2.9044989447970959E-2</v>
      </c>
      <c r="I73" s="3">
        <f t="shared" si="4"/>
        <v>-0.16835542258261826</v>
      </c>
      <c r="J73" s="3">
        <f t="shared" si="5"/>
        <v>0.32750650578622476</v>
      </c>
    </row>
    <row r="74" spans="1:10">
      <c r="A74" s="15">
        <v>1983</v>
      </c>
      <c r="B74" s="2">
        <f>'Pretax Calculation'!M73</f>
        <v>0.63160174239651712</v>
      </c>
      <c r="C74" s="2">
        <f>'Pretax Calculation'!N73</f>
        <v>0.28474261954193525</v>
      </c>
      <c r="D74" s="2">
        <f>'Pretax Calculation'!O73</f>
        <v>8.3655638061547632E-2</v>
      </c>
      <c r="E74" s="16">
        <v>0.64579998999999999</v>
      </c>
      <c r="F74" s="16">
        <v>0.23909999000000001</v>
      </c>
      <c r="G74" s="16">
        <v>0.11260000000000001</v>
      </c>
      <c r="H74" s="3">
        <f t="shared" si="3"/>
        <v>2.2479747363599367E-2</v>
      </c>
      <c r="I74" s="3">
        <f t="shared" si="4"/>
        <v>-0.1602943374453758</v>
      </c>
      <c r="J74" s="3">
        <f t="shared" si="5"/>
        <v>0.34599415663003197</v>
      </c>
    </row>
    <row r="75" spans="1:10">
      <c r="A75" s="15">
        <v>1984</v>
      </c>
      <c r="B75" s="2">
        <f>'Pretax Calculation'!M74</f>
        <v>0.62247087437557957</v>
      </c>
      <c r="C75" s="2">
        <f>'Pretax Calculation'!N74</f>
        <v>0.29010244820677999</v>
      </c>
      <c r="D75" s="2">
        <f>'Pretax Calculation'!O74</f>
        <v>8.742667741764043E-2</v>
      </c>
      <c r="E75" s="16">
        <v>0.63340001999999995</v>
      </c>
      <c r="F75" s="16">
        <v>0.24160001</v>
      </c>
      <c r="G75" s="16">
        <v>0.11509999999999999</v>
      </c>
      <c r="H75" s="3">
        <f t="shared" si="3"/>
        <v>1.7557681932321323E-2</v>
      </c>
      <c r="I75" s="3">
        <f t="shared" si="4"/>
        <v>-0.16719072350678088</v>
      </c>
      <c r="J75" s="3">
        <f t="shared" si="5"/>
        <v>0.31653178869148935</v>
      </c>
    </row>
    <row r="76" spans="1:10">
      <c r="A76" s="15">
        <v>1985</v>
      </c>
      <c r="B76" s="2">
        <f>'Pretax Calculation'!M75</f>
        <v>0.62507712860459186</v>
      </c>
      <c r="C76" s="2">
        <f>'Pretax Calculation'!N75</f>
        <v>0.28858227833056316</v>
      </c>
      <c r="D76" s="2">
        <f>'Pretax Calculation'!O75</f>
        <v>8.6340593064844984E-2</v>
      </c>
      <c r="E76" s="16">
        <v>0.63340001999999995</v>
      </c>
      <c r="F76" s="16">
        <v>0.24099999999999999</v>
      </c>
      <c r="G76" s="16">
        <v>0.125</v>
      </c>
      <c r="H76" s="3">
        <f t="shared" si="3"/>
        <v>1.3314983086947896E-2</v>
      </c>
      <c r="I76" s="3">
        <f t="shared" si="4"/>
        <v>-0.16488288402816942</v>
      </c>
      <c r="J76" s="3">
        <f t="shared" si="5"/>
        <v>0.44775470682857565</v>
      </c>
    </row>
    <row r="77" spans="1:10">
      <c r="A77" s="15">
        <v>1986</v>
      </c>
      <c r="B77" s="2">
        <f>'Pretax Calculation'!M76</f>
        <v>0.62649516723254395</v>
      </c>
      <c r="C77" s="2">
        <f>'Pretax Calculation'!N76</f>
        <v>0.28775190096937098</v>
      </c>
      <c r="D77" s="2">
        <f>'Pretax Calculation'!O76</f>
        <v>8.5752931798085075E-2</v>
      </c>
      <c r="E77" s="16">
        <v>0.63520001999999998</v>
      </c>
      <c r="F77" s="16">
        <v>0.24259998999999999</v>
      </c>
      <c r="G77" s="16">
        <v>0.12549999000000001</v>
      </c>
      <c r="H77" s="3">
        <f t="shared" si="3"/>
        <v>1.3894525006327596E-2</v>
      </c>
      <c r="I77" s="3">
        <f t="shared" si="4"/>
        <v>-0.15691264181840126</v>
      </c>
      <c r="J77" s="3">
        <f t="shared" si="5"/>
        <v>0.46350669730457561</v>
      </c>
    </row>
    <row r="78" spans="1:10">
      <c r="A78" s="15">
        <v>1987</v>
      </c>
      <c r="B78" s="2">
        <f>'Pretax Calculation'!M77</f>
        <v>0.62147526803604514</v>
      </c>
      <c r="C78" s="2">
        <f>'Pretax Calculation'!N77</f>
        <v>0.29068110348476384</v>
      </c>
      <c r="D78" s="2">
        <f>'Pretax Calculation'!O77</f>
        <v>8.7843628479191027E-2</v>
      </c>
      <c r="E78" s="16">
        <v>0.62390000000000001</v>
      </c>
      <c r="F78" s="16">
        <v>0.24310000000000001</v>
      </c>
      <c r="G78" s="16">
        <v>0.1221</v>
      </c>
      <c r="H78" s="3">
        <f t="shared" si="3"/>
        <v>3.9015743484329679E-3</v>
      </c>
      <c r="I78" s="3">
        <f t="shared" si="4"/>
        <v>-0.1636883268790047</v>
      </c>
      <c r="J78" s="3">
        <f t="shared" si="5"/>
        <v>0.38996990577323265</v>
      </c>
    </row>
    <row r="79" spans="1:10">
      <c r="A79" s="15">
        <v>1988</v>
      </c>
      <c r="B79" s="2">
        <f>'Pretax Calculation'!M78</f>
        <v>0.61288132435846177</v>
      </c>
      <c r="C79" s="2">
        <f>'Pretax Calculation'!N78</f>
        <v>0.29562827129334424</v>
      </c>
      <c r="D79" s="2">
        <f>'Pretax Calculation'!O78</f>
        <v>9.1490404348193999E-2</v>
      </c>
      <c r="E79" s="16">
        <v>0.61049998000000005</v>
      </c>
      <c r="F79" s="16">
        <v>0.24070000999999999</v>
      </c>
      <c r="G79" s="16">
        <v>0.1331</v>
      </c>
      <c r="H79" s="3">
        <f t="shared" si="3"/>
        <v>-3.8854901655788199E-3</v>
      </c>
      <c r="I79" s="3">
        <f t="shared" si="4"/>
        <v>-0.18580178767422539</v>
      </c>
      <c r="J79" s="3">
        <f t="shared" si="5"/>
        <v>0.45479737408797849</v>
      </c>
    </row>
    <row r="80" spans="1:10">
      <c r="A80" s="15">
        <v>1989</v>
      </c>
      <c r="B80" s="2">
        <f>'Pretax Calculation'!M79</f>
        <v>0.61564314938188303</v>
      </c>
      <c r="C80" s="2">
        <f>'Pretax Calculation'!N79</f>
        <v>0.29404777220758316</v>
      </c>
      <c r="D80" s="2">
        <f>'Pretax Calculation'!O79</f>
        <v>9.0309078410533816E-2</v>
      </c>
      <c r="E80" s="16">
        <v>0.61330003</v>
      </c>
      <c r="F80" s="16">
        <v>0.24210000000000001</v>
      </c>
      <c r="G80" s="16">
        <v>0.14879999999999999</v>
      </c>
      <c r="H80" s="3">
        <f t="shared" si="3"/>
        <v>-3.8059700400070451E-3</v>
      </c>
      <c r="I80" s="3">
        <f t="shared" si="4"/>
        <v>-0.17666439646041798</v>
      </c>
      <c r="J80" s="3">
        <f t="shared" si="5"/>
        <v>0.6476748807420416</v>
      </c>
    </row>
    <row r="81" spans="1:10">
      <c r="A81" s="15">
        <v>1990</v>
      </c>
      <c r="B81" s="2">
        <f>'Pretax Calculation'!M80</f>
        <v>0.62724008497052863</v>
      </c>
      <c r="C81" s="2">
        <f>'Pretax Calculation'!N80</f>
        <v>0.28731477118672544</v>
      </c>
      <c r="D81" s="2">
        <f>'Pretax Calculation'!O80</f>
        <v>8.544514384274593E-2</v>
      </c>
      <c r="E81" s="16">
        <v>0.61290001999999999</v>
      </c>
      <c r="F81" s="16">
        <v>0.24169999</v>
      </c>
      <c r="G81" s="16">
        <v>0.14460000000000001</v>
      </c>
      <c r="H81" s="3">
        <f t="shared" si="3"/>
        <v>-2.2862162853004575E-2</v>
      </c>
      <c r="I81" s="3">
        <f t="shared" si="4"/>
        <v>-0.15876239497996592</v>
      </c>
      <c r="J81" s="3">
        <f t="shared" si="5"/>
        <v>0.69231384601708013</v>
      </c>
    </row>
    <row r="82" spans="1:10">
      <c r="A82" s="15">
        <v>1991</v>
      </c>
      <c r="B82" s="2">
        <f>'Pretax Calculation'!M81</f>
        <v>0.64191243615055138</v>
      </c>
      <c r="C82" s="2">
        <f>'Pretax Calculation'!N81</f>
        <v>0.27857704218157475</v>
      </c>
      <c r="D82" s="2">
        <f>'Pretax Calculation'!O81</f>
        <v>7.9510521667873868E-2</v>
      </c>
      <c r="E82" s="16">
        <v>0.61449999</v>
      </c>
      <c r="F82" s="16">
        <v>0.24660000000000001</v>
      </c>
      <c r="G82" s="16">
        <v>0.1454</v>
      </c>
      <c r="H82" s="3">
        <f t="shared" si="3"/>
        <v>-4.2704338795707897E-2</v>
      </c>
      <c r="I82" s="3">
        <f t="shared" si="4"/>
        <v>-0.11478706906770986</v>
      </c>
      <c r="J82" s="3">
        <f t="shared" si="5"/>
        <v>0.82868879426241637</v>
      </c>
    </row>
    <row r="83" spans="1:10">
      <c r="A83" s="15">
        <v>1992</v>
      </c>
      <c r="B83" s="2">
        <f>'Pretax Calculation'!M82</f>
        <v>0.638640692082034</v>
      </c>
      <c r="C83" s="2">
        <f>'Pretax Calculation'!N82</f>
        <v>0.28054634950098067</v>
      </c>
      <c r="D83" s="2">
        <f>'Pretax Calculation'!O82</f>
        <v>8.0812958416985325E-2</v>
      </c>
      <c r="E83" s="16">
        <v>0.60219997000000003</v>
      </c>
      <c r="F83" s="16">
        <v>0.24759999999999999</v>
      </c>
      <c r="G83" s="16">
        <v>0.1389</v>
      </c>
      <c r="H83" s="3">
        <f t="shared" si="3"/>
        <v>-5.7059818664597639E-2</v>
      </c>
      <c r="I83" s="3">
        <f t="shared" si="4"/>
        <v>-0.11743638639242215</v>
      </c>
      <c r="J83" s="3">
        <f t="shared" si="5"/>
        <v>0.71878375350760448</v>
      </c>
    </row>
    <row r="84" spans="1:10">
      <c r="A84" s="15">
        <v>1993</v>
      </c>
      <c r="B84" s="2">
        <f>'Pretax Calculation'!M83</f>
        <v>0.64291258824841691</v>
      </c>
      <c r="C84" s="2">
        <f>'Pretax Calculation'!N83</f>
        <v>0.2779726652293153</v>
      </c>
      <c r="D84" s="2">
        <f>'Pretax Calculation'!O83</f>
        <v>7.9114746522267798E-2</v>
      </c>
      <c r="E84" s="16">
        <v>0.60439997999999995</v>
      </c>
      <c r="F84" s="16">
        <v>0.24909999999999999</v>
      </c>
      <c r="G84" s="16">
        <v>0.15009998999999999</v>
      </c>
      <c r="H84" s="3">
        <f t="shared" si="3"/>
        <v>-5.9903335153761117E-2</v>
      </c>
      <c r="I84" s="3">
        <f t="shared" si="4"/>
        <v>-0.1038687210682987</v>
      </c>
      <c r="J84" s="3">
        <f t="shared" si="5"/>
        <v>0.89724414977114963</v>
      </c>
    </row>
    <row r="85" spans="1:10">
      <c r="A85" s="15">
        <v>1994</v>
      </c>
      <c r="B85" s="2">
        <f>'Pretax Calculation'!M84</f>
        <v>0.641810533270466</v>
      </c>
      <c r="C85" s="2">
        <f>'Pretax Calculation'!N84</f>
        <v>0.27863855834650808</v>
      </c>
      <c r="D85" s="2">
        <f>'Pretax Calculation'!O84</f>
        <v>7.955090838302592E-2</v>
      </c>
      <c r="E85" s="16">
        <v>0.60149996999999999</v>
      </c>
      <c r="F85" s="16">
        <v>0.25170000999999997</v>
      </c>
      <c r="G85" s="16">
        <v>0.1464</v>
      </c>
      <c r="H85" s="3">
        <f t="shared" si="3"/>
        <v>-6.2807575103287827E-2</v>
      </c>
      <c r="I85" s="3">
        <f t="shared" si="4"/>
        <v>-9.6679183621844578E-2</v>
      </c>
      <c r="J85" s="3">
        <f t="shared" si="5"/>
        <v>0.84033096511111527</v>
      </c>
    </row>
    <row r="86" spans="1:10">
      <c r="A86" s="15">
        <v>1995</v>
      </c>
      <c r="B86" s="2">
        <f>'Pretax Calculation'!M85</f>
        <v>0.63996397926055526</v>
      </c>
      <c r="C86" s="2">
        <f>'Pretax Calculation'!N85</f>
        <v>0.27975127880653394</v>
      </c>
      <c r="D86" s="2">
        <f>'Pretax Calculation'!O85</f>
        <v>8.0284741932910797E-2</v>
      </c>
      <c r="E86" s="16">
        <v>0.59340000000000004</v>
      </c>
      <c r="F86" s="16">
        <v>0.25369998999999999</v>
      </c>
      <c r="G86" s="16">
        <v>0.1469</v>
      </c>
      <c r="H86" s="3">
        <f t="shared" si="3"/>
        <v>-7.2760312720033804E-2</v>
      </c>
      <c r="I86" s="3">
        <f t="shared" si="4"/>
        <v>-9.3123037426935618E-2</v>
      </c>
      <c r="J86" s="3">
        <f t="shared" si="5"/>
        <v>0.82973746272679838</v>
      </c>
    </row>
    <row r="87" spans="1:10">
      <c r="A87" s="15">
        <v>1996</v>
      </c>
      <c r="B87" s="2">
        <f>'Pretax Calculation'!M86</f>
        <v>0.64440388253712588</v>
      </c>
      <c r="C87" s="2">
        <f>'Pretax Calculation'!N86</f>
        <v>0.27706944307188686</v>
      </c>
      <c r="D87" s="2">
        <f>'Pretax Calculation'!O86</f>
        <v>7.8526674390987261E-2</v>
      </c>
      <c r="E87" s="16">
        <v>0.58450000999999996</v>
      </c>
      <c r="F87" s="16">
        <v>0.25580001000000002</v>
      </c>
      <c r="G87" s="16">
        <v>0.15279999</v>
      </c>
      <c r="H87" s="3">
        <f t="shared" si="3"/>
        <v>-9.2960135965156399E-2</v>
      </c>
      <c r="I87" s="3">
        <f t="shared" si="4"/>
        <v>-7.6765712003717401E-2</v>
      </c>
      <c r="J87" s="3">
        <f t="shared" si="5"/>
        <v>0.94583549074296847</v>
      </c>
    </row>
    <row r="88" spans="1:10">
      <c r="A88" s="15">
        <v>1997</v>
      </c>
      <c r="B88" s="2">
        <f>'Pretax Calculation'!M87</f>
        <v>0.64465193834011902</v>
      </c>
      <c r="C88" s="2">
        <f>'Pretax Calculation'!N87</f>
        <v>0.27691896650918324</v>
      </c>
      <c r="D88" s="2">
        <f>'Pretax Calculation'!O87</f>
        <v>7.8429095150697736E-2</v>
      </c>
      <c r="E88" s="16">
        <v>0.57730000999999997</v>
      </c>
      <c r="F88" s="16">
        <v>0.25639999000000002</v>
      </c>
      <c r="G88" s="16">
        <v>0.15970001</v>
      </c>
      <c r="H88" s="3">
        <f t="shared" si="3"/>
        <v>-0.10447797382497603</v>
      </c>
      <c r="I88" s="3">
        <f t="shared" si="4"/>
        <v>-7.4097403900656111E-2</v>
      </c>
      <c r="J88" s="3">
        <f t="shared" si="5"/>
        <v>1.0362342532850102</v>
      </c>
    </row>
    <row r="89" spans="1:10">
      <c r="A89" s="15">
        <v>1998</v>
      </c>
      <c r="B89" s="2">
        <f>'Pretax Calculation'!M88</f>
        <v>0.64279496842347383</v>
      </c>
      <c r="C89" s="2">
        <f>'Pretax Calculation'!N88</f>
        <v>0.2780437986079648</v>
      </c>
      <c r="D89" s="2">
        <f>'Pretax Calculation'!O88</f>
        <v>7.9161232968561368E-2</v>
      </c>
      <c r="E89" s="16">
        <v>0.57370001000000004</v>
      </c>
      <c r="F89" s="16">
        <v>0.25709999</v>
      </c>
      <c r="G89" s="16">
        <v>0.1663</v>
      </c>
      <c r="H89" s="3">
        <f t="shared" si="3"/>
        <v>-0.10749144255583842</v>
      </c>
      <c r="I89" s="3">
        <f t="shared" si="4"/>
        <v>-7.5325573570857007E-2</v>
      </c>
      <c r="J89" s="3">
        <f t="shared" si="5"/>
        <v>1.1007757681849841</v>
      </c>
    </row>
    <row r="90" spans="1:10">
      <c r="A90" s="15">
        <v>1999</v>
      </c>
      <c r="B90" s="2">
        <f>'Pretax Calculation'!M89</f>
        <v>0.64006045288952429</v>
      </c>
      <c r="C90" s="2">
        <f>'Pretax Calculation'!N89</f>
        <v>0.2796932382939975</v>
      </c>
      <c r="D90" s="2">
        <f>'Pretax Calculation'!O89</f>
        <v>8.0246308816478207E-2</v>
      </c>
      <c r="E90" s="16">
        <v>0.56650001000000005</v>
      </c>
      <c r="F90" s="16">
        <v>0.25639999000000002</v>
      </c>
      <c r="G90" s="16">
        <v>0.16919999999999999</v>
      </c>
      <c r="H90" s="3">
        <f t="shared" si="3"/>
        <v>-0.11492733624994156</v>
      </c>
      <c r="I90" s="3">
        <f t="shared" si="4"/>
        <v>-8.3281413723391262E-2</v>
      </c>
      <c r="J90" s="3">
        <f t="shared" si="5"/>
        <v>1.1085081980151537</v>
      </c>
    </row>
    <row r="91" spans="1:10">
      <c r="A91" s="15">
        <v>2000</v>
      </c>
      <c r="B91" s="2">
        <f>'Pretax Calculation'!M90</f>
        <v>0.63787941074962518</v>
      </c>
      <c r="C91" s="2">
        <f>'Pretax Calculation'!N90</f>
        <v>0.28100286548514164</v>
      </c>
      <c r="D91" s="2">
        <f>'Pretax Calculation'!O90</f>
        <v>8.1117723765233185E-2</v>
      </c>
      <c r="E91" s="16">
        <v>0.56110000999999998</v>
      </c>
      <c r="F91" s="16">
        <v>0.25619998999999999</v>
      </c>
      <c r="G91" s="16">
        <v>0.17710000000000001</v>
      </c>
      <c r="H91" s="3">
        <f t="shared" si="3"/>
        <v>-0.12036663898493816</v>
      </c>
      <c r="I91" s="3">
        <f t="shared" si="4"/>
        <v>-8.8265560717042391E-2</v>
      </c>
      <c r="J91" s="3">
        <f t="shared" si="5"/>
        <v>1.1832466664443628</v>
      </c>
    </row>
    <row r="92" spans="1:10">
      <c r="A92" s="15">
        <v>2001</v>
      </c>
      <c r="B92" s="2">
        <f>'Pretax Calculation'!M91</f>
        <v>0.64267423402654078</v>
      </c>
      <c r="C92" s="2">
        <f>'Pretax Calculation'!N91</f>
        <v>0.27811679967059044</v>
      </c>
      <c r="D92" s="2">
        <f>'Pretax Calculation'!O91</f>
        <v>7.9208966302868777E-2</v>
      </c>
      <c r="E92" s="16">
        <v>0.57200002999999999</v>
      </c>
      <c r="F92" s="16">
        <v>0.25529998999999998</v>
      </c>
      <c r="G92" s="16">
        <v>0.18269999000000001</v>
      </c>
      <c r="H92" s="3">
        <f t="shared" si="3"/>
        <v>-0.10996893960373422</v>
      </c>
      <c r="I92" s="3">
        <f t="shared" si="4"/>
        <v>-8.2040386260791687E-2</v>
      </c>
      <c r="J92" s="3">
        <f t="shared" si="5"/>
        <v>1.306556928181791</v>
      </c>
    </row>
    <row r="93" spans="1:10">
      <c r="A93" s="15">
        <v>2002</v>
      </c>
      <c r="B93" s="2">
        <f>'Pretax Calculation'!M92</f>
        <v>0.64473595221838265</v>
      </c>
      <c r="C93" s="2">
        <f>'Pretax Calculation'!N92</f>
        <v>0.27686798629777876</v>
      </c>
      <c r="D93" s="2">
        <f>'Pretax Calculation'!O92</f>
        <v>7.8396061483838597E-2</v>
      </c>
      <c r="E93" s="16">
        <v>0.57270001999999998</v>
      </c>
      <c r="F93" s="16">
        <v>0.25670000999999998</v>
      </c>
      <c r="G93" s="16">
        <v>0.17269999999999999</v>
      </c>
      <c r="H93" s="3">
        <f t="shared" si="3"/>
        <v>-0.11172935520428817</v>
      </c>
      <c r="I93" s="3">
        <f t="shared" si="4"/>
        <v>-7.284329462376915E-2</v>
      </c>
      <c r="J93" s="3">
        <f t="shared" si="5"/>
        <v>1.2029167885634435</v>
      </c>
    </row>
    <row r="94" spans="1:10">
      <c r="A94" s="15">
        <v>2003</v>
      </c>
      <c r="B94" s="2">
        <f>'Pretax Calculation'!M93</f>
        <v>0.64500893572107454</v>
      </c>
      <c r="C94" s="2">
        <f>'Pretax Calculation'!N93</f>
        <v>0.27670228424949217</v>
      </c>
      <c r="D94" s="2">
        <f>'Pretax Calculation'!O93</f>
        <v>7.8288780029433291E-2</v>
      </c>
      <c r="E94" s="16">
        <v>0.57139998999999997</v>
      </c>
      <c r="F94" s="16">
        <v>0.25659999</v>
      </c>
      <c r="G94" s="16">
        <v>0.1706</v>
      </c>
      <c r="H94" s="3">
        <f t="shared" si="3"/>
        <v>-0.11412081545627728</v>
      </c>
      <c r="I94" s="3">
        <f t="shared" si="4"/>
        <v>-7.2649542102683484E-2</v>
      </c>
      <c r="J94" s="3">
        <f t="shared" si="5"/>
        <v>1.1791117441843082</v>
      </c>
    </row>
    <row r="95" spans="1:10">
      <c r="A95" s="15">
        <v>2004</v>
      </c>
      <c r="B95" s="2">
        <f>'Pretax Calculation'!M94</f>
        <v>0.64192094183130766</v>
      </c>
      <c r="C95" s="2">
        <f>'Pretax Calculation'!N94</f>
        <v>0.27857190699881362</v>
      </c>
      <c r="D95" s="2">
        <f>'Pretax Calculation'!O94</f>
        <v>7.950715116987872E-2</v>
      </c>
      <c r="E95" s="16">
        <v>0.56099999</v>
      </c>
      <c r="F95" s="16">
        <v>0.25580001000000002</v>
      </c>
      <c r="G95" s="16">
        <v>0.17200001000000001</v>
      </c>
      <c r="H95" s="3">
        <f t="shared" si="3"/>
        <v>-0.12606061986457695</v>
      </c>
      <c r="I95" s="3">
        <f t="shared" si="4"/>
        <v>-8.1745130886118345E-2</v>
      </c>
      <c r="J95" s="3">
        <f t="shared" si="5"/>
        <v>1.1633275431098857</v>
      </c>
    </row>
    <row r="96" spans="1:10">
      <c r="A96" s="15">
        <v>2005</v>
      </c>
      <c r="B96" s="2">
        <f>'Pretax Calculation'!M95</f>
        <v>0.63960749991855304</v>
      </c>
      <c r="C96" s="2">
        <f>'Pretax Calculation'!N95</f>
        <v>0.27996565424088815</v>
      </c>
      <c r="D96" s="2">
        <f>'Pretax Calculation'!O95</f>
        <v>8.0426845840558814E-2</v>
      </c>
      <c r="E96" s="16">
        <v>0.54939996999999996</v>
      </c>
      <c r="F96" s="16">
        <v>0.25690001000000001</v>
      </c>
      <c r="G96" s="16">
        <v>0.1832</v>
      </c>
      <c r="H96" s="3">
        <f t="shared" si="3"/>
        <v>-0.14103576010293817</v>
      </c>
      <c r="I96" s="3">
        <f t="shared" si="4"/>
        <v>-8.2387406781840422E-2</v>
      </c>
      <c r="J96" s="3">
        <f t="shared" si="5"/>
        <v>1.2778463843177752</v>
      </c>
    </row>
    <row r="97" spans="1:10">
      <c r="A97" s="15">
        <v>2006</v>
      </c>
      <c r="B97" s="2">
        <f>'Pretax Calculation'!M96</f>
        <v>0.63699656822076955</v>
      </c>
      <c r="C97" s="2">
        <f>'Pretax Calculation'!N96</f>
        <v>0.28153146713576571</v>
      </c>
      <c r="D97" s="2">
        <f>'Pretax Calculation'!O96</f>
        <v>8.1471964643464734E-2</v>
      </c>
      <c r="E97" s="16">
        <v>0.53969997000000003</v>
      </c>
      <c r="F97" s="16">
        <v>0.25929998999999998</v>
      </c>
      <c r="G97" s="16">
        <v>0.19370000000000001</v>
      </c>
      <c r="H97" s="3">
        <f t="shared" si="3"/>
        <v>-0.15274273532200344</v>
      </c>
      <c r="I97" s="3">
        <f t="shared" si="4"/>
        <v>-7.896622484848137E-2</v>
      </c>
      <c r="J97" s="3">
        <f t="shared" si="5"/>
        <v>1.3775049594994351</v>
      </c>
    </row>
    <row r="98" spans="1:10">
      <c r="A98" s="15">
        <v>2007</v>
      </c>
      <c r="B98" s="2">
        <f>'Pretax Calculation'!M97</f>
        <v>0.64907392922742146</v>
      </c>
      <c r="C98" s="2">
        <f>'Pretax Calculation'!N97</f>
        <v>0.27422511892321388</v>
      </c>
      <c r="D98" s="2">
        <f>'Pretax Calculation'!O97</f>
        <v>7.6700951849364651E-2</v>
      </c>
      <c r="E98" s="16">
        <v>0.54200000000000004</v>
      </c>
      <c r="F98" s="16">
        <v>0.25929998999999998</v>
      </c>
      <c r="G98" s="16">
        <v>0.20100001000000001</v>
      </c>
      <c r="H98" s="3">
        <f t="shared" si="3"/>
        <v>-0.16496415031623468</v>
      </c>
      <c r="I98" s="3">
        <f t="shared" si="4"/>
        <v>-5.442655647965311E-2</v>
      </c>
      <c r="J98" s="3">
        <f t="shared" si="5"/>
        <v>1.6205673483003196</v>
      </c>
    </row>
    <row r="99" spans="1:10">
      <c r="A99" s="15">
        <v>2008</v>
      </c>
      <c r="B99" s="2">
        <f>'Pretax Calculation'!M98</f>
        <v>0.66063644846001934</v>
      </c>
      <c r="C99" s="2">
        <f>'Pretax Calculation'!N98</f>
        <v>0.26708059092194192</v>
      </c>
      <c r="D99" s="2">
        <f>'Pretax Calculation'!O98</f>
        <v>7.2282960618038739E-2</v>
      </c>
      <c r="E99" s="16">
        <v>0.54689997000000001</v>
      </c>
      <c r="F99" s="16">
        <v>0.25790000000000002</v>
      </c>
      <c r="G99" s="16">
        <v>0.19869999999999999</v>
      </c>
      <c r="H99" s="3">
        <f t="shared" si="3"/>
        <v>-0.17216197914169806</v>
      </c>
      <c r="I99" s="3">
        <f t="shared" si="4"/>
        <v>-3.4373860302806758E-2</v>
      </c>
      <c r="J99" s="3">
        <f t="shared" si="5"/>
        <v>1.7489189471635029</v>
      </c>
    </row>
    <row r="100" spans="1:10">
      <c r="A100" s="15">
        <v>2009</v>
      </c>
      <c r="B100" s="2">
        <f>'Pretax Calculation'!M99</f>
        <v>0.67528643797830623</v>
      </c>
      <c r="C100" s="2">
        <f>'Pretax Calculation'!N99</f>
        <v>0.25782271567874748</v>
      </c>
      <c r="D100" s="2">
        <f>'Pretax Calculation'!O99</f>
        <v>6.6890846342946286E-2</v>
      </c>
      <c r="E100" s="16">
        <v>0.55659997000000005</v>
      </c>
      <c r="F100" s="16">
        <v>0.25799999000000001</v>
      </c>
      <c r="G100" s="16">
        <v>0.19520000000000001</v>
      </c>
      <c r="H100" s="3">
        <f t="shared" si="3"/>
        <v>-0.17575722138539229</v>
      </c>
      <c r="I100" s="3">
        <f t="shared" si="4"/>
        <v>6.8758224342579943E-4</v>
      </c>
      <c r="J100" s="3">
        <f t="shared" si="5"/>
        <v>1.9181870266556147</v>
      </c>
    </row>
    <row r="101" spans="1:10">
      <c r="A101" s="15">
        <v>2010</v>
      </c>
      <c r="B101" s="2">
        <f>'Pretax Calculation'!M100</f>
        <v>0.6710424356215271</v>
      </c>
      <c r="C101" s="2">
        <f>'Pretax Calculation'!N100</f>
        <v>0.26052800870405801</v>
      </c>
      <c r="D101" s="2">
        <f>'Pretax Calculation'!O100</f>
        <v>6.8429555674414888E-2</v>
      </c>
      <c r="E101" s="16">
        <v>0.54250001999999997</v>
      </c>
      <c r="F101" s="16">
        <v>0.25950000000000001</v>
      </c>
      <c r="G101" s="16">
        <v>0.18539998999999999</v>
      </c>
      <c r="H101" s="3">
        <f t="shared" si="3"/>
        <v>-0.19155631417329022</v>
      </c>
      <c r="I101" s="3">
        <f t="shared" si="4"/>
        <v>-3.9458663549136741E-3</v>
      </c>
      <c r="J101" s="3">
        <f t="shared" si="5"/>
        <v>1.7093554557350306</v>
      </c>
    </row>
    <row r="102" spans="1:10">
      <c r="A102" s="15">
        <v>2011</v>
      </c>
      <c r="B102" s="2">
        <f>'Pretax Calculation'!M101</f>
        <v>0.67098198646840279</v>
      </c>
      <c r="C102" s="2">
        <f>'Pretax Calculation'!N101</f>
        <v>0.26056640457965108</v>
      </c>
      <c r="D102" s="2">
        <f>'Pretax Calculation'!O101</f>
        <v>6.845160895194613E-2</v>
      </c>
      <c r="E102" s="16">
        <v>0.54079997999999996</v>
      </c>
      <c r="F102" s="16">
        <v>0.26320000999999998</v>
      </c>
      <c r="G102" s="16">
        <v>0.19800000000000001</v>
      </c>
      <c r="H102" s="3">
        <f t="shared" si="3"/>
        <v>-0.19401714068896725</v>
      </c>
      <c r="I102" s="3">
        <f t="shared" si="4"/>
        <v>1.0107233219867506E-2</v>
      </c>
      <c r="J102" s="3">
        <f t="shared" si="5"/>
        <v>1.8925543611253675</v>
      </c>
    </row>
    <row r="103" spans="1:10">
      <c r="A103" s="15">
        <v>2012</v>
      </c>
      <c r="B103" s="2">
        <f>'Pretax Calculation'!M102</f>
        <v>0.6673762510505924</v>
      </c>
      <c r="C103" s="2">
        <f>'Pretax Calculation'!N102</f>
        <v>0.26284970318091017</v>
      </c>
      <c r="D103" s="2">
        <f>'Pretax Calculation'!O102</f>
        <v>6.9774045768497439E-2</v>
      </c>
      <c r="E103" s="16">
        <v>0.52859997999999997</v>
      </c>
      <c r="F103" s="16">
        <v>0.26370000999999998</v>
      </c>
      <c r="G103" s="16">
        <v>0.19599999000000001</v>
      </c>
      <c r="H103" s="3">
        <f t="shared" si="3"/>
        <v>-0.20794307683578639</v>
      </c>
      <c r="I103" s="3">
        <f t="shared" si="4"/>
        <v>3.2349544580028144E-3</v>
      </c>
      <c r="J103" s="3">
        <f t="shared" si="5"/>
        <v>1.8090672948836346</v>
      </c>
    </row>
    <row r="104" spans="1:10">
      <c r="A104" s="15">
        <v>2013</v>
      </c>
      <c r="B104" s="2">
        <f>'Pretax Calculation'!M103</f>
        <v>0.6721488329817954</v>
      </c>
      <c r="C104" s="2">
        <f>'Pretax Calculation'!N103</f>
        <v>0.25982457140358717</v>
      </c>
      <c r="D104" s="2">
        <f>'Pretax Calculation'!O103</f>
        <v>6.8026595614617436E-2</v>
      </c>
      <c r="E104" s="16">
        <v>0.53680002999999998</v>
      </c>
      <c r="F104" s="16">
        <v>0.26719999</v>
      </c>
      <c r="G104" s="16">
        <v>0.20780000000000001</v>
      </c>
      <c r="H104" s="3">
        <f t="shared" si="3"/>
        <v>-0.20136731084001036</v>
      </c>
      <c r="I104" s="3">
        <f t="shared" si="4"/>
        <v>2.8386147455455868E-2</v>
      </c>
      <c r="J104" s="3">
        <f t="shared" si="5"/>
        <v>2.0546876280157154</v>
      </c>
    </row>
    <row r="105" spans="1:10">
      <c r="A105" s="15">
        <v>2014</v>
      </c>
      <c r="B105" s="2">
        <f>'Pretax Calculation'!M104</f>
        <v>0.66968124402243223</v>
      </c>
      <c r="C105" s="2">
        <f>'Pretax Calculation'!N104</f>
        <v>0.26139167187690293</v>
      </c>
      <c r="D105" s="2">
        <f>'Pretax Calculation'!O104</f>
        <v>6.8927084100664837E-2</v>
      </c>
      <c r="E105" s="16">
        <v>0.52990000999999998</v>
      </c>
      <c r="F105" s="16">
        <v>0.26820000999999999</v>
      </c>
      <c r="G105" s="16">
        <v>0.2019</v>
      </c>
      <c r="H105" s="3">
        <f t="shared" si="3"/>
        <v>-0.20872801093074966</v>
      </c>
      <c r="I105" s="3">
        <f t="shared" si="4"/>
        <v>2.6046499776409604E-2</v>
      </c>
      <c r="J105" s="3">
        <f t="shared" si="5"/>
        <v>1.929182376337498</v>
      </c>
    </row>
    <row r="106" spans="1:10">
      <c r="A106" s="15"/>
      <c r="E106" s="16"/>
      <c r="F106" s="18"/>
      <c r="G106" s="16"/>
    </row>
    <row r="107" spans="1:10" ht="20" customHeight="1">
      <c r="A107" s="15"/>
      <c r="E107" s="16"/>
      <c r="F107" s="18"/>
      <c r="G107" s="16"/>
    </row>
    <row r="108" spans="1:10" ht="20" customHeight="1">
      <c r="A108" s="15" t="s">
        <v>78</v>
      </c>
      <c r="B108" s="46" t="s">
        <v>79</v>
      </c>
      <c r="C108" s="47"/>
      <c r="D108" s="47"/>
      <c r="E108" s="45" t="s">
        <v>6</v>
      </c>
      <c r="F108" s="45"/>
      <c r="G108" s="45"/>
    </row>
    <row r="109" spans="1:10" ht="20" customHeight="1">
      <c r="A109" s="15"/>
      <c r="B109" s="40" t="s">
        <v>80</v>
      </c>
      <c r="C109" s="40" t="s">
        <v>81</v>
      </c>
      <c r="D109" s="40" t="s">
        <v>76</v>
      </c>
      <c r="E109" s="40" t="s">
        <v>80</v>
      </c>
      <c r="F109" s="40" t="s">
        <v>81</v>
      </c>
      <c r="G109" s="40" t="s">
        <v>76</v>
      </c>
    </row>
    <row r="110" spans="1:10">
      <c r="A110" s="15" t="s">
        <v>77</v>
      </c>
      <c r="B110">
        <v>0.5994512603501676</v>
      </c>
      <c r="C110">
        <v>0.30318553868376319</v>
      </c>
      <c r="D110">
        <v>9.7363200966069208E-2</v>
      </c>
      <c r="E110" s="16">
        <v>0.52990000999999998</v>
      </c>
      <c r="F110" s="18">
        <v>0.26820000999999999</v>
      </c>
      <c r="G110" s="16">
        <v>0.2019</v>
      </c>
    </row>
    <row r="111" spans="1:10">
      <c r="A111" s="15" t="s">
        <v>76</v>
      </c>
      <c r="E111" s="16"/>
      <c r="F111" s="18"/>
      <c r="G111" s="16"/>
    </row>
    <row r="112" spans="1:10">
      <c r="A112" s="15"/>
      <c r="E112" s="16"/>
      <c r="F112" s="18"/>
      <c r="G112" s="16"/>
    </row>
    <row r="113" spans="1:7">
      <c r="A113" s="15"/>
      <c r="E113" s="16"/>
      <c r="F113" s="18"/>
      <c r="G113" s="16"/>
    </row>
    <row r="114" spans="1:7">
      <c r="A114" s="15"/>
      <c r="E114" s="16"/>
      <c r="F114" s="18"/>
      <c r="G114" s="16"/>
    </row>
    <row r="115" spans="1:7">
      <c r="A115" s="15"/>
      <c r="E115" s="16"/>
      <c r="F115" s="18"/>
      <c r="G115" s="16"/>
    </row>
    <row r="116" spans="1:7">
      <c r="A116" s="15"/>
      <c r="E116" s="16"/>
      <c r="F116" s="18"/>
      <c r="G116" s="16"/>
    </row>
    <row r="117" spans="1:7">
      <c r="A117" s="15"/>
      <c r="E117" s="16"/>
      <c r="F117" s="18"/>
      <c r="G117" s="16"/>
    </row>
    <row r="118" spans="1:7">
      <c r="A118" s="15"/>
      <c r="E118" s="16"/>
      <c r="F118" s="18"/>
      <c r="G118" s="16"/>
    </row>
    <row r="119" spans="1:7">
      <c r="A119" s="15"/>
      <c r="E119" s="16"/>
      <c r="F119" s="18"/>
      <c r="G119" s="16"/>
    </row>
    <row r="120" spans="1:7">
      <c r="A120" s="15"/>
      <c r="E120" s="16"/>
      <c r="F120" s="18"/>
      <c r="G120" s="16"/>
    </row>
    <row r="121" spans="1:7">
      <c r="A121" s="15"/>
      <c r="E121" s="16"/>
      <c r="F121" s="18"/>
      <c r="G121" s="16"/>
    </row>
    <row r="122" spans="1:7">
      <c r="A122" s="15"/>
      <c r="E122" s="16"/>
      <c r="F122" s="18"/>
      <c r="G122" s="16"/>
    </row>
    <row r="123" spans="1:7">
      <c r="A123" s="15"/>
      <c r="E123" s="16"/>
      <c r="F123" s="18"/>
      <c r="G123" s="16"/>
    </row>
    <row r="124" spans="1:7">
      <c r="A124" s="15"/>
      <c r="E124" s="16"/>
      <c r="F124" s="18"/>
      <c r="G124" s="16"/>
    </row>
    <row r="125" spans="1:7">
      <c r="A125" s="15"/>
      <c r="E125" s="16"/>
      <c r="F125" s="18"/>
      <c r="G125" s="16"/>
    </row>
    <row r="126" spans="1:7">
      <c r="A126" s="15"/>
      <c r="E126" s="16"/>
      <c r="F126" s="18"/>
      <c r="G126" s="16"/>
    </row>
    <row r="127" spans="1:7">
      <c r="A127" s="15"/>
      <c r="E127" s="16"/>
      <c r="F127" s="18"/>
      <c r="G127" s="16"/>
    </row>
    <row r="128" spans="1:7">
      <c r="A128" s="15"/>
      <c r="E128" s="16"/>
      <c r="F128" s="18"/>
      <c r="G128" s="16"/>
    </row>
    <row r="129" spans="1:7">
      <c r="A129" s="15"/>
      <c r="E129" s="16"/>
      <c r="F129" s="18"/>
      <c r="G129" s="16"/>
    </row>
    <row r="130" spans="1:7">
      <c r="A130" s="15"/>
      <c r="E130" s="16"/>
      <c r="F130" s="18"/>
      <c r="G130" s="16"/>
    </row>
    <row r="131" spans="1:7">
      <c r="A131" s="15"/>
      <c r="E131" s="16"/>
      <c r="F131" s="18"/>
      <c r="G131" s="16"/>
    </row>
    <row r="132" spans="1:7">
      <c r="A132" s="15"/>
      <c r="E132" s="16"/>
      <c r="F132" s="18"/>
      <c r="G132" s="16"/>
    </row>
    <row r="133" spans="1:7">
      <c r="A133" s="15"/>
      <c r="E133" s="16"/>
      <c r="F133" s="18"/>
      <c r="G133" s="16"/>
    </row>
    <row r="134" spans="1:7">
      <c r="A134" s="15"/>
      <c r="E134" s="16"/>
      <c r="F134" s="18"/>
      <c r="G134" s="16"/>
    </row>
    <row r="135" spans="1:7">
      <c r="A135" s="15"/>
      <c r="E135" s="16"/>
      <c r="F135" s="18"/>
      <c r="G135" s="16"/>
    </row>
    <row r="136" spans="1:7">
      <c r="A136" s="15"/>
      <c r="E136" s="16"/>
      <c r="F136" s="18"/>
      <c r="G136" s="16"/>
    </row>
    <row r="137" spans="1:7">
      <c r="A137" s="15"/>
      <c r="E137" s="16"/>
      <c r="F137" s="18"/>
      <c r="G137" s="16"/>
    </row>
    <row r="138" spans="1:7">
      <c r="A138" s="15"/>
      <c r="E138" s="16"/>
      <c r="F138" s="18"/>
      <c r="G138" s="16"/>
    </row>
    <row r="139" spans="1:7">
      <c r="A139" s="15"/>
      <c r="E139" s="16"/>
      <c r="F139" s="18"/>
      <c r="G139" s="16"/>
    </row>
    <row r="140" spans="1:7">
      <c r="A140" s="15"/>
      <c r="E140" s="16"/>
      <c r="F140" s="18"/>
      <c r="G140" s="16"/>
    </row>
    <row r="141" spans="1:7">
      <c r="A141" s="15"/>
      <c r="E141" s="16"/>
      <c r="F141" s="18"/>
      <c r="G141" s="16"/>
    </row>
    <row r="142" spans="1:7">
      <c r="A142" s="15"/>
      <c r="E142" s="16"/>
      <c r="F142" s="18"/>
      <c r="G142" s="16"/>
    </row>
    <row r="143" spans="1:7">
      <c r="A143" s="15"/>
      <c r="E143" s="16"/>
      <c r="F143" s="18"/>
      <c r="G143" s="16"/>
    </row>
    <row r="144" spans="1:7">
      <c r="A144" s="15"/>
      <c r="E144" s="16"/>
      <c r="F144" s="18"/>
      <c r="G144" s="16"/>
    </row>
    <row r="145" spans="1:7">
      <c r="A145" s="15"/>
      <c r="E145" s="16"/>
      <c r="F145" s="18"/>
      <c r="G145" s="16"/>
    </row>
    <row r="146" spans="1:7">
      <c r="A146" s="15"/>
      <c r="E146" s="16"/>
      <c r="F146" s="18"/>
      <c r="G146" s="16"/>
    </row>
    <row r="147" spans="1:7">
      <c r="A147" s="15"/>
      <c r="E147" s="16"/>
      <c r="F147" s="18"/>
      <c r="G147" s="16"/>
    </row>
    <row r="148" spans="1:7">
      <c r="A148" s="15"/>
      <c r="E148" s="16"/>
      <c r="F148" s="18"/>
      <c r="G148" s="16"/>
    </row>
    <row r="149" spans="1:7">
      <c r="A149" s="15"/>
      <c r="E149" s="16"/>
      <c r="F149" s="18"/>
      <c r="G149" s="16"/>
    </row>
    <row r="150" spans="1:7">
      <c r="A150" s="15"/>
      <c r="E150" s="16"/>
      <c r="F150" s="18"/>
      <c r="G150" s="16"/>
    </row>
    <row r="151" spans="1:7">
      <c r="A151" s="15"/>
      <c r="E151" s="16"/>
      <c r="F151" s="18"/>
      <c r="G151" s="16"/>
    </row>
    <row r="152" spans="1:7">
      <c r="A152" s="15"/>
      <c r="E152" s="16"/>
      <c r="F152" s="18"/>
      <c r="G152" s="16"/>
    </row>
    <row r="153" spans="1:7">
      <c r="A153" s="15"/>
      <c r="E153" s="16"/>
      <c r="F153" s="18"/>
      <c r="G153" s="16"/>
    </row>
    <row r="154" spans="1:7">
      <c r="A154" s="15"/>
      <c r="E154" s="16"/>
      <c r="F154" s="18"/>
      <c r="G154" s="16"/>
    </row>
    <row r="155" spans="1:7">
      <c r="A155" s="15"/>
      <c r="E155" s="16"/>
      <c r="F155" s="18"/>
      <c r="G155" s="16"/>
    </row>
    <row r="156" spans="1:7">
      <c r="A156" s="15"/>
      <c r="E156" s="16"/>
      <c r="F156" s="18"/>
      <c r="G156" s="16"/>
    </row>
    <row r="157" spans="1:7">
      <c r="A157" s="15"/>
      <c r="E157" s="16"/>
      <c r="F157" s="18"/>
      <c r="G157" s="16"/>
    </row>
    <row r="158" spans="1:7">
      <c r="A158" s="15"/>
      <c r="E158" s="16"/>
      <c r="F158" s="18"/>
      <c r="G158" s="16"/>
    </row>
    <row r="159" spans="1:7">
      <c r="A159" s="15"/>
      <c r="E159" s="16"/>
      <c r="F159" s="18"/>
      <c r="G159" s="16"/>
    </row>
    <row r="160" spans="1:7">
      <c r="A160" s="15"/>
      <c r="E160" s="16"/>
      <c r="F160" s="18"/>
      <c r="G160" s="16"/>
    </row>
    <row r="161" spans="1:7">
      <c r="A161" s="15"/>
      <c r="E161" s="16"/>
      <c r="F161" s="18"/>
      <c r="G161" s="16"/>
    </row>
    <row r="162" spans="1:7">
      <c r="A162" s="15"/>
      <c r="E162" s="16"/>
      <c r="F162" s="18"/>
      <c r="G162" s="16"/>
    </row>
    <row r="163" spans="1:7">
      <c r="A163" s="15"/>
      <c r="E163" s="16"/>
      <c r="F163" s="18"/>
      <c r="G163" s="16"/>
    </row>
    <row r="164" spans="1:7">
      <c r="A164" s="15"/>
      <c r="E164" s="16"/>
      <c r="F164" s="18"/>
      <c r="G164" s="16"/>
    </row>
    <row r="165" spans="1:7">
      <c r="A165" s="15"/>
      <c r="E165" s="16"/>
      <c r="F165" s="18"/>
      <c r="G165" s="16"/>
    </row>
    <row r="166" spans="1:7">
      <c r="A166" s="15"/>
      <c r="E166" s="16"/>
      <c r="F166" s="18"/>
      <c r="G166" s="16"/>
    </row>
    <row r="167" spans="1:7">
      <c r="A167" s="15"/>
      <c r="E167" s="16"/>
      <c r="F167" s="18"/>
      <c r="G167" s="16"/>
    </row>
    <row r="168" spans="1:7">
      <c r="A168" s="15"/>
      <c r="E168" s="16"/>
      <c r="F168" s="18"/>
      <c r="G168" s="16"/>
    </row>
    <row r="169" spans="1:7">
      <c r="A169" s="15"/>
      <c r="E169" s="16"/>
      <c r="F169" s="18"/>
      <c r="G169" s="16"/>
    </row>
    <row r="170" spans="1:7">
      <c r="A170" s="15"/>
      <c r="E170" s="16"/>
      <c r="F170" s="18"/>
      <c r="G170" s="16"/>
    </row>
    <row r="171" spans="1:7">
      <c r="A171" s="15"/>
      <c r="E171" s="16"/>
      <c r="F171" s="18"/>
      <c r="G171" s="16"/>
    </row>
    <row r="172" spans="1:7">
      <c r="A172" s="15"/>
      <c r="E172" s="16"/>
      <c r="F172" s="18"/>
      <c r="G172" s="16"/>
    </row>
    <row r="173" spans="1:7">
      <c r="A173" s="15"/>
      <c r="E173" s="16"/>
      <c r="F173" s="18"/>
      <c r="G173" s="16"/>
    </row>
    <row r="174" spans="1:7">
      <c r="A174" s="15"/>
      <c r="E174" s="16"/>
      <c r="F174" s="18"/>
      <c r="G174" s="16"/>
    </row>
    <row r="175" spans="1:7">
      <c r="A175" s="15"/>
      <c r="E175" s="16"/>
      <c r="F175" s="18"/>
      <c r="G175" s="16"/>
    </row>
    <row r="176" spans="1:7">
      <c r="A176" s="15"/>
      <c r="E176" s="16"/>
      <c r="F176" s="18"/>
      <c r="G176" s="16"/>
    </row>
    <row r="177" spans="1:7">
      <c r="A177" s="15"/>
      <c r="E177" s="16"/>
      <c r="F177" s="18"/>
      <c r="G177" s="16"/>
    </row>
    <row r="178" spans="1:7">
      <c r="A178" s="15"/>
      <c r="E178" s="16"/>
      <c r="F178" s="18"/>
      <c r="G178" s="16"/>
    </row>
    <row r="179" spans="1:7">
      <c r="A179" s="15"/>
      <c r="E179" s="16"/>
      <c r="F179" s="18"/>
      <c r="G179" s="16"/>
    </row>
    <row r="180" spans="1:7">
      <c r="A180" s="15"/>
      <c r="E180" s="16"/>
      <c r="F180" s="18"/>
      <c r="G180" s="16"/>
    </row>
    <row r="181" spans="1:7">
      <c r="A181" s="15"/>
      <c r="E181" s="16"/>
      <c r="F181" s="18"/>
      <c r="G181" s="16"/>
    </row>
    <row r="182" spans="1:7">
      <c r="A182" s="15"/>
      <c r="E182" s="16"/>
      <c r="F182" s="18"/>
      <c r="G182" s="16"/>
    </row>
    <row r="183" spans="1:7">
      <c r="A183" s="15"/>
      <c r="E183" s="16"/>
      <c r="F183" s="18"/>
      <c r="G183" s="16"/>
    </row>
    <row r="184" spans="1:7">
      <c r="A184" s="15"/>
      <c r="E184" s="16"/>
      <c r="F184" s="18"/>
      <c r="G184" s="16"/>
    </row>
    <row r="185" spans="1:7">
      <c r="A185" s="15"/>
      <c r="E185" s="16"/>
      <c r="F185" s="18"/>
      <c r="G185" s="16"/>
    </row>
    <row r="186" spans="1:7">
      <c r="A186" s="15"/>
      <c r="E186" s="16"/>
      <c r="F186" s="18"/>
      <c r="G186" s="16"/>
    </row>
    <row r="187" spans="1:7">
      <c r="A187" s="15"/>
      <c r="E187" s="16"/>
      <c r="F187" s="18"/>
      <c r="G187" s="16"/>
    </row>
    <row r="188" spans="1:7">
      <c r="A188" s="15"/>
      <c r="E188" s="16"/>
      <c r="F188" s="18"/>
      <c r="G188" s="16"/>
    </row>
    <row r="189" spans="1:7">
      <c r="A189" s="15"/>
      <c r="E189" s="16"/>
      <c r="F189" s="18"/>
      <c r="G189" s="16"/>
    </row>
    <row r="190" spans="1:7">
      <c r="A190" s="15"/>
      <c r="E190" s="16"/>
      <c r="F190" s="18"/>
      <c r="G190" s="16"/>
    </row>
    <row r="191" spans="1:7">
      <c r="A191" s="15"/>
      <c r="E191" s="16"/>
      <c r="F191" s="18"/>
      <c r="G191" s="16"/>
    </row>
    <row r="192" spans="1:7">
      <c r="A192" s="15"/>
      <c r="E192" s="16"/>
      <c r="F192" s="18"/>
      <c r="G192" s="16"/>
    </row>
    <row r="193" spans="1:7">
      <c r="A193" s="15"/>
      <c r="E193" s="16"/>
      <c r="F193" s="18"/>
      <c r="G193" s="16"/>
    </row>
    <row r="194" spans="1:7">
      <c r="A194" s="15"/>
      <c r="E194" s="16"/>
      <c r="F194" s="18"/>
      <c r="G194" s="16"/>
    </row>
    <row r="195" spans="1:7">
      <c r="A195" s="15"/>
      <c r="E195" s="16"/>
      <c r="F195" s="18"/>
      <c r="G195" s="16"/>
    </row>
    <row r="196" spans="1:7">
      <c r="A196" s="15"/>
      <c r="E196" s="16"/>
      <c r="F196" s="18"/>
      <c r="G196" s="16"/>
    </row>
    <row r="197" spans="1:7">
      <c r="A197" s="15"/>
      <c r="E197" s="16"/>
      <c r="F197" s="18"/>
      <c r="G197" s="16"/>
    </row>
    <row r="198" spans="1:7">
      <c r="A198" s="15"/>
      <c r="E198" s="16"/>
      <c r="F198" s="18"/>
      <c r="G198" s="16"/>
    </row>
    <row r="199" spans="1:7">
      <c r="A199" s="15"/>
      <c r="E199" s="16"/>
      <c r="F199" s="18"/>
      <c r="G199" s="16"/>
    </row>
    <row r="200" spans="1:7">
      <c r="A200" s="15"/>
      <c r="E200" s="16"/>
      <c r="F200" s="18"/>
      <c r="G200" s="16"/>
    </row>
    <row r="201" spans="1:7">
      <c r="A201" s="15"/>
      <c r="E201" s="16"/>
      <c r="F201" s="18"/>
      <c r="G201" s="16"/>
    </row>
    <row r="202" spans="1:7">
      <c r="A202" s="15"/>
      <c r="E202" s="16"/>
      <c r="F202" s="18"/>
      <c r="G202" s="16"/>
    </row>
    <row r="203" spans="1:7">
      <c r="A203" s="15"/>
      <c r="E203" s="16"/>
      <c r="F203" s="18"/>
      <c r="G203" s="16"/>
    </row>
    <row r="204" spans="1:7">
      <c r="A204" s="15"/>
      <c r="E204" s="16"/>
      <c r="F204" s="18"/>
      <c r="G204" s="16"/>
    </row>
    <row r="205" spans="1:7">
      <c r="A205" s="15"/>
      <c r="E205" s="16"/>
      <c r="F205" s="18"/>
      <c r="G205" s="16"/>
    </row>
    <row r="206" spans="1:7">
      <c r="A206" s="15"/>
      <c r="E206" s="16"/>
      <c r="F206" s="18"/>
      <c r="G206" s="16"/>
    </row>
    <row r="207" spans="1:7">
      <c r="A207" s="15"/>
      <c r="E207" s="16"/>
      <c r="F207" s="18"/>
      <c r="G207" s="16"/>
    </row>
    <row r="208" spans="1:7">
      <c r="A208" s="15"/>
      <c r="E208" s="16"/>
      <c r="F208" s="18"/>
      <c r="G208" s="16"/>
    </row>
    <row r="209" spans="1:7">
      <c r="A209" s="15"/>
      <c r="E209" s="16"/>
      <c r="F209" s="18"/>
      <c r="G209" s="16"/>
    </row>
    <row r="210" spans="1:7">
      <c r="A210" s="15"/>
      <c r="E210" s="16"/>
      <c r="F210" s="18"/>
      <c r="G210" s="16"/>
    </row>
    <row r="211" spans="1:7">
      <c r="A211" s="15"/>
      <c r="E211" s="16"/>
      <c r="F211" s="18"/>
      <c r="G211" s="16"/>
    </row>
    <row r="212" spans="1:7">
      <c r="A212" s="15"/>
      <c r="E212" s="16"/>
      <c r="F212" s="18"/>
      <c r="G212" s="16"/>
    </row>
    <row r="213" spans="1:7">
      <c r="A213" s="15"/>
      <c r="E213" s="16"/>
      <c r="F213" s="18"/>
      <c r="G213" s="16"/>
    </row>
    <row r="214" spans="1:7">
      <c r="A214" s="15"/>
      <c r="E214" s="16"/>
      <c r="F214" s="18"/>
      <c r="G214" s="16"/>
    </row>
    <row r="215" spans="1:7">
      <c r="A215" s="15"/>
      <c r="E215" s="16"/>
      <c r="F215" s="18"/>
      <c r="G215" s="16"/>
    </row>
    <row r="216" spans="1:7">
      <c r="A216" s="15"/>
      <c r="E216" s="16"/>
      <c r="F216" s="18"/>
      <c r="G216" s="16"/>
    </row>
    <row r="217" spans="1:7">
      <c r="A217" s="15"/>
      <c r="E217" s="16"/>
      <c r="F217" s="18"/>
      <c r="G217" s="16"/>
    </row>
    <row r="218" spans="1:7">
      <c r="A218" s="15"/>
      <c r="E218" s="16"/>
      <c r="F218" s="18"/>
      <c r="G218" s="16"/>
    </row>
    <row r="219" spans="1:7">
      <c r="A219" s="15"/>
      <c r="E219" s="16"/>
      <c r="F219" s="18"/>
      <c r="G219" s="16"/>
    </row>
    <row r="220" spans="1:7">
      <c r="A220" s="15"/>
      <c r="E220" s="16"/>
      <c r="F220" s="18"/>
      <c r="G220" s="16"/>
    </row>
    <row r="221" spans="1:7">
      <c r="A221" s="15"/>
      <c r="E221" s="16"/>
      <c r="F221" s="18"/>
      <c r="G221" s="16"/>
    </row>
    <row r="222" spans="1:7">
      <c r="A222" s="15"/>
      <c r="E222" s="16"/>
      <c r="F222" s="18"/>
      <c r="G222" s="16"/>
    </row>
    <row r="223" spans="1:7">
      <c r="A223" s="15"/>
      <c r="E223" s="16"/>
      <c r="F223" s="18"/>
      <c r="G223" s="16"/>
    </row>
    <row r="224" spans="1:7">
      <c r="A224" s="15"/>
      <c r="E224" s="16"/>
      <c r="F224" s="18"/>
      <c r="G224" s="16"/>
    </row>
    <row r="225" spans="1:7">
      <c r="A225" s="15"/>
      <c r="E225" s="16"/>
      <c r="F225" s="18"/>
      <c r="G225" s="16"/>
    </row>
    <row r="226" spans="1:7">
      <c r="A226" s="15"/>
      <c r="E226" s="16"/>
      <c r="F226" s="18"/>
      <c r="G226" s="16"/>
    </row>
    <row r="227" spans="1:7">
      <c r="A227" s="15"/>
      <c r="E227" s="16"/>
      <c r="F227" s="18"/>
      <c r="G227" s="16"/>
    </row>
    <row r="228" spans="1:7">
      <c r="A228" s="15"/>
      <c r="E228" s="16"/>
      <c r="F228" s="18"/>
      <c r="G228" s="16"/>
    </row>
    <row r="229" spans="1:7">
      <c r="A229" s="15"/>
      <c r="E229" s="16"/>
      <c r="F229" s="18"/>
      <c r="G229" s="16"/>
    </row>
    <row r="230" spans="1:7">
      <c r="A230" s="15"/>
      <c r="E230" s="16"/>
      <c r="F230" s="18"/>
      <c r="G230" s="16"/>
    </row>
    <row r="231" spans="1:7">
      <c r="A231" s="15"/>
      <c r="E231" s="16"/>
      <c r="F231" s="18"/>
      <c r="G231" s="16"/>
    </row>
    <row r="232" spans="1:7">
      <c r="A232" s="15"/>
      <c r="E232" s="16"/>
      <c r="F232" s="18"/>
      <c r="G232" s="16"/>
    </row>
    <row r="233" spans="1:7">
      <c r="A233" s="15"/>
      <c r="E233" s="16"/>
      <c r="F233" s="18"/>
      <c r="G233" s="16"/>
    </row>
    <row r="234" spans="1:7">
      <c r="A234" s="15"/>
      <c r="E234" s="16"/>
      <c r="F234" s="18"/>
      <c r="G234" s="16"/>
    </row>
    <row r="235" spans="1:7">
      <c r="A235" s="15"/>
      <c r="E235" s="16"/>
      <c r="F235" s="18"/>
      <c r="G235" s="16"/>
    </row>
    <row r="236" spans="1:7">
      <c r="A236" s="15"/>
      <c r="E236" s="16"/>
      <c r="F236" s="18"/>
      <c r="G236" s="16"/>
    </row>
    <row r="237" spans="1:7">
      <c r="A237" s="15"/>
      <c r="E237" s="16"/>
      <c r="F237" s="18"/>
      <c r="G237" s="16"/>
    </row>
    <row r="238" spans="1:7">
      <c r="A238" s="15"/>
      <c r="E238" s="16"/>
      <c r="F238" s="18"/>
      <c r="G238" s="16"/>
    </row>
    <row r="239" spans="1:7">
      <c r="A239" s="15"/>
      <c r="E239" s="16"/>
      <c r="F239" s="18"/>
      <c r="G239" s="16"/>
    </row>
    <row r="240" spans="1:7">
      <c r="A240" s="15"/>
      <c r="E240" s="16"/>
      <c r="F240" s="18"/>
      <c r="G240" s="16"/>
    </row>
    <row r="241" spans="1:7">
      <c r="A241" s="15"/>
      <c r="E241" s="16"/>
      <c r="F241" s="18"/>
      <c r="G241" s="16"/>
    </row>
    <row r="242" spans="1:7">
      <c r="A242" s="15"/>
      <c r="E242" s="16"/>
      <c r="F242" s="18"/>
      <c r="G242" s="16"/>
    </row>
    <row r="243" spans="1:7">
      <c r="A243" s="15"/>
      <c r="E243" s="16"/>
      <c r="F243" s="18"/>
      <c r="G243" s="16"/>
    </row>
    <row r="244" spans="1:7">
      <c r="A244" s="15"/>
      <c r="E244" s="16"/>
      <c r="F244" s="18"/>
      <c r="G244" s="16"/>
    </row>
    <row r="245" spans="1:7">
      <c r="A245" s="15"/>
      <c r="E245" s="16"/>
      <c r="F245" s="18"/>
      <c r="G245" s="16"/>
    </row>
    <row r="246" spans="1:7">
      <c r="A246" s="15"/>
      <c r="E246" s="16"/>
      <c r="F246" s="18"/>
      <c r="G246" s="16"/>
    </row>
    <row r="247" spans="1:7">
      <c r="A247" s="15"/>
      <c r="E247" s="16"/>
      <c r="F247" s="18"/>
      <c r="G247" s="16"/>
    </row>
    <row r="248" spans="1:7">
      <c r="A248" s="15"/>
      <c r="E248" s="16"/>
      <c r="F248" s="18"/>
      <c r="G248" s="16"/>
    </row>
    <row r="249" spans="1:7">
      <c r="A249" s="15"/>
      <c r="E249" s="16"/>
      <c r="F249" s="18"/>
      <c r="G249" s="16"/>
    </row>
    <row r="250" spans="1:7">
      <c r="A250" s="15"/>
      <c r="E250" s="16"/>
      <c r="F250" s="18"/>
      <c r="G250" s="16"/>
    </row>
    <row r="251" spans="1:7">
      <c r="A251" s="15"/>
      <c r="E251" s="16"/>
      <c r="F251" s="18"/>
      <c r="G251" s="16"/>
    </row>
    <row r="252" spans="1:7">
      <c r="A252" s="15"/>
      <c r="E252" s="16"/>
      <c r="F252" s="18"/>
      <c r="G252" s="16"/>
    </row>
    <row r="253" spans="1:7">
      <c r="A253" s="15"/>
      <c r="E253" s="16"/>
      <c r="F253" s="18"/>
      <c r="G253" s="16"/>
    </row>
    <row r="254" spans="1:7">
      <c r="A254" s="15"/>
      <c r="E254" s="16"/>
      <c r="F254" s="18"/>
      <c r="G254" s="16"/>
    </row>
    <row r="255" spans="1:7">
      <c r="A255" s="15"/>
      <c r="E255" s="16"/>
      <c r="F255" s="18"/>
      <c r="G255" s="16"/>
    </row>
    <row r="256" spans="1:7">
      <c r="A256" s="15"/>
      <c r="E256" s="16"/>
      <c r="F256" s="18"/>
      <c r="G256" s="16"/>
    </row>
    <row r="257" spans="1:7">
      <c r="A257" s="15"/>
      <c r="E257" s="16"/>
      <c r="F257" s="18"/>
      <c r="G257" s="16"/>
    </row>
    <row r="258" spans="1:7">
      <c r="A258" s="15"/>
      <c r="E258" s="16"/>
      <c r="F258" s="18"/>
      <c r="G258" s="16"/>
    </row>
    <row r="259" spans="1:7">
      <c r="A259" s="15"/>
      <c r="E259" s="16"/>
      <c r="F259" s="18"/>
      <c r="G259" s="16"/>
    </row>
    <row r="260" spans="1:7">
      <c r="A260" s="15"/>
      <c r="E260" s="16"/>
      <c r="F260" s="18"/>
      <c r="G260" s="16"/>
    </row>
    <row r="261" spans="1:7">
      <c r="A261" s="15"/>
      <c r="E261" s="16"/>
      <c r="F261" s="18"/>
      <c r="G261" s="16"/>
    </row>
    <row r="262" spans="1:7">
      <c r="A262" s="15"/>
      <c r="E262" s="16"/>
      <c r="F262" s="18"/>
      <c r="G262" s="16"/>
    </row>
    <row r="263" spans="1:7">
      <c r="A263" s="15"/>
      <c r="E263" s="16"/>
      <c r="F263" s="18"/>
      <c r="G263" s="16"/>
    </row>
    <row r="264" spans="1:7">
      <c r="A264" s="15"/>
      <c r="E264" s="16"/>
      <c r="F264" s="18"/>
      <c r="G264" s="16"/>
    </row>
    <row r="265" spans="1:7">
      <c r="A265" s="15"/>
      <c r="E265" s="16"/>
      <c r="F265" s="18"/>
      <c r="G265" s="16"/>
    </row>
    <row r="266" spans="1:7">
      <c r="A266" s="15"/>
      <c r="E266" s="16"/>
      <c r="F266" s="18"/>
      <c r="G266" s="16"/>
    </row>
    <row r="267" spans="1:7">
      <c r="A267" s="15"/>
      <c r="E267" s="16"/>
      <c r="F267" s="18"/>
      <c r="G267" s="16"/>
    </row>
    <row r="268" spans="1:7">
      <c r="A268" s="15"/>
      <c r="E268" s="16"/>
      <c r="F268" s="18"/>
      <c r="G268" s="16"/>
    </row>
    <row r="269" spans="1:7">
      <c r="A269" s="15"/>
      <c r="E269" s="16"/>
      <c r="F269" s="18"/>
      <c r="G269" s="16"/>
    </row>
    <row r="270" spans="1:7">
      <c r="A270" s="15"/>
      <c r="E270" s="16"/>
      <c r="F270" s="18"/>
      <c r="G270" s="16"/>
    </row>
    <row r="271" spans="1:7">
      <c r="A271" s="15"/>
      <c r="E271" s="16"/>
      <c r="F271" s="18"/>
      <c r="G271" s="16"/>
    </row>
    <row r="272" spans="1:7">
      <c r="A272" s="15"/>
      <c r="E272" s="16"/>
      <c r="F272" s="18"/>
      <c r="G272" s="16"/>
    </row>
    <row r="273" spans="1:7">
      <c r="A273" s="15"/>
      <c r="E273" s="16"/>
      <c r="F273" s="18"/>
      <c r="G273" s="16"/>
    </row>
    <row r="274" spans="1:7">
      <c r="A274" s="15"/>
      <c r="E274" s="16"/>
      <c r="F274" s="18"/>
      <c r="G274" s="16"/>
    </row>
    <row r="275" spans="1:7">
      <c r="A275" s="15"/>
      <c r="E275" s="16"/>
      <c r="F275" s="18"/>
      <c r="G275" s="16"/>
    </row>
    <row r="276" spans="1:7">
      <c r="A276" s="15"/>
      <c r="E276" s="16"/>
      <c r="F276" s="18"/>
      <c r="G276" s="16"/>
    </row>
    <row r="277" spans="1:7">
      <c r="A277" s="15"/>
      <c r="E277" s="16"/>
      <c r="F277" s="18"/>
      <c r="G277" s="16"/>
    </row>
    <row r="278" spans="1:7">
      <c r="A278" s="15"/>
      <c r="E278" s="16"/>
      <c r="F278" s="18"/>
      <c r="G278" s="16"/>
    </row>
    <row r="279" spans="1:7">
      <c r="A279" s="15"/>
      <c r="E279" s="16"/>
      <c r="F279" s="18"/>
      <c r="G279" s="16"/>
    </row>
    <row r="280" spans="1:7">
      <c r="A280" s="15"/>
      <c r="E280" s="16"/>
      <c r="F280" s="18"/>
      <c r="G280" s="16"/>
    </row>
    <row r="281" spans="1:7">
      <c r="A281" s="15"/>
      <c r="E281" s="16"/>
      <c r="F281" s="18"/>
      <c r="G281" s="16"/>
    </row>
    <row r="282" spans="1:7">
      <c r="A282" s="15"/>
      <c r="E282" s="16"/>
      <c r="F282" s="18"/>
      <c r="G282" s="16"/>
    </row>
    <row r="283" spans="1:7">
      <c r="A283" s="15"/>
      <c r="E283" s="16"/>
      <c r="F283" s="18"/>
      <c r="G283" s="16"/>
    </row>
    <row r="284" spans="1:7">
      <c r="A284" s="15"/>
      <c r="E284" s="16"/>
      <c r="F284" s="18"/>
      <c r="G284" s="16"/>
    </row>
    <row r="285" spans="1:7">
      <c r="A285" s="15"/>
      <c r="E285" s="16"/>
      <c r="F285" s="18"/>
      <c r="G285" s="16"/>
    </row>
    <row r="286" spans="1:7">
      <c r="A286" s="15"/>
      <c r="E286" s="16"/>
      <c r="F286" s="18"/>
      <c r="G286" s="16"/>
    </row>
    <row r="287" spans="1:7">
      <c r="A287" s="15"/>
      <c r="E287" s="16"/>
      <c r="F287" s="18"/>
      <c r="G287" s="16"/>
    </row>
    <row r="288" spans="1:7">
      <c r="A288" s="15"/>
      <c r="E288" s="16"/>
      <c r="F288" s="18"/>
      <c r="G288" s="16"/>
    </row>
    <row r="289" spans="1:7">
      <c r="A289" s="15"/>
      <c r="E289" s="16"/>
      <c r="F289" s="18"/>
      <c r="G289" s="16"/>
    </row>
    <row r="290" spans="1:7">
      <c r="A290" s="15"/>
      <c r="E290" s="16"/>
      <c r="F290" s="18"/>
      <c r="G290" s="16"/>
    </row>
    <row r="291" spans="1:7">
      <c r="A291" s="15"/>
      <c r="E291" s="16"/>
      <c r="F291" s="18"/>
      <c r="G291" s="16"/>
    </row>
    <row r="292" spans="1:7">
      <c r="A292" s="15"/>
      <c r="E292" s="16"/>
      <c r="F292" s="18"/>
      <c r="G292" s="16"/>
    </row>
    <row r="293" spans="1:7">
      <c r="A293" s="15"/>
      <c r="E293" s="16"/>
      <c r="F293" s="18"/>
      <c r="G293" s="16"/>
    </row>
    <row r="294" spans="1:7">
      <c r="A294" s="15"/>
      <c r="E294" s="16"/>
      <c r="F294" s="18"/>
      <c r="G294" s="16"/>
    </row>
    <row r="295" spans="1:7">
      <c r="A295" s="15"/>
      <c r="E295" s="16"/>
      <c r="F295" s="18"/>
      <c r="G295" s="16"/>
    </row>
    <row r="296" spans="1:7">
      <c r="A296" s="15"/>
      <c r="E296" s="16"/>
      <c r="F296" s="18"/>
      <c r="G296" s="16"/>
    </row>
    <row r="297" spans="1:7">
      <c r="A297" s="15"/>
      <c r="E297" s="16"/>
      <c r="F297" s="18"/>
      <c r="G297" s="16"/>
    </row>
    <row r="298" spans="1:7">
      <c r="A298" s="15"/>
      <c r="E298" s="16"/>
      <c r="F298" s="18"/>
      <c r="G298" s="16"/>
    </row>
    <row r="299" spans="1:7">
      <c r="A299" s="15"/>
      <c r="E299" s="16"/>
      <c r="F299" s="18"/>
      <c r="G299" s="16"/>
    </row>
    <row r="300" spans="1:7">
      <c r="A300" s="15"/>
      <c r="E300" s="16"/>
      <c r="F300" s="18"/>
      <c r="G300" s="16"/>
    </row>
    <row r="301" spans="1:7">
      <c r="A301" s="15"/>
      <c r="E301" s="16"/>
      <c r="F301" s="18"/>
      <c r="G301" s="16"/>
    </row>
    <row r="302" spans="1:7">
      <c r="A302" s="15"/>
      <c r="E302" s="16"/>
      <c r="F302" s="18"/>
      <c r="G302" s="16"/>
    </row>
    <row r="303" spans="1:7">
      <c r="A303" s="15"/>
      <c r="E303" s="16"/>
      <c r="F303" s="18"/>
      <c r="G303" s="16"/>
    </row>
    <row r="304" spans="1:7">
      <c r="A304" s="15"/>
      <c r="E304" s="16"/>
      <c r="F304" s="18"/>
      <c r="G304" s="16"/>
    </row>
    <row r="305" spans="1:7">
      <c r="A305" s="15"/>
      <c r="E305" s="16"/>
      <c r="F305" s="18"/>
      <c r="G305" s="16"/>
    </row>
    <row r="306" spans="1:7">
      <c r="A306" s="15"/>
      <c r="E306" s="16"/>
      <c r="F306" s="18"/>
      <c r="G306" s="16"/>
    </row>
    <row r="307" spans="1:7">
      <c r="A307" s="15"/>
      <c r="E307" s="16"/>
      <c r="F307" s="18"/>
      <c r="G307" s="16"/>
    </row>
    <row r="308" spans="1:7">
      <c r="A308" s="15"/>
      <c r="E308" s="16"/>
      <c r="F308" s="18"/>
      <c r="G308" s="16"/>
    </row>
    <row r="309" spans="1:7">
      <c r="A309" s="15"/>
      <c r="E309" s="16"/>
      <c r="F309" s="18"/>
      <c r="G309" s="16"/>
    </row>
    <row r="310" spans="1:7">
      <c r="G310" s="15"/>
    </row>
  </sheetData>
  <mergeCells count="15">
    <mergeCell ref="E108:G108"/>
    <mergeCell ref="B108:D108"/>
    <mergeCell ref="H2:H3"/>
    <mergeCell ref="I2:I3"/>
    <mergeCell ref="J2:J3"/>
    <mergeCell ref="H1:J1"/>
    <mergeCell ref="A1:D1"/>
    <mergeCell ref="E1:G1"/>
    <mergeCell ref="A2:A3"/>
    <mergeCell ref="B2:B3"/>
    <mergeCell ref="C2:C3"/>
    <mergeCell ref="D2:D3"/>
    <mergeCell ref="E2:E3"/>
    <mergeCell ref="F2:F3"/>
    <mergeCell ref="G2:G3"/>
  </mergeCells>
  <phoneticPr fontId="2"/>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E094-E667-A64B-8C50-7525E86ACDFD}">
  <dimension ref="A1:P105"/>
  <sheetViews>
    <sheetView topLeftCell="A75" zoomScale="75" zoomScaleNormal="75" workbookViewId="0">
      <selection activeCell="D104" sqref="D104"/>
    </sheetView>
  </sheetViews>
  <sheetFormatPr baseColWidth="10" defaultRowHeight="20"/>
  <sheetData>
    <row r="1" spans="1:16">
      <c r="B1" s="54" t="s">
        <v>7</v>
      </c>
      <c r="C1" s="54"/>
      <c r="D1" s="54"/>
      <c r="E1" s="55" t="s">
        <v>8</v>
      </c>
      <c r="F1" s="55"/>
      <c r="G1" s="54" t="s">
        <v>9</v>
      </c>
      <c r="H1" s="54"/>
      <c r="I1" s="56" t="s">
        <v>10</v>
      </c>
      <c r="J1" s="56"/>
      <c r="K1" s="53" t="s">
        <v>11</v>
      </c>
      <c r="L1" s="53"/>
      <c r="M1" s="53" t="s">
        <v>12</v>
      </c>
      <c r="N1" s="53"/>
      <c r="O1" s="53"/>
      <c r="P1" s="53"/>
    </row>
    <row r="2" spans="1:16">
      <c r="A2" s="9" t="s">
        <v>28</v>
      </c>
      <c r="B2" s="4" t="s">
        <v>13</v>
      </c>
      <c r="C2" s="4" t="s">
        <v>14</v>
      </c>
      <c r="D2" s="4" t="s">
        <v>15</v>
      </c>
      <c r="E2" s="5" t="s">
        <v>16</v>
      </c>
      <c r="F2" s="5" t="s">
        <v>17</v>
      </c>
      <c r="G2" s="6">
        <v>0.9</v>
      </c>
      <c r="H2" s="6">
        <v>0.99</v>
      </c>
      <c r="I2" s="7" t="s">
        <v>18</v>
      </c>
      <c r="J2" s="7" t="s">
        <v>19</v>
      </c>
      <c r="K2" s="8" t="s">
        <v>20</v>
      </c>
      <c r="L2" s="8" t="s">
        <v>21</v>
      </c>
      <c r="M2" s="8" t="s">
        <v>3</v>
      </c>
      <c r="N2" s="8" t="s">
        <v>4</v>
      </c>
      <c r="O2" s="8" t="s">
        <v>5</v>
      </c>
      <c r="P2" s="9" t="s">
        <v>22</v>
      </c>
    </row>
    <row r="3" spans="1:16">
      <c r="A3" s="15">
        <v>1913</v>
      </c>
      <c r="B3" s="10">
        <f>'Pretax Min, Max, Mean'!P3</f>
        <v>0</v>
      </c>
      <c r="C3" s="10">
        <f>'Pretax Min, Max, Mean'!Q3</f>
        <v>167816.98471907072</v>
      </c>
      <c r="D3" s="10" t="e">
        <f>'Pretax Min, Max, Mean'!R3</f>
        <v>#VALUE!</v>
      </c>
      <c r="E3" s="11" t="e">
        <f>LN(C3)-F3^2/2</f>
        <v>#VALUE!</v>
      </c>
      <c r="F3" s="11" t="e">
        <f>(LN(D3)-LN(B3))/6</f>
        <v>#VALUE!</v>
      </c>
      <c r="G3" s="10" t="e">
        <f>_xlfn.LOGNORM.INV(G$2,$E3,$F3)</f>
        <v>#VALUE!</v>
      </c>
      <c r="H3" s="10" t="e">
        <f>_xlfn.LOGNORM.INV(H$2,$E3,$F3)</f>
        <v>#VALUE!</v>
      </c>
      <c r="I3" s="12" t="e">
        <f>(LN(G3)-($E3+$F3^2))/$F3</f>
        <v>#VALUE!</v>
      </c>
      <c r="J3" s="12" t="e">
        <f>(LN(H3)-($E3+$F3^2))/$F3</f>
        <v>#VALUE!</v>
      </c>
      <c r="K3" s="13" t="e">
        <f>_xlfn.NORM.DIST(I3,0,1,TRUE)</f>
        <v>#VALUE!</v>
      </c>
      <c r="L3" s="13" t="e">
        <f>_xlfn.NORM.DIST(J3,0,1,TRUE)</f>
        <v>#VALUE!</v>
      </c>
      <c r="M3" s="14" t="e">
        <f>K3</f>
        <v>#VALUE!</v>
      </c>
      <c r="N3" s="14" t="e">
        <f>L3-K3</f>
        <v>#VALUE!</v>
      </c>
      <c r="O3" s="14" t="e">
        <f>1-L3</f>
        <v>#VALUE!</v>
      </c>
      <c r="P3" s="11" t="e">
        <f>2*_xlfn.NORM.DIST(F3/SQRT(2),0,1,TRUE)-1</f>
        <v>#VALUE!</v>
      </c>
    </row>
    <row r="4" spans="1:16">
      <c r="A4" s="15">
        <v>1914</v>
      </c>
      <c r="B4" s="10">
        <f>'Pretax Min, Max, Mean'!P4</f>
        <v>0</v>
      </c>
      <c r="C4" s="10">
        <f>'Pretax Min, Max, Mean'!Q4</f>
        <v>150625.14369999999</v>
      </c>
      <c r="D4" s="10">
        <f>'Pretax Min, Max, Mean'!R4</f>
        <v>0</v>
      </c>
      <c r="E4" s="11" t="e">
        <f t="shared" ref="E4:E67" si="0">LN(C4)-F4^2/2</f>
        <v>#NUM!</v>
      </c>
      <c r="F4" s="11" t="e">
        <f t="shared" ref="F4:F67" si="1">(LN(D4)-LN(B4))/6</f>
        <v>#NUM!</v>
      </c>
      <c r="G4" s="10" t="e">
        <f t="shared" ref="G4:H35" si="2">_xlfn.LOGNORM.INV(G$2,$E4,$F4)</f>
        <v>#NUM!</v>
      </c>
      <c r="H4" s="10" t="e">
        <f t="shared" si="2"/>
        <v>#NUM!</v>
      </c>
      <c r="I4" s="12" t="e">
        <f t="shared" ref="I4:I67" si="3">(LN(G4)-($E4+$F4^2))/$F4</f>
        <v>#NUM!</v>
      </c>
      <c r="J4" s="12" t="e">
        <f t="shared" ref="J4:J67" si="4">(LN(H4)-($E4+$F4^2))/$F4</f>
        <v>#NUM!</v>
      </c>
      <c r="K4" s="13" t="e">
        <f t="shared" ref="K4:K67" si="5">_xlfn.NORM.DIST(I4,0,1,TRUE)</f>
        <v>#NUM!</v>
      </c>
      <c r="L4" s="13" t="e">
        <f t="shared" ref="L4:L67" si="6">_xlfn.NORM.DIST(J4,0,1,TRUE)</f>
        <v>#NUM!</v>
      </c>
      <c r="M4" s="14" t="e">
        <f t="shared" ref="M4:M67" si="7">K4</f>
        <v>#NUM!</v>
      </c>
      <c r="N4" s="14" t="e">
        <f t="shared" ref="N4:N67" si="8">L4-K4</f>
        <v>#NUM!</v>
      </c>
      <c r="O4" s="14" t="e">
        <f t="shared" ref="O4:O67" si="9">1-L4</f>
        <v>#NUM!</v>
      </c>
      <c r="P4" s="11" t="e">
        <f t="shared" ref="P4:P67" si="10">2*_xlfn.NORM.DIST(F4/SQRT(2),0,1,TRUE)-1</f>
        <v>#NUM!</v>
      </c>
    </row>
    <row r="5" spans="1:16">
      <c r="A5" s="15">
        <v>1915</v>
      </c>
      <c r="B5" s="10">
        <f>'Pretax Min, Max, Mean'!P5</f>
        <v>0</v>
      </c>
      <c r="C5" s="10">
        <f>'Pretax Min, Max, Mean'!Q5</f>
        <v>152620.90432085149</v>
      </c>
      <c r="D5" s="10">
        <f>'Pretax Min, Max, Mean'!R5</f>
        <v>0</v>
      </c>
      <c r="E5" s="11" t="e">
        <f t="shared" si="0"/>
        <v>#NUM!</v>
      </c>
      <c r="F5" s="11" t="e">
        <f t="shared" si="1"/>
        <v>#NUM!</v>
      </c>
      <c r="G5" s="10" t="e">
        <f t="shared" si="2"/>
        <v>#NUM!</v>
      </c>
      <c r="H5" s="10" t="e">
        <f t="shared" si="2"/>
        <v>#NUM!</v>
      </c>
      <c r="I5" s="12" t="e">
        <f t="shared" si="3"/>
        <v>#NUM!</v>
      </c>
      <c r="J5" s="12" t="e">
        <f t="shared" si="4"/>
        <v>#NUM!</v>
      </c>
      <c r="K5" s="13" t="e">
        <f t="shared" si="5"/>
        <v>#NUM!</v>
      </c>
      <c r="L5" s="13" t="e">
        <f t="shared" si="6"/>
        <v>#NUM!</v>
      </c>
      <c r="M5" s="14" t="e">
        <f t="shared" si="7"/>
        <v>#NUM!</v>
      </c>
      <c r="N5" s="14" t="e">
        <f t="shared" si="8"/>
        <v>#NUM!</v>
      </c>
      <c r="O5" s="14" t="e">
        <f t="shared" si="9"/>
        <v>#NUM!</v>
      </c>
      <c r="P5" s="11" t="e">
        <f t="shared" si="10"/>
        <v>#NUM!</v>
      </c>
    </row>
    <row r="6" spans="1:16">
      <c r="A6" s="15">
        <v>1916</v>
      </c>
      <c r="B6" s="10">
        <f>'Pretax Min, Max, Mean'!P6</f>
        <v>0</v>
      </c>
      <c r="C6" s="10">
        <f>'Pretax Min, Max, Mean'!Q6</f>
        <v>161802.68746416512</v>
      </c>
      <c r="D6" s="10">
        <f>'Pretax Min, Max, Mean'!R6</f>
        <v>0</v>
      </c>
      <c r="E6" s="11" t="e">
        <f t="shared" si="0"/>
        <v>#NUM!</v>
      </c>
      <c r="F6" s="11" t="e">
        <f t="shared" si="1"/>
        <v>#NUM!</v>
      </c>
      <c r="G6" s="10" t="e">
        <f t="shared" si="2"/>
        <v>#NUM!</v>
      </c>
      <c r="H6" s="10" t="e">
        <f t="shared" si="2"/>
        <v>#NUM!</v>
      </c>
      <c r="I6" s="12" t="e">
        <f t="shared" si="3"/>
        <v>#NUM!</v>
      </c>
      <c r="J6" s="12" t="e">
        <f t="shared" si="4"/>
        <v>#NUM!</v>
      </c>
      <c r="K6" s="13" t="e">
        <f t="shared" si="5"/>
        <v>#NUM!</v>
      </c>
      <c r="L6" s="13" t="e">
        <f t="shared" si="6"/>
        <v>#NUM!</v>
      </c>
      <c r="M6" s="14" t="e">
        <f t="shared" si="7"/>
        <v>#NUM!</v>
      </c>
      <c r="N6" s="14" t="e">
        <f t="shared" si="8"/>
        <v>#NUM!</v>
      </c>
      <c r="O6" s="14" t="e">
        <f t="shared" si="9"/>
        <v>#NUM!</v>
      </c>
      <c r="P6" s="11" t="e">
        <f t="shared" si="10"/>
        <v>#NUM!</v>
      </c>
    </row>
    <row r="7" spans="1:16">
      <c r="A7" s="15">
        <v>1917</v>
      </c>
      <c r="B7" s="10">
        <f>'Pretax Min, Max, Mean'!P7</f>
        <v>0</v>
      </c>
      <c r="C7" s="10">
        <f>'Pretax Min, Max, Mean'!Q7</f>
        <v>135797.67260009373</v>
      </c>
      <c r="D7" s="10">
        <f>'Pretax Min, Max, Mean'!R7</f>
        <v>0</v>
      </c>
      <c r="E7" s="11" t="e">
        <f t="shared" si="0"/>
        <v>#NUM!</v>
      </c>
      <c r="F7" s="11" t="e">
        <f t="shared" si="1"/>
        <v>#NUM!</v>
      </c>
      <c r="G7" s="10" t="e">
        <f t="shared" si="2"/>
        <v>#NUM!</v>
      </c>
      <c r="H7" s="10" t="e">
        <f t="shared" si="2"/>
        <v>#NUM!</v>
      </c>
      <c r="I7" s="12" t="e">
        <f t="shared" si="3"/>
        <v>#NUM!</v>
      </c>
      <c r="J7" s="12" t="e">
        <f t="shared" si="4"/>
        <v>#NUM!</v>
      </c>
      <c r="K7" s="13" t="e">
        <f t="shared" si="5"/>
        <v>#NUM!</v>
      </c>
      <c r="L7" s="13" t="e">
        <f t="shared" si="6"/>
        <v>#NUM!</v>
      </c>
      <c r="M7" s="14" t="e">
        <f t="shared" si="7"/>
        <v>#NUM!</v>
      </c>
      <c r="N7" s="14" t="e">
        <f t="shared" si="8"/>
        <v>#NUM!</v>
      </c>
      <c r="O7" s="14" t="e">
        <f t="shared" si="9"/>
        <v>#NUM!</v>
      </c>
      <c r="P7" s="11" t="e">
        <f t="shared" si="10"/>
        <v>#NUM!</v>
      </c>
    </row>
    <row r="8" spans="1:16">
      <c r="A8" s="15">
        <v>1918</v>
      </c>
      <c r="B8" s="10">
        <f>'Pretax Min, Max, Mean'!P8</f>
        <v>0</v>
      </c>
      <c r="C8" s="10">
        <f>'Pretax Min, Max, Mean'!Q8</f>
        <v>120985.39456953641</v>
      </c>
      <c r="D8" s="10">
        <f>'Pretax Min, Max, Mean'!R8</f>
        <v>0</v>
      </c>
      <c r="E8" s="11" t="e">
        <f t="shared" si="0"/>
        <v>#NUM!</v>
      </c>
      <c r="F8" s="11" t="e">
        <f t="shared" si="1"/>
        <v>#NUM!</v>
      </c>
      <c r="G8" s="10" t="e">
        <f t="shared" si="2"/>
        <v>#NUM!</v>
      </c>
      <c r="H8" s="10" t="e">
        <f t="shared" si="2"/>
        <v>#NUM!</v>
      </c>
      <c r="I8" s="12" t="e">
        <f t="shared" si="3"/>
        <v>#NUM!</v>
      </c>
      <c r="J8" s="12" t="e">
        <f t="shared" si="4"/>
        <v>#NUM!</v>
      </c>
      <c r="K8" s="13" t="e">
        <f t="shared" si="5"/>
        <v>#NUM!</v>
      </c>
      <c r="L8" s="13" t="e">
        <f t="shared" si="6"/>
        <v>#NUM!</v>
      </c>
      <c r="M8" s="14" t="e">
        <f t="shared" si="7"/>
        <v>#NUM!</v>
      </c>
      <c r="N8" s="14" t="e">
        <f t="shared" si="8"/>
        <v>#NUM!</v>
      </c>
      <c r="O8" s="14" t="e">
        <f t="shared" si="9"/>
        <v>#NUM!</v>
      </c>
      <c r="P8" s="11" t="e">
        <f t="shared" si="10"/>
        <v>#NUM!</v>
      </c>
    </row>
    <row r="9" spans="1:16">
      <c r="A9" s="15">
        <v>1919</v>
      </c>
      <c r="B9" s="10">
        <f>'Pretax Min, Max, Mean'!P9</f>
        <v>0</v>
      </c>
      <c r="C9" s="10">
        <f>'Pretax Min, Max, Mean'!Q9</f>
        <v>100903.24649476299</v>
      </c>
      <c r="D9" s="10">
        <f>'Pretax Min, Max, Mean'!R9</f>
        <v>0</v>
      </c>
      <c r="E9" s="11" t="e">
        <f t="shared" si="0"/>
        <v>#NUM!</v>
      </c>
      <c r="F9" s="11" t="e">
        <f t="shared" si="1"/>
        <v>#NUM!</v>
      </c>
      <c r="G9" s="10" t="e">
        <f t="shared" si="2"/>
        <v>#NUM!</v>
      </c>
      <c r="H9" s="10" t="e">
        <f t="shared" si="2"/>
        <v>#NUM!</v>
      </c>
      <c r="I9" s="12" t="e">
        <f t="shared" si="3"/>
        <v>#NUM!</v>
      </c>
      <c r="J9" s="12" t="e">
        <f t="shared" si="4"/>
        <v>#NUM!</v>
      </c>
      <c r="K9" s="13" t="e">
        <f t="shared" si="5"/>
        <v>#NUM!</v>
      </c>
      <c r="L9" s="13" t="e">
        <f t="shared" si="6"/>
        <v>#NUM!</v>
      </c>
      <c r="M9" s="14" t="e">
        <f t="shared" si="7"/>
        <v>#NUM!</v>
      </c>
      <c r="N9" s="14" t="e">
        <f t="shared" si="8"/>
        <v>#NUM!</v>
      </c>
      <c r="O9" s="14" t="e">
        <f t="shared" si="9"/>
        <v>#NUM!</v>
      </c>
      <c r="P9" s="11" t="e">
        <f t="shared" si="10"/>
        <v>#NUM!</v>
      </c>
    </row>
    <row r="10" spans="1:16">
      <c r="A10" s="15">
        <v>1920</v>
      </c>
      <c r="B10" s="10">
        <f>'Pretax Min, Max, Mean'!P10</f>
        <v>0</v>
      </c>
      <c r="C10" s="10">
        <f>'Pretax Min, Max, Mean'!Q10</f>
        <v>85667.261249999996</v>
      </c>
      <c r="D10" s="10" t="e">
        <f>'Pretax Min, Max, Mean'!R10</f>
        <v>#N/A</v>
      </c>
      <c r="E10" s="11" t="e">
        <f t="shared" si="0"/>
        <v>#N/A</v>
      </c>
      <c r="F10" s="11" t="e">
        <f t="shared" si="1"/>
        <v>#N/A</v>
      </c>
      <c r="G10" s="10" t="e">
        <f t="shared" si="2"/>
        <v>#N/A</v>
      </c>
      <c r="H10" s="10" t="e">
        <f t="shared" si="2"/>
        <v>#N/A</v>
      </c>
      <c r="I10" s="12" t="e">
        <f t="shared" si="3"/>
        <v>#N/A</v>
      </c>
      <c r="J10" s="12" t="e">
        <f t="shared" si="4"/>
        <v>#N/A</v>
      </c>
      <c r="K10" s="13" t="e">
        <f t="shared" si="5"/>
        <v>#N/A</v>
      </c>
      <c r="L10" s="13" t="e">
        <f t="shared" si="6"/>
        <v>#N/A</v>
      </c>
      <c r="M10" s="14" t="e">
        <f t="shared" si="7"/>
        <v>#N/A</v>
      </c>
      <c r="N10" s="14" t="e">
        <f t="shared" si="8"/>
        <v>#N/A</v>
      </c>
      <c r="O10" s="14" t="e">
        <f t="shared" si="9"/>
        <v>#N/A</v>
      </c>
      <c r="P10" s="11" t="e">
        <f t="shared" si="10"/>
        <v>#N/A</v>
      </c>
    </row>
    <row r="11" spans="1:16">
      <c r="A11" s="15">
        <v>1921</v>
      </c>
      <c r="B11" s="10">
        <f>'Pretax Min, Max, Mean'!P11</f>
        <v>0</v>
      </c>
      <c r="C11" s="10">
        <f>'Pretax Min, Max, Mean'!Q11</f>
        <v>86331.194509430177</v>
      </c>
      <c r="D11" s="10" t="e">
        <f>'Pretax Min, Max, Mean'!R11</f>
        <v>#N/A</v>
      </c>
      <c r="E11" s="11" t="e">
        <f t="shared" si="0"/>
        <v>#N/A</v>
      </c>
      <c r="F11" s="11" t="e">
        <f t="shared" si="1"/>
        <v>#N/A</v>
      </c>
      <c r="G11" s="10" t="e">
        <f t="shared" si="2"/>
        <v>#N/A</v>
      </c>
      <c r="H11" s="10" t="e">
        <f t="shared" si="2"/>
        <v>#N/A</v>
      </c>
      <c r="I11" s="12" t="e">
        <f t="shared" si="3"/>
        <v>#N/A</v>
      </c>
      <c r="J11" s="12" t="e">
        <f t="shared" si="4"/>
        <v>#N/A</v>
      </c>
      <c r="K11" s="13" t="e">
        <f t="shared" si="5"/>
        <v>#N/A</v>
      </c>
      <c r="L11" s="13" t="e">
        <f t="shared" si="6"/>
        <v>#N/A</v>
      </c>
      <c r="M11" s="14" t="e">
        <f t="shared" si="7"/>
        <v>#N/A</v>
      </c>
      <c r="N11" s="14" t="e">
        <f t="shared" si="8"/>
        <v>#N/A</v>
      </c>
      <c r="O11" s="14" t="e">
        <f t="shared" si="9"/>
        <v>#N/A</v>
      </c>
      <c r="P11" s="11" t="e">
        <f t="shared" si="10"/>
        <v>#N/A</v>
      </c>
    </row>
    <row r="12" spans="1:16">
      <c r="A12" s="15">
        <v>1922</v>
      </c>
      <c r="B12" s="10">
        <f>'Pretax Min, Max, Mean'!P12</f>
        <v>0</v>
      </c>
      <c r="C12" s="10">
        <f>'Pretax Min, Max, Mean'!Q12</f>
        <v>99811.891607142854</v>
      </c>
      <c r="D12" s="10" t="e">
        <f>'Pretax Min, Max, Mean'!R12</f>
        <v>#N/A</v>
      </c>
      <c r="E12" s="11" t="e">
        <f t="shared" si="0"/>
        <v>#N/A</v>
      </c>
      <c r="F12" s="11" t="e">
        <f t="shared" si="1"/>
        <v>#N/A</v>
      </c>
      <c r="G12" s="10" t="e">
        <f t="shared" si="2"/>
        <v>#N/A</v>
      </c>
      <c r="H12" s="10" t="e">
        <f t="shared" si="2"/>
        <v>#N/A</v>
      </c>
      <c r="I12" s="12" t="e">
        <f t="shared" si="3"/>
        <v>#N/A</v>
      </c>
      <c r="J12" s="12" t="e">
        <f t="shared" si="4"/>
        <v>#N/A</v>
      </c>
      <c r="K12" s="13" t="e">
        <f t="shared" si="5"/>
        <v>#N/A</v>
      </c>
      <c r="L12" s="13" t="e">
        <f t="shared" si="6"/>
        <v>#N/A</v>
      </c>
      <c r="M12" s="14" t="e">
        <f t="shared" si="7"/>
        <v>#N/A</v>
      </c>
      <c r="N12" s="14" t="e">
        <f t="shared" si="8"/>
        <v>#N/A</v>
      </c>
      <c r="O12" s="14" t="e">
        <f t="shared" si="9"/>
        <v>#N/A</v>
      </c>
      <c r="P12" s="11" t="e">
        <f t="shared" si="10"/>
        <v>#N/A</v>
      </c>
    </row>
    <row r="13" spans="1:16">
      <c r="A13" s="15">
        <v>1923</v>
      </c>
      <c r="B13" s="10">
        <f>'Pretax Min, Max, Mean'!P13</f>
        <v>0</v>
      </c>
      <c r="C13" s="10">
        <f>'Pretax Min, Max, Mean'!Q13</f>
        <v>110571.6621217076</v>
      </c>
      <c r="D13" s="10" t="e">
        <f>'Pretax Min, Max, Mean'!R13</f>
        <v>#N/A</v>
      </c>
      <c r="E13" s="11" t="e">
        <f t="shared" si="0"/>
        <v>#N/A</v>
      </c>
      <c r="F13" s="11" t="e">
        <f t="shared" si="1"/>
        <v>#N/A</v>
      </c>
      <c r="G13" s="10" t="e">
        <f t="shared" si="2"/>
        <v>#N/A</v>
      </c>
      <c r="H13" s="10" t="e">
        <f t="shared" si="2"/>
        <v>#N/A</v>
      </c>
      <c r="I13" s="12" t="e">
        <f t="shared" si="3"/>
        <v>#N/A</v>
      </c>
      <c r="J13" s="12" t="e">
        <f t="shared" si="4"/>
        <v>#N/A</v>
      </c>
      <c r="K13" s="13" t="e">
        <f t="shared" si="5"/>
        <v>#N/A</v>
      </c>
      <c r="L13" s="13" t="e">
        <f t="shared" si="6"/>
        <v>#N/A</v>
      </c>
      <c r="M13" s="14" t="e">
        <f t="shared" si="7"/>
        <v>#N/A</v>
      </c>
      <c r="N13" s="14" t="e">
        <f t="shared" si="8"/>
        <v>#N/A</v>
      </c>
      <c r="O13" s="14" t="e">
        <f t="shared" si="9"/>
        <v>#N/A</v>
      </c>
      <c r="P13" s="11" t="e">
        <f t="shared" si="10"/>
        <v>#N/A</v>
      </c>
    </row>
    <row r="14" spans="1:16">
      <c r="A14" s="15">
        <v>1924</v>
      </c>
      <c r="B14" s="10">
        <f>'Pretax Min, Max, Mean'!P14</f>
        <v>0</v>
      </c>
      <c r="C14" s="10">
        <f>'Pretax Min, Max, Mean'!Q14</f>
        <v>109423.69212170759</v>
      </c>
      <c r="D14" s="10" t="e">
        <f>'Pretax Min, Max, Mean'!R14</f>
        <v>#N/A</v>
      </c>
      <c r="E14" s="11" t="e">
        <f t="shared" si="0"/>
        <v>#N/A</v>
      </c>
      <c r="F14" s="11" t="e">
        <f t="shared" si="1"/>
        <v>#N/A</v>
      </c>
      <c r="G14" s="10" t="e">
        <f t="shared" si="2"/>
        <v>#N/A</v>
      </c>
      <c r="H14" s="10" t="e">
        <f t="shared" si="2"/>
        <v>#N/A</v>
      </c>
      <c r="I14" s="12" t="e">
        <f t="shared" si="3"/>
        <v>#N/A</v>
      </c>
      <c r="J14" s="12" t="e">
        <f t="shared" si="4"/>
        <v>#N/A</v>
      </c>
      <c r="K14" s="13" t="e">
        <f t="shared" si="5"/>
        <v>#N/A</v>
      </c>
      <c r="L14" s="13" t="e">
        <f t="shared" si="6"/>
        <v>#N/A</v>
      </c>
      <c r="M14" s="14" t="e">
        <f t="shared" si="7"/>
        <v>#N/A</v>
      </c>
      <c r="N14" s="14" t="e">
        <f t="shared" si="8"/>
        <v>#N/A</v>
      </c>
      <c r="O14" s="14" t="e">
        <f t="shared" si="9"/>
        <v>#N/A</v>
      </c>
      <c r="P14" s="11" t="e">
        <f t="shared" si="10"/>
        <v>#N/A</v>
      </c>
    </row>
    <row r="15" spans="1:16">
      <c r="A15" s="15">
        <v>1925</v>
      </c>
      <c r="B15" s="10">
        <f>'Pretax Min, Max, Mean'!P15</f>
        <v>0</v>
      </c>
      <c r="C15" s="10">
        <f>'Pretax Min, Max, Mean'!Q15</f>
        <v>109110.93534642285</v>
      </c>
      <c r="D15" s="10" t="e">
        <f>'Pretax Min, Max, Mean'!R15</f>
        <v>#N/A</v>
      </c>
      <c r="E15" s="11" t="e">
        <f t="shared" si="0"/>
        <v>#N/A</v>
      </c>
      <c r="F15" s="11" t="e">
        <f t="shared" si="1"/>
        <v>#N/A</v>
      </c>
      <c r="G15" s="10" t="e">
        <f t="shared" si="2"/>
        <v>#N/A</v>
      </c>
      <c r="H15" s="10" t="e">
        <f t="shared" si="2"/>
        <v>#N/A</v>
      </c>
      <c r="I15" s="12" t="e">
        <f t="shared" si="3"/>
        <v>#N/A</v>
      </c>
      <c r="J15" s="12" t="e">
        <f t="shared" si="4"/>
        <v>#N/A</v>
      </c>
      <c r="K15" s="13" t="e">
        <f t="shared" si="5"/>
        <v>#N/A</v>
      </c>
      <c r="L15" s="13" t="e">
        <f t="shared" si="6"/>
        <v>#N/A</v>
      </c>
      <c r="M15" s="14" t="e">
        <f t="shared" si="7"/>
        <v>#N/A</v>
      </c>
      <c r="N15" s="14" t="e">
        <f t="shared" si="8"/>
        <v>#N/A</v>
      </c>
      <c r="O15" s="14" t="e">
        <f t="shared" si="9"/>
        <v>#N/A</v>
      </c>
      <c r="P15" s="11" t="e">
        <f t="shared" si="10"/>
        <v>#N/A</v>
      </c>
    </row>
    <row r="16" spans="1:16">
      <c r="A16" s="15">
        <v>1926</v>
      </c>
      <c r="B16" s="10">
        <f>'Pretax Min, Max, Mean'!P16</f>
        <v>0</v>
      </c>
      <c r="C16" s="10">
        <f>'Pretax Min, Max, Mean'!Q16</f>
        <v>113358.46517301696</v>
      </c>
      <c r="D16" s="10" t="e">
        <f>'Pretax Min, Max, Mean'!R16</f>
        <v>#N/A</v>
      </c>
      <c r="E16" s="11" t="e">
        <f t="shared" si="0"/>
        <v>#N/A</v>
      </c>
      <c r="F16" s="11" t="e">
        <f t="shared" si="1"/>
        <v>#N/A</v>
      </c>
      <c r="G16" s="10" t="e">
        <f t="shared" si="2"/>
        <v>#N/A</v>
      </c>
      <c r="H16" s="10" t="e">
        <f t="shared" si="2"/>
        <v>#N/A</v>
      </c>
      <c r="I16" s="12" t="e">
        <f t="shared" si="3"/>
        <v>#N/A</v>
      </c>
      <c r="J16" s="12" t="e">
        <f t="shared" si="4"/>
        <v>#N/A</v>
      </c>
      <c r="K16" s="13" t="e">
        <f t="shared" si="5"/>
        <v>#N/A</v>
      </c>
      <c r="L16" s="13" t="e">
        <f t="shared" si="6"/>
        <v>#N/A</v>
      </c>
      <c r="M16" s="14" t="e">
        <f t="shared" si="7"/>
        <v>#N/A</v>
      </c>
      <c r="N16" s="14" t="e">
        <f t="shared" si="8"/>
        <v>#N/A</v>
      </c>
      <c r="O16" s="14" t="e">
        <f t="shared" si="9"/>
        <v>#N/A</v>
      </c>
      <c r="P16" s="11" t="e">
        <f t="shared" si="10"/>
        <v>#N/A</v>
      </c>
    </row>
    <row r="17" spans="1:16">
      <c r="A17" s="15">
        <v>1927</v>
      </c>
      <c r="B17" s="10">
        <f>'Pretax Min, Max, Mean'!P17</f>
        <v>0</v>
      </c>
      <c r="C17" s="10">
        <f>'Pretax Min, Max, Mean'!Q17</f>
        <v>113647.71577227589</v>
      </c>
      <c r="D17" s="10" t="e">
        <f>'Pretax Min, Max, Mean'!R17</f>
        <v>#N/A</v>
      </c>
      <c r="E17" s="11" t="e">
        <f t="shared" si="0"/>
        <v>#N/A</v>
      </c>
      <c r="F17" s="11" t="e">
        <f t="shared" si="1"/>
        <v>#N/A</v>
      </c>
      <c r="G17" s="10" t="e">
        <f t="shared" si="2"/>
        <v>#N/A</v>
      </c>
      <c r="H17" s="10" t="e">
        <f t="shared" si="2"/>
        <v>#N/A</v>
      </c>
      <c r="I17" s="12" t="e">
        <f t="shared" si="3"/>
        <v>#N/A</v>
      </c>
      <c r="J17" s="12" t="e">
        <f t="shared" si="4"/>
        <v>#N/A</v>
      </c>
      <c r="K17" s="13" t="e">
        <f t="shared" si="5"/>
        <v>#N/A</v>
      </c>
      <c r="L17" s="13" t="e">
        <f t="shared" si="6"/>
        <v>#N/A</v>
      </c>
      <c r="M17" s="14" t="e">
        <f t="shared" si="7"/>
        <v>#N/A</v>
      </c>
      <c r="N17" s="14" t="e">
        <f t="shared" si="8"/>
        <v>#N/A</v>
      </c>
      <c r="O17" s="14" t="e">
        <f t="shared" si="9"/>
        <v>#N/A</v>
      </c>
      <c r="P17" s="11" t="e">
        <f t="shared" si="10"/>
        <v>#N/A</v>
      </c>
    </row>
    <row r="18" spans="1:16">
      <c r="A18" s="15">
        <v>1928</v>
      </c>
      <c r="B18" s="10">
        <f>'Pretax Min, Max, Mean'!P18</f>
        <v>0</v>
      </c>
      <c r="C18" s="10">
        <f>'Pretax Min, Max, Mean'!Q18</f>
        <v>117505.13776133332</v>
      </c>
      <c r="D18" s="10" t="e">
        <f>'Pretax Min, Max, Mean'!R18</f>
        <v>#N/A</v>
      </c>
      <c r="E18" s="11" t="e">
        <f t="shared" si="0"/>
        <v>#N/A</v>
      </c>
      <c r="F18" s="11" t="e">
        <f t="shared" si="1"/>
        <v>#N/A</v>
      </c>
      <c r="G18" s="10" t="e">
        <f t="shared" si="2"/>
        <v>#N/A</v>
      </c>
      <c r="H18" s="10" t="e">
        <f t="shared" si="2"/>
        <v>#N/A</v>
      </c>
      <c r="I18" s="12" t="e">
        <f t="shared" si="3"/>
        <v>#N/A</v>
      </c>
      <c r="J18" s="12" t="e">
        <f t="shared" si="4"/>
        <v>#N/A</v>
      </c>
      <c r="K18" s="13" t="e">
        <f t="shared" si="5"/>
        <v>#N/A</v>
      </c>
      <c r="L18" s="13" t="e">
        <f t="shared" si="6"/>
        <v>#N/A</v>
      </c>
      <c r="M18" s="14" t="e">
        <f t="shared" si="7"/>
        <v>#N/A</v>
      </c>
      <c r="N18" s="14" t="e">
        <f t="shared" si="8"/>
        <v>#N/A</v>
      </c>
      <c r="O18" s="14" t="e">
        <f t="shared" si="9"/>
        <v>#N/A</v>
      </c>
      <c r="P18" s="11" t="e">
        <f t="shared" si="10"/>
        <v>#N/A</v>
      </c>
    </row>
    <row r="19" spans="1:16">
      <c r="A19" s="15">
        <v>1929</v>
      </c>
      <c r="B19" s="10">
        <f>'Pretax Min, Max, Mean'!P19</f>
        <v>0</v>
      </c>
      <c r="C19" s="10">
        <f>'Pretax Min, Max, Mean'!Q19</f>
        <v>123970.02144554383</v>
      </c>
      <c r="D19" s="10" t="e">
        <f>'Pretax Min, Max, Mean'!R19</f>
        <v>#N/A</v>
      </c>
      <c r="E19" s="11" t="e">
        <f t="shared" si="0"/>
        <v>#N/A</v>
      </c>
      <c r="F19" s="11" t="e">
        <f t="shared" si="1"/>
        <v>#N/A</v>
      </c>
      <c r="G19" s="10" t="e">
        <f t="shared" si="2"/>
        <v>#N/A</v>
      </c>
      <c r="H19" s="10" t="e">
        <f t="shared" si="2"/>
        <v>#N/A</v>
      </c>
      <c r="I19" s="12" t="e">
        <f t="shared" si="3"/>
        <v>#N/A</v>
      </c>
      <c r="J19" s="12" t="e">
        <f t="shared" si="4"/>
        <v>#N/A</v>
      </c>
      <c r="K19" s="13" t="e">
        <f t="shared" si="5"/>
        <v>#N/A</v>
      </c>
      <c r="L19" s="13" t="e">
        <f t="shared" si="6"/>
        <v>#N/A</v>
      </c>
      <c r="M19" s="14" t="e">
        <f t="shared" si="7"/>
        <v>#N/A</v>
      </c>
      <c r="N19" s="14" t="e">
        <f t="shared" si="8"/>
        <v>#N/A</v>
      </c>
      <c r="O19" s="14" t="e">
        <f t="shared" si="9"/>
        <v>#N/A</v>
      </c>
      <c r="P19" s="11" t="e">
        <f t="shared" si="10"/>
        <v>#N/A</v>
      </c>
    </row>
    <row r="20" spans="1:16">
      <c r="A20" s="15">
        <v>1930</v>
      </c>
      <c r="B20" s="10">
        <f>'Pretax Min, Max, Mean'!P20</f>
        <v>0</v>
      </c>
      <c r="C20" s="10">
        <f>'Pretax Min, Max, Mean'!Q20</f>
        <v>115186.06971743713</v>
      </c>
      <c r="D20" s="10" t="e">
        <f>'Pretax Min, Max, Mean'!R20</f>
        <v>#N/A</v>
      </c>
      <c r="E20" s="11" t="e">
        <f t="shared" si="0"/>
        <v>#N/A</v>
      </c>
      <c r="F20" s="11" t="e">
        <f t="shared" si="1"/>
        <v>#N/A</v>
      </c>
      <c r="G20" s="10" t="e">
        <f t="shared" si="2"/>
        <v>#N/A</v>
      </c>
      <c r="H20" s="10" t="e">
        <f t="shared" si="2"/>
        <v>#N/A</v>
      </c>
      <c r="I20" s="12" t="e">
        <f t="shared" si="3"/>
        <v>#N/A</v>
      </c>
      <c r="J20" s="12" t="e">
        <f t="shared" si="4"/>
        <v>#N/A</v>
      </c>
      <c r="K20" s="13" t="e">
        <f t="shared" si="5"/>
        <v>#N/A</v>
      </c>
      <c r="L20" s="13" t="e">
        <f t="shared" si="6"/>
        <v>#N/A</v>
      </c>
      <c r="M20" s="14" t="e">
        <f t="shared" si="7"/>
        <v>#N/A</v>
      </c>
      <c r="N20" s="14" t="e">
        <f t="shared" si="8"/>
        <v>#N/A</v>
      </c>
      <c r="O20" s="14" t="e">
        <f t="shared" si="9"/>
        <v>#N/A</v>
      </c>
      <c r="P20" s="11" t="e">
        <f t="shared" si="10"/>
        <v>#N/A</v>
      </c>
    </row>
    <row r="21" spans="1:16">
      <c r="A21" s="15">
        <v>1931</v>
      </c>
      <c r="B21" s="10">
        <f>'Pretax Min, Max, Mean'!P21</f>
        <v>0</v>
      </c>
      <c r="C21" s="10">
        <f>'Pretax Min, Max, Mean'!Q21</f>
        <v>113997.95397101315</v>
      </c>
      <c r="D21" s="10" t="e">
        <f>'Pretax Min, Max, Mean'!R21</f>
        <v>#N/A</v>
      </c>
      <c r="E21" s="11" t="e">
        <f t="shared" si="0"/>
        <v>#N/A</v>
      </c>
      <c r="F21" s="11" t="e">
        <f t="shared" si="1"/>
        <v>#N/A</v>
      </c>
      <c r="G21" s="10" t="e">
        <f t="shared" si="2"/>
        <v>#N/A</v>
      </c>
      <c r="H21" s="10" t="e">
        <f t="shared" si="2"/>
        <v>#N/A</v>
      </c>
      <c r="I21" s="12" t="e">
        <f t="shared" si="3"/>
        <v>#N/A</v>
      </c>
      <c r="J21" s="12" t="e">
        <f t="shared" si="4"/>
        <v>#N/A</v>
      </c>
      <c r="K21" s="13" t="e">
        <f t="shared" si="5"/>
        <v>#N/A</v>
      </c>
      <c r="L21" s="13" t="e">
        <f t="shared" si="6"/>
        <v>#N/A</v>
      </c>
      <c r="M21" s="14" t="e">
        <f t="shared" si="7"/>
        <v>#N/A</v>
      </c>
      <c r="N21" s="14" t="e">
        <f t="shared" si="8"/>
        <v>#N/A</v>
      </c>
      <c r="O21" s="14" t="e">
        <f t="shared" si="9"/>
        <v>#N/A</v>
      </c>
      <c r="P21" s="11" t="e">
        <f t="shared" si="10"/>
        <v>#N/A</v>
      </c>
    </row>
    <row r="22" spans="1:16">
      <c r="A22" s="15">
        <v>1932</v>
      </c>
      <c r="B22" s="10">
        <f>'Pretax Min, Max, Mean'!P22</f>
        <v>0</v>
      </c>
      <c r="C22" s="10">
        <f>'Pretax Min, Max, Mean'!Q22</f>
        <v>107662.82396213138</v>
      </c>
      <c r="D22" s="10" t="e">
        <f>'Pretax Min, Max, Mean'!R22</f>
        <v>#N/A</v>
      </c>
      <c r="E22" s="11" t="e">
        <f t="shared" si="0"/>
        <v>#N/A</v>
      </c>
      <c r="F22" s="11" t="e">
        <f t="shared" si="1"/>
        <v>#N/A</v>
      </c>
      <c r="G22" s="10" t="e">
        <f t="shared" si="2"/>
        <v>#N/A</v>
      </c>
      <c r="H22" s="10" t="e">
        <f t="shared" si="2"/>
        <v>#N/A</v>
      </c>
      <c r="I22" s="12" t="e">
        <f t="shared" si="3"/>
        <v>#N/A</v>
      </c>
      <c r="J22" s="12" t="e">
        <f t="shared" si="4"/>
        <v>#N/A</v>
      </c>
      <c r="K22" s="13" t="e">
        <f t="shared" si="5"/>
        <v>#N/A</v>
      </c>
      <c r="L22" s="13" t="e">
        <f t="shared" si="6"/>
        <v>#N/A</v>
      </c>
      <c r="M22" s="14" t="e">
        <f t="shared" si="7"/>
        <v>#N/A</v>
      </c>
      <c r="N22" s="14" t="e">
        <f t="shared" si="8"/>
        <v>#N/A</v>
      </c>
      <c r="O22" s="14" t="e">
        <f t="shared" si="9"/>
        <v>#N/A</v>
      </c>
      <c r="P22" s="11" t="e">
        <f t="shared" si="10"/>
        <v>#N/A</v>
      </c>
    </row>
    <row r="23" spans="1:16">
      <c r="A23" s="15">
        <v>1933</v>
      </c>
      <c r="B23" s="10">
        <f>'Pretax Min, Max, Mean'!P23</f>
        <v>0</v>
      </c>
      <c r="C23" s="10">
        <f>'Pretax Min, Max, Mean'!Q23</f>
        <v>110878.00879687692</v>
      </c>
      <c r="D23" s="10" t="e">
        <f>'Pretax Min, Max, Mean'!R23</f>
        <v>#N/A</v>
      </c>
      <c r="E23" s="11" t="e">
        <f t="shared" si="0"/>
        <v>#N/A</v>
      </c>
      <c r="F23" s="11" t="e">
        <f t="shared" si="1"/>
        <v>#N/A</v>
      </c>
      <c r="G23" s="10" t="e">
        <f t="shared" si="2"/>
        <v>#N/A</v>
      </c>
      <c r="H23" s="10" t="e">
        <f t="shared" si="2"/>
        <v>#N/A</v>
      </c>
      <c r="I23" s="12" t="e">
        <f t="shared" si="3"/>
        <v>#N/A</v>
      </c>
      <c r="J23" s="12" t="e">
        <f t="shared" si="4"/>
        <v>#N/A</v>
      </c>
      <c r="K23" s="13" t="e">
        <f t="shared" si="5"/>
        <v>#N/A</v>
      </c>
      <c r="L23" s="13" t="e">
        <f t="shared" si="6"/>
        <v>#N/A</v>
      </c>
      <c r="M23" s="14" t="e">
        <f t="shared" si="7"/>
        <v>#N/A</v>
      </c>
      <c r="N23" s="14" t="e">
        <f t="shared" si="8"/>
        <v>#N/A</v>
      </c>
      <c r="O23" s="14" t="e">
        <f t="shared" si="9"/>
        <v>#N/A</v>
      </c>
      <c r="P23" s="11" t="e">
        <f t="shared" si="10"/>
        <v>#N/A</v>
      </c>
    </row>
    <row r="24" spans="1:16">
      <c r="A24" s="15">
        <v>1934</v>
      </c>
      <c r="B24" s="10">
        <f>'Pretax Min, Max, Mean'!P24</f>
        <v>0</v>
      </c>
      <c r="C24" s="10">
        <f>'Pretax Min, Max, Mean'!Q24</f>
        <v>121597.43549556717</v>
      </c>
      <c r="D24" s="10" t="e">
        <f>'Pretax Min, Max, Mean'!R24</f>
        <v>#N/A</v>
      </c>
      <c r="E24" s="11" t="e">
        <f t="shared" si="0"/>
        <v>#N/A</v>
      </c>
      <c r="F24" s="11" t="e">
        <f t="shared" si="1"/>
        <v>#N/A</v>
      </c>
      <c r="G24" s="10" t="e">
        <f t="shared" si="2"/>
        <v>#N/A</v>
      </c>
      <c r="H24" s="10" t="e">
        <f t="shared" si="2"/>
        <v>#N/A</v>
      </c>
      <c r="I24" s="12" t="e">
        <f t="shared" si="3"/>
        <v>#N/A</v>
      </c>
      <c r="J24" s="12" t="e">
        <f t="shared" si="4"/>
        <v>#N/A</v>
      </c>
      <c r="K24" s="13" t="e">
        <f t="shared" si="5"/>
        <v>#N/A</v>
      </c>
      <c r="L24" s="13" t="e">
        <f t="shared" si="6"/>
        <v>#N/A</v>
      </c>
      <c r="M24" s="14" t="e">
        <f t="shared" si="7"/>
        <v>#N/A</v>
      </c>
      <c r="N24" s="14" t="e">
        <f t="shared" si="8"/>
        <v>#N/A</v>
      </c>
      <c r="O24" s="14" t="e">
        <f t="shared" si="9"/>
        <v>#N/A</v>
      </c>
      <c r="P24" s="11" t="e">
        <f t="shared" si="10"/>
        <v>#N/A</v>
      </c>
    </row>
    <row r="25" spans="1:16">
      <c r="A25" s="15">
        <v>1935</v>
      </c>
      <c r="B25" s="10">
        <f>'Pretax Min, Max, Mean'!P25</f>
        <v>0</v>
      </c>
      <c r="C25" s="10">
        <f>'Pretax Min, Max, Mean'!Q25</f>
        <v>131535.57235629199</v>
      </c>
      <c r="D25" s="10" t="e">
        <f>'Pretax Min, Max, Mean'!R25</f>
        <v>#N/A</v>
      </c>
      <c r="E25" s="11" t="e">
        <f t="shared" si="0"/>
        <v>#N/A</v>
      </c>
      <c r="F25" s="11" t="e">
        <f t="shared" si="1"/>
        <v>#N/A</v>
      </c>
      <c r="G25" s="10" t="e">
        <f t="shared" si="2"/>
        <v>#N/A</v>
      </c>
      <c r="H25" s="10" t="e">
        <f t="shared" si="2"/>
        <v>#N/A</v>
      </c>
      <c r="I25" s="12" t="e">
        <f t="shared" si="3"/>
        <v>#N/A</v>
      </c>
      <c r="J25" s="12" t="e">
        <f t="shared" si="4"/>
        <v>#N/A</v>
      </c>
      <c r="K25" s="13" t="e">
        <f t="shared" si="5"/>
        <v>#N/A</v>
      </c>
      <c r="L25" s="13" t="e">
        <f t="shared" si="6"/>
        <v>#N/A</v>
      </c>
      <c r="M25" s="14" t="e">
        <f t="shared" si="7"/>
        <v>#N/A</v>
      </c>
      <c r="N25" s="14" t="e">
        <f t="shared" si="8"/>
        <v>#N/A</v>
      </c>
      <c r="O25" s="14" t="e">
        <f t="shared" si="9"/>
        <v>#N/A</v>
      </c>
      <c r="P25" s="11" t="e">
        <f t="shared" si="10"/>
        <v>#N/A</v>
      </c>
    </row>
    <row r="26" spans="1:16">
      <c r="A26" s="15">
        <v>1936</v>
      </c>
      <c r="B26" s="10">
        <f>'Pretax Min, Max, Mean'!P26</f>
        <v>0</v>
      </c>
      <c r="C26" s="10">
        <f>'Pretax Min, Max, Mean'!Q26</f>
        <v>144318.82088353959</v>
      </c>
      <c r="D26" s="10" t="e">
        <f>'Pretax Min, Max, Mean'!R26</f>
        <v>#N/A</v>
      </c>
      <c r="E26" s="11" t="e">
        <f t="shared" si="0"/>
        <v>#N/A</v>
      </c>
      <c r="F26" s="11" t="e">
        <f t="shared" si="1"/>
        <v>#N/A</v>
      </c>
      <c r="G26" s="10" t="e">
        <f t="shared" si="2"/>
        <v>#N/A</v>
      </c>
      <c r="H26" s="10" t="e">
        <f t="shared" si="2"/>
        <v>#N/A</v>
      </c>
      <c r="I26" s="12" t="e">
        <f t="shared" si="3"/>
        <v>#N/A</v>
      </c>
      <c r="J26" s="12" t="e">
        <f t="shared" si="4"/>
        <v>#N/A</v>
      </c>
      <c r="K26" s="13" t="e">
        <f t="shared" si="5"/>
        <v>#N/A</v>
      </c>
      <c r="L26" s="13" t="e">
        <f t="shared" si="6"/>
        <v>#N/A</v>
      </c>
      <c r="M26" s="14" t="e">
        <f t="shared" si="7"/>
        <v>#N/A</v>
      </c>
      <c r="N26" s="14" t="e">
        <f t="shared" si="8"/>
        <v>#N/A</v>
      </c>
      <c r="O26" s="14" t="e">
        <f t="shared" si="9"/>
        <v>#N/A</v>
      </c>
      <c r="P26" s="11" t="e">
        <f t="shared" si="10"/>
        <v>#N/A</v>
      </c>
    </row>
    <row r="27" spans="1:16">
      <c r="A27" s="15">
        <v>1937</v>
      </c>
      <c r="B27" s="10">
        <f>'Pretax Min, Max, Mean'!P27</f>
        <v>0</v>
      </c>
      <c r="C27" s="10">
        <f>'Pretax Min, Max, Mean'!Q27</f>
        <v>149323.79215277778</v>
      </c>
      <c r="D27" s="10" t="e">
        <f>'Pretax Min, Max, Mean'!R27</f>
        <v>#N/A</v>
      </c>
      <c r="E27" s="11" t="e">
        <f t="shared" si="0"/>
        <v>#N/A</v>
      </c>
      <c r="F27" s="11" t="e">
        <f t="shared" si="1"/>
        <v>#N/A</v>
      </c>
      <c r="G27" s="10" t="e">
        <f t="shared" si="2"/>
        <v>#N/A</v>
      </c>
      <c r="H27" s="10" t="e">
        <f t="shared" si="2"/>
        <v>#N/A</v>
      </c>
      <c r="I27" s="12" t="e">
        <f t="shared" si="3"/>
        <v>#N/A</v>
      </c>
      <c r="J27" s="12" t="e">
        <f t="shared" si="4"/>
        <v>#N/A</v>
      </c>
      <c r="K27" s="13" t="e">
        <f t="shared" si="5"/>
        <v>#N/A</v>
      </c>
      <c r="L27" s="13" t="e">
        <f t="shared" si="6"/>
        <v>#N/A</v>
      </c>
      <c r="M27" s="14" t="e">
        <f t="shared" si="7"/>
        <v>#N/A</v>
      </c>
      <c r="N27" s="14" t="e">
        <f t="shared" si="8"/>
        <v>#N/A</v>
      </c>
      <c r="O27" s="14" t="e">
        <f t="shared" si="9"/>
        <v>#N/A</v>
      </c>
      <c r="P27" s="11" t="e">
        <f t="shared" si="10"/>
        <v>#N/A</v>
      </c>
    </row>
    <row r="28" spans="1:16">
      <c r="A28" s="15">
        <v>1938</v>
      </c>
      <c r="B28" s="10">
        <f>'Pretax Min, Max, Mean'!P28</f>
        <v>0</v>
      </c>
      <c r="C28" s="10">
        <f>'Pretax Min, Max, Mean'!Q28</f>
        <v>142511.11262411348</v>
      </c>
      <c r="D28" s="10" t="e">
        <f>'Pretax Min, Max, Mean'!R28</f>
        <v>#N/A</v>
      </c>
      <c r="E28" s="11" t="e">
        <f t="shared" si="0"/>
        <v>#N/A</v>
      </c>
      <c r="F28" s="11" t="e">
        <f t="shared" si="1"/>
        <v>#N/A</v>
      </c>
      <c r="G28" s="10" t="e">
        <f t="shared" si="2"/>
        <v>#N/A</v>
      </c>
      <c r="H28" s="10" t="e">
        <f t="shared" si="2"/>
        <v>#N/A</v>
      </c>
      <c r="I28" s="12" t="e">
        <f t="shared" si="3"/>
        <v>#N/A</v>
      </c>
      <c r="J28" s="12" t="e">
        <f t="shared" si="4"/>
        <v>#N/A</v>
      </c>
      <c r="K28" s="13" t="e">
        <f t="shared" si="5"/>
        <v>#N/A</v>
      </c>
      <c r="L28" s="13" t="e">
        <f t="shared" si="6"/>
        <v>#N/A</v>
      </c>
      <c r="M28" s="14" t="e">
        <f t="shared" si="7"/>
        <v>#N/A</v>
      </c>
      <c r="N28" s="14" t="e">
        <f t="shared" si="8"/>
        <v>#N/A</v>
      </c>
      <c r="O28" s="14" t="e">
        <f t="shared" si="9"/>
        <v>#N/A</v>
      </c>
      <c r="P28" s="11" t="e">
        <f t="shared" si="10"/>
        <v>#N/A</v>
      </c>
    </row>
    <row r="29" spans="1:16">
      <c r="A29" s="15">
        <v>1939</v>
      </c>
      <c r="B29" s="10">
        <f>'Pretax Min, Max, Mean'!P29</f>
        <v>445.25</v>
      </c>
      <c r="C29" s="10">
        <f>'Pretax Min, Max, Mean'!Q29</f>
        <v>155504.51172661869</v>
      </c>
      <c r="D29" s="10" t="e">
        <f>'Pretax Min, Max, Mean'!R29</f>
        <v>#N/A</v>
      </c>
      <c r="E29" s="11" t="e">
        <f t="shared" si="0"/>
        <v>#N/A</v>
      </c>
      <c r="F29" s="11" t="e">
        <f t="shared" si="1"/>
        <v>#N/A</v>
      </c>
      <c r="G29" s="10" t="e">
        <f t="shared" si="2"/>
        <v>#N/A</v>
      </c>
      <c r="H29" s="10" t="e">
        <f t="shared" si="2"/>
        <v>#N/A</v>
      </c>
      <c r="I29" s="12" t="e">
        <f t="shared" si="3"/>
        <v>#N/A</v>
      </c>
      <c r="J29" s="12" t="e">
        <f t="shared" si="4"/>
        <v>#N/A</v>
      </c>
      <c r="K29" s="13" t="e">
        <f t="shared" si="5"/>
        <v>#N/A</v>
      </c>
      <c r="L29" s="13" t="e">
        <f t="shared" si="6"/>
        <v>#N/A</v>
      </c>
      <c r="M29" s="14" t="e">
        <f t="shared" si="7"/>
        <v>#N/A</v>
      </c>
      <c r="N29" s="14" t="e">
        <f t="shared" si="8"/>
        <v>#N/A</v>
      </c>
      <c r="O29" s="14" t="e">
        <f t="shared" si="9"/>
        <v>#N/A</v>
      </c>
      <c r="P29" s="11" t="e">
        <f t="shared" si="10"/>
        <v>#N/A</v>
      </c>
    </row>
    <row r="30" spans="1:16">
      <c r="A30" s="15">
        <v>1940</v>
      </c>
      <c r="B30" s="10">
        <f>'Pretax Min, Max, Mean'!P30</f>
        <v>534.29999999999995</v>
      </c>
      <c r="C30" s="10">
        <f>'Pretax Min, Max, Mean'!Q30</f>
        <v>168704.03124285716</v>
      </c>
      <c r="D30" s="10" t="e">
        <f>'Pretax Min, Max, Mean'!R30</f>
        <v>#N/A</v>
      </c>
      <c r="E30" s="11" t="e">
        <f t="shared" si="0"/>
        <v>#N/A</v>
      </c>
      <c r="F30" s="11" t="e">
        <f t="shared" si="1"/>
        <v>#N/A</v>
      </c>
      <c r="G30" s="10" t="e">
        <f t="shared" si="2"/>
        <v>#N/A</v>
      </c>
      <c r="H30" s="10" t="e">
        <f t="shared" si="2"/>
        <v>#N/A</v>
      </c>
      <c r="I30" s="12" t="e">
        <f t="shared" si="3"/>
        <v>#N/A</v>
      </c>
      <c r="J30" s="12" t="e">
        <f t="shared" si="4"/>
        <v>#N/A</v>
      </c>
      <c r="K30" s="13" t="e">
        <f t="shared" si="5"/>
        <v>#N/A</v>
      </c>
      <c r="L30" s="13" t="e">
        <f t="shared" si="6"/>
        <v>#N/A</v>
      </c>
      <c r="M30" s="14" t="e">
        <f t="shared" si="7"/>
        <v>#N/A</v>
      </c>
      <c r="N30" s="14" t="e">
        <f t="shared" si="8"/>
        <v>#N/A</v>
      </c>
      <c r="O30" s="14" t="e">
        <f t="shared" si="9"/>
        <v>#N/A</v>
      </c>
      <c r="P30" s="11" t="e">
        <f t="shared" si="10"/>
        <v>#N/A</v>
      </c>
    </row>
    <row r="31" spans="1:16">
      <c r="A31" s="15">
        <v>1941</v>
      </c>
      <c r="B31" s="10">
        <f>'Pretax Min, Max, Mean'!P31</f>
        <v>534.29999999999995</v>
      </c>
      <c r="C31" s="10">
        <f>'Pretax Min, Max, Mean'!Q31</f>
        <v>191598.53579591837</v>
      </c>
      <c r="D31" s="10" t="e">
        <f>'Pretax Min, Max, Mean'!R31</f>
        <v>#N/A</v>
      </c>
      <c r="E31" s="11" t="e">
        <f t="shared" si="0"/>
        <v>#N/A</v>
      </c>
      <c r="F31" s="11" t="e">
        <f t="shared" si="1"/>
        <v>#N/A</v>
      </c>
      <c r="G31" s="10" t="e">
        <f t="shared" si="2"/>
        <v>#N/A</v>
      </c>
      <c r="H31" s="10" t="e">
        <f t="shared" si="2"/>
        <v>#N/A</v>
      </c>
      <c r="I31" s="12" t="e">
        <f t="shared" si="3"/>
        <v>#N/A</v>
      </c>
      <c r="J31" s="12" t="e">
        <f t="shared" si="4"/>
        <v>#N/A</v>
      </c>
      <c r="K31" s="13" t="e">
        <f t="shared" si="5"/>
        <v>#N/A</v>
      </c>
      <c r="L31" s="13" t="e">
        <f t="shared" si="6"/>
        <v>#N/A</v>
      </c>
      <c r="M31" s="14" t="e">
        <f t="shared" si="7"/>
        <v>#N/A</v>
      </c>
      <c r="N31" s="14" t="e">
        <f t="shared" si="8"/>
        <v>#N/A</v>
      </c>
      <c r="O31" s="14" t="e">
        <f t="shared" si="9"/>
        <v>#N/A</v>
      </c>
      <c r="P31" s="11" t="e">
        <f t="shared" si="10"/>
        <v>#N/A</v>
      </c>
    </row>
    <row r="32" spans="1:16">
      <c r="A32" s="15">
        <v>1942</v>
      </c>
      <c r="B32" s="10">
        <f>'Pretax Min, Max, Mean'!P32</f>
        <v>534.29999999999995</v>
      </c>
      <c r="C32" s="10">
        <f>'Pretax Min, Max, Mean'!Q32</f>
        <v>205293.6583558282</v>
      </c>
      <c r="D32" s="10" t="e">
        <f>'Pretax Min, Max, Mean'!R32</f>
        <v>#N/A</v>
      </c>
      <c r="E32" s="11" t="e">
        <f t="shared" si="0"/>
        <v>#N/A</v>
      </c>
      <c r="F32" s="11" t="e">
        <f t="shared" si="1"/>
        <v>#N/A</v>
      </c>
      <c r="G32" s="10" t="e">
        <f t="shared" si="2"/>
        <v>#N/A</v>
      </c>
      <c r="H32" s="10" t="e">
        <f t="shared" si="2"/>
        <v>#N/A</v>
      </c>
      <c r="I32" s="12" t="e">
        <f t="shared" si="3"/>
        <v>#N/A</v>
      </c>
      <c r="J32" s="12" t="e">
        <f t="shared" si="4"/>
        <v>#N/A</v>
      </c>
      <c r="K32" s="13" t="e">
        <f t="shared" si="5"/>
        <v>#N/A</v>
      </c>
      <c r="L32" s="13" t="e">
        <f t="shared" si="6"/>
        <v>#N/A</v>
      </c>
      <c r="M32" s="14" t="e">
        <f t="shared" si="7"/>
        <v>#N/A</v>
      </c>
      <c r="N32" s="14" t="e">
        <f t="shared" si="8"/>
        <v>#N/A</v>
      </c>
      <c r="O32" s="14" t="e">
        <f t="shared" si="9"/>
        <v>#N/A</v>
      </c>
      <c r="P32" s="11" t="e">
        <f t="shared" si="10"/>
        <v>#N/A</v>
      </c>
    </row>
    <row r="33" spans="1:16">
      <c r="A33" s="15">
        <v>1943</v>
      </c>
      <c r="B33" s="10">
        <f>'Pretax Min, Max, Mean'!P33</f>
        <v>534.29999999999995</v>
      </c>
      <c r="C33" s="10">
        <f>'Pretax Min, Max, Mean'!Q33</f>
        <v>223680.29558381505</v>
      </c>
      <c r="D33" s="10" t="e">
        <f>'Pretax Min, Max, Mean'!R33</f>
        <v>#N/A</v>
      </c>
      <c r="E33" s="11" t="e">
        <f t="shared" si="0"/>
        <v>#N/A</v>
      </c>
      <c r="F33" s="11" t="e">
        <f t="shared" si="1"/>
        <v>#N/A</v>
      </c>
      <c r="G33" s="10" t="e">
        <f t="shared" si="2"/>
        <v>#N/A</v>
      </c>
      <c r="H33" s="10" t="e">
        <f t="shared" si="2"/>
        <v>#N/A</v>
      </c>
      <c r="I33" s="12" t="e">
        <f t="shared" si="3"/>
        <v>#N/A</v>
      </c>
      <c r="J33" s="12" t="e">
        <f t="shared" si="4"/>
        <v>#N/A</v>
      </c>
      <c r="K33" s="13" t="e">
        <f t="shared" si="5"/>
        <v>#N/A</v>
      </c>
      <c r="L33" s="13" t="e">
        <f t="shared" si="6"/>
        <v>#N/A</v>
      </c>
      <c r="M33" s="14" t="e">
        <f t="shared" si="7"/>
        <v>#N/A</v>
      </c>
      <c r="N33" s="14" t="e">
        <f t="shared" si="8"/>
        <v>#N/A</v>
      </c>
      <c r="O33" s="14" t="e">
        <f t="shared" si="9"/>
        <v>#N/A</v>
      </c>
      <c r="P33" s="11" t="e">
        <f t="shared" si="10"/>
        <v>#N/A</v>
      </c>
    </row>
    <row r="34" spans="1:16">
      <c r="A34" s="15">
        <v>1944</v>
      </c>
      <c r="B34" s="10">
        <f>'Pretax Min, Max, Mean'!P34</f>
        <v>534.29999999999995</v>
      </c>
      <c r="C34" s="10">
        <f>'Pretax Min, Max, Mean'!Q34</f>
        <v>227639.82893215909</v>
      </c>
      <c r="D34" s="10" t="e">
        <f>'Pretax Min, Max, Mean'!R34</f>
        <v>#N/A</v>
      </c>
      <c r="E34" s="11" t="e">
        <f t="shared" si="0"/>
        <v>#N/A</v>
      </c>
      <c r="F34" s="11" t="e">
        <f t="shared" si="1"/>
        <v>#N/A</v>
      </c>
      <c r="G34" s="10" t="e">
        <f t="shared" si="2"/>
        <v>#N/A</v>
      </c>
      <c r="H34" s="10" t="e">
        <f t="shared" si="2"/>
        <v>#N/A</v>
      </c>
      <c r="I34" s="12" t="e">
        <f t="shared" si="3"/>
        <v>#N/A</v>
      </c>
      <c r="J34" s="12" t="e">
        <f t="shared" si="4"/>
        <v>#N/A</v>
      </c>
      <c r="K34" s="13" t="e">
        <f t="shared" si="5"/>
        <v>#N/A</v>
      </c>
      <c r="L34" s="13" t="e">
        <f t="shared" si="6"/>
        <v>#N/A</v>
      </c>
      <c r="M34" s="14" t="e">
        <f t="shared" si="7"/>
        <v>#N/A</v>
      </c>
      <c r="N34" s="14" t="e">
        <f t="shared" si="8"/>
        <v>#N/A</v>
      </c>
      <c r="O34" s="14" t="e">
        <f t="shared" si="9"/>
        <v>#N/A</v>
      </c>
      <c r="P34" s="11" t="e">
        <f t="shared" si="10"/>
        <v>#N/A</v>
      </c>
    </row>
    <row r="35" spans="1:16">
      <c r="A35" s="15">
        <v>1945</v>
      </c>
      <c r="B35" s="10">
        <f>'Pretax Min, Max, Mean'!P35</f>
        <v>801.45</v>
      </c>
      <c r="C35" s="10">
        <f>'Pretax Min, Max, Mean'!Q35</f>
        <v>214476.52337744442</v>
      </c>
      <c r="D35" s="10" t="e">
        <f>'Pretax Min, Max, Mean'!R35</f>
        <v>#N/A</v>
      </c>
      <c r="E35" s="11" t="e">
        <f t="shared" si="0"/>
        <v>#N/A</v>
      </c>
      <c r="F35" s="11" t="e">
        <f t="shared" si="1"/>
        <v>#N/A</v>
      </c>
      <c r="G35" s="10" t="e">
        <f t="shared" si="2"/>
        <v>#N/A</v>
      </c>
      <c r="H35" s="10" t="e">
        <f t="shared" si="2"/>
        <v>#N/A</v>
      </c>
      <c r="I35" s="12" t="e">
        <f t="shared" si="3"/>
        <v>#N/A</v>
      </c>
      <c r="J35" s="12" t="e">
        <f t="shared" si="4"/>
        <v>#N/A</v>
      </c>
      <c r="K35" s="13" t="e">
        <f t="shared" si="5"/>
        <v>#N/A</v>
      </c>
      <c r="L35" s="13" t="e">
        <f t="shared" si="6"/>
        <v>#N/A</v>
      </c>
      <c r="M35" s="14" t="e">
        <f t="shared" si="7"/>
        <v>#N/A</v>
      </c>
      <c r="N35" s="14" t="e">
        <f t="shared" si="8"/>
        <v>#N/A</v>
      </c>
      <c r="O35" s="14" t="e">
        <f t="shared" si="9"/>
        <v>#N/A</v>
      </c>
      <c r="P35" s="11" t="e">
        <f t="shared" si="10"/>
        <v>#N/A</v>
      </c>
    </row>
    <row r="36" spans="1:16">
      <c r="A36" s="15">
        <v>1946</v>
      </c>
      <c r="B36" s="10">
        <f>'Pretax Min, Max, Mean'!P36</f>
        <v>801.45</v>
      </c>
      <c r="C36" s="10">
        <f>'Pretax Min, Max, Mean'!Q36</f>
        <v>173538.91925128206</v>
      </c>
      <c r="D36" s="10" t="e">
        <f>'Pretax Min, Max, Mean'!R36</f>
        <v>#N/A</v>
      </c>
      <c r="E36" s="11" t="e">
        <f t="shared" si="0"/>
        <v>#N/A</v>
      </c>
      <c r="F36" s="11" t="e">
        <f t="shared" si="1"/>
        <v>#N/A</v>
      </c>
      <c r="G36" s="10" t="e">
        <f t="shared" ref="G36:H67" si="11">_xlfn.LOGNORM.INV(G$2,$E36,$F36)</f>
        <v>#N/A</v>
      </c>
      <c r="H36" s="10" t="e">
        <f t="shared" si="11"/>
        <v>#N/A</v>
      </c>
      <c r="I36" s="12" t="e">
        <f t="shared" si="3"/>
        <v>#N/A</v>
      </c>
      <c r="J36" s="12" t="e">
        <f t="shared" si="4"/>
        <v>#N/A</v>
      </c>
      <c r="K36" s="13" t="e">
        <f t="shared" si="5"/>
        <v>#N/A</v>
      </c>
      <c r="L36" s="13" t="e">
        <f t="shared" si="6"/>
        <v>#N/A</v>
      </c>
      <c r="M36" s="14" t="e">
        <f t="shared" si="7"/>
        <v>#N/A</v>
      </c>
      <c r="N36" s="14" t="e">
        <f t="shared" si="8"/>
        <v>#N/A</v>
      </c>
      <c r="O36" s="14" t="e">
        <f t="shared" si="9"/>
        <v>#N/A</v>
      </c>
      <c r="P36" s="11" t="e">
        <f t="shared" si="10"/>
        <v>#N/A</v>
      </c>
    </row>
    <row r="37" spans="1:16">
      <c r="A37" s="15">
        <v>1947</v>
      </c>
      <c r="B37" s="10">
        <f>'Pretax Min, Max, Mean'!P37</f>
        <v>801.45</v>
      </c>
      <c r="C37" s="10">
        <f>'Pretax Min, Max, Mean'!Q37</f>
        <v>146074.29204484302</v>
      </c>
      <c r="D37" s="10" t="e">
        <f>'Pretax Min, Max, Mean'!R37</f>
        <v>#N/A</v>
      </c>
      <c r="E37" s="11" t="e">
        <f t="shared" si="0"/>
        <v>#N/A</v>
      </c>
      <c r="F37" s="11" t="e">
        <f t="shared" si="1"/>
        <v>#N/A</v>
      </c>
      <c r="G37" s="10" t="e">
        <f t="shared" si="11"/>
        <v>#N/A</v>
      </c>
      <c r="H37" s="10" t="e">
        <f t="shared" si="11"/>
        <v>#N/A</v>
      </c>
      <c r="I37" s="12" t="e">
        <f t="shared" si="3"/>
        <v>#N/A</v>
      </c>
      <c r="J37" s="12" t="e">
        <f t="shared" si="4"/>
        <v>#N/A</v>
      </c>
      <c r="K37" s="13" t="e">
        <f t="shared" si="5"/>
        <v>#N/A</v>
      </c>
      <c r="L37" s="13" t="e">
        <f t="shared" si="6"/>
        <v>#N/A</v>
      </c>
      <c r="M37" s="14" t="e">
        <f t="shared" si="7"/>
        <v>#N/A</v>
      </c>
      <c r="N37" s="14" t="e">
        <f t="shared" si="8"/>
        <v>#N/A</v>
      </c>
      <c r="O37" s="14" t="e">
        <f t="shared" si="9"/>
        <v>#N/A</v>
      </c>
      <c r="P37" s="11" t="e">
        <f t="shared" si="10"/>
        <v>#N/A</v>
      </c>
    </row>
    <row r="38" spans="1:16">
      <c r="A38" s="15">
        <v>1948</v>
      </c>
      <c r="B38" s="10">
        <f>'Pretax Min, Max, Mean'!P38</f>
        <v>801.44999999999993</v>
      </c>
      <c r="C38" s="10">
        <f>'Pretax Min, Max, Mean'!Q38</f>
        <v>141045.02443153528</v>
      </c>
      <c r="D38" s="10" t="e">
        <f>'Pretax Min, Max, Mean'!R38</f>
        <v>#N/A</v>
      </c>
      <c r="E38" s="11" t="e">
        <f t="shared" si="0"/>
        <v>#N/A</v>
      </c>
      <c r="F38" s="11" t="e">
        <f t="shared" si="1"/>
        <v>#N/A</v>
      </c>
      <c r="G38" s="10" t="e">
        <f t="shared" si="11"/>
        <v>#N/A</v>
      </c>
      <c r="H38" s="10" t="e">
        <f t="shared" si="11"/>
        <v>#N/A</v>
      </c>
      <c r="I38" s="12" t="e">
        <f t="shared" si="3"/>
        <v>#N/A</v>
      </c>
      <c r="J38" s="12" t="e">
        <f t="shared" si="4"/>
        <v>#N/A</v>
      </c>
      <c r="K38" s="13" t="e">
        <f t="shared" si="5"/>
        <v>#N/A</v>
      </c>
      <c r="L38" s="13" t="e">
        <f t="shared" si="6"/>
        <v>#N/A</v>
      </c>
      <c r="M38" s="14" t="e">
        <f t="shared" si="7"/>
        <v>#N/A</v>
      </c>
      <c r="N38" s="14" t="e">
        <f t="shared" si="8"/>
        <v>#N/A</v>
      </c>
      <c r="O38" s="14" t="e">
        <f t="shared" si="9"/>
        <v>#N/A</v>
      </c>
      <c r="P38" s="11" t="e">
        <f t="shared" si="10"/>
        <v>#N/A</v>
      </c>
    </row>
    <row r="39" spans="1:16">
      <c r="A39" s="15">
        <v>1949</v>
      </c>
      <c r="B39" s="10">
        <f>'Pretax Min, Max, Mean'!P39</f>
        <v>801.45000000000016</v>
      </c>
      <c r="C39" s="10">
        <f>'Pretax Min, Max, Mean'!Q39</f>
        <v>137883.73784873949</v>
      </c>
      <c r="D39" s="10" t="e">
        <f>'Pretax Min, Max, Mean'!R39</f>
        <v>#N/A</v>
      </c>
      <c r="E39" s="11" t="e">
        <f t="shared" si="0"/>
        <v>#N/A</v>
      </c>
      <c r="F39" s="11" t="e">
        <f t="shared" si="1"/>
        <v>#N/A</v>
      </c>
      <c r="G39" s="10" t="e">
        <f t="shared" si="11"/>
        <v>#N/A</v>
      </c>
      <c r="H39" s="10" t="e">
        <f t="shared" si="11"/>
        <v>#N/A</v>
      </c>
      <c r="I39" s="12" t="e">
        <f t="shared" si="3"/>
        <v>#N/A</v>
      </c>
      <c r="J39" s="12" t="e">
        <f t="shared" si="4"/>
        <v>#N/A</v>
      </c>
      <c r="K39" s="13" t="e">
        <f t="shared" si="5"/>
        <v>#N/A</v>
      </c>
      <c r="L39" s="13" t="e">
        <f t="shared" si="6"/>
        <v>#N/A</v>
      </c>
      <c r="M39" s="14" t="e">
        <f t="shared" si="7"/>
        <v>#N/A</v>
      </c>
      <c r="N39" s="14" t="e">
        <f t="shared" si="8"/>
        <v>#N/A</v>
      </c>
      <c r="O39" s="14" t="e">
        <f t="shared" si="9"/>
        <v>#N/A</v>
      </c>
      <c r="P39" s="11" t="e">
        <f t="shared" si="10"/>
        <v>#N/A</v>
      </c>
    </row>
    <row r="40" spans="1:16">
      <c r="A40" s="15">
        <v>1950</v>
      </c>
      <c r="B40" s="10">
        <f>'Pretax Min, Max, Mean'!P40</f>
        <v>1335.75</v>
      </c>
      <c r="C40" s="10">
        <f>'Pretax Min, Max, Mean'!Q40</f>
        <v>147720.39853112033</v>
      </c>
      <c r="D40" s="10" t="e">
        <f>'Pretax Min, Max, Mean'!R40</f>
        <v>#N/A</v>
      </c>
      <c r="E40" s="11" t="e">
        <f t="shared" si="0"/>
        <v>#N/A</v>
      </c>
      <c r="F40" s="11" t="e">
        <f t="shared" si="1"/>
        <v>#N/A</v>
      </c>
      <c r="G40" s="10" t="e">
        <f t="shared" si="11"/>
        <v>#N/A</v>
      </c>
      <c r="H40" s="10" t="e">
        <f t="shared" si="11"/>
        <v>#N/A</v>
      </c>
      <c r="I40" s="12" t="e">
        <f t="shared" si="3"/>
        <v>#N/A</v>
      </c>
      <c r="J40" s="12" t="e">
        <f t="shared" si="4"/>
        <v>#N/A</v>
      </c>
      <c r="K40" s="13" t="e">
        <f t="shared" si="5"/>
        <v>#N/A</v>
      </c>
      <c r="L40" s="13" t="e">
        <f t="shared" si="6"/>
        <v>#N/A</v>
      </c>
      <c r="M40" s="14" t="e">
        <f t="shared" si="7"/>
        <v>#N/A</v>
      </c>
      <c r="N40" s="14" t="e">
        <f t="shared" si="8"/>
        <v>#N/A</v>
      </c>
      <c r="O40" s="14" t="e">
        <f t="shared" si="9"/>
        <v>#N/A</v>
      </c>
      <c r="P40" s="11" t="e">
        <f t="shared" si="10"/>
        <v>#N/A</v>
      </c>
    </row>
    <row r="41" spans="1:16">
      <c r="A41" s="15">
        <v>1951</v>
      </c>
      <c r="B41" s="10">
        <f>'Pretax Min, Max, Mean'!P41</f>
        <v>1335.75</v>
      </c>
      <c r="C41" s="10">
        <f>'Pretax Min, Max, Mean'!Q41</f>
        <v>145823.09688461537</v>
      </c>
      <c r="D41" s="10" t="e">
        <f>'Pretax Min, Max, Mean'!R41</f>
        <v>#N/A</v>
      </c>
      <c r="E41" s="11" t="e">
        <f t="shared" si="0"/>
        <v>#N/A</v>
      </c>
      <c r="F41" s="11" t="e">
        <f t="shared" si="1"/>
        <v>#N/A</v>
      </c>
      <c r="G41" s="10" t="e">
        <f t="shared" si="11"/>
        <v>#N/A</v>
      </c>
      <c r="H41" s="10" t="e">
        <f t="shared" si="11"/>
        <v>#N/A</v>
      </c>
      <c r="I41" s="12" t="e">
        <f t="shared" si="3"/>
        <v>#N/A</v>
      </c>
      <c r="J41" s="12" t="e">
        <f t="shared" si="4"/>
        <v>#N/A</v>
      </c>
      <c r="K41" s="13" t="e">
        <f t="shared" si="5"/>
        <v>#N/A</v>
      </c>
      <c r="L41" s="13" t="e">
        <f t="shared" si="6"/>
        <v>#N/A</v>
      </c>
      <c r="M41" s="14" t="e">
        <f t="shared" si="7"/>
        <v>#N/A</v>
      </c>
      <c r="N41" s="14" t="e">
        <f t="shared" si="8"/>
        <v>#N/A</v>
      </c>
      <c r="O41" s="14" t="e">
        <f t="shared" si="9"/>
        <v>#N/A</v>
      </c>
      <c r="P41" s="11" t="e">
        <f t="shared" si="10"/>
        <v>#N/A</v>
      </c>
    </row>
    <row r="42" spans="1:16">
      <c r="A42" s="15">
        <v>1952</v>
      </c>
      <c r="B42" s="10">
        <f>'Pretax Min, Max, Mean'!P42</f>
        <v>1335.75</v>
      </c>
      <c r="C42" s="10">
        <f>'Pretax Min, Max, Mean'!Q42</f>
        <v>145916.95051320756</v>
      </c>
      <c r="D42" s="10" t="e">
        <f>'Pretax Min, Max, Mean'!R42</f>
        <v>#N/A</v>
      </c>
      <c r="E42" s="11" t="e">
        <f t="shared" si="0"/>
        <v>#N/A</v>
      </c>
      <c r="F42" s="11" t="e">
        <f t="shared" si="1"/>
        <v>#N/A</v>
      </c>
      <c r="G42" s="10" t="e">
        <f t="shared" si="11"/>
        <v>#N/A</v>
      </c>
      <c r="H42" s="10" t="e">
        <f t="shared" si="11"/>
        <v>#N/A</v>
      </c>
      <c r="I42" s="12" t="e">
        <f t="shared" si="3"/>
        <v>#N/A</v>
      </c>
      <c r="J42" s="12" t="e">
        <f t="shared" si="4"/>
        <v>#N/A</v>
      </c>
      <c r="K42" s="13" t="e">
        <f t="shared" si="5"/>
        <v>#N/A</v>
      </c>
      <c r="L42" s="13" t="e">
        <f t="shared" si="6"/>
        <v>#N/A</v>
      </c>
      <c r="M42" s="14" t="e">
        <f t="shared" si="7"/>
        <v>#N/A</v>
      </c>
      <c r="N42" s="14" t="e">
        <f t="shared" si="8"/>
        <v>#N/A</v>
      </c>
      <c r="O42" s="14" t="e">
        <f t="shared" si="9"/>
        <v>#N/A</v>
      </c>
      <c r="P42" s="11" t="e">
        <f t="shared" si="10"/>
        <v>#N/A</v>
      </c>
    </row>
    <row r="43" spans="1:16">
      <c r="A43" s="15">
        <v>1953</v>
      </c>
      <c r="B43" s="10">
        <f>'Pretax Min, Max, Mean'!P43</f>
        <v>1335.75</v>
      </c>
      <c r="C43" s="10">
        <f>'Pretax Min, Max, Mean'!Q43</f>
        <v>148325.46312359549</v>
      </c>
      <c r="D43" s="10" t="e">
        <f>'Pretax Min, Max, Mean'!R43</f>
        <v>#N/A</v>
      </c>
      <c r="E43" s="11" t="e">
        <f t="shared" si="0"/>
        <v>#N/A</v>
      </c>
      <c r="F43" s="11" t="e">
        <f t="shared" si="1"/>
        <v>#N/A</v>
      </c>
      <c r="G43" s="10" t="e">
        <f t="shared" si="11"/>
        <v>#N/A</v>
      </c>
      <c r="H43" s="10" t="e">
        <f t="shared" si="11"/>
        <v>#N/A</v>
      </c>
      <c r="I43" s="12" t="e">
        <f t="shared" si="3"/>
        <v>#N/A</v>
      </c>
      <c r="J43" s="12" t="e">
        <f t="shared" si="4"/>
        <v>#N/A</v>
      </c>
      <c r="K43" s="13" t="e">
        <f t="shared" si="5"/>
        <v>#N/A</v>
      </c>
      <c r="L43" s="13" t="e">
        <f t="shared" si="6"/>
        <v>#N/A</v>
      </c>
      <c r="M43" s="14" t="e">
        <f t="shared" si="7"/>
        <v>#N/A</v>
      </c>
      <c r="N43" s="14" t="e">
        <f t="shared" si="8"/>
        <v>#N/A</v>
      </c>
      <c r="O43" s="14" t="e">
        <f t="shared" si="9"/>
        <v>#N/A</v>
      </c>
      <c r="P43" s="11" t="e">
        <f t="shared" si="10"/>
        <v>#N/A</v>
      </c>
    </row>
    <row r="44" spans="1:16">
      <c r="A44" s="15">
        <v>1954</v>
      </c>
      <c r="B44" s="10">
        <f>'Pretax Min, Max, Mean'!P44</f>
        <v>1335.75</v>
      </c>
      <c r="C44" s="10">
        <f>'Pretax Min, Max, Mean'!Q44</f>
        <v>143079.72892959107</v>
      </c>
      <c r="D44" s="10" t="e">
        <f>'Pretax Min, Max, Mean'!R44</f>
        <v>#N/A</v>
      </c>
      <c r="E44" s="11" t="e">
        <f t="shared" si="0"/>
        <v>#N/A</v>
      </c>
      <c r="F44" s="11" t="e">
        <f t="shared" si="1"/>
        <v>#N/A</v>
      </c>
      <c r="G44" s="10" t="e">
        <f t="shared" si="11"/>
        <v>#N/A</v>
      </c>
      <c r="H44" s="10" t="e">
        <f t="shared" si="11"/>
        <v>#N/A</v>
      </c>
      <c r="I44" s="12" t="e">
        <f t="shared" si="3"/>
        <v>#N/A</v>
      </c>
      <c r="J44" s="12" t="e">
        <f t="shared" si="4"/>
        <v>#N/A</v>
      </c>
      <c r="K44" s="13" t="e">
        <f t="shared" si="5"/>
        <v>#N/A</v>
      </c>
      <c r="L44" s="13" t="e">
        <f t="shared" si="6"/>
        <v>#N/A</v>
      </c>
      <c r="M44" s="14" t="e">
        <f t="shared" si="7"/>
        <v>#N/A</v>
      </c>
      <c r="N44" s="14" t="e">
        <f t="shared" si="8"/>
        <v>#N/A</v>
      </c>
      <c r="O44" s="14" t="e">
        <f t="shared" si="9"/>
        <v>#N/A</v>
      </c>
      <c r="P44" s="11" t="e">
        <f t="shared" si="10"/>
        <v>#N/A</v>
      </c>
    </row>
    <row r="45" spans="1:16">
      <c r="A45" s="15">
        <v>1955</v>
      </c>
      <c r="B45" s="10">
        <f>'Pretax Min, Max, Mean'!P45</f>
        <v>1335.75</v>
      </c>
      <c r="C45" s="10">
        <f>'Pretax Min, Max, Mean'!Q45</f>
        <v>152546.36573134328</v>
      </c>
      <c r="D45" s="10" t="e">
        <f>'Pretax Min, Max, Mean'!R45</f>
        <v>#N/A</v>
      </c>
      <c r="E45" s="11" t="e">
        <f t="shared" si="0"/>
        <v>#N/A</v>
      </c>
      <c r="F45" s="11" t="e">
        <f t="shared" si="1"/>
        <v>#N/A</v>
      </c>
      <c r="G45" s="10" t="e">
        <f t="shared" si="11"/>
        <v>#N/A</v>
      </c>
      <c r="H45" s="10" t="e">
        <f t="shared" si="11"/>
        <v>#N/A</v>
      </c>
      <c r="I45" s="12" t="e">
        <f t="shared" si="3"/>
        <v>#N/A</v>
      </c>
      <c r="J45" s="12" t="e">
        <f t="shared" si="4"/>
        <v>#N/A</v>
      </c>
      <c r="K45" s="13" t="e">
        <f t="shared" si="5"/>
        <v>#N/A</v>
      </c>
      <c r="L45" s="13" t="e">
        <f t="shared" si="6"/>
        <v>#N/A</v>
      </c>
      <c r="M45" s="14" t="e">
        <f t="shared" si="7"/>
        <v>#N/A</v>
      </c>
      <c r="N45" s="14" t="e">
        <f t="shared" si="8"/>
        <v>#N/A</v>
      </c>
      <c r="O45" s="14" t="e">
        <f t="shared" si="9"/>
        <v>#N/A</v>
      </c>
      <c r="P45" s="11" t="e">
        <f t="shared" si="10"/>
        <v>#N/A</v>
      </c>
    </row>
    <row r="46" spans="1:16">
      <c r="A46" s="15">
        <v>1956</v>
      </c>
      <c r="B46" s="10">
        <f>'Pretax Min, Max, Mean'!P46</f>
        <v>1781</v>
      </c>
      <c r="C46" s="10">
        <f>'Pretax Min, Max, Mean'!Q46</f>
        <v>152061.27949286764</v>
      </c>
      <c r="D46" s="10" t="e">
        <f>'Pretax Min, Max, Mean'!R46</f>
        <v>#N/A</v>
      </c>
      <c r="E46" s="11" t="e">
        <f t="shared" si="0"/>
        <v>#N/A</v>
      </c>
      <c r="F46" s="11" t="e">
        <f t="shared" si="1"/>
        <v>#N/A</v>
      </c>
      <c r="G46" s="10" t="e">
        <f t="shared" si="11"/>
        <v>#N/A</v>
      </c>
      <c r="H46" s="10" t="e">
        <f t="shared" si="11"/>
        <v>#N/A</v>
      </c>
      <c r="I46" s="12" t="e">
        <f t="shared" si="3"/>
        <v>#N/A</v>
      </c>
      <c r="J46" s="12" t="e">
        <f t="shared" si="4"/>
        <v>#N/A</v>
      </c>
      <c r="K46" s="13" t="e">
        <f t="shared" si="5"/>
        <v>#N/A</v>
      </c>
      <c r="L46" s="13" t="e">
        <f t="shared" si="6"/>
        <v>#N/A</v>
      </c>
      <c r="M46" s="14" t="e">
        <f t="shared" si="7"/>
        <v>#N/A</v>
      </c>
      <c r="N46" s="14" t="e">
        <f t="shared" si="8"/>
        <v>#N/A</v>
      </c>
      <c r="O46" s="14" t="e">
        <f t="shared" si="9"/>
        <v>#N/A</v>
      </c>
      <c r="P46" s="11" t="e">
        <f t="shared" si="10"/>
        <v>#N/A</v>
      </c>
    </row>
    <row r="47" spans="1:16">
      <c r="A47" s="15">
        <v>1957</v>
      </c>
      <c r="B47" s="10">
        <f>'Pretax Min, Max, Mean'!P47</f>
        <v>1781</v>
      </c>
      <c r="C47" s="10">
        <f>'Pretax Min, Max, Mean'!Q47</f>
        <v>146282.42629893238</v>
      </c>
      <c r="D47" s="10" t="e">
        <f>'Pretax Min, Max, Mean'!R47</f>
        <v>#N/A</v>
      </c>
      <c r="E47" s="11" t="e">
        <f t="shared" si="0"/>
        <v>#N/A</v>
      </c>
      <c r="F47" s="11" t="e">
        <f t="shared" si="1"/>
        <v>#N/A</v>
      </c>
      <c r="G47" s="10" t="e">
        <f t="shared" si="11"/>
        <v>#N/A</v>
      </c>
      <c r="H47" s="10" t="e">
        <f t="shared" si="11"/>
        <v>#N/A</v>
      </c>
      <c r="I47" s="12" t="e">
        <f t="shared" si="3"/>
        <v>#N/A</v>
      </c>
      <c r="J47" s="12" t="e">
        <f t="shared" si="4"/>
        <v>#N/A</v>
      </c>
      <c r="K47" s="13" t="e">
        <f t="shared" si="5"/>
        <v>#N/A</v>
      </c>
      <c r="L47" s="13" t="e">
        <f t="shared" si="6"/>
        <v>#N/A</v>
      </c>
      <c r="M47" s="14" t="e">
        <f t="shared" si="7"/>
        <v>#N/A</v>
      </c>
      <c r="N47" s="14" t="e">
        <f t="shared" si="8"/>
        <v>#N/A</v>
      </c>
      <c r="O47" s="14" t="e">
        <f t="shared" si="9"/>
        <v>#N/A</v>
      </c>
      <c r="P47" s="11" t="e">
        <f t="shared" si="10"/>
        <v>#N/A</v>
      </c>
    </row>
    <row r="48" spans="1:16">
      <c r="A48" s="15">
        <v>1958</v>
      </c>
      <c r="B48" s="10">
        <f>'Pretax Min, Max, Mean'!P48</f>
        <v>1781</v>
      </c>
      <c r="C48" s="10">
        <f>'Pretax Min, Max, Mean'!Q48</f>
        <v>137213.78755038063</v>
      </c>
      <c r="D48" s="10" t="e">
        <f>'Pretax Min, Max, Mean'!R48</f>
        <v>#N/A</v>
      </c>
      <c r="E48" s="11" t="e">
        <f t="shared" si="0"/>
        <v>#N/A</v>
      </c>
      <c r="F48" s="11" t="e">
        <f t="shared" si="1"/>
        <v>#N/A</v>
      </c>
      <c r="G48" s="10" t="e">
        <f t="shared" si="11"/>
        <v>#N/A</v>
      </c>
      <c r="H48" s="10" t="e">
        <f t="shared" si="11"/>
        <v>#N/A</v>
      </c>
      <c r="I48" s="12" t="e">
        <f t="shared" si="3"/>
        <v>#N/A</v>
      </c>
      <c r="J48" s="12" t="e">
        <f t="shared" si="4"/>
        <v>#N/A</v>
      </c>
      <c r="K48" s="13" t="e">
        <f t="shared" si="5"/>
        <v>#N/A</v>
      </c>
      <c r="L48" s="13" t="e">
        <f t="shared" si="6"/>
        <v>#N/A</v>
      </c>
      <c r="M48" s="14" t="e">
        <f t="shared" si="7"/>
        <v>#N/A</v>
      </c>
      <c r="N48" s="14" t="e">
        <f t="shared" si="8"/>
        <v>#N/A</v>
      </c>
      <c r="O48" s="14" t="e">
        <f t="shared" si="9"/>
        <v>#N/A</v>
      </c>
      <c r="P48" s="11" t="e">
        <f t="shared" si="10"/>
        <v>#N/A</v>
      </c>
    </row>
    <row r="49" spans="1:16">
      <c r="A49" s="15">
        <v>1959</v>
      </c>
      <c r="B49" s="10">
        <f>'Pretax Min, Max, Mean'!P49</f>
        <v>1781</v>
      </c>
      <c r="C49" s="10">
        <f>'Pretax Min, Max, Mean'!Q49</f>
        <v>144139.27099656357</v>
      </c>
      <c r="D49" s="10" t="e">
        <f>'Pretax Min, Max, Mean'!R49</f>
        <v>#N/A</v>
      </c>
      <c r="E49" s="11" t="e">
        <f t="shared" si="0"/>
        <v>#N/A</v>
      </c>
      <c r="F49" s="11" t="e">
        <f t="shared" si="1"/>
        <v>#N/A</v>
      </c>
      <c r="G49" s="10" t="e">
        <f t="shared" si="11"/>
        <v>#N/A</v>
      </c>
      <c r="H49" s="10" t="e">
        <f t="shared" si="11"/>
        <v>#N/A</v>
      </c>
      <c r="I49" s="12" t="e">
        <f t="shared" si="3"/>
        <v>#N/A</v>
      </c>
      <c r="J49" s="12" t="e">
        <f t="shared" si="4"/>
        <v>#N/A</v>
      </c>
      <c r="K49" s="13" t="e">
        <f t="shared" si="5"/>
        <v>#N/A</v>
      </c>
      <c r="L49" s="13" t="e">
        <f t="shared" si="6"/>
        <v>#N/A</v>
      </c>
      <c r="M49" s="14" t="e">
        <f t="shared" si="7"/>
        <v>#N/A</v>
      </c>
      <c r="N49" s="14" t="e">
        <f t="shared" si="8"/>
        <v>#N/A</v>
      </c>
      <c r="O49" s="14" t="e">
        <f t="shared" si="9"/>
        <v>#N/A</v>
      </c>
      <c r="P49" s="11" t="e">
        <f t="shared" si="10"/>
        <v>#N/A</v>
      </c>
    </row>
    <row r="50" spans="1:16">
      <c r="A50" s="15">
        <v>1960</v>
      </c>
      <c r="B50" s="10">
        <f>'Pretax Min, Max, Mean'!P50</f>
        <v>1781</v>
      </c>
      <c r="C50" s="10">
        <f>'Pretax Min, Max, Mean'!Q50</f>
        <v>142850.12129074323</v>
      </c>
      <c r="D50" s="10" t="e">
        <f>'Pretax Min, Max, Mean'!R50</f>
        <v>#N/A</v>
      </c>
      <c r="E50" s="11" t="e">
        <f t="shared" si="0"/>
        <v>#N/A</v>
      </c>
      <c r="F50" s="11" t="e">
        <f t="shared" si="1"/>
        <v>#N/A</v>
      </c>
      <c r="G50" s="10" t="e">
        <f t="shared" si="11"/>
        <v>#N/A</v>
      </c>
      <c r="H50" s="10" t="e">
        <f t="shared" si="11"/>
        <v>#N/A</v>
      </c>
      <c r="I50" s="12" t="e">
        <f t="shared" si="3"/>
        <v>#N/A</v>
      </c>
      <c r="J50" s="12" t="e">
        <f t="shared" si="4"/>
        <v>#N/A</v>
      </c>
      <c r="K50" s="13" t="e">
        <f t="shared" si="5"/>
        <v>#N/A</v>
      </c>
      <c r="L50" s="13" t="e">
        <f t="shared" si="6"/>
        <v>#N/A</v>
      </c>
      <c r="M50" s="14" t="e">
        <f t="shared" si="7"/>
        <v>#N/A</v>
      </c>
      <c r="N50" s="14" t="e">
        <f t="shared" si="8"/>
        <v>#N/A</v>
      </c>
      <c r="O50" s="14" t="e">
        <f t="shared" si="9"/>
        <v>#N/A</v>
      </c>
      <c r="P50" s="11" t="e">
        <f t="shared" si="10"/>
        <v>#N/A</v>
      </c>
    </row>
    <row r="51" spans="1:16">
      <c r="A51" s="15">
        <v>1961</v>
      </c>
      <c r="B51" s="10">
        <f>'Pretax Min, Max, Mean'!P51</f>
        <v>1781</v>
      </c>
      <c r="C51" s="10">
        <f>'Pretax Min, Max, Mean'!Q51</f>
        <v>142381.30621384617</v>
      </c>
      <c r="D51" s="10" t="e">
        <f>'Pretax Min, Max, Mean'!R51</f>
        <v>#N/A</v>
      </c>
      <c r="E51" s="11" t="e">
        <f t="shared" si="0"/>
        <v>#N/A</v>
      </c>
      <c r="F51" s="11" t="e">
        <f t="shared" si="1"/>
        <v>#N/A</v>
      </c>
      <c r="G51" s="10" t="e">
        <f t="shared" si="11"/>
        <v>#N/A</v>
      </c>
      <c r="H51" s="10" t="e">
        <f t="shared" si="11"/>
        <v>#N/A</v>
      </c>
      <c r="I51" s="12" t="e">
        <f t="shared" si="3"/>
        <v>#N/A</v>
      </c>
      <c r="J51" s="12" t="e">
        <f t="shared" si="4"/>
        <v>#N/A</v>
      </c>
      <c r="K51" s="13" t="e">
        <f t="shared" si="5"/>
        <v>#N/A</v>
      </c>
      <c r="L51" s="13" t="e">
        <f t="shared" si="6"/>
        <v>#N/A</v>
      </c>
      <c r="M51" s="14" t="e">
        <f t="shared" si="7"/>
        <v>#N/A</v>
      </c>
      <c r="N51" s="14" t="e">
        <f t="shared" si="8"/>
        <v>#N/A</v>
      </c>
      <c r="O51" s="14" t="e">
        <f t="shared" si="9"/>
        <v>#N/A</v>
      </c>
      <c r="P51" s="11" t="e">
        <f t="shared" si="10"/>
        <v>#N/A</v>
      </c>
    </row>
    <row r="52" spans="1:16">
      <c r="A52" s="15">
        <v>1962</v>
      </c>
      <c r="B52" s="10">
        <f>'Pretax Min, Max, Mean'!P52</f>
        <v>1781</v>
      </c>
      <c r="C52" s="10">
        <f>'Pretax Min, Max, Mean'!Q52</f>
        <v>147463.96882781456</v>
      </c>
      <c r="D52" s="10">
        <f>'Pretax Min, Max, Mean'!R52</f>
        <v>4565583.1243046355</v>
      </c>
      <c r="E52" s="11">
        <f t="shared" si="0"/>
        <v>11.045661547099055</v>
      </c>
      <c r="F52" s="11">
        <f t="shared" si="1"/>
        <v>1.3081877531061727</v>
      </c>
      <c r="G52" s="10">
        <f t="shared" si="11"/>
        <v>335095.75645221118</v>
      </c>
      <c r="H52" s="10">
        <f t="shared" si="11"/>
        <v>1314492.6680441385</v>
      </c>
      <c r="I52" s="12">
        <f t="shared" si="3"/>
        <v>-2.6636187561572103E-2</v>
      </c>
      <c r="J52" s="12">
        <f t="shared" si="4"/>
        <v>1.0181601209346689</v>
      </c>
      <c r="K52" s="13">
        <f t="shared" si="5"/>
        <v>0.48937495499548372</v>
      </c>
      <c r="L52" s="13">
        <f t="shared" si="6"/>
        <v>0.84569906611181778</v>
      </c>
      <c r="M52" s="14">
        <f t="shared" si="7"/>
        <v>0.48937495499548372</v>
      </c>
      <c r="N52" s="14">
        <f t="shared" si="8"/>
        <v>0.35632411111633405</v>
      </c>
      <c r="O52" s="14">
        <f t="shared" si="9"/>
        <v>0.15430093388818222</v>
      </c>
      <c r="P52" s="11">
        <f t="shared" si="10"/>
        <v>0.64504888139847516</v>
      </c>
    </row>
    <row r="53" spans="1:16">
      <c r="A53" s="15">
        <v>1963</v>
      </c>
      <c r="B53" s="10">
        <f>'Pretax Min, Max, Mean'!P53</f>
        <v>2226.25</v>
      </c>
      <c r="C53" s="10">
        <f>'Pretax Min, Max, Mean'!Q53</f>
        <v>150048.69018934638</v>
      </c>
      <c r="D53" s="10">
        <f>'Pretax Min, Max, Mean'!R53</f>
        <v>0</v>
      </c>
      <c r="E53" s="11" t="e">
        <f t="shared" si="0"/>
        <v>#NUM!</v>
      </c>
      <c r="F53" s="11" t="e">
        <f t="shared" si="1"/>
        <v>#NUM!</v>
      </c>
      <c r="G53" s="10" t="e">
        <f t="shared" si="11"/>
        <v>#NUM!</v>
      </c>
      <c r="H53" s="10" t="e">
        <f t="shared" si="11"/>
        <v>#NUM!</v>
      </c>
      <c r="I53" s="12" t="e">
        <f t="shared" si="3"/>
        <v>#NUM!</v>
      </c>
      <c r="J53" s="12" t="e">
        <f t="shared" si="4"/>
        <v>#NUM!</v>
      </c>
      <c r="K53" s="13" t="e">
        <f t="shared" si="5"/>
        <v>#NUM!</v>
      </c>
      <c r="L53" s="13" t="e">
        <f t="shared" si="6"/>
        <v>#NUM!</v>
      </c>
      <c r="M53" s="14" t="e">
        <f t="shared" si="7"/>
        <v>#NUM!</v>
      </c>
      <c r="N53" s="14" t="e">
        <f t="shared" si="8"/>
        <v>#NUM!</v>
      </c>
      <c r="O53" s="14" t="e">
        <f t="shared" si="9"/>
        <v>#NUM!</v>
      </c>
      <c r="P53" s="11" t="e">
        <f t="shared" si="10"/>
        <v>#NUM!</v>
      </c>
    </row>
    <row r="54" spans="1:16">
      <c r="A54" s="15">
        <v>1964</v>
      </c>
      <c r="B54" s="10">
        <f>'Pretax Min, Max, Mean'!P54</f>
        <v>2048.1499999999996</v>
      </c>
      <c r="C54" s="10">
        <f>'Pretax Min, Max, Mean'!Q54</f>
        <v>154296.04810341934</v>
      </c>
      <c r="D54" s="10">
        <f>'Pretax Min, Max, Mean'!R54</f>
        <v>4965571.1197167737</v>
      </c>
      <c r="E54" s="11">
        <f t="shared" si="0"/>
        <v>11.103069370092417</v>
      </c>
      <c r="F54" s="11">
        <f t="shared" si="1"/>
        <v>1.2988911087214385</v>
      </c>
      <c r="G54" s="10">
        <f t="shared" si="11"/>
        <v>350692.58902210178</v>
      </c>
      <c r="H54" s="10">
        <f t="shared" si="11"/>
        <v>1362377.5630187083</v>
      </c>
      <c r="I54" s="12">
        <f t="shared" si="3"/>
        <v>-1.7339543176838251E-2</v>
      </c>
      <c r="J54" s="12">
        <f t="shared" si="4"/>
        <v>1.0274567653194031</v>
      </c>
      <c r="K54" s="13">
        <f t="shared" si="5"/>
        <v>0.49308286972276855</v>
      </c>
      <c r="L54" s="13">
        <f t="shared" si="6"/>
        <v>0.84789728314753254</v>
      </c>
      <c r="M54" s="14">
        <f t="shared" si="7"/>
        <v>0.49308286972276855</v>
      </c>
      <c r="N54" s="14">
        <f t="shared" si="8"/>
        <v>0.354814413424764</v>
      </c>
      <c r="O54" s="14">
        <f t="shared" si="9"/>
        <v>0.15210271685246746</v>
      </c>
      <c r="P54" s="11">
        <f t="shared" si="10"/>
        <v>0.64161914111057805</v>
      </c>
    </row>
    <row r="55" spans="1:16">
      <c r="A55" s="15">
        <v>1965</v>
      </c>
      <c r="B55" s="10">
        <f>'Pretax Min, Max, Mean'!P55</f>
        <v>2226.25</v>
      </c>
      <c r="C55" s="10">
        <f>'Pretax Min, Max, Mean'!Q55</f>
        <v>159719.44221568253</v>
      </c>
      <c r="D55" s="10">
        <f>'Pretax Min, Max, Mean'!R55</f>
        <v>0</v>
      </c>
      <c r="E55" s="11" t="e">
        <f t="shared" si="0"/>
        <v>#NUM!</v>
      </c>
      <c r="F55" s="11" t="e">
        <f t="shared" si="1"/>
        <v>#NUM!</v>
      </c>
      <c r="G55" s="10" t="e">
        <f t="shared" si="11"/>
        <v>#NUM!</v>
      </c>
      <c r="H55" s="10" t="e">
        <f t="shared" si="11"/>
        <v>#NUM!</v>
      </c>
      <c r="I55" s="12" t="e">
        <f t="shared" si="3"/>
        <v>#NUM!</v>
      </c>
      <c r="J55" s="12" t="e">
        <f t="shared" si="4"/>
        <v>#NUM!</v>
      </c>
      <c r="K55" s="13" t="e">
        <f t="shared" si="5"/>
        <v>#NUM!</v>
      </c>
      <c r="L55" s="13" t="e">
        <f t="shared" si="6"/>
        <v>#NUM!</v>
      </c>
      <c r="M55" s="14" t="e">
        <f t="shared" si="7"/>
        <v>#NUM!</v>
      </c>
      <c r="N55" s="14" t="e">
        <f t="shared" si="8"/>
        <v>#NUM!</v>
      </c>
      <c r="O55" s="14" t="e">
        <f t="shared" si="9"/>
        <v>#NUM!</v>
      </c>
      <c r="P55" s="11" t="e">
        <f t="shared" si="10"/>
        <v>#NUM!</v>
      </c>
    </row>
    <row r="56" spans="1:16">
      <c r="A56" s="15">
        <v>1966</v>
      </c>
      <c r="B56" s="10">
        <f>'Pretax Min, Max, Mean'!P56</f>
        <v>2226.25</v>
      </c>
      <c r="C56" s="10">
        <f>'Pretax Min, Max, Mean'!Q56</f>
        <v>162602.87135166666</v>
      </c>
      <c r="D56" s="10">
        <f>'Pretax Min, Max, Mean'!R56</f>
        <v>5107841.5649734577</v>
      </c>
      <c r="E56" s="11">
        <f t="shared" si="0"/>
        <v>11.167400157146227</v>
      </c>
      <c r="F56" s="11">
        <f t="shared" si="1"/>
        <v>1.2897022740020592</v>
      </c>
      <c r="G56" s="10">
        <f t="shared" si="11"/>
        <v>369616.0804373314</v>
      </c>
      <c r="H56" s="10">
        <f t="shared" si="11"/>
        <v>1422172.6570243167</v>
      </c>
      <c r="I56" s="12">
        <f t="shared" si="3"/>
        <v>-8.1507084574592003E-3</v>
      </c>
      <c r="J56" s="12">
        <f t="shared" si="4"/>
        <v>1.0366456000387811</v>
      </c>
      <c r="K56" s="13">
        <f t="shared" si="5"/>
        <v>0.49674837378424941</v>
      </c>
      <c r="L56" s="13">
        <f t="shared" si="6"/>
        <v>0.85004947330956371</v>
      </c>
      <c r="M56" s="14">
        <f t="shared" si="7"/>
        <v>0.49674837378424941</v>
      </c>
      <c r="N56" s="14">
        <f t="shared" si="8"/>
        <v>0.3533010995253143</v>
      </c>
      <c r="O56" s="14">
        <f t="shared" si="9"/>
        <v>0.14995052669043629</v>
      </c>
      <c r="P56" s="11">
        <f t="shared" si="10"/>
        <v>0.63820876384700242</v>
      </c>
    </row>
    <row r="57" spans="1:16">
      <c r="A57" s="15">
        <v>1967</v>
      </c>
      <c r="B57" s="10">
        <f>'Pretax Min, Max, Mean'!P57</f>
        <v>1781</v>
      </c>
      <c r="C57" s="10">
        <f>'Pretax Min, Max, Mean'!Q57</f>
        <v>160076.51131736528</v>
      </c>
      <c r="D57" s="10">
        <f>'Pretax Min, Max, Mean'!R57</f>
        <v>4771335.8259538915</v>
      </c>
      <c r="E57" s="11">
        <f t="shared" si="0"/>
        <v>11.118091755695886</v>
      </c>
      <c r="F57" s="11">
        <f t="shared" si="1"/>
        <v>1.3155344312897843</v>
      </c>
      <c r="G57" s="10">
        <f t="shared" si="11"/>
        <v>363675.3909513703</v>
      </c>
      <c r="H57" s="10">
        <f t="shared" si="11"/>
        <v>1437595.4984543601</v>
      </c>
      <c r="I57" s="12">
        <f t="shared" si="3"/>
        <v>-3.3982865745184651E-2</v>
      </c>
      <c r="J57" s="12">
        <f t="shared" si="4"/>
        <v>1.0108134427510562</v>
      </c>
      <c r="K57" s="13">
        <f t="shared" si="5"/>
        <v>0.48644540698201472</v>
      </c>
      <c r="L57" s="13">
        <f t="shared" si="6"/>
        <v>0.84394713603642246</v>
      </c>
      <c r="M57" s="14">
        <f t="shared" si="7"/>
        <v>0.48644540698201472</v>
      </c>
      <c r="N57" s="14">
        <f t="shared" si="8"/>
        <v>0.35750172905440775</v>
      </c>
      <c r="O57" s="14">
        <f t="shared" si="9"/>
        <v>0.15605286396357754</v>
      </c>
      <c r="P57" s="11">
        <f t="shared" si="10"/>
        <v>0.64774452848580033</v>
      </c>
    </row>
    <row r="58" spans="1:16">
      <c r="A58" s="15">
        <v>1968</v>
      </c>
      <c r="B58" s="10">
        <f>'Pretax Min, Max, Mean'!P58</f>
        <v>2048.1499999999996</v>
      </c>
      <c r="C58" s="10">
        <f>'Pretax Min, Max, Mean'!Q58</f>
        <v>159606.10226419539</v>
      </c>
      <c r="D58" s="10">
        <f>'Pretax Min, Max, Mean'!R58</f>
        <v>4814522.2499465523</v>
      </c>
      <c r="E58" s="11">
        <f t="shared" si="0"/>
        <v>11.143579337199544</v>
      </c>
      <c r="F58" s="11">
        <f t="shared" si="1"/>
        <v>1.293742525238649</v>
      </c>
      <c r="G58" s="10">
        <f t="shared" si="11"/>
        <v>362789.15193703864</v>
      </c>
      <c r="H58" s="10">
        <f t="shared" si="11"/>
        <v>1401809.5705366821</v>
      </c>
      <c r="I58" s="12">
        <f t="shared" si="3"/>
        <v>-1.2190959694048834E-2</v>
      </c>
      <c r="J58" s="12">
        <f t="shared" si="4"/>
        <v>1.0326053488021916</v>
      </c>
      <c r="K58" s="13">
        <f t="shared" si="5"/>
        <v>0.49513663120491097</v>
      </c>
      <c r="L58" s="13">
        <f t="shared" si="6"/>
        <v>0.84910568798029618</v>
      </c>
      <c r="M58" s="14">
        <f t="shared" si="7"/>
        <v>0.49513663120491097</v>
      </c>
      <c r="N58" s="14">
        <f t="shared" si="8"/>
        <v>0.3539690567753852</v>
      </c>
      <c r="O58" s="14">
        <f t="shared" si="9"/>
        <v>0.15089431201970382</v>
      </c>
      <c r="P58" s="11">
        <f t="shared" si="10"/>
        <v>0.63971077531521847</v>
      </c>
    </row>
    <row r="59" spans="1:16">
      <c r="A59" s="15">
        <v>1969</v>
      </c>
      <c r="B59" s="10">
        <f>'Pretax Min, Max, Mean'!P59</f>
        <v>2315.3000000000002</v>
      </c>
      <c r="C59" s="10">
        <f>'Pretax Min, Max, Mean'!Q59</f>
        <v>154352.85565667573</v>
      </c>
      <c r="D59" s="10">
        <f>'Pretax Min, Max, Mean'!R59</f>
        <v>4210277.3178512258</v>
      </c>
      <c r="E59" s="11">
        <f t="shared" si="0"/>
        <v>11.164549296159484</v>
      </c>
      <c r="F59" s="11">
        <f t="shared" si="1"/>
        <v>1.2509574211592611</v>
      </c>
      <c r="G59" s="10">
        <f t="shared" si="11"/>
        <v>350710.27620326274</v>
      </c>
      <c r="H59" s="10">
        <f t="shared" si="11"/>
        <v>1295894.0919605778</v>
      </c>
      <c r="I59" s="12">
        <f t="shared" si="3"/>
        <v>3.059414438533966E-2</v>
      </c>
      <c r="J59" s="12">
        <f t="shared" si="4"/>
        <v>1.0753904528815788</v>
      </c>
      <c r="K59" s="13">
        <f t="shared" si="5"/>
        <v>0.51220339396547043</v>
      </c>
      <c r="L59" s="13">
        <f t="shared" si="6"/>
        <v>0.85890002282179412</v>
      </c>
      <c r="M59" s="14">
        <f t="shared" si="7"/>
        <v>0.51220339396547043</v>
      </c>
      <c r="N59" s="14">
        <f t="shared" si="8"/>
        <v>0.34669662885632369</v>
      </c>
      <c r="O59" s="14">
        <f t="shared" si="9"/>
        <v>0.14109997717820588</v>
      </c>
      <c r="P59" s="11">
        <f t="shared" si="10"/>
        <v>0.6236062681335881</v>
      </c>
    </row>
    <row r="60" spans="1:16">
      <c r="A60" s="15">
        <v>1970</v>
      </c>
      <c r="B60" s="10">
        <f>'Pretax Min, Max, Mean'!P60</f>
        <v>2582.4499999999998</v>
      </c>
      <c r="C60" s="10">
        <f>'Pretax Min, Max, Mean'!Q60</f>
        <v>143219.91468541237</v>
      </c>
      <c r="D60" s="10">
        <f>'Pretax Min, Max, Mean'!R60</f>
        <v>3656345.8723123712</v>
      </c>
      <c r="E60" s="11">
        <f t="shared" si="0"/>
        <v>11.140997646675739</v>
      </c>
      <c r="F60" s="11">
        <f t="shared" si="1"/>
        <v>1.2092468285639211</v>
      </c>
      <c r="G60" s="10">
        <f t="shared" si="11"/>
        <v>324717.16242683661</v>
      </c>
      <c r="H60" s="10">
        <f t="shared" si="11"/>
        <v>1148682.7803838295</v>
      </c>
      <c r="I60" s="12">
        <f t="shared" si="3"/>
        <v>7.2304736980679754E-2</v>
      </c>
      <c r="J60" s="12">
        <f t="shared" si="4"/>
        <v>1.1171010454769204</v>
      </c>
      <c r="K60" s="13">
        <f t="shared" si="5"/>
        <v>0.52882030249970324</v>
      </c>
      <c r="L60" s="13">
        <f t="shared" si="6"/>
        <v>0.86802443822456354</v>
      </c>
      <c r="M60" s="14">
        <f t="shared" si="7"/>
        <v>0.52882030249970324</v>
      </c>
      <c r="N60" s="14">
        <f t="shared" si="8"/>
        <v>0.3392041357248603</v>
      </c>
      <c r="O60" s="14">
        <f t="shared" si="9"/>
        <v>0.13197556177543646</v>
      </c>
      <c r="P60" s="11">
        <f t="shared" si="10"/>
        <v>0.60748573934354599</v>
      </c>
    </row>
    <row r="61" spans="1:16">
      <c r="A61" s="15">
        <v>1971</v>
      </c>
      <c r="B61" s="10">
        <f>'Pretax Min, Max, Mean'!P61</f>
        <v>2849.6</v>
      </c>
      <c r="C61" s="10">
        <f>'Pretax Min, Max, Mean'!Q61</f>
        <v>139494.51161481481</v>
      </c>
      <c r="D61" s="10">
        <f>'Pretax Min, Max, Mean'!R61</f>
        <v>3647396.2143264194</v>
      </c>
      <c r="E61" s="11">
        <f t="shared" si="0"/>
        <v>11.134833858110982</v>
      </c>
      <c r="F61" s="11">
        <f t="shared" si="1"/>
        <v>1.1924316987531258</v>
      </c>
      <c r="G61" s="10">
        <f t="shared" si="11"/>
        <v>315841.74761887261</v>
      </c>
      <c r="H61" s="10">
        <f t="shared" si="11"/>
        <v>1097828.6203992378</v>
      </c>
      <c r="I61" s="12">
        <f t="shared" si="3"/>
        <v>8.9119866791473726E-2</v>
      </c>
      <c r="J61" s="12">
        <f t="shared" si="4"/>
        <v>1.1339161752877156</v>
      </c>
      <c r="K61" s="13">
        <f t="shared" si="5"/>
        <v>0.53550667560010501</v>
      </c>
      <c r="L61" s="13">
        <f t="shared" si="6"/>
        <v>0.87158514429150868</v>
      </c>
      <c r="M61" s="14">
        <f t="shared" si="7"/>
        <v>0.53550667560010501</v>
      </c>
      <c r="N61" s="14">
        <f t="shared" si="8"/>
        <v>0.33607846869140368</v>
      </c>
      <c r="O61" s="14">
        <f t="shared" si="9"/>
        <v>0.12841485570849132</v>
      </c>
      <c r="P61" s="11">
        <f t="shared" si="10"/>
        <v>0.60087028324419078</v>
      </c>
    </row>
    <row r="62" spans="1:16">
      <c r="A62" s="15">
        <v>1972</v>
      </c>
      <c r="B62" s="10">
        <f>'Pretax Min, Max, Mean'!P62</f>
        <v>2849.6000000000008</v>
      </c>
      <c r="C62" s="10">
        <f>'Pretax Min, Max, Mean'!Q62</f>
        <v>141490.32896636362</v>
      </c>
      <c r="D62" s="10">
        <f>'Pretax Min, Max, Mean'!R62</f>
        <v>3730161.7023258372</v>
      </c>
      <c r="E62" s="11">
        <f t="shared" si="0"/>
        <v>11.144573672009777</v>
      </c>
      <c r="F62" s="11">
        <f t="shared" si="1"/>
        <v>1.1961713716624869</v>
      </c>
      <c r="G62" s="10">
        <f t="shared" si="11"/>
        <v>320465.19901267684</v>
      </c>
      <c r="H62" s="10">
        <f t="shared" si="11"/>
        <v>1118259.9280579258</v>
      </c>
      <c r="I62" s="12">
        <f t="shared" si="3"/>
        <v>8.5380193882114902E-2</v>
      </c>
      <c r="J62" s="12">
        <f t="shared" si="4"/>
        <v>1.1301765023783548</v>
      </c>
      <c r="K62" s="13">
        <f t="shared" si="5"/>
        <v>0.53402043067443916</v>
      </c>
      <c r="L62" s="13">
        <f t="shared" si="6"/>
        <v>0.87079907055262129</v>
      </c>
      <c r="M62" s="14">
        <f t="shared" si="7"/>
        <v>0.53402043067443916</v>
      </c>
      <c r="N62" s="14">
        <f t="shared" si="8"/>
        <v>0.33677863987818213</v>
      </c>
      <c r="O62" s="14">
        <f t="shared" si="9"/>
        <v>0.12920092944737871</v>
      </c>
      <c r="P62" s="11">
        <f t="shared" si="10"/>
        <v>0.60234732915142319</v>
      </c>
    </row>
    <row r="63" spans="1:16">
      <c r="A63" s="15">
        <v>1973</v>
      </c>
      <c r="B63" s="10">
        <f>'Pretax Min, Max, Mean'!P63</f>
        <v>2849.6000000000004</v>
      </c>
      <c r="C63" s="10">
        <f>'Pretax Min, Max, Mean'!Q63</f>
        <v>140022.34281995494</v>
      </c>
      <c r="D63" s="10">
        <f>'Pretax Min, Max, Mean'!R63</f>
        <v>3636739.5368049555</v>
      </c>
      <c r="E63" s="11">
        <f t="shared" si="0"/>
        <v>11.139191992317032</v>
      </c>
      <c r="F63" s="11">
        <f t="shared" si="1"/>
        <v>1.1919440323372041</v>
      </c>
      <c r="G63" s="10">
        <f t="shared" si="11"/>
        <v>317023.04044194723</v>
      </c>
      <c r="H63" s="10">
        <f t="shared" si="11"/>
        <v>1101373.3487662261</v>
      </c>
      <c r="I63" s="12">
        <f t="shared" si="3"/>
        <v>8.9607533207395895E-2</v>
      </c>
      <c r="J63" s="12">
        <f t="shared" si="4"/>
        <v>1.1344038417036357</v>
      </c>
      <c r="K63" s="13">
        <f t="shared" si="5"/>
        <v>0.53570045107050202</v>
      </c>
      <c r="L63" s="13">
        <f t="shared" si="6"/>
        <v>0.87168740582702786</v>
      </c>
      <c r="M63" s="14">
        <f t="shared" si="7"/>
        <v>0.53570045107050202</v>
      </c>
      <c r="N63" s="14">
        <f t="shared" si="8"/>
        <v>0.33598695475652585</v>
      </c>
      <c r="O63" s="14">
        <f t="shared" si="9"/>
        <v>0.12831259417297214</v>
      </c>
      <c r="P63" s="11">
        <f t="shared" si="10"/>
        <v>0.60067742823147618</v>
      </c>
    </row>
    <row r="64" spans="1:16">
      <c r="A64" s="15">
        <v>1974</v>
      </c>
      <c r="B64" s="10">
        <f>'Pretax Min, Max, Mean'!P64</f>
        <v>2849.6000000000004</v>
      </c>
      <c r="C64" s="10">
        <f>'Pretax Min, Max, Mean'!Q64</f>
        <v>123595.62421488845</v>
      </c>
      <c r="D64" s="10">
        <f>'Pretax Min, Max, Mean'!R64</f>
        <v>3092763.347905071</v>
      </c>
      <c r="E64" s="11">
        <f t="shared" si="0"/>
        <v>11.046227503466746</v>
      </c>
      <c r="F64" s="11">
        <f t="shared" si="1"/>
        <v>1.1649402706749603</v>
      </c>
      <c r="G64" s="10">
        <f t="shared" si="11"/>
        <v>279053.42533175944</v>
      </c>
      <c r="H64" s="10">
        <f t="shared" si="11"/>
        <v>942493.05119149247</v>
      </c>
      <c r="I64" s="12">
        <f t="shared" si="3"/>
        <v>0.11661129486963996</v>
      </c>
      <c r="J64" s="12">
        <f t="shared" si="4"/>
        <v>1.1614076033658811</v>
      </c>
      <c r="K64" s="13">
        <f t="shared" si="5"/>
        <v>0.54641595660843889</v>
      </c>
      <c r="L64" s="13">
        <f t="shared" si="6"/>
        <v>0.87726191081232585</v>
      </c>
      <c r="M64" s="14">
        <f t="shared" si="7"/>
        <v>0.54641595660843889</v>
      </c>
      <c r="N64" s="14">
        <f t="shared" si="8"/>
        <v>0.33084595420388696</v>
      </c>
      <c r="O64" s="14">
        <f t="shared" si="9"/>
        <v>0.12273808918767415</v>
      </c>
      <c r="P64" s="11">
        <f t="shared" si="10"/>
        <v>0.5899110826940186</v>
      </c>
    </row>
    <row r="65" spans="1:16">
      <c r="A65" s="15">
        <v>1975</v>
      </c>
      <c r="B65" s="10">
        <f>'Pretax Min, Max, Mean'!P65</f>
        <v>3205.8</v>
      </c>
      <c r="C65" s="10">
        <f>'Pretax Min, Max, Mean'!Q65</f>
        <v>110607.9763866171</v>
      </c>
      <c r="D65" s="10">
        <f>'Pretax Min, Max, Mean'!R65</f>
        <v>2683857.3280988848</v>
      </c>
      <c r="E65" s="11">
        <f t="shared" si="0"/>
        <v>10.984670330332087</v>
      </c>
      <c r="F65" s="11">
        <f t="shared" si="1"/>
        <v>1.1216747785038426</v>
      </c>
      <c r="G65" s="10">
        <f t="shared" si="11"/>
        <v>248240.76945416711</v>
      </c>
      <c r="H65" s="10">
        <f t="shared" si="11"/>
        <v>801368.41703607503</v>
      </c>
      <c r="I65" s="12">
        <f t="shared" si="3"/>
        <v>0.15987678704075795</v>
      </c>
      <c r="J65" s="12">
        <f t="shared" si="4"/>
        <v>1.2046730955369991</v>
      </c>
      <c r="K65" s="13">
        <f t="shared" si="5"/>
        <v>0.56351093272681285</v>
      </c>
      <c r="L65" s="13">
        <f t="shared" si="6"/>
        <v>0.88583523686532828</v>
      </c>
      <c r="M65" s="14">
        <f t="shared" si="7"/>
        <v>0.56351093272681285</v>
      </c>
      <c r="N65" s="14">
        <f t="shared" si="8"/>
        <v>0.32232430413851543</v>
      </c>
      <c r="O65" s="14">
        <f t="shared" si="9"/>
        <v>0.11416476313467172</v>
      </c>
      <c r="P65" s="11">
        <f t="shared" si="10"/>
        <v>0.57230597811823336</v>
      </c>
    </row>
    <row r="66" spans="1:16">
      <c r="A66" s="15">
        <v>1976</v>
      </c>
      <c r="B66" s="10">
        <f>'Pretax Min, Max, Mean'!P66</f>
        <v>3562</v>
      </c>
      <c r="C66" s="10">
        <f>'Pretax Min, Max, Mean'!Q66</f>
        <v>109297.2351142355</v>
      </c>
      <c r="D66" s="10">
        <f>'Pretax Min, Max, Mean'!R66</f>
        <v>2613053.3363293502</v>
      </c>
      <c r="E66" s="11">
        <f t="shared" si="0"/>
        <v>10.997201695717878</v>
      </c>
      <c r="F66" s="11">
        <f t="shared" si="1"/>
        <v>1.0996587487263472</v>
      </c>
      <c r="G66" s="10">
        <f t="shared" si="11"/>
        <v>244377.90245695549</v>
      </c>
      <c r="H66" s="10">
        <f t="shared" si="11"/>
        <v>770959.01121564489</v>
      </c>
      <c r="I66" s="12">
        <f t="shared" si="3"/>
        <v>0.18189281681825467</v>
      </c>
      <c r="J66" s="12">
        <f t="shared" si="4"/>
        <v>1.226689125314494</v>
      </c>
      <c r="K66" s="13">
        <f t="shared" si="5"/>
        <v>0.57216657909368374</v>
      </c>
      <c r="L66" s="13">
        <f t="shared" si="6"/>
        <v>0.89003027172949656</v>
      </c>
      <c r="M66" s="14">
        <f t="shared" si="7"/>
        <v>0.57216657909368374</v>
      </c>
      <c r="N66" s="14">
        <f t="shared" si="8"/>
        <v>0.31786369263581282</v>
      </c>
      <c r="O66" s="14">
        <f t="shared" si="9"/>
        <v>0.10996972827050344</v>
      </c>
      <c r="P66" s="11">
        <f t="shared" si="10"/>
        <v>0.56318107906513415</v>
      </c>
    </row>
    <row r="67" spans="1:16">
      <c r="A67" s="15">
        <v>1977</v>
      </c>
      <c r="B67" s="10">
        <f>'Pretax Min, Max, Mean'!P67</f>
        <v>3918.2000000000003</v>
      </c>
      <c r="C67" s="10">
        <f>'Pretax Min, Max, Mean'!Q67</f>
        <v>106702.864330033</v>
      </c>
      <c r="D67" s="10">
        <f>'Pretax Min, Max, Mean'!R67</f>
        <v>2600753.7302498347</v>
      </c>
      <c r="E67" s="11">
        <f t="shared" si="0"/>
        <v>10.991372461004396</v>
      </c>
      <c r="F67" s="11">
        <f t="shared" si="1"/>
        <v>1.0829873689293195</v>
      </c>
      <c r="G67" s="10">
        <f t="shared" si="11"/>
        <v>237821.72542109087</v>
      </c>
      <c r="H67" s="10">
        <f t="shared" si="11"/>
        <v>737320.40900338185</v>
      </c>
      <c r="I67" s="12">
        <f t="shared" si="3"/>
        <v>0.19856419661528066</v>
      </c>
      <c r="J67" s="12">
        <f t="shared" si="4"/>
        <v>1.2433605051115204</v>
      </c>
      <c r="K67" s="13">
        <f t="shared" si="5"/>
        <v>0.57869816858608147</v>
      </c>
      <c r="L67" s="13">
        <f t="shared" si="6"/>
        <v>0.89313249136668516</v>
      </c>
      <c r="M67" s="14">
        <f t="shared" si="7"/>
        <v>0.57869816858608147</v>
      </c>
      <c r="N67" s="14">
        <f t="shared" si="8"/>
        <v>0.31443432278060368</v>
      </c>
      <c r="O67" s="14">
        <f t="shared" si="9"/>
        <v>0.10686750863331484</v>
      </c>
      <c r="P67" s="11">
        <f t="shared" si="10"/>
        <v>0.55619737339099107</v>
      </c>
    </row>
    <row r="68" spans="1:16">
      <c r="A68" s="15">
        <v>1978</v>
      </c>
      <c r="B68" s="10">
        <f>'Pretax Min, Max, Mean'!P68</f>
        <v>4719.6499999999996</v>
      </c>
      <c r="C68" s="10">
        <f>'Pretax Min, Max, Mean'!Q68</f>
        <v>103597.24973926379</v>
      </c>
      <c r="D68" s="10">
        <f>'Pretax Min, Max, Mean'!R68</f>
        <v>2499943.4598027607</v>
      </c>
      <c r="E68" s="11">
        <f t="shared" ref="E68:E104" si="12">LN(C68)-F68^2/2</f>
        <v>11.001854864785646</v>
      </c>
      <c r="F68" s="11">
        <f t="shared" ref="F68:F104" si="13">(LN(D68)-LN(B68))/6</f>
        <v>1.0453814583693324</v>
      </c>
      <c r="G68" s="10">
        <f t="shared" ref="G68:H104" si="14">_xlfn.LOGNORM.INV(G$2,$E68,$F68)</f>
        <v>229020.11322358405</v>
      </c>
      <c r="H68" s="10">
        <f t="shared" si="14"/>
        <v>682676.1022443166</v>
      </c>
      <c r="I68" s="12">
        <f t="shared" ref="I68:I104" si="15">(LN(G68)-($E68+$F68^2))/$F68</f>
        <v>0.23617010717526959</v>
      </c>
      <c r="J68" s="12">
        <f t="shared" ref="J68:J104" si="16">(LN(H68)-($E68+$F68^2))/$F68</f>
        <v>1.2809664156715093</v>
      </c>
      <c r="K68" s="13">
        <f t="shared" ref="K68:K104" si="17">_xlfn.NORM.DIST(I68,0,1,TRUE)</f>
        <v>0.59334966275644974</v>
      </c>
      <c r="L68" s="13">
        <f t="shared" ref="L68:L104" si="18">_xlfn.NORM.DIST(J68,0,1,TRUE)</f>
        <v>0.89989726866491715</v>
      </c>
      <c r="M68" s="14">
        <f t="shared" ref="M68:M104" si="19">K68</f>
        <v>0.59334966275644974</v>
      </c>
      <c r="N68" s="14">
        <f t="shared" ref="N68:N104" si="20">L68-K68</f>
        <v>0.30654760590846741</v>
      </c>
      <c r="O68" s="14">
        <f t="shared" ref="O68:O104" si="21">1-L68</f>
        <v>0.10010273133508285</v>
      </c>
      <c r="P68" s="11">
        <f t="shared" ref="P68:P104" si="22">2*_xlfn.NORM.DIST(F68/SQRT(2),0,1,TRUE)-1</f>
        <v>0.54021220375544066</v>
      </c>
    </row>
    <row r="69" spans="1:16">
      <c r="A69" s="15">
        <v>1979</v>
      </c>
      <c r="B69" s="10">
        <f>'Pretax Min, Max, Mean'!P69</f>
        <v>5164.8999999999996</v>
      </c>
      <c r="C69" s="10">
        <f>'Pretax Min, Max, Mean'!Q69</f>
        <v>94199.951487603306</v>
      </c>
      <c r="D69" s="10">
        <f>'Pretax Min, Max, Mean'!R69</f>
        <v>2339467.6069520661</v>
      </c>
      <c r="E69" s="11">
        <f t="shared" si="12"/>
        <v>10.933689902873622</v>
      </c>
      <c r="F69" s="11">
        <f t="shared" si="13"/>
        <v>1.0192988204615008</v>
      </c>
      <c r="G69" s="10">
        <f t="shared" si="14"/>
        <v>206896.49064579542</v>
      </c>
      <c r="H69" s="10">
        <f t="shared" si="14"/>
        <v>600149.18614498735</v>
      </c>
      <c r="I69" s="12">
        <f t="shared" si="15"/>
        <v>0.26225274508309965</v>
      </c>
      <c r="J69" s="12">
        <f t="shared" si="16"/>
        <v>1.3070490535793409</v>
      </c>
      <c r="K69" s="13">
        <f t="shared" si="17"/>
        <v>0.60343670438285169</v>
      </c>
      <c r="L69" s="13">
        <f t="shared" si="18"/>
        <v>0.90440197387970944</v>
      </c>
      <c r="M69" s="14">
        <f t="shared" si="19"/>
        <v>0.60343670438285169</v>
      </c>
      <c r="N69" s="14">
        <f t="shared" si="20"/>
        <v>0.30096526949685776</v>
      </c>
      <c r="O69" s="14">
        <f t="shared" si="21"/>
        <v>9.5598026120290558E-2</v>
      </c>
      <c r="P69" s="11">
        <f t="shared" si="22"/>
        <v>0.5289385692016193</v>
      </c>
    </row>
    <row r="70" spans="1:16">
      <c r="A70" s="15">
        <v>1980</v>
      </c>
      <c r="B70" s="10">
        <f>'Pretax Min, Max, Mean'!P70</f>
        <v>5521.1</v>
      </c>
      <c r="C70" s="10">
        <f>'Pretax Min, Max, Mean'!Q70</f>
        <v>81320.30009223301</v>
      </c>
      <c r="D70" s="10">
        <f>'Pretax Min, Max, Mean'!R70</f>
        <v>1938630.5202211163</v>
      </c>
      <c r="E70" s="11">
        <f t="shared" si="12"/>
        <v>10.829023233153356</v>
      </c>
      <c r="F70" s="11">
        <f t="shared" si="13"/>
        <v>0.97685999492832265</v>
      </c>
      <c r="G70" s="10">
        <f t="shared" si="14"/>
        <v>176472.38584365041</v>
      </c>
      <c r="H70" s="10">
        <f t="shared" si="14"/>
        <v>489695.6749397277</v>
      </c>
      <c r="I70" s="12">
        <f t="shared" si="15"/>
        <v>0.30469157061627794</v>
      </c>
      <c r="J70" s="12">
        <f t="shared" si="16"/>
        <v>1.3494878791125167</v>
      </c>
      <c r="K70" s="13">
        <f t="shared" si="17"/>
        <v>0.61969946489121552</v>
      </c>
      <c r="L70" s="13">
        <f t="shared" si="18"/>
        <v>0.91140984451492635</v>
      </c>
      <c r="M70" s="14">
        <f t="shared" si="19"/>
        <v>0.61969946489121552</v>
      </c>
      <c r="N70" s="14">
        <f t="shared" si="20"/>
        <v>0.29171037962371082</v>
      </c>
      <c r="O70" s="14">
        <f t="shared" si="21"/>
        <v>8.8590155485073652E-2</v>
      </c>
      <c r="P70" s="11">
        <f t="shared" si="22"/>
        <v>0.51027377217432179</v>
      </c>
    </row>
    <row r="71" spans="1:16">
      <c r="A71" s="15">
        <v>1981</v>
      </c>
      <c r="B71" s="10">
        <f>'Pretax Min, Max, Mean'!P71</f>
        <v>5966.3500000000013</v>
      </c>
      <c r="C71" s="10">
        <f>'Pretax Min, Max, Mean'!Q71</f>
        <v>74853.200730473036</v>
      </c>
      <c r="D71" s="10">
        <f>'Pretax Min, Max, Mean'!R71</f>
        <v>1840747.3144679868</v>
      </c>
      <c r="E71" s="11">
        <f t="shared" si="12"/>
        <v>10.766986448509824</v>
      </c>
      <c r="F71" s="11">
        <f t="shared" si="13"/>
        <v>0.95529859452827814</v>
      </c>
      <c r="G71" s="10">
        <f t="shared" si="14"/>
        <v>161337.03772785034</v>
      </c>
      <c r="H71" s="10">
        <f t="shared" si="14"/>
        <v>437723.75890709687</v>
      </c>
      <c r="I71" s="12">
        <f t="shared" si="15"/>
        <v>0.32625297101632289</v>
      </c>
      <c r="J71" s="12">
        <f t="shared" si="16"/>
        <v>1.3710492795125624</v>
      </c>
      <c r="K71" s="13">
        <f t="shared" si="17"/>
        <v>0.62788351658332908</v>
      </c>
      <c r="L71" s="13">
        <f t="shared" si="18"/>
        <v>0.9148202027196477</v>
      </c>
      <c r="M71" s="14">
        <f t="shared" si="19"/>
        <v>0.62788351658332908</v>
      </c>
      <c r="N71" s="14">
        <f t="shared" si="20"/>
        <v>0.28693668613631862</v>
      </c>
      <c r="O71" s="14">
        <f t="shared" si="21"/>
        <v>8.5179797280352298E-2</v>
      </c>
      <c r="P71" s="11">
        <f t="shared" si="22"/>
        <v>0.50064065094882171</v>
      </c>
    </row>
    <row r="72" spans="1:16">
      <c r="A72" s="15">
        <v>1982</v>
      </c>
      <c r="B72" s="10">
        <f>'Pretax Min, Max, Mean'!P72</f>
        <v>5966.35</v>
      </c>
      <c r="C72" s="10">
        <f>'Pretax Min, Max, Mean'!Q72</f>
        <v>68674.061193844565</v>
      </c>
      <c r="D72" s="10">
        <f>'Pretax Min, Max, Mean'!R72</f>
        <v>1707106.6444893263</v>
      </c>
      <c r="E72" s="11">
        <f t="shared" si="12"/>
        <v>10.692750653531041</v>
      </c>
      <c r="F72" s="11">
        <f t="shared" si="13"/>
        <v>0.94273664091697107</v>
      </c>
      <c r="G72" s="10">
        <f t="shared" si="14"/>
        <v>147401.62330407073</v>
      </c>
      <c r="H72" s="10">
        <f t="shared" si="14"/>
        <v>394701.09421163157</v>
      </c>
      <c r="I72" s="12">
        <f t="shared" si="15"/>
        <v>0.33881492462763008</v>
      </c>
      <c r="J72" s="12">
        <f t="shared" si="16"/>
        <v>1.3836112331238701</v>
      </c>
      <c r="K72" s="13">
        <f t="shared" si="17"/>
        <v>0.63262542131343313</v>
      </c>
      <c r="L72" s="13">
        <f t="shared" si="18"/>
        <v>0.91676123656015107</v>
      </c>
      <c r="M72" s="14">
        <f t="shared" si="19"/>
        <v>0.63262542131343313</v>
      </c>
      <c r="N72" s="14">
        <f t="shared" si="20"/>
        <v>0.28413581524671794</v>
      </c>
      <c r="O72" s="14">
        <f t="shared" si="21"/>
        <v>8.3238763439848928E-2</v>
      </c>
      <c r="P72" s="11">
        <f t="shared" si="22"/>
        <v>0.49498221606591186</v>
      </c>
    </row>
    <row r="73" spans="1:16">
      <c r="A73" s="15">
        <v>1983</v>
      </c>
      <c r="B73" s="10">
        <f>'Pretax Min, Max, Mean'!P73</f>
        <v>5966.35</v>
      </c>
      <c r="C73" s="10">
        <f>'Pretax Min, Max, Mean'!Q73</f>
        <v>68041.196170682742</v>
      </c>
      <c r="D73" s="10">
        <f>'Pretax Min, Max, Mean'!R73</f>
        <v>1735156.9546708837</v>
      </c>
      <c r="E73" s="11">
        <f t="shared" si="12"/>
        <v>10.68092797036533</v>
      </c>
      <c r="F73" s="11">
        <f t="shared" si="13"/>
        <v>0.94545296698868508</v>
      </c>
      <c r="G73" s="10">
        <f t="shared" si="14"/>
        <v>146177.17616940953</v>
      </c>
      <c r="H73" s="10">
        <f t="shared" si="14"/>
        <v>392534.79820625758</v>
      </c>
      <c r="I73" s="12">
        <f t="shared" si="15"/>
        <v>0.33609859855591512</v>
      </c>
      <c r="J73" s="12">
        <f t="shared" si="16"/>
        <v>1.3808949070521566</v>
      </c>
      <c r="K73" s="13">
        <f t="shared" si="17"/>
        <v>0.63160174239651712</v>
      </c>
      <c r="L73" s="13">
        <f t="shared" si="18"/>
        <v>0.91634436193845237</v>
      </c>
      <c r="M73" s="14">
        <f t="shared" si="19"/>
        <v>0.63160174239651712</v>
      </c>
      <c r="N73" s="14">
        <f t="shared" si="20"/>
        <v>0.28474261954193525</v>
      </c>
      <c r="O73" s="14">
        <f t="shared" si="21"/>
        <v>8.3655638061547632E-2</v>
      </c>
      <c r="P73" s="11">
        <f t="shared" si="22"/>
        <v>0.49620862027483148</v>
      </c>
    </row>
    <row r="74" spans="1:16">
      <c r="A74" s="15">
        <v>1984</v>
      </c>
      <c r="B74" s="10">
        <f>'Pretax Min, Max, Mean'!P74</f>
        <v>5966.35</v>
      </c>
      <c r="C74" s="10">
        <f>'Pretax Min, Max, Mean'!Q74</f>
        <v>70032.359536034652</v>
      </c>
      <c r="D74" s="10">
        <f>'Pretax Min, Max, Mean'!R74</f>
        <v>2005371.6894623677</v>
      </c>
      <c r="E74" s="11">
        <f t="shared" si="12"/>
        <v>10.686674957427632</v>
      </c>
      <c r="F74" s="11">
        <f t="shared" si="13"/>
        <v>0.9695748922821954</v>
      </c>
      <c r="G74" s="10">
        <f t="shared" si="14"/>
        <v>151635.54320126688</v>
      </c>
      <c r="H74" s="10">
        <f t="shared" si="14"/>
        <v>417585.02148327918</v>
      </c>
      <c r="I74" s="12">
        <f t="shared" si="15"/>
        <v>0.31197667326240558</v>
      </c>
      <c r="J74" s="12">
        <f t="shared" si="16"/>
        <v>1.3567729817586454</v>
      </c>
      <c r="K74" s="13">
        <f t="shared" si="17"/>
        <v>0.62247087437557957</v>
      </c>
      <c r="L74" s="13">
        <f t="shared" si="18"/>
        <v>0.91257332258235957</v>
      </c>
      <c r="M74" s="14">
        <f t="shared" si="19"/>
        <v>0.62247087437557957</v>
      </c>
      <c r="N74" s="14">
        <f t="shared" si="20"/>
        <v>0.29010244820677999</v>
      </c>
      <c r="O74" s="14">
        <f t="shared" si="21"/>
        <v>8.742667741764043E-2</v>
      </c>
      <c r="P74" s="11">
        <f t="shared" si="22"/>
        <v>0.50703019120638482</v>
      </c>
    </row>
    <row r="75" spans="1:16">
      <c r="A75" s="15">
        <v>1985</v>
      </c>
      <c r="B75" s="10">
        <f>'Pretax Min, Max, Mean'!P75</f>
        <v>5966.35</v>
      </c>
      <c r="C75" s="10">
        <f>'Pretax Min, Max, Mean'!Q75</f>
        <v>69276.362085501853</v>
      </c>
      <c r="D75" s="10">
        <f>'Pretax Min, Max, Mean'!R75</f>
        <v>1924435.8049827141</v>
      </c>
      <c r="E75" s="11">
        <f t="shared" si="12"/>
        <v>10.682454920313685</v>
      </c>
      <c r="F75" s="11">
        <f t="shared" si="13"/>
        <v>0.9627087942163236</v>
      </c>
      <c r="G75" s="10">
        <f t="shared" si="14"/>
        <v>149674.15088290468</v>
      </c>
      <c r="H75" s="10">
        <f t="shared" si="14"/>
        <v>409237.30600911047</v>
      </c>
      <c r="I75" s="12">
        <f t="shared" si="15"/>
        <v>0.31884277132827671</v>
      </c>
      <c r="J75" s="12">
        <f t="shared" si="16"/>
        <v>1.3636390798245179</v>
      </c>
      <c r="K75" s="13">
        <f t="shared" si="17"/>
        <v>0.62507712860459186</v>
      </c>
      <c r="L75" s="13">
        <f t="shared" si="18"/>
        <v>0.91365940693515502</v>
      </c>
      <c r="M75" s="14">
        <f t="shared" si="19"/>
        <v>0.62507712860459186</v>
      </c>
      <c r="N75" s="14">
        <f t="shared" si="20"/>
        <v>0.28858227833056316</v>
      </c>
      <c r="O75" s="14">
        <f t="shared" si="21"/>
        <v>8.6340593064844984E-2</v>
      </c>
      <c r="P75" s="11">
        <f t="shared" si="22"/>
        <v>0.50396266023017211</v>
      </c>
    </row>
    <row r="76" spans="1:16">
      <c r="A76" s="15">
        <v>1986</v>
      </c>
      <c r="B76" s="10">
        <f>'Pretax Min, Max, Mean'!P76</f>
        <v>5966.35</v>
      </c>
      <c r="C76" s="10">
        <f>'Pretax Min, Max, Mean'!Q76</f>
        <v>68982.941788321172</v>
      </c>
      <c r="D76" s="10">
        <f>'Pretax Min, Max, Mean'!R76</f>
        <v>1881708.8723644165</v>
      </c>
      <c r="E76" s="11">
        <f t="shared" si="12"/>
        <v>10.681805955917584</v>
      </c>
      <c r="F76" s="11">
        <f t="shared" si="13"/>
        <v>0.95896671124568711</v>
      </c>
      <c r="G76" s="10">
        <f t="shared" si="14"/>
        <v>148861.44396474518</v>
      </c>
      <c r="H76" s="10">
        <f t="shared" si="14"/>
        <v>405427.00576907123</v>
      </c>
      <c r="I76" s="12">
        <f t="shared" si="15"/>
        <v>0.32258485429891437</v>
      </c>
      <c r="J76" s="12">
        <f t="shared" si="16"/>
        <v>1.3673811627951551</v>
      </c>
      <c r="K76" s="13">
        <f t="shared" si="17"/>
        <v>0.62649516723254395</v>
      </c>
      <c r="L76" s="13">
        <f t="shared" si="18"/>
        <v>0.91424706820191493</v>
      </c>
      <c r="M76" s="14">
        <f t="shared" si="19"/>
        <v>0.62649516723254395</v>
      </c>
      <c r="N76" s="14">
        <f t="shared" si="20"/>
        <v>0.28775190096937098</v>
      </c>
      <c r="O76" s="14">
        <f t="shared" si="21"/>
        <v>8.5752931798085075E-2</v>
      </c>
      <c r="P76" s="11">
        <f t="shared" si="22"/>
        <v>0.50228655128396538</v>
      </c>
    </row>
    <row r="77" spans="1:16">
      <c r="A77" s="15">
        <v>1987</v>
      </c>
      <c r="B77" s="10">
        <f>'Pretax Min, Max, Mean'!P77</f>
        <v>5966.35</v>
      </c>
      <c r="C77" s="10">
        <f>'Pretax Min, Max, Mean'!Q77</f>
        <v>68814.536170774649</v>
      </c>
      <c r="D77" s="10">
        <f>'Pretax Min, Max, Mean'!R77</f>
        <v>2037132.9930035213</v>
      </c>
      <c r="E77" s="11">
        <f t="shared" si="12"/>
        <v>10.66658980123627</v>
      </c>
      <c r="F77" s="11">
        <f t="shared" si="13"/>
        <v>0.97219389210210283</v>
      </c>
      <c r="G77" s="10">
        <f t="shared" si="14"/>
        <v>149119.96656032113</v>
      </c>
      <c r="H77" s="10">
        <f t="shared" si="14"/>
        <v>411782.67252377298</v>
      </c>
      <c r="I77" s="12">
        <f t="shared" si="15"/>
        <v>0.30935767344249848</v>
      </c>
      <c r="J77" s="12">
        <f t="shared" si="16"/>
        <v>1.3541539819387378</v>
      </c>
      <c r="K77" s="13">
        <f t="shared" si="17"/>
        <v>0.62147526803604514</v>
      </c>
      <c r="L77" s="13">
        <f t="shared" si="18"/>
        <v>0.91215637152080897</v>
      </c>
      <c r="M77" s="14">
        <f t="shared" si="19"/>
        <v>0.62147526803604514</v>
      </c>
      <c r="N77" s="14">
        <f t="shared" si="20"/>
        <v>0.29068110348476384</v>
      </c>
      <c r="O77" s="14">
        <f t="shared" si="21"/>
        <v>8.7843628479191027E-2</v>
      </c>
      <c r="P77" s="11">
        <f t="shared" si="22"/>
        <v>0.5081975845507638</v>
      </c>
    </row>
    <row r="78" spans="1:16">
      <c r="A78" s="15">
        <v>1988</v>
      </c>
      <c r="B78" s="10">
        <f>'Pretax Min, Max, Mean'!P78</f>
        <v>5966.35</v>
      </c>
      <c r="C78" s="10">
        <f>'Pretax Min, Max, Mean'!Q78</f>
        <v>68949.81081497886</v>
      </c>
      <c r="D78" s="10">
        <f>'Pretax Min, Max, Mean'!R78</f>
        <v>2331866.9001724431</v>
      </c>
      <c r="E78" s="11">
        <f t="shared" si="12"/>
        <v>10.646405319646931</v>
      </c>
      <c r="F78" s="11">
        <f t="shared" si="13"/>
        <v>0.99471485338321164</v>
      </c>
      <c r="G78" s="10">
        <f t="shared" si="14"/>
        <v>150419.55428969307</v>
      </c>
      <c r="H78" s="10">
        <f t="shared" si="14"/>
        <v>425260.88391706237</v>
      </c>
      <c r="I78" s="12">
        <f t="shared" si="15"/>
        <v>0.28683671216138823</v>
      </c>
      <c r="J78" s="12">
        <f t="shared" si="16"/>
        <v>1.331633020657629</v>
      </c>
      <c r="K78" s="13">
        <f t="shared" si="17"/>
        <v>0.61288132435846177</v>
      </c>
      <c r="L78" s="13">
        <f t="shared" si="18"/>
        <v>0.908509595651806</v>
      </c>
      <c r="M78" s="14">
        <f t="shared" si="19"/>
        <v>0.61288132435846177</v>
      </c>
      <c r="N78" s="14">
        <f t="shared" si="20"/>
        <v>0.29562827129334424</v>
      </c>
      <c r="O78" s="14">
        <f t="shared" si="21"/>
        <v>9.1490404348193999E-2</v>
      </c>
      <c r="P78" s="11">
        <f t="shared" si="22"/>
        <v>0.51817456478330071</v>
      </c>
    </row>
    <row r="79" spans="1:16">
      <c r="A79" s="15">
        <v>1989</v>
      </c>
      <c r="B79" s="10">
        <f>'Pretax Min, Max, Mean'!P79</f>
        <v>5966.35</v>
      </c>
      <c r="C79" s="10">
        <f>'Pretax Min, Max, Mean'!Q79</f>
        <v>66600.964504741933</v>
      </c>
      <c r="D79" s="10">
        <f>'Pretax Min, Max, Mean'!R79</f>
        <v>2232991.990832258</v>
      </c>
      <c r="E79" s="11">
        <f t="shared" si="12"/>
        <v>10.618902415786676</v>
      </c>
      <c r="F79" s="11">
        <f t="shared" si="13"/>
        <v>0.98749371915989703</v>
      </c>
      <c r="G79" s="10">
        <f t="shared" si="14"/>
        <v>144990.94012317568</v>
      </c>
      <c r="H79" s="10">
        <f t="shared" si="14"/>
        <v>406832.29584291263</v>
      </c>
      <c r="I79" s="12">
        <f t="shared" si="15"/>
        <v>0.29405784638470384</v>
      </c>
      <c r="J79" s="12">
        <f t="shared" si="16"/>
        <v>1.3388541548809441</v>
      </c>
      <c r="K79" s="13">
        <f t="shared" si="17"/>
        <v>0.61564314938188303</v>
      </c>
      <c r="L79" s="13">
        <f t="shared" si="18"/>
        <v>0.90969092158946618</v>
      </c>
      <c r="M79" s="14">
        <f t="shared" si="19"/>
        <v>0.61564314938188303</v>
      </c>
      <c r="N79" s="14">
        <f t="shared" si="20"/>
        <v>0.29404777220758316</v>
      </c>
      <c r="O79" s="14">
        <f t="shared" si="21"/>
        <v>9.0309078410533816E-2</v>
      </c>
      <c r="P79" s="11">
        <f t="shared" si="22"/>
        <v>0.51498758206480444</v>
      </c>
    </row>
    <row r="80" spans="1:16">
      <c r="A80" s="15">
        <v>1990</v>
      </c>
      <c r="B80" s="10">
        <f>'Pretax Min, Max, Mean'!P80</f>
        <v>6767.7999999999993</v>
      </c>
      <c r="C80" s="10">
        <f>'Pretax Min, Max, Mean'!Q80</f>
        <v>63266.406185248663</v>
      </c>
      <c r="D80" s="10">
        <f>'Pretax Min, Max, Mean'!R80</f>
        <v>2109425.3528569248</v>
      </c>
      <c r="E80" s="11">
        <f t="shared" si="12"/>
        <v>10.597186092874249</v>
      </c>
      <c r="F80" s="11">
        <f t="shared" si="13"/>
        <v>0.95699912895335792</v>
      </c>
      <c r="G80" s="10">
        <f t="shared" si="14"/>
        <v>136438.57943186324</v>
      </c>
      <c r="H80" s="10">
        <f t="shared" si="14"/>
        <v>370829.9875489574</v>
      </c>
      <c r="I80" s="12">
        <f t="shared" si="15"/>
        <v>0.3245524365912445</v>
      </c>
      <c r="J80" s="12">
        <f t="shared" si="16"/>
        <v>1.3693487450874846</v>
      </c>
      <c r="K80" s="13">
        <f t="shared" si="17"/>
        <v>0.62724008497052863</v>
      </c>
      <c r="L80" s="13">
        <f t="shared" si="18"/>
        <v>0.91455485615725407</v>
      </c>
      <c r="M80" s="14">
        <f t="shared" si="19"/>
        <v>0.62724008497052863</v>
      </c>
      <c r="N80" s="14">
        <f t="shared" si="20"/>
        <v>0.28731477118672544</v>
      </c>
      <c r="O80" s="14">
        <f t="shared" si="21"/>
        <v>8.544514384274593E-2</v>
      </c>
      <c r="P80" s="11">
        <f t="shared" si="22"/>
        <v>0.50140404756768486</v>
      </c>
    </row>
    <row r="81" spans="1:16">
      <c r="A81" s="15">
        <v>1991</v>
      </c>
      <c r="B81" s="10">
        <f>'Pretax Min, Max, Mean'!P81</f>
        <v>7569.25</v>
      </c>
      <c r="C81" s="10">
        <f>'Pretax Min, Max, Mean'!Q81</f>
        <v>59562.78250669605</v>
      </c>
      <c r="D81" s="10">
        <f>'Pretax Min, Max, Mean'!R81</f>
        <v>1866744.3598193836</v>
      </c>
      <c r="E81" s="11">
        <f t="shared" si="12"/>
        <v>10.573446048276326</v>
      </c>
      <c r="F81" s="11">
        <f t="shared" si="13"/>
        <v>0.91797620354615839</v>
      </c>
      <c r="G81" s="10">
        <f t="shared" si="14"/>
        <v>126738.33543135566</v>
      </c>
      <c r="H81" s="10">
        <f t="shared" si="14"/>
        <v>330703.68363693065</v>
      </c>
      <c r="I81" s="12">
        <f t="shared" si="15"/>
        <v>0.36357536199844265</v>
      </c>
      <c r="J81" s="12">
        <f t="shared" si="16"/>
        <v>1.4083716704946827</v>
      </c>
      <c r="K81" s="13">
        <f t="shared" si="17"/>
        <v>0.64191243615055138</v>
      </c>
      <c r="L81" s="13">
        <f t="shared" si="18"/>
        <v>0.92048947833212613</v>
      </c>
      <c r="M81" s="14">
        <f t="shared" si="19"/>
        <v>0.64191243615055138</v>
      </c>
      <c r="N81" s="14">
        <f t="shared" si="20"/>
        <v>0.27857704218157475</v>
      </c>
      <c r="O81" s="14">
        <f t="shared" si="21"/>
        <v>7.9510521667873868E-2</v>
      </c>
      <c r="P81" s="11">
        <f t="shared" si="22"/>
        <v>0.48373091067953844</v>
      </c>
    </row>
    <row r="82" spans="1:16">
      <c r="A82" s="15">
        <v>1992</v>
      </c>
      <c r="B82" s="10">
        <f>'Pretax Min, Max, Mean'!P82</f>
        <v>7569.25</v>
      </c>
      <c r="C82" s="10">
        <f>'Pretax Min, Max, Mean'!Q82</f>
        <v>58971.621466813958</v>
      </c>
      <c r="D82" s="10">
        <f>'Pretax Min, Max, Mean'!R82</f>
        <v>1967338.1286500352</v>
      </c>
      <c r="E82" s="11">
        <f t="shared" si="12"/>
        <v>10.555403127153609</v>
      </c>
      <c r="F82" s="11">
        <f t="shared" si="13"/>
        <v>0.92672378617638707</v>
      </c>
      <c r="G82" s="10">
        <f t="shared" si="14"/>
        <v>125875.35448143096</v>
      </c>
      <c r="H82" s="10">
        <f t="shared" si="14"/>
        <v>331467.49746822298</v>
      </c>
      <c r="I82" s="12">
        <f t="shared" si="15"/>
        <v>0.35482777936821264</v>
      </c>
      <c r="J82" s="12">
        <f t="shared" si="16"/>
        <v>1.3996240878644528</v>
      </c>
      <c r="K82" s="13">
        <f t="shared" si="17"/>
        <v>0.638640692082034</v>
      </c>
      <c r="L82" s="13">
        <f t="shared" si="18"/>
        <v>0.91918704158301467</v>
      </c>
      <c r="M82" s="14">
        <f t="shared" si="19"/>
        <v>0.638640692082034</v>
      </c>
      <c r="N82" s="14">
        <f t="shared" si="20"/>
        <v>0.28054634950098067</v>
      </c>
      <c r="O82" s="14">
        <f t="shared" si="21"/>
        <v>8.0812958416985325E-2</v>
      </c>
      <c r="P82" s="11">
        <f t="shared" si="22"/>
        <v>0.48772066300087547</v>
      </c>
    </row>
    <row r="83" spans="1:16">
      <c r="A83" s="15">
        <v>1993</v>
      </c>
      <c r="B83" s="10">
        <f>'Pretax Min, Max, Mean'!P83</f>
        <v>7569.25</v>
      </c>
      <c r="C83" s="10">
        <f>'Pretax Min, Max, Mean'!Q83</f>
        <v>57680.843420110723</v>
      </c>
      <c r="D83" s="10">
        <f>'Pretax Min, Max, Mean'!R83</f>
        <v>1836971.4251307959</v>
      </c>
      <c r="E83" s="11">
        <f t="shared" si="12"/>
        <v>10.543796470013417</v>
      </c>
      <c r="F83" s="11">
        <f t="shared" si="13"/>
        <v>0.91529659044472711</v>
      </c>
      <c r="G83" s="10">
        <f t="shared" si="14"/>
        <v>122613.97056955243</v>
      </c>
      <c r="H83" s="10">
        <f t="shared" si="14"/>
        <v>319047.33211979101</v>
      </c>
      <c r="I83" s="12">
        <f t="shared" si="15"/>
        <v>0.36625497509987409</v>
      </c>
      <c r="J83" s="12">
        <f t="shared" si="16"/>
        <v>1.4110512835961142</v>
      </c>
      <c r="K83" s="13">
        <f t="shared" si="17"/>
        <v>0.64291258824841691</v>
      </c>
      <c r="L83" s="13">
        <f t="shared" si="18"/>
        <v>0.9208852534777322</v>
      </c>
      <c r="M83" s="14">
        <f t="shared" si="19"/>
        <v>0.64291258824841691</v>
      </c>
      <c r="N83" s="14">
        <f t="shared" si="20"/>
        <v>0.2779726652293153</v>
      </c>
      <c r="O83" s="14">
        <f t="shared" si="21"/>
        <v>7.9114746522267798E-2</v>
      </c>
      <c r="P83" s="11">
        <f t="shared" si="22"/>
        <v>0.48250552967687854</v>
      </c>
    </row>
    <row r="84" spans="1:16">
      <c r="A84" s="15">
        <v>1994</v>
      </c>
      <c r="B84" s="10">
        <f>'Pretax Min, Max, Mean'!P84</f>
        <v>7569.25</v>
      </c>
      <c r="C84" s="10">
        <f>'Pretax Min, Max, Mean'!Q84</f>
        <v>58011.832020323891</v>
      </c>
      <c r="D84" s="10">
        <f>'Pretax Min, Max, Mean'!R84</f>
        <v>1869803.1562442649</v>
      </c>
      <c r="E84" s="11">
        <f t="shared" si="12"/>
        <v>10.546811586741807</v>
      </c>
      <c r="F84" s="11">
        <f t="shared" si="13"/>
        <v>0.91824907550393908</v>
      </c>
      <c r="G84" s="10">
        <f t="shared" si="14"/>
        <v>123450.4484008963</v>
      </c>
      <c r="H84" s="10">
        <f t="shared" si="14"/>
        <v>322216.31071018858</v>
      </c>
      <c r="I84" s="12">
        <f t="shared" si="15"/>
        <v>0.36330249004066245</v>
      </c>
      <c r="J84" s="12">
        <f t="shared" si="16"/>
        <v>1.4080987985369022</v>
      </c>
      <c r="K84" s="13">
        <f t="shared" si="17"/>
        <v>0.641810533270466</v>
      </c>
      <c r="L84" s="13">
        <f t="shared" si="18"/>
        <v>0.92044909161697408</v>
      </c>
      <c r="M84" s="14">
        <f t="shared" si="19"/>
        <v>0.641810533270466</v>
      </c>
      <c r="N84" s="14">
        <f t="shared" si="20"/>
        <v>0.27863855834650808</v>
      </c>
      <c r="O84" s="14">
        <f t="shared" si="21"/>
        <v>7.955090838302592E-2</v>
      </c>
      <c r="P84" s="11">
        <f t="shared" si="22"/>
        <v>0.48385560995189381</v>
      </c>
    </row>
    <row r="85" spans="1:16">
      <c r="A85" s="15">
        <v>1995</v>
      </c>
      <c r="B85" s="10">
        <f>'Pretax Min, Max, Mean'!P85</f>
        <v>7569.25</v>
      </c>
      <c r="C85" s="10">
        <f>'Pretax Min, Max, Mean'!Q85</f>
        <v>57640.450495984245</v>
      </c>
      <c r="D85" s="10">
        <f>'Pretax Min, Max, Mean'!R85</f>
        <v>1926053.3696916008</v>
      </c>
      <c r="E85" s="11">
        <f t="shared" si="12"/>
        <v>10.535840852461266</v>
      </c>
      <c r="F85" s="11">
        <f t="shared" si="13"/>
        <v>0.92318905247509198</v>
      </c>
      <c r="G85" s="10">
        <f t="shared" si="14"/>
        <v>122878.97759016622</v>
      </c>
      <c r="H85" s="10">
        <f t="shared" si="14"/>
        <v>322384.34863686148</v>
      </c>
      <c r="I85" s="12">
        <f t="shared" si="15"/>
        <v>0.35836251306950934</v>
      </c>
      <c r="J85" s="12">
        <f t="shared" si="16"/>
        <v>1.4031588215657498</v>
      </c>
      <c r="K85" s="13">
        <f t="shared" si="17"/>
        <v>0.63996397926055526</v>
      </c>
      <c r="L85" s="13">
        <f t="shared" si="18"/>
        <v>0.9197152580670892</v>
      </c>
      <c r="M85" s="14">
        <f t="shared" si="19"/>
        <v>0.63996397926055526</v>
      </c>
      <c r="N85" s="14">
        <f t="shared" si="20"/>
        <v>0.27975127880653394</v>
      </c>
      <c r="O85" s="14">
        <f t="shared" si="21"/>
        <v>8.0284741932910797E-2</v>
      </c>
      <c r="P85" s="11">
        <f t="shared" si="22"/>
        <v>0.48611041729741267</v>
      </c>
    </row>
    <row r="86" spans="1:16">
      <c r="A86" s="15">
        <v>1996</v>
      </c>
      <c r="B86" s="10">
        <f>'Pretax Min, Max, Mean'!P86</f>
        <v>8459.75</v>
      </c>
      <c r="C86" s="10">
        <f>'Pretax Min, Max, Mean'!Q86</f>
        <v>57727.596439847039</v>
      </c>
      <c r="D86" s="10">
        <f>'Pretax Min, Max, Mean'!R86</f>
        <v>2004393.6661695344</v>
      </c>
      <c r="E86" s="11">
        <f t="shared" si="12"/>
        <v>10.548260221384036</v>
      </c>
      <c r="F86" s="11">
        <f t="shared" si="13"/>
        <v>0.91129621012719808</v>
      </c>
      <c r="G86" s="10">
        <f t="shared" si="14"/>
        <v>122532.71152135749</v>
      </c>
      <c r="H86" s="10">
        <f t="shared" si="14"/>
        <v>317506.07228367717</v>
      </c>
      <c r="I86" s="12">
        <f t="shared" si="15"/>
        <v>0.37025535541740229</v>
      </c>
      <c r="J86" s="12">
        <f t="shared" si="16"/>
        <v>1.4150516639136421</v>
      </c>
      <c r="K86" s="13">
        <f t="shared" si="17"/>
        <v>0.64440388253712588</v>
      </c>
      <c r="L86" s="13">
        <f t="shared" si="18"/>
        <v>0.92147332560901274</v>
      </c>
      <c r="M86" s="14">
        <f t="shared" si="19"/>
        <v>0.64440388253712588</v>
      </c>
      <c r="N86" s="14">
        <f t="shared" si="20"/>
        <v>0.27706944307188686</v>
      </c>
      <c r="O86" s="14">
        <f t="shared" si="21"/>
        <v>7.8526674390987261E-2</v>
      </c>
      <c r="P86" s="11">
        <f t="shared" si="22"/>
        <v>0.48067336762242285</v>
      </c>
    </row>
    <row r="87" spans="1:16">
      <c r="A87" s="15">
        <v>1997</v>
      </c>
      <c r="B87" s="10">
        <f>'Pretax Min, Max, Mean'!P87</f>
        <v>9172.1500000000015</v>
      </c>
      <c r="C87" s="10">
        <f>'Pretax Min, Max, Mean'!Q87</f>
        <v>58511.422940809964</v>
      </c>
      <c r="D87" s="10">
        <f>'Pretax Min, Max, Mean'!R87</f>
        <v>2164518.248661682</v>
      </c>
      <c r="E87" s="11">
        <f t="shared" si="12"/>
        <v>10.562353570398159</v>
      </c>
      <c r="F87" s="11">
        <f t="shared" si="13"/>
        <v>0.9106302297922424</v>
      </c>
      <c r="G87" s="10">
        <f t="shared" si="14"/>
        <v>124165.81474805906</v>
      </c>
      <c r="H87" s="10">
        <f t="shared" si="14"/>
        <v>321513.96846663288</v>
      </c>
      <c r="I87" s="12">
        <f t="shared" si="15"/>
        <v>0.37092133575235803</v>
      </c>
      <c r="J87" s="12">
        <f t="shared" si="16"/>
        <v>1.415717644248597</v>
      </c>
      <c r="K87" s="13">
        <f t="shared" si="17"/>
        <v>0.64465193834011902</v>
      </c>
      <c r="L87" s="13">
        <f t="shared" si="18"/>
        <v>0.92157090484930226</v>
      </c>
      <c r="M87" s="14">
        <f t="shared" si="19"/>
        <v>0.64465193834011902</v>
      </c>
      <c r="N87" s="14">
        <f t="shared" si="20"/>
        <v>0.27691896650918324</v>
      </c>
      <c r="O87" s="14">
        <f t="shared" si="21"/>
        <v>7.8429095150697736E-2</v>
      </c>
      <c r="P87" s="11">
        <f t="shared" si="22"/>
        <v>0.48036802585516458</v>
      </c>
    </row>
    <row r="88" spans="1:16">
      <c r="A88" s="15">
        <v>1998</v>
      </c>
      <c r="B88" s="10">
        <f>'Pretax Min, Max, Mean'!P88</f>
        <v>9172.1500000000015</v>
      </c>
      <c r="C88" s="10">
        <f>'Pretax Min, Max, Mean'!Q88</f>
        <v>59849.661038073609</v>
      </c>
      <c r="D88" s="10">
        <f>'Pretax Min, Max, Mean'!R88</f>
        <v>2230191.7437263802</v>
      </c>
      <c r="E88" s="11">
        <f t="shared" si="12"/>
        <v>10.580418513622986</v>
      </c>
      <c r="F88" s="11">
        <f t="shared" si="13"/>
        <v>0.91561185425140168</v>
      </c>
      <c r="G88" s="10">
        <f t="shared" si="14"/>
        <v>127238.9786495078</v>
      </c>
      <c r="H88" s="10">
        <f t="shared" si="14"/>
        <v>331190.89302411402</v>
      </c>
      <c r="I88" s="12">
        <f t="shared" si="15"/>
        <v>0.36593971129319847</v>
      </c>
      <c r="J88" s="12">
        <f t="shared" si="16"/>
        <v>1.410736019789439</v>
      </c>
      <c r="K88" s="13">
        <f t="shared" si="17"/>
        <v>0.64279496842347383</v>
      </c>
      <c r="L88" s="13">
        <f t="shared" si="18"/>
        <v>0.92083876703143863</v>
      </c>
      <c r="M88" s="14">
        <f t="shared" si="19"/>
        <v>0.64279496842347383</v>
      </c>
      <c r="N88" s="14">
        <f t="shared" si="20"/>
        <v>0.2780437986079648</v>
      </c>
      <c r="O88" s="14">
        <f t="shared" si="21"/>
        <v>7.9161232968561368E-2</v>
      </c>
      <c r="P88" s="11">
        <f t="shared" si="22"/>
        <v>0.48264977719753377</v>
      </c>
    </row>
    <row r="89" spans="1:16">
      <c r="A89" s="15">
        <v>1999</v>
      </c>
      <c r="B89" s="10">
        <f>'Pretax Min, Max, Mean'!P89</f>
        <v>9172.1500000000015</v>
      </c>
      <c r="C89" s="10">
        <f>'Pretax Min, Max, Mean'!Q89</f>
        <v>60377.844594309725</v>
      </c>
      <c r="D89" s="10">
        <f>'Pretax Min, Max, Mean'!R89</f>
        <v>2330315.1554525816</v>
      </c>
      <c r="E89" s="11">
        <f t="shared" si="12"/>
        <v>10.582476524035052</v>
      </c>
      <c r="F89" s="11">
        <f t="shared" si="13"/>
        <v>0.92293117971344696</v>
      </c>
      <c r="G89" s="10">
        <f t="shared" si="14"/>
        <v>128702.70642247125</v>
      </c>
      <c r="H89" s="10">
        <f t="shared" si="14"/>
        <v>337572.47664244683</v>
      </c>
      <c r="I89" s="12">
        <f t="shared" si="15"/>
        <v>0.35862038583115335</v>
      </c>
      <c r="J89" s="12">
        <f t="shared" si="16"/>
        <v>1.4034166943273945</v>
      </c>
      <c r="K89" s="13">
        <f t="shared" si="17"/>
        <v>0.64006045288952429</v>
      </c>
      <c r="L89" s="13">
        <f t="shared" si="18"/>
        <v>0.91975369118352179</v>
      </c>
      <c r="M89" s="14">
        <f t="shared" si="19"/>
        <v>0.64006045288952429</v>
      </c>
      <c r="N89" s="14">
        <f t="shared" si="20"/>
        <v>0.2796932382939975</v>
      </c>
      <c r="O89" s="14">
        <f t="shared" si="21"/>
        <v>8.0246308816478207E-2</v>
      </c>
      <c r="P89" s="11">
        <f t="shared" si="22"/>
        <v>0.48599284054255487</v>
      </c>
    </row>
    <row r="90" spans="1:16">
      <c r="A90" s="15">
        <v>2000</v>
      </c>
      <c r="B90" s="10">
        <f>'Pretax Min, Max, Mean'!P90</f>
        <v>9172.1500000000015</v>
      </c>
      <c r="C90" s="10">
        <f>'Pretax Min, Max, Mean'!Q90</f>
        <v>60399.754901277585</v>
      </c>
      <c r="D90" s="10">
        <f>'Pretax Min, Max, Mean'!R90</f>
        <v>2413186.8026457606</v>
      </c>
      <c r="E90" s="11">
        <f t="shared" si="12"/>
        <v>10.577447128735047</v>
      </c>
      <c r="F90" s="11">
        <f t="shared" si="13"/>
        <v>0.92875529312489802</v>
      </c>
      <c r="G90" s="10">
        <f t="shared" si="14"/>
        <v>129016.41568851122</v>
      </c>
      <c r="H90" s="10">
        <f t="shared" si="14"/>
        <v>340460.71736079239</v>
      </c>
      <c r="I90" s="12">
        <f t="shared" si="15"/>
        <v>0.35279627241970246</v>
      </c>
      <c r="J90" s="12">
        <f t="shared" si="16"/>
        <v>1.397592580915944</v>
      </c>
      <c r="K90" s="13">
        <f t="shared" si="17"/>
        <v>0.63787941074962518</v>
      </c>
      <c r="L90" s="13">
        <f t="shared" si="18"/>
        <v>0.91888227623476681</v>
      </c>
      <c r="M90" s="14">
        <f t="shared" si="19"/>
        <v>0.63787941074962518</v>
      </c>
      <c r="N90" s="14">
        <f t="shared" si="20"/>
        <v>0.28100286548514164</v>
      </c>
      <c r="O90" s="14">
        <f t="shared" si="21"/>
        <v>8.1117723765233185E-2</v>
      </c>
      <c r="P90" s="11">
        <f t="shared" si="22"/>
        <v>0.48864492259716252</v>
      </c>
    </row>
    <row r="91" spans="1:16">
      <c r="A91" s="15">
        <v>2001</v>
      </c>
      <c r="B91" s="10">
        <f>'Pretax Min, Max, Mean'!P91</f>
        <v>9172.1500000000015</v>
      </c>
      <c r="C91" s="10">
        <f>'Pretax Min, Max, Mean'!Q91</f>
        <v>58489.428012422366</v>
      </c>
      <c r="D91" s="10">
        <f>'Pretax Min, Max, Mean'!R91</f>
        <v>2234525.7440745337</v>
      </c>
      <c r="E91" s="11">
        <f t="shared" si="12"/>
        <v>10.557132444637292</v>
      </c>
      <c r="F91" s="11">
        <f t="shared" si="13"/>
        <v>0.91593542841716591</v>
      </c>
      <c r="G91" s="10">
        <f t="shared" si="14"/>
        <v>124361.87321028404</v>
      </c>
      <c r="H91" s="10">
        <f t="shared" si="14"/>
        <v>323811.51487874612</v>
      </c>
      <c r="I91" s="12">
        <f t="shared" si="15"/>
        <v>0.3656161371274344</v>
      </c>
      <c r="J91" s="12">
        <f t="shared" si="16"/>
        <v>1.4104124456236755</v>
      </c>
      <c r="K91" s="13">
        <f t="shared" si="17"/>
        <v>0.64267423402654078</v>
      </c>
      <c r="L91" s="13">
        <f t="shared" si="18"/>
        <v>0.92079103369713122</v>
      </c>
      <c r="M91" s="14">
        <f t="shared" si="19"/>
        <v>0.64267423402654078</v>
      </c>
      <c r="N91" s="14">
        <f t="shared" si="20"/>
        <v>0.27811679967059044</v>
      </c>
      <c r="O91" s="14">
        <f t="shared" si="21"/>
        <v>7.9208966302868777E-2</v>
      </c>
      <c r="P91" s="11">
        <f t="shared" si="22"/>
        <v>0.48279780543709494</v>
      </c>
    </row>
    <row r="92" spans="1:16">
      <c r="A92" s="15">
        <v>2002</v>
      </c>
      <c r="B92" s="10">
        <f>'Pretax Min, Max, Mean'!P92</f>
        <v>9172.1500000000015</v>
      </c>
      <c r="C92" s="10">
        <f>'Pretax Min, Max, Mean'!Q92</f>
        <v>57582.551730075604</v>
      </c>
      <c r="D92" s="10">
        <f>'Pretax Min, Max, Mean'!R92</f>
        <v>2161590.3675416945</v>
      </c>
      <c r="E92" s="11">
        <f t="shared" si="12"/>
        <v>10.546556582451247</v>
      </c>
      <c r="F92" s="11">
        <f t="shared" si="13"/>
        <v>0.91040463200704436</v>
      </c>
      <c r="G92" s="10">
        <f t="shared" si="14"/>
        <v>122184.44959257393</v>
      </c>
      <c r="H92" s="10">
        <f t="shared" si="14"/>
        <v>316308.87339717976</v>
      </c>
      <c r="I92" s="12">
        <f t="shared" si="15"/>
        <v>0.37114693353755607</v>
      </c>
      <c r="J92" s="12">
        <f t="shared" si="16"/>
        <v>1.4159432420337967</v>
      </c>
      <c r="K92" s="13">
        <f t="shared" si="17"/>
        <v>0.64473595221838265</v>
      </c>
      <c r="L92" s="13">
        <f t="shared" si="18"/>
        <v>0.9216039385161614</v>
      </c>
      <c r="M92" s="14">
        <f t="shared" si="19"/>
        <v>0.64473595221838265</v>
      </c>
      <c r="N92" s="14">
        <f t="shared" si="20"/>
        <v>0.27686798629777876</v>
      </c>
      <c r="O92" s="14">
        <f t="shared" si="21"/>
        <v>7.8396061483838597E-2</v>
      </c>
      <c r="P92" s="11">
        <f t="shared" si="22"/>
        <v>0.48026457173193138</v>
      </c>
    </row>
    <row r="93" spans="1:16">
      <c r="A93" s="15">
        <v>2003</v>
      </c>
      <c r="B93" s="10">
        <f>'Pretax Min, Max, Mean'!P93</f>
        <v>9172.1500000000015</v>
      </c>
      <c r="C93" s="10">
        <f>'Pretax Min, Max, Mean'!Q93</f>
        <v>57056.281880811039</v>
      </c>
      <c r="D93" s="10">
        <f>'Pretax Min, Max, Mean'!R93</f>
        <v>2152102.5290845833</v>
      </c>
      <c r="E93" s="11">
        <f t="shared" si="12"/>
        <v>10.538042365649824</v>
      </c>
      <c r="F93" s="11">
        <f t="shared" si="13"/>
        <v>0.90967147413170812</v>
      </c>
      <c r="G93" s="10">
        <f t="shared" si="14"/>
        <v>121034.78558715488</v>
      </c>
      <c r="H93" s="10">
        <f t="shared" si="14"/>
        <v>313092.7230949009</v>
      </c>
      <c r="I93" s="12">
        <f t="shared" si="15"/>
        <v>0.37188009141289163</v>
      </c>
      <c r="J93" s="12">
        <f t="shared" si="16"/>
        <v>1.4166763999091314</v>
      </c>
      <c r="K93" s="13">
        <f t="shared" si="17"/>
        <v>0.64500893572107454</v>
      </c>
      <c r="L93" s="13">
        <f t="shared" si="18"/>
        <v>0.92171121997056671</v>
      </c>
      <c r="M93" s="14">
        <f t="shared" si="19"/>
        <v>0.64500893572107454</v>
      </c>
      <c r="N93" s="14">
        <f t="shared" si="20"/>
        <v>0.27670228424949217</v>
      </c>
      <c r="O93" s="14">
        <f t="shared" si="21"/>
        <v>7.8288780029433291E-2</v>
      </c>
      <c r="P93" s="11">
        <f t="shared" si="22"/>
        <v>0.47992828848651659</v>
      </c>
    </row>
    <row r="94" spans="1:16">
      <c r="A94" s="15">
        <v>2004</v>
      </c>
      <c r="B94" s="10">
        <f>'Pretax Min, Max, Mean'!P94</f>
        <v>9172.1500000000015</v>
      </c>
      <c r="C94" s="10">
        <f>'Pretax Min, Max, Mean'!Q94</f>
        <v>57240.860443589198</v>
      </c>
      <c r="D94" s="10">
        <f>'Pretax Min, Max, Mean'!R94</f>
        <v>2261745.8083695075</v>
      </c>
      <c r="E94" s="11">
        <f t="shared" si="12"/>
        <v>10.533704019513102</v>
      </c>
      <c r="F94" s="11">
        <f t="shared" si="13"/>
        <v>0.91795342610871022</v>
      </c>
      <c r="G94" s="10">
        <f t="shared" si="14"/>
        <v>121796.71577814397</v>
      </c>
      <c r="H94" s="10">
        <f t="shared" si="14"/>
        <v>317801.74400374392</v>
      </c>
      <c r="I94" s="12">
        <f t="shared" si="15"/>
        <v>0.36359813943589098</v>
      </c>
      <c r="J94" s="12">
        <f t="shared" si="16"/>
        <v>1.4083944479321315</v>
      </c>
      <c r="K94" s="13">
        <f t="shared" si="17"/>
        <v>0.64192094183130766</v>
      </c>
      <c r="L94" s="13">
        <f t="shared" si="18"/>
        <v>0.92049284883012128</v>
      </c>
      <c r="M94" s="14">
        <f t="shared" si="19"/>
        <v>0.64192094183130766</v>
      </c>
      <c r="N94" s="14">
        <f t="shared" si="20"/>
        <v>0.27857190699881362</v>
      </c>
      <c r="O94" s="14">
        <f t="shared" si="21"/>
        <v>7.950715116987872E-2</v>
      </c>
      <c r="P94" s="11">
        <f t="shared" si="22"/>
        <v>0.48372050095243835</v>
      </c>
    </row>
    <row r="95" spans="1:16">
      <c r="A95" s="15">
        <v>2005</v>
      </c>
      <c r="B95" s="10">
        <f>'Pretax Min, Max, Mean'!P95</f>
        <v>9172.1500000000015</v>
      </c>
      <c r="C95" s="10">
        <f>'Pretax Min, Max, Mean'!Q95</f>
        <v>56759.563292370702</v>
      </c>
      <c r="D95" s="10">
        <f>'Pretax Min, Max, Mean'!R95</f>
        <v>2347302.2821177673</v>
      </c>
      <c r="E95" s="11">
        <f t="shared" si="12"/>
        <v>10.519560486663515</v>
      </c>
      <c r="F95" s="11">
        <f t="shared" si="13"/>
        <v>0.92414171061369588</v>
      </c>
      <c r="G95" s="10">
        <f t="shared" si="14"/>
        <v>121042.34749955509</v>
      </c>
      <c r="H95" s="10">
        <f t="shared" si="14"/>
        <v>317882.02121717244</v>
      </c>
      <c r="I95" s="12">
        <f t="shared" si="15"/>
        <v>0.3574098549309041</v>
      </c>
      <c r="J95" s="12">
        <f t="shared" si="16"/>
        <v>1.4022061634271441</v>
      </c>
      <c r="K95" s="13">
        <f t="shared" si="17"/>
        <v>0.63960749991855304</v>
      </c>
      <c r="L95" s="13">
        <f t="shared" si="18"/>
        <v>0.91957315415944119</v>
      </c>
      <c r="M95" s="14">
        <f t="shared" si="19"/>
        <v>0.63960749991855304</v>
      </c>
      <c r="N95" s="14">
        <f t="shared" si="20"/>
        <v>0.27996565424088815</v>
      </c>
      <c r="O95" s="14">
        <f t="shared" si="21"/>
        <v>8.0426845840558814E-2</v>
      </c>
      <c r="P95" s="11">
        <f t="shared" si="22"/>
        <v>0.48654465918780332</v>
      </c>
    </row>
    <row r="96" spans="1:16">
      <c r="A96" s="15">
        <v>2006</v>
      </c>
      <c r="B96" s="10">
        <f>'Pretax Min, Max, Mean'!P96</f>
        <v>9172.1500000000015</v>
      </c>
      <c r="C96" s="10">
        <f>'Pretax Min, Max, Mean'!Q96</f>
        <v>56497.093000992063</v>
      </c>
      <c r="D96" s="10">
        <f>'Pretax Min, Max, Mean'!R96</f>
        <v>2447513.608358135</v>
      </c>
      <c r="E96" s="11">
        <f t="shared" si="12"/>
        <v>10.50846213574664</v>
      </c>
      <c r="F96" s="11">
        <f t="shared" si="13"/>
        <v>0.93110936925191812</v>
      </c>
      <c r="G96" s="10">
        <f t="shared" si="14"/>
        <v>120780.09876701458</v>
      </c>
      <c r="H96" s="10">
        <f t="shared" si="14"/>
        <v>319510.82631491794</v>
      </c>
      <c r="I96" s="12">
        <f t="shared" si="15"/>
        <v>0.35044219629268347</v>
      </c>
      <c r="J96" s="12">
        <f t="shared" si="16"/>
        <v>1.3952385047889233</v>
      </c>
      <c r="K96" s="13">
        <f t="shared" si="17"/>
        <v>0.63699656822076955</v>
      </c>
      <c r="L96" s="13">
        <f t="shared" si="18"/>
        <v>0.91852803535653527</v>
      </c>
      <c r="M96" s="14">
        <f t="shared" si="19"/>
        <v>0.63699656822076955</v>
      </c>
      <c r="N96" s="14">
        <f t="shared" si="20"/>
        <v>0.28153146713576571</v>
      </c>
      <c r="O96" s="14">
        <f t="shared" si="21"/>
        <v>8.1471964643464734E-2</v>
      </c>
      <c r="P96" s="11">
        <f t="shared" si="22"/>
        <v>0.48971484893626327</v>
      </c>
    </row>
    <row r="97" spans="1:16">
      <c r="A97" s="15">
        <v>2007</v>
      </c>
      <c r="B97" s="10">
        <f>'Pretax Min, Max, Mean'!P97</f>
        <v>10418.849999999999</v>
      </c>
      <c r="C97" s="10">
        <f>'Pretax Min, Max, Mean'!Q97</f>
        <v>54352.04157283136</v>
      </c>
      <c r="D97" s="10">
        <f>'Pretax Min, Max, Mean'!R97</f>
        <v>2289290.5417619194</v>
      </c>
      <c r="E97" s="11">
        <f t="shared" si="12"/>
        <v>10.499379562567423</v>
      </c>
      <c r="F97" s="11">
        <f t="shared" si="13"/>
        <v>0.89873009598433329</v>
      </c>
      <c r="G97" s="10">
        <f t="shared" si="14"/>
        <v>114823.16452374856</v>
      </c>
      <c r="H97" s="10">
        <f t="shared" si="14"/>
        <v>293648.39953740116</v>
      </c>
      <c r="I97" s="12">
        <f t="shared" si="15"/>
        <v>0.38282146956026802</v>
      </c>
      <c r="J97" s="12">
        <f t="shared" si="16"/>
        <v>1.4276177780565071</v>
      </c>
      <c r="K97" s="13">
        <f t="shared" si="17"/>
        <v>0.64907392922742146</v>
      </c>
      <c r="L97" s="13">
        <f t="shared" si="18"/>
        <v>0.92329904815063535</v>
      </c>
      <c r="M97" s="14">
        <f t="shared" si="19"/>
        <v>0.64907392922742146</v>
      </c>
      <c r="N97" s="14">
        <f t="shared" si="20"/>
        <v>0.27422511892321388</v>
      </c>
      <c r="O97" s="14">
        <f t="shared" si="21"/>
        <v>7.6700951849364651E-2</v>
      </c>
      <c r="P97" s="11">
        <f t="shared" si="22"/>
        <v>0.47489642404393417</v>
      </c>
    </row>
    <row r="98" spans="1:16">
      <c r="A98" s="15">
        <v>2008</v>
      </c>
      <c r="B98" s="10">
        <f>'Pretax Min, Max, Mean'!P98</f>
        <v>11665.55</v>
      </c>
      <c r="C98" s="10">
        <f>'Pretax Min, Max, Mean'!Q98</f>
        <v>51264.861787397298</v>
      </c>
      <c r="D98" s="10">
        <f>'Pretax Min, Max, Mean'!R98</f>
        <v>2123338.7971658548</v>
      </c>
      <c r="E98" s="11">
        <f t="shared" si="12"/>
        <v>10.468612110026985</v>
      </c>
      <c r="F98" s="11">
        <f t="shared" si="13"/>
        <v>0.86735082986227141</v>
      </c>
      <c r="G98" s="10">
        <f t="shared" si="14"/>
        <v>106955.3700304451</v>
      </c>
      <c r="H98" s="10">
        <f t="shared" si="14"/>
        <v>264705.15664695838</v>
      </c>
      <c r="I98" s="12">
        <f t="shared" si="15"/>
        <v>0.41420073568232862</v>
      </c>
      <c r="J98" s="12">
        <f t="shared" si="16"/>
        <v>1.4589970441785693</v>
      </c>
      <c r="K98" s="13">
        <f t="shared" si="17"/>
        <v>0.66063644846001934</v>
      </c>
      <c r="L98" s="13">
        <f t="shared" si="18"/>
        <v>0.92771703938196126</v>
      </c>
      <c r="M98" s="14">
        <f t="shared" si="19"/>
        <v>0.66063644846001934</v>
      </c>
      <c r="N98" s="14">
        <f t="shared" si="20"/>
        <v>0.26708059092194192</v>
      </c>
      <c r="O98" s="14">
        <f t="shared" si="21"/>
        <v>7.2282960618038739E-2</v>
      </c>
      <c r="P98" s="11">
        <f t="shared" si="22"/>
        <v>0.46032838843551094</v>
      </c>
    </row>
    <row r="99" spans="1:16">
      <c r="A99" s="15">
        <v>2009</v>
      </c>
      <c r="B99" s="10">
        <f>'Pretax Min, Max, Mean'!P99</f>
        <v>12912.25</v>
      </c>
      <c r="C99" s="10">
        <f>'Pretax Min, Max, Mean'!Q99</f>
        <v>49191.528766599702</v>
      </c>
      <c r="D99" s="10">
        <f>'Pretax Min, Max, Mean'!R99</f>
        <v>1844819.5798067464</v>
      </c>
      <c r="E99" s="11">
        <f t="shared" si="12"/>
        <v>10.461517681482992</v>
      </c>
      <c r="F99" s="11">
        <f t="shared" si="13"/>
        <v>0.82699338163271019</v>
      </c>
      <c r="G99" s="10">
        <f t="shared" si="14"/>
        <v>100846.24855335413</v>
      </c>
      <c r="H99" s="10">
        <f t="shared" si="14"/>
        <v>239280.54636928879</v>
      </c>
      <c r="I99" s="12">
        <f t="shared" si="15"/>
        <v>0.45455818391189112</v>
      </c>
      <c r="J99" s="12">
        <f t="shared" si="16"/>
        <v>1.4993544924081308</v>
      </c>
      <c r="K99" s="13">
        <f t="shared" si="17"/>
        <v>0.67528643797830623</v>
      </c>
      <c r="L99" s="13">
        <f t="shared" si="18"/>
        <v>0.93310915365705371</v>
      </c>
      <c r="M99" s="14">
        <f t="shared" si="19"/>
        <v>0.67528643797830623</v>
      </c>
      <c r="N99" s="14">
        <f t="shared" si="20"/>
        <v>0.25782271567874748</v>
      </c>
      <c r="O99" s="14">
        <f t="shared" si="21"/>
        <v>6.6890846342946286E-2</v>
      </c>
      <c r="P99" s="11">
        <f t="shared" si="22"/>
        <v>0.441299388538408</v>
      </c>
    </row>
    <row r="100" spans="1:16">
      <c r="A100" s="15">
        <v>2010</v>
      </c>
      <c r="B100" s="10">
        <f>'Pretax Min, Max, Mean'!P100</f>
        <v>12912.25</v>
      </c>
      <c r="C100" s="10">
        <f>'Pretax Min, Max, Mean'!Q100</f>
        <v>49630.000391697547</v>
      </c>
      <c r="D100" s="10">
        <f>'Pretax Min, Max, Mean'!R100</f>
        <v>1979748.4321926476</v>
      </c>
      <c r="E100" s="11">
        <f t="shared" si="12"/>
        <v>10.46059320299436</v>
      </c>
      <c r="F100" s="11">
        <f t="shared" si="13"/>
        <v>0.83875809799903589</v>
      </c>
      <c r="G100" s="10">
        <f t="shared" si="14"/>
        <v>102283.63378586039</v>
      </c>
      <c r="H100" s="10">
        <f t="shared" si="14"/>
        <v>245692.57078306371</v>
      </c>
      <c r="I100" s="12">
        <f t="shared" si="15"/>
        <v>0.44279346754556553</v>
      </c>
      <c r="J100" s="12">
        <f t="shared" si="16"/>
        <v>1.4875897760418062</v>
      </c>
      <c r="K100" s="13">
        <f t="shared" si="17"/>
        <v>0.6710424356215271</v>
      </c>
      <c r="L100" s="13">
        <f t="shared" si="18"/>
        <v>0.93157044432558511</v>
      </c>
      <c r="M100" s="14">
        <f t="shared" si="19"/>
        <v>0.6710424356215271</v>
      </c>
      <c r="N100" s="14">
        <f t="shared" si="20"/>
        <v>0.26052800870405801</v>
      </c>
      <c r="O100" s="14">
        <f t="shared" si="21"/>
        <v>6.8429555674414888E-2</v>
      </c>
      <c r="P100" s="11">
        <f t="shared" si="22"/>
        <v>0.44688010735246575</v>
      </c>
    </row>
    <row r="101" spans="1:16">
      <c r="A101" s="15">
        <v>2011</v>
      </c>
      <c r="B101" s="10">
        <f>'Pretax Min, Max, Mean'!P101</f>
        <v>12912.25</v>
      </c>
      <c r="C101" s="10">
        <f>'Pretax Min, Max, Mean'!Q101</f>
        <v>48984.863186046001</v>
      </c>
      <c r="D101" s="10">
        <f>'Pretax Min, Max, Mean'!R101</f>
        <v>1981734.6108473854</v>
      </c>
      <c r="E101" s="11">
        <f t="shared" si="12"/>
        <v>10.447368850593865</v>
      </c>
      <c r="F101" s="11">
        <f t="shared" si="13"/>
        <v>0.83892522217951626</v>
      </c>
      <c r="G101" s="10">
        <f t="shared" si="14"/>
        <v>100961.52497979143</v>
      </c>
      <c r="H101" s="10">
        <f t="shared" si="14"/>
        <v>242559.12102583019</v>
      </c>
      <c r="I101" s="12">
        <f t="shared" si="15"/>
        <v>0.44262634336508561</v>
      </c>
      <c r="J101" s="12">
        <f t="shared" si="16"/>
        <v>1.4874226518613245</v>
      </c>
      <c r="K101" s="13">
        <f t="shared" si="17"/>
        <v>0.67098198646840279</v>
      </c>
      <c r="L101" s="13">
        <f t="shared" si="18"/>
        <v>0.93154839104805387</v>
      </c>
      <c r="M101" s="14">
        <f t="shared" si="19"/>
        <v>0.67098198646840279</v>
      </c>
      <c r="N101" s="14">
        <f t="shared" si="20"/>
        <v>0.26056640457965108</v>
      </c>
      <c r="O101" s="14">
        <f t="shared" si="21"/>
        <v>6.845160895194613E-2</v>
      </c>
      <c r="P101" s="11">
        <f t="shared" si="22"/>
        <v>0.44695918722257688</v>
      </c>
    </row>
    <row r="102" spans="1:16">
      <c r="A102" s="15">
        <v>2012</v>
      </c>
      <c r="B102" s="10">
        <f>'Pretax Min, Max, Mean'!P102</f>
        <v>12912.25</v>
      </c>
      <c r="C102" s="10">
        <f>'Pretax Min, Max, Mean'!Q102</f>
        <v>49232</v>
      </c>
      <c r="D102" s="10">
        <f>'Pretax Min, Max, Mean'!R102</f>
        <v>2103605</v>
      </c>
      <c r="E102" s="11">
        <f t="shared" si="12"/>
        <v>10.44400735397949</v>
      </c>
      <c r="F102" s="11">
        <f t="shared" si="13"/>
        <v>0.84887189090266502</v>
      </c>
      <c r="G102" s="10">
        <f t="shared" si="14"/>
        <v>101913.57760212164</v>
      </c>
      <c r="H102" s="10">
        <f t="shared" si="14"/>
        <v>247404.18945101299</v>
      </c>
      <c r="I102" s="12">
        <f t="shared" si="15"/>
        <v>0.43267967464193668</v>
      </c>
      <c r="J102" s="12">
        <f t="shared" si="16"/>
        <v>1.477475983138177</v>
      </c>
      <c r="K102" s="13">
        <f t="shared" si="17"/>
        <v>0.6673762510505924</v>
      </c>
      <c r="L102" s="13">
        <f t="shared" si="18"/>
        <v>0.93022595423150256</v>
      </c>
      <c r="M102" s="14">
        <f t="shared" si="19"/>
        <v>0.6673762510505924</v>
      </c>
      <c r="N102" s="14">
        <f t="shared" si="20"/>
        <v>0.26284970318091017</v>
      </c>
      <c r="O102" s="14">
        <f t="shared" si="21"/>
        <v>6.9774045768497439E-2</v>
      </c>
      <c r="P102" s="11">
        <f t="shared" si="22"/>
        <v>0.45165574677168152</v>
      </c>
    </row>
    <row r="103" spans="1:16">
      <c r="A103" s="15">
        <v>2013</v>
      </c>
      <c r="B103" s="10">
        <f>'Pretax Min, Max, Mean'!P103</f>
        <v>12912.25</v>
      </c>
      <c r="C103" s="10">
        <f>'Pretax Min, Max, Mean'!Q103</f>
        <v>48687.543564717955</v>
      </c>
      <c r="D103" s="10">
        <f>'Pretax Min, Max, Mean'!R103</f>
        <v>1943719.582144344</v>
      </c>
      <c r="E103" s="11">
        <f t="shared" si="12"/>
        <v>10.443983724172176</v>
      </c>
      <c r="F103" s="11">
        <f t="shared" si="13"/>
        <v>0.83569704226223607</v>
      </c>
      <c r="G103" s="10">
        <f t="shared" si="14"/>
        <v>100204.92087984741</v>
      </c>
      <c r="H103" s="10">
        <f t="shared" si="14"/>
        <v>239930.78425247845</v>
      </c>
      <c r="I103" s="12">
        <f t="shared" si="15"/>
        <v>0.4458545232823643</v>
      </c>
      <c r="J103" s="12">
        <f t="shared" si="16"/>
        <v>1.4906508317786058</v>
      </c>
      <c r="K103" s="13">
        <f t="shared" si="17"/>
        <v>0.6721488329817954</v>
      </c>
      <c r="L103" s="13">
        <f t="shared" si="18"/>
        <v>0.93197340438538256</v>
      </c>
      <c r="M103" s="14">
        <f t="shared" si="19"/>
        <v>0.6721488329817954</v>
      </c>
      <c r="N103" s="14">
        <f t="shared" si="20"/>
        <v>0.25982457140358717</v>
      </c>
      <c r="O103" s="14">
        <f t="shared" si="21"/>
        <v>6.8026595614617436E-2</v>
      </c>
      <c r="P103" s="11">
        <f t="shared" si="22"/>
        <v>0.44543069630795307</v>
      </c>
    </row>
    <row r="104" spans="1:16">
      <c r="A104" s="15">
        <v>2014</v>
      </c>
      <c r="B104" s="10">
        <f>'Pretax Min, Max, Mean'!P104</f>
        <v>12912.25</v>
      </c>
      <c r="C104" s="10">
        <f>'Pretax Min, Max, Mean'!Q104</f>
        <v>49031.957738603342</v>
      </c>
      <c r="D104" s="10">
        <f>'Pretax Min, Max, Mean'!R104</f>
        <v>2024922.9503142741</v>
      </c>
      <c r="E104" s="11">
        <f t="shared" si="12"/>
        <v>10.44530892815952</v>
      </c>
      <c r="F104" s="11">
        <f t="shared" si="13"/>
        <v>0.84251840940252054</v>
      </c>
      <c r="G104" s="10">
        <f t="shared" si="14"/>
        <v>101218.79244869572</v>
      </c>
      <c r="H104" s="10">
        <f t="shared" si="14"/>
        <v>244091.84288360915</v>
      </c>
      <c r="I104" s="12">
        <f t="shared" si="15"/>
        <v>0.43903315614208049</v>
      </c>
      <c r="J104" s="12">
        <f t="shared" si="16"/>
        <v>1.4838294646383203</v>
      </c>
      <c r="K104" s="13">
        <f t="shared" si="17"/>
        <v>0.66968124402243223</v>
      </c>
      <c r="L104" s="13">
        <f t="shared" si="18"/>
        <v>0.93107291589933516</v>
      </c>
      <c r="M104" s="14">
        <f t="shared" si="19"/>
        <v>0.66968124402243223</v>
      </c>
      <c r="N104" s="14">
        <f t="shared" si="20"/>
        <v>0.26139167187690293</v>
      </c>
      <c r="O104" s="14">
        <f t="shared" si="21"/>
        <v>6.8927084100664837E-2</v>
      </c>
      <c r="P104" s="11">
        <f t="shared" si="22"/>
        <v>0.44865807061072416</v>
      </c>
    </row>
    <row r="105" spans="1:16">
      <c r="B105" s="10" t="str">
        <f>'Pretax Min, Max, Mean'!P105</f>
        <v>X</v>
      </c>
      <c r="C105" s="10" t="str">
        <f>'Pretax Min, Max, Mean'!Q105</f>
        <v>X</v>
      </c>
      <c r="D105" s="10" t="str">
        <f>'Pretax Min, Max, Mean'!R105</f>
        <v>X</v>
      </c>
    </row>
  </sheetData>
  <mergeCells count="6">
    <mergeCell ref="M1:P1"/>
    <mergeCell ref="B1:D1"/>
    <mergeCell ref="E1:F1"/>
    <mergeCell ref="G1:H1"/>
    <mergeCell ref="I1:J1"/>
    <mergeCell ref="K1:L1"/>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6E518-D084-E447-83DE-5D47431A3BD3}">
  <dimension ref="A1:R105"/>
  <sheetViews>
    <sheetView topLeftCell="A83" zoomScale="92" workbookViewId="0">
      <selection activeCell="K104" sqref="K104"/>
    </sheetView>
  </sheetViews>
  <sheetFormatPr baseColWidth="10" defaultRowHeight="20"/>
  <cols>
    <col min="1" max="10" width="10.85546875" bestFit="1" customWidth="1"/>
    <col min="11" max="11" width="13" bestFit="1" customWidth="1"/>
    <col min="12" max="16" width="10.85546875" bestFit="1" customWidth="1"/>
    <col min="17" max="18" width="11.140625" bestFit="1" customWidth="1"/>
  </cols>
  <sheetData>
    <row r="1" spans="1:18">
      <c r="A1" s="57" t="s">
        <v>24</v>
      </c>
      <c r="B1" s="57"/>
      <c r="C1" s="57"/>
      <c r="D1" s="57"/>
      <c r="E1" s="57"/>
      <c r="F1" s="57" t="s">
        <v>25</v>
      </c>
      <c r="G1" s="57"/>
      <c r="H1" s="57"/>
      <c r="I1" s="57"/>
      <c r="J1" s="57"/>
      <c r="K1" s="57" t="s">
        <v>26</v>
      </c>
      <c r="L1" s="57"/>
      <c r="M1" s="57"/>
      <c r="N1" s="57"/>
      <c r="O1" s="57"/>
      <c r="P1" s="58" t="s">
        <v>7</v>
      </c>
      <c r="Q1" s="58"/>
      <c r="R1" s="58"/>
    </row>
    <row r="2" spans="1:18">
      <c r="A2" s="19" t="s">
        <v>27</v>
      </c>
      <c r="B2" s="9" t="s">
        <v>28</v>
      </c>
      <c r="C2" s="20" t="s">
        <v>29</v>
      </c>
      <c r="D2" s="9" t="s">
        <v>30</v>
      </c>
      <c r="E2" s="22" t="s">
        <v>69</v>
      </c>
      <c r="F2" s="19" t="s">
        <v>27</v>
      </c>
      <c r="G2" s="9" t="s">
        <v>28</v>
      </c>
      <c r="H2" s="5" t="s">
        <v>32</v>
      </c>
      <c r="I2" s="9" t="s">
        <v>30</v>
      </c>
      <c r="J2" s="9" t="s">
        <v>31</v>
      </c>
      <c r="K2" s="19" t="s">
        <v>27</v>
      </c>
      <c r="L2" s="9" t="s">
        <v>28</v>
      </c>
      <c r="M2" s="5" t="s">
        <v>29</v>
      </c>
      <c r="N2" s="9" t="s">
        <v>30</v>
      </c>
      <c r="O2" s="9" t="s">
        <v>31</v>
      </c>
      <c r="P2" s="19" t="s">
        <v>13</v>
      </c>
      <c r="Q2" s="19" t="s">
        <v>14</v>
      </c>
      <c r="R2" s="19" t="s">
        <v>15</v>
      </c>
    </row>
    <row r="3" spans="1:18">
      <c r="A3" s="21">
        <f>PretaxMinimumWage!D2</f>
        <v>0</v>
      </c>
      <c r="B3" s="15">
        <v>1913</v>
      </c>
      <c r="C3">
        <v>1</v>
      </c>
      <c r="D3" s="22">
        <f>LOOKUP(B3,CPI!$A:$A,CPI!$B:$B)</f>
        <v>9.9</v>
      </c>
      <c r="E3" s="22">
        <f t="shared" ref="E3:E65" si="0">D3</f>
        <v>9.9</v>
      </c>
      <c r="F3" s="23">
        <f>LOOKUP(G3,PretaxMeanWage!G:G,PretaxMeanWage!H:H)</f>
        <v>7236.2002000000002</v>
      </c>
      <c r="G3" s="15">
        <v>1913</v>
      </c>
      <c r="H3">
        <v>1</v>
      </c>
      <c r="I3" s="22">
        <f>LOOKUP($B3,CPI!$A:$A,CPI!$B:$B)</f>
        <v>9.9</v>
      </c>
      <c r="J3" s="22">
        <f>LOOKUP(2012,CPI!$A:$A,CPI!$B:$B)</f>
        <v>229.59399999999999</v>
      </c>
      <c r="K3" s="24" t="s">
        <v>38</v>
      </c>
      <c r="L3" s="15">
        <v>1913</v>
      </c>
      <c r="M3">
        <v>1</v>
      </c>
      <c r="N3" s="22">
        <f>LOOKUP($B3,CPI!$A:$A,CPI!$B:$B)</f>
        <v>9.9</v>
      </c>
      <c r="O3" s="22">
        <f>LOOKUP(2012,CPI!$A:$A,CPI!$B:$B)</f>
        <v>229.59399999999999</v>
      </c>
      <c r="P3" s="24">
        <f>A3/C3/D3*E3</f>
        <v>0</v>
      </c>
      <c r="Q3" s="24">
        <f t="shared" ref="Q3" si="1">F3/H3/I3*J3</f>
        <v>167816.98471907072</v>
      </c>
      <c r="R3" s="24" t="e">
        <f t="shared" ref="R3" si="2">K3/M3/N3*O3</f>
        <v>#VALUE!</v>
      </c>
    </row>
    <row r="4" spans="1:18">
      <c r="A4" s="21">
        <f>PretaxMinimumWage!D3</f>
        <v>0</v>
      </c>
      <c r="B4" s="15">
        <v>1914</v>
      </c>
      <c r="C4">
        <v>1</v>
      </c>
      <c r="D4" s="22">
        <f>LOOKUP(B4,CPI!$A:$A,CPI!$B:$B)</f>
        <v>10</v>
      </c>
      <c r="E4" s="22">
        <f t="shared" si="0"/>
        <v>10</v>
      </c>
      <c r="F4" s="23">
        <f>LOOKUP(G4,PretaxMeanWage!G:G,PretaxMeanWage!H:H)</f>
        <v>6560.5</v>
      </c>
      <c r="G4" s="15">
        <v>1914</v>
      </c>
      <c r="H4">
        <v>1</v>
      </c>
      <c r="I4" s="22">
        <f>LOOKUP($B4,CPI!$A:$A,CPI!$B:$B)</f>
        <v>10</v>
      </c>
      <c r="J4" s="22">
        <f>LOOKUP(2012,CPI!$A:$A,CPI!$B:$B)</f>
        <v>229.59399999999999</v>
      </c>
      <c r="L4" s="15">
        <v>1914</v>
      </c>
      <c r="M4">
        <v>1</v>
      </c>
      <c r="N4" s="22">
        <f>LOOKUP($B4,CPI!$A:$A,CPI!$B:$B)</f>
        <v>10</v>
      </c>
      <c r="O4" s="22">
        <f>LOOKUP(2012,CPI!$A:$A,CPI!$B:$B)</f>
        <v>229.59399999999999</v>
      </c>
      <c r="P4" s="24">
        <f t="shared" ref="P4:P67" si="3">A4/C4/D4*E4</f>
        <v>0</v>
      </c>
      <c r="Q4" s="24">
        <f t="shared" ref="Q4:Q67" si="4">F4/H4/I4*J4</f>
        <v>150625.14369999999</v>
      </c>
      <c r="R4" s="24">
        <f t="shared" ref="R4:R67" si="5">K4/M4/N4*O4</f>
        <v>0</v>
      </c>
    </row>
    <row r="5" spans="1:18">
      <c r="A5" s="21">
        <f>PretaxMinimumWage!D4</f>
        <v>0</v>
      </c>
      <c r="B5" s="15">
        <v>1915</v>
      </c>
      <c r="C5">
        <v>1</v>
      </c>
      <c r="D5" s="22">
        <f>LOOKUP(B5,CPI!$A:$A,CPI!$B:$B)</f>
        <v>10.1</v>
      </c>
      <c r="E5" s="22">
        <f t="shared" si="0"/>
        <v>10.1</v>
      </c>
      <c r="F5" s="23">
        <f>LOOKUP(G5,PretaxMeanWage!G:G,PretaxMeanWage!H:H)</f>
        <v>6713.8999000000003</v>
      </c>
      <c r="G5" s="15">
        <v>1915</v>
      </c>
      <c r="H5">
        <v>1</v>
      </c>
      <c r="I5" s="22">
        <f>LOOKUP($B5,CPI!$A:$A,CPI!$B:$B)</f>
        <v>10.1</v>
      </c>
      <c r="J5" s="22">
        <f>LOOKUP(2012,CPI!$A:$A,CPI!$B:$B)</f>
        <v>229.59399999999999</v>
      </c>
      <c r="L5" s="15">
        <v>1915</v>
      </c>
      <c r="M5">
        <v>1</v>
      </c>
      <c r="N5" s="22">
        <f>LOOKUP($B5,CPI!$A:$A,CPI!$B:$B)</f>
        <v>10.1</v>
      </c>
      <c r="O5" s="22">
        <f>LOOKUP(2012,CPI!$A:$A,CPI!$B:$B)</f>
        <v>229.59399999999999</v>
      </c>
      <c r="P5" s="24">
        <f t="shared" si="3"/>
        <v>0</v>
      </c>
      <c r="Q5" s="24">
        <f t="shared" si="4"/>
        <v>152620.90432085149</v>
      </c>
      <c r="R5" s="24">
        <f t="shared" si="5"/>
        <v>0</v>
      </c>
    </row>
    <row r="6" spans="1:18">
      <c r="A6" s="21">
        <f>PretaxMinimumWage!D5</f>
        <v>0</v>
      </c>
      <c r="B6" s="15">
        <v>1916</v>
      </c>
      <c r="C6">
        <v>1</v>
      </c>
      <c r="D6" s="22">
        <f>LOOKUP(B6,CPI!$A:$A,CPI!$B:$B)</f>
        <v>10.9</v>
      </c>
      <c r="E6" s="22">
        <f t="shared" si="0"/>
        <v>10.9</v>
      </c>
      <c r="F6" s="23">
        <f>LOOKUP(G6,PretaxMeanWage!G:G,PretaxMeanWage!H:H)</f>
        <v>7681.6000999999997</v>
      </c>
      <c r="G6" s="15">
        <v>1916</v>
      </c>
      <c r="H6">
        <v>1</v>
      </c>
      <c r="I6" s="22">
        <f>LOOKUP($B6,CPI!$A:$A,CPI!$B:$B)</f>
        <v>10.9</v>
      </c>
      <c r="J6" s="22">
        <f>LOOKUP(2012,CPI!$A:$A,CPI!$B:$B)</f>
        <v>229.59399999999999</v>
      </c>
      <c r="L6" s="15">
        <v>1916</v>
      </c>
      <c r="M6">
        <v>1</v>
      </c>
      <c r="N6" s="22">
        <f>LOOKUP($B6,CPI!$A:$A,CPI!$B:$B)</f>
        <v>10.9</v>
      </c>
      <c r="O6" s="22">
        <f>LOOKUP(2012,CPI!$A:$A,CPI!$B:$B)</f>
        <v>229.59399999999999</v>
      </c>
      <c r="P6" s="24">
        <f t="shared" si="3"/>
        <v>0</v>
      </c>
      <c r="Q6" s="24">
        <f t="shared" si="4"/>
        <v>161802.68746416512</v>
      </c>
      <c r="R6" s="24">
        <f t="shared" si="5"/>
        <v>0</v>
      </c>
    </row>
    <row r="7" spans="1:18">
      <c r="A7" s="21">
        <f>PretaxMinimumWage!D6</f>
        <v>0</v>
      </c>
      <c r="B7" s="15">
        <v>1917</v>
      </c>
      <c r="C7">
        <v>1</v>
      </c>
      <c r="D7" s="22">
        <f>LOOKUP(B7,CPI!$A:$A,CPI!$B:$B)</f>
        <v>12.8</v>
      </c>
      <c r="E7" s="22">
        <f t="shared" si="0"/>
        <v>12.8</v>
      </c>
      <c r="F7" s="23">
        <f>LOOKUP(G7,PretaxMeanWage!G:G,PretaxMeanWage!H:H)</f>
        <v>7570.7997999999998</v>
      </c>
      <c r="G7" s="15">
        <v>1917</v>
      </c>
      <c r="H7">
        <v>1</v>
      </c>
      <c r="I7" s="22">
        <f>LOOKUP($B7,CPI!$A:$A,CPI!$B:$B)</f>
        <v>12.8</v>
      </c>
      <c r="J7" s="22">
        <f>LOOKUP(2012,CPI!$A:$A,CPI!$B:$B)</f>
        <v>229.59399999999999</v>
      </c>
      <c r="L7" s="15">
        <v>1917</v>
      </c>
      <c r="M7">
        <v>1</v>
      </c>
      <c r="N7" s="22">
        <f>LOOKUP($B7,CPI!$A:$A,CPI!$B:$B)</f>
        <v>12.8</v>
      </c>
      <c r="O7" s="22">
        <f>LOOKUP(2012,CPI!$A:$A,CPI!$B:$B)</f>
        <v>229.59399999999999</v>
      </c>
      <c r="P7" s="24">
        <f t="shared" si="3"/>
        <v>0</v>
      </c>
      <c r="Q7" s="24">
        <f t="shared" si="4"/>
        <v>135797.67260009373</v>
      </c>
      <c r="R7" s="24">
        <f t="shared" si="5"/>
        <v>0</v>
      </c>
    </row>
    <row r="8" spans="1:18">
      <c r="A8" s="21">
        <f>PretaxMinimumWage!D7</f>
        <v>0</v>
      </c>
      <c r="B8" s="15">
        <v>1918</v>
      </c>
      <c r="C8">
        <v>1</v>
      </c>
      <c r="D8" s="22">
        <f>LOOKUP(B8,CPI!$A:$A,CPI!$B:$B)</f>
        <v>15.1</v>
      </c>
      <c r="E8" s="22">
        <f t="shared" si="0"/>
        <v>15.1</v>
      </c>
      <c r="F8" s="23">
        <f>LOOKUP(G8,PretaxMeanWage!G:G,PretaxMeanWage!H:H)</f>
        <v>7957</v>
      </c>
      <c r="G8" s="15">
        <v>1918</v>
      </c>
      <c r="H8">
        <v>1</v>
      </c>
      <c r="I8" s="22">
        <f>LOOKUP($B8,CPI!$A:$A,CPI!$B:$B)</f>
        <v>15.1</v>
      </c>
      <c r="J8" s="22">
        <f>LOOKUP(2012,CPI!$A:$A,CPI!$B:$B)</f>
        <v>229.59399999999999</v>
      </c>
      <c r="L8" s="15">
        <v>1918</v>
      </c>
      <c r="M8">
        <v>1</v>
      </c>
      <c r="N8" s="22">
        <f>LOOKUP($B8,CPI!$A:$A,CPI!$B:$B)</f>
        <v>15.1</v>
      </c>
      <c r="O8" s="22">
        <f>LOOKUP(2012,CPI!$A:$A,CPI!$B:$B)</f>
        <v>229.59399999999999</v>
      </c>
      <c r="P8" s="24">
        <f t="shared" si="3"/>
        <v>0</v>
      </c>
      <c r="Q8" s="24">
        <f t="shared" si="4"/>
        <v>120985.39456953641</v>
      </c>
      <c r="R8" s="24">
        <f t="shared" si="5"/>
        <v>0</v>
      </c>
    </row>
    <row r="9" spans="1:18">
      <c r="A9" s="21">
        <f>PretaxMinimumWage!D8</f>
        <v>0</v>
      </c>
      <c r="B9" s="15">
        <v>1919</v>
      </c>
      <c r="C9">
        <v>1</v>
      </c>
      <c r="D9" s="22">
        <f>LOOKUP(B9,CPI!$A:$A,CPI!$B:$B)</f>
        <v>17.3</v>
      </c>
      <c r="E9" s="22">
        <f t="shared" si="0"/>
        <v>17.3</v>
      </c>
      <c r="F9" s="23">
        <f>LOOKUP(G9,PretaxMeanWage!G:G,PretaxMeanWage!H:H)</f>
        <v>7603.1000999999997</v>
      </c>
      <c r="G9" s="15">
        <v>1919</v>
      </c>
      <c r="H9">
        <v>1</v>
      </c>
      <c r="I9" s="22">
        <f>LOOKUP($B9,CPI!$A:$A,CPI!$B:$B)</f>
        <v>17.3</v>
      </c>
      <c r="J9" s="22">
        <f>LOOKUP(2012,CPI!$A:$A,CPI!$B:$B)</f>
        <v>229.59399999999999</v>
      </c>
      <c r="L9" s="15">
        <v>1919</v>
      </c>
      <c r="M9">
        <v>1</v>
      </c>
      <c r="N9" s="22">
        <f>LOOKUP($B9,CPI!$A:$A,CPI!$B:$B)</f>
        <v>17.3</v>
      </c>
      <c r="O9" s="22">
        <f>LOOKUP(2012,CPI!$A:$A,CPI!$B:$B)</f>
        <v>229.59399999999999</v>
      </c>
      <c r="P9" s="24">
        <f t="shared" si="3"/>
        <v>0</v>
      </c>
      <c r="Q9" s="24">
        <f t="shared" si="4"/>
        <v>100903.24649476299</v>
      </c>
      <c r="R9" s="24">
        <f t="shared" si="5"/>
        <v>0</v>
      </c>
    </row>
    <row r="10" spans="1:18">
      <c r="A10" s="21">
        <f>PretaxMinimumWage!D9</f>
        <v>0</v>
      </c>
      <c r="B10" s="15">
        <v>1920</v>
      </c>
      <c r="C10">
        <v>1</v>
      </c>
      <c r="D10" s="22">
        <f>LOOKUP(B10,CPI!$A:$A,CPI!$B:$B)</f>
        <v>20</v>
      </c>
      <c r="E10" s="22">
        <f t="shared" si="0"/>
        <v>20</v>
      </c>
      <c r="F10" s="23">
        <f>LOOKUP(G10,PretaxMeanWage!G:G,PretaxMeanWage!H:H)</f>
        <v>7462.5</v>
      </c>
      <c r="G10" s="15">
        <v>1920</v>
      </c>
      <c r="H10">
        <v>1</v>
      </c>
      <c r="I10" s="22">
        <f>LOOKUP($B10,CPI!$A:$A,CPI!$B:$B)</f>
        <v>20</v>
      </c>
      <c r="J10" s="22">
        <f>LOOKUP(2012,CPI!$A:$A,CPI!$B:$B)</f>
        <v>229.59399999999999</v>
      </c>
      <c r="K10" t="e">
        <f>LOOKUP('Pretax Min, Max, Mean'!L10,PretaxMaximumWage!A:A,PretaxMaximumWage!B:B)</f>
        <v>#N/A</v>
      </c>
      <c r="L10" s="15">
        <v>1920</v>
      </c>
      <c r="M10">
        <v>1</v>
      </c>
      <c r="N10" s="22">
        <f>LOOKUP($B10,CPI!$A:$A,CPI!$B:$B)</f>
        <v>20</v>
      </c>
      <c r="O10" s="22">
        <f>LOOKUP(2012,CPI!$A:$A,CPI!$B:$B)</f>
        <v>229.59399999999999</v>
      </c>
      <c r="P10" s="24">
        <f t="shared" si="3"/>
        <v>0</v>
      </c>
      <c r="Q10" s="24">
        <f t="shared" si="4"/>
        <v>85667.261249999996</v>
      </c>
      <c r="R10" s="24" t="e">
        <f t="shared" si="5"/>
        <v>#N/A</v>
      </c>
    </row>
    <row r="11" spans="1:18">
      <c r="A11" s="21">
        <f>PretaxMinimumWage!D10</f>
        <v>0</v>
      </c>
      <c r="B11" s="15">
        <v>1921</v>
      </c>
      <c r="C11">
        <v>1</v>
      </c>
      <c r="D11" s="22">
        <f>LOOKUP(B11,CPI!$A:$A,CPI!$B:$B)</f>
        <v>17.899999999999999</v>
      </c>
      <c r="E11" s="22">
        <f t="shared" si="0"/>
        <v>17.899999999999999</v>
      </c>
      <c r="F11" s="23">
        <f>LOOKUP(G11,PretaxMeanWage!G:G,PretaxMeanWage!H:H)</f>
        <v>6730.7002000000002</v>
      </c>
      <c r="G11" s="15">
        <v>1921</v>
      </c>
      <c r="H11">
        <v>1</v>
      </c>
      <c r="I11" s="22">
        <f>LOOKUP($B11,CPI!$A:$A,CPI!$B:$B)</f>
        <v>17.899999999999999</v>
      </c>
      <c r="J11" s="22">
        <f>LOOKUP(2012,CPI!$A:$A,CPI!$B:$B)</f>
        <v>229.59399999999999</v>
      </c>
      <c r="K11" t="e">
        <f>LOOKUP('Pretax Min, Max, Mean'!L11,PretaxMaximumWage!A:A,PretaxMaximumWage!B:B)</f>
        <v>#N/A</v>
      </c>
      <c r="L11" s="15">
        <v>1921</v>
      </c>
      <c r="M11">
        <v>1</v>
      </c>
      <c r="N11" s="22">
        <f>LOOKUP($B11,CPI!$A:$A,CPI!$B:$B)</f>
        <v>17.899999999999999</v>
      </c>
      <c r="O11" s="22">
        <f>LOOKUP(2012,CPI!$A:$A,CPI!$B:$B)</f>
        <v>229.59399999999999</v>
      </c>
      <c r="P11" s="24">
        <f t="shared" si="3"/>
        <v>0</v>
      </c>
      <c r="Q11" s="24">
        <f t="shared" si="4"/>
        <v>86331.194509430177</v>
      </c>
      <c r="R11" s="24" t="e">
        <f t="shared" si="5"/>
        <v>#N/A</v>
      </c>
    </row>
    <row r="12" spans="1:18">
      <c r="A12" s="21">
        <f>PretaxMinimumWage!D11</f>
        <v>0</v>
      </c>
      <c r="B12" s="15">
        <v>1922</v>
      </c>
      <c r="C12">
        <v>1</v>
      </c>
      <c r="D12" s="22">
        <f>LOOKUP(B12,CPI!$A:$A,CPI!$B:$B)</f>
        <v>16.8</v>
      </c>
      <c r="E12" s="22">
        <f t="shared" si="0"/>
        <v>16.8</v>
      </c>
      <c r="F12" s="23">
        <f>LOOKUP(G12,PretaxMeanWage!G:G,PretaxMeanWage!H:H)</f>
        <v>7303.5</v>
      </c>
      <c r="G12" s="15">
        <v>1922</v>
      </c>
      <c r="H12">
        <v>1</v>
      </c>
      <c r="I12" s="22">
        <f>LOOKUP($B12,CPI!$A:$A,CPI!$B:$B)</f>
        <v>16.8</v>
      </c>
      <c r="J12" s="22">
        <f>LOOKUP(2012,CPI!$A:$A,CPI!$B:$B)</f>
        <v>229.59399999999999</v>
      </c>
      <c r="K12" t="e">
        <f>LOOKUP('Pretax Min, Max, Mean'!L12,PretaxMaximumWage!A:A,PretaxMaximumWage!B:B)</f>
        <v>#N/A</v>
      </c>
      <c r="L12" s="15">
        <v>1922</v>
      </c>
      <c r="M12">
        <v>1</v>
      </c>
      <c r="N12" s="22">
        <f>LOOKUP($B12,CPI!$A:$A,CPI!$B:$B)</f>
        <v>16.8</v>
      </c>
      <c r="O12" s="22">
        <f>LOOKUP(2012,CPI!$A:$A,CPI!$B:$B)</f>
        <v>229.59399999999999</v>
      </c>
      <c r="P12" s="24">
        <f t="shared" si="3"/>
        <v>0</v>
      </c>
      <c r="Q12" s="24">
        <f t="shared" si="4"/>
        <v>99811.891607142854</v>
      </c>
      <c r="R12" s="24" t="e">
        <f t="shared" si="5"/>
        <v>#N/A</v>
      </c>
    </row>
    <row r="13" spans="1:18">
      <c r="A13" s="21">
        <f>PretaxMinimumWage!D12</f>
        <v>0</v>
      </c>
      <c r="B13" s="15">
        <v>1923</v>
      </c>
      <c r="C13">
        <v>1</v>
      </c>
      <c r="D13" s="22">
        <f>LOOKUP(B13,CPI!$A:$A,CPI!$B:$B)</f>
        <v>17.100000000000001</v>
      </c>
      <c r="E13" s="22">
        <f t="shared" si="0"/>
        <v>17.100000000000001</v>
      </c>
      <c r="F13" s="23">
        <f>LOOKUP(G13,PretaxMeanWage!G:G,PretaxMeanWage!H:H)</f>
        <v>8235.2998000000007</v>
      </c>
      <c r="G13" s="15">
        <v>1923</v>
      </c>
      <c r="H13">
        <v>1</v>
      </c>
      <c r="I13" s="22">
        <f>LOOKUP($B13,CPI!$A:$A,CPI!$B:$B)</f>
        <v>17.100000000000001</v>
      </c>
      <c r="J13" s="22">
        <f>LOOKUP(2012,CPI!$A:$A,CPI!$B:$B)</f>
        <v>229.59399999999999</v>
      </c>
      <c r="K13" t="e">
        <f>LOOKUP('Pretax Min, Max, Mean'!L13,PretaxMaximumWage!A:A,PretaxMaximumWage!B:B)</f>
        <v>#N/A</v>
      </c>
      <c r="L13" s="15">
        <v>1923</v>
      </c>
      <c r="M13">
        <v>1</v>
      </c>
      <c r="N13" s="22">
        <f>LOOKUP($B13,CPI!$A:$A,CPI!$B:$B)</f>
        <v>17.100000000000001</v>
      </c>
      <c r="O13" s="22">
        <f>LOOKUP(2012,CPI!$A:$A,CPI!$B:$B)</f>
        <v>229.59399999999999</v>
      </c>
      <c r="P13" s="24">
        <f t="shared" si="3"/>
        <v>0</v>
      </c>
      <c r="Q13" s="24">
        <f t="shared" si="4"/>
        <v>110571.6621217076</v>
      </c>
      <c r="R13" s="24" t="e">
        <f t="shared" si="5"/>
        <v>#N/A</v>
      </c>
    </row>
    <row r="14" spans="1:18">
      <c r="A14" s="21">
        <f>PretaxMinimumWage!D13</f>
        <v>0</v>
      </c>
      <c r="B14" s="15">
        <v>1924</v>
      </c>
      <c r="C14">
        <v>1</v>
      </c>
      <c r="D14" s="22">
        <f>LOOKUP(B14,CPI!$A:$A,CPI!$B:$B)</f>
        <v>17.100000000000001</v>
      </c>
      <c r="E14" s="22">
        <f t="shared" si="0"/>
        <v>17.100000000000001</v>
      </c>
      <c r="F14" s="23">
        <f>LOOKUP(G14,PretaxMeanWage!G:G,PretaxMeanWage!H:H)</f>
        <v>8149.7997999999998</v>
      </c>
      <c r="G14" s="15">
        <v>1924</v>
      </c>
      <c r="H14">
        <v>1</v>
      </c>
      <c r="I14" s="22">
        <f>LOOKUP($B14,CPI!$A:$A,CPI!$B:$B)</f>
        <v>17.100000000000001</v>
      </c>
      <c r="J14" s="22">
        <f>LOOKUP(2012,CPI!$A:$A,CPI!$B:$B)</f>
        <v>229.59399999999999</v>
      </c>
      <c r="K14" t="e">
        <f>LOOKUP('Pretax Min, Max, Mean'!L14,PretaxMaximumWage!A:A,PretaxMaximumWage!B:B)</f>
        <v>#N/A</v>
      </c>
      <c r="L14" s="15">
        <v>1924</v>
      </c>
      <c r="M14">
        <v>1</v>
      </c>
      <c r="N14" s="22">
        <f>LOOKUP($B14,CPI!$A:$A,CPI!$B:$B)</f>
        <v>17.100000000000001</v>
      </c>
      <c r="O14" s="22">
        <f>LOOKUP(2012,CPI!$A:$A,CPI!$B:$B)</f>
        <v>229.59399999999999</v>
      </c>
      <c r="P14" s="24">
        <f t="shared" si="3"/>
        <v>0</v>
      </c>
      <c r="Q14" s="24">
        <f t="shared" si="4"/>
        <v>109423.69212170759</v>
      </c>
      <c r="R14" s="24" t="e">
        <f t="shared" si="5"/>
        <v>#N/A</v>
      </c>
    </row>
    <row r="15" spans="1:18">
      <c r="A15" s="21">
        <f>PretaxMinimumWage!D14</f>
        <v>0</v>
      </c>
      <c r="B15" s="15">
        <v>1925</v>
      </c>
      <c r="C15">
        <v>1</v>
      </c>
      <c r="D15" s="22">
        <f>LOOKUP(B15,CPI!$A:$A,CPI!$B:$B)</f>
        <v>17.5</v>
      </c>
      <c r="E15" s="22">
        <f t="shared" si="0"/>
        <v>17.5</v>
      </c>
      <c r="F15" s="23">
        <f>LOOKUP(G15,PretaxMeanWage!G:G,PretaxMeanWage!H:H)</f>
        <v>8316.5995999999996</v>
      </c>
      <c r="G15" s="15">
        <v>1925</v>
      </c>
      <c r="H15">
        <v>1</v>
      </c>
      <c r="I15" s="22">
        <f>LOOKUP($B15,CPI!$A:$A,CPI!$B:$B)</f>
        <v>17.5</v>
      </c>
      <c r="J15" s="22">
        <f>LOOKUP(2012,CPI!$A:$A,CPI!$B:$B)</f>
        <v>229.59399999999999</v>
      </c>
      <c r="K15" t="e">
        <f>LOOKUP('Pretax Min, Max, Mean'!L15,PretaxMaximumWage!A:A,PretaxMaximumWage!B:B)</f>
        <v>#N/A</v>
      </c>
      <c r="L15" s="15">
        <v>1925</v>
      </c>
      <c r="M15">
        <v>1</v>
      </c>
      <c r="N15" s="22">
        <f>LOOKUP($B15,CPI!$A:$A,CPI!$B:$B)</f>
        <v>17.5</v>
      </c>
      <c r="O15" s="22">
        <f>LOOKUP(2012,CPI!$A:$A,CPI!$B:$B)</f>
        <v>229.59399999999999</v>
      </c>
      <c r="P15" s="24">
        <f t="shared" si="3"/>
        <v>0</v>
      </c>
      <c r="Q15" s="24">
        <f t="shared" si="4"/>
        <v>109110.93534642285</v>
      </c>
      <c r="R15" s="24" t="e">
        <f t="shared" si="5"/>
        <v>#N/A</v>
      </c>
    </row>
    <row r="16" spans="1:18">
      <c r="A16" s="21">
        <f>PretaxMinimumWage!D15</f>
        <v>0</v>
      </c>
      <c r="B16" s="15">
        <v>1926</v>
      </c>
      <c r="C16">
        <v>1</v>
      </c>
      <c r="D16" s="22">
        <f>LOOKUP(B16,CPI!$A:$A,CPI!$B:$B)</f>
        <v>17.7</v>
      </c>
      <c r="E16" s="22">
        <f t="shared" si="0"/>
        <v>17.7</v>
      </c>
      <c r="F16" s="23">
        <f>LOOKUP(G16,PretaxMeanWage!G:G,PretaxMeanWage!H:H)</f>
        <v>8739.0995999999996</v>
      </c>
      <c r="G16" s="15">
        <v>1926</v>
      </c>
      <c r="H16">
        <v>1</v>
      </c>
      <c r="I16" s="22">
        <f>LOOKUP($B16,CPI!$A:$A,CPI!$B:$B)</f>
        <v>17.7</v>
      </c>
      <c r="J16" s="22">
        <f>LOOKUP(2012,CPI!$A:$A,CPI!$B:$B)</f>
        <v>229.59399999999999</v>
      </c>
      <c r="K16" t="e">
        <f>LOOKUP('Pretax Min, Max, Mean'!L16,PretaxMaximumWage!A:A,PretaxMaximumWage!B:B)</f>
        <v>#N/A</v>
      </c>
      <c r="L16" s="15">
        <v>1926</v>
      </c>
      <c r="M16">
        <v>1</v>
      </c>
      <c r="N16" s="22">
        <f>LOOKUP($B16,CPI!$A:$A,CPI!$B:$B)</f>
        <v>17.7</v>
      </c>
      <c r="O16" s="22">
        <f>LOOKUP(2012,CPI!$A:$A,CPI!$B:$B)</f>
        <v>229.59399999999999</v>
      </c>
      <c r="P16" s="24">
        <f t="shared" si="3"/>
        <v>0</v>
      </c>
      <c r="Q16" s="24">
        <f t="shared" si="4"/>
        <v>113358.46517301696</v>
      </c>
      <c r="R16" s="24" t="e">
        <f t="shared" si="5"/>
        <v>#N/A</v>
      </c>
    </row>
    <row r="17" spans="1:18">
      <c r="A17" s="21">
        <f>PretaxMinimumWage!D16</f>
        <v>0</v>
      </c>
      <c r="B17" s="15">
        <v>1927</v>
      </c>
      <c r="C17">
        <v>1</v>
      </c>
      <c r="D17" s="22">
        <f>LOOKUP(B17,CPI!$A:$A,CPI!$B:$B)</f>
        <v>17.399999999999999</v>
      </c>
      <c r="E17" s="22">
        <f t="shared" si="0"/>
        <v>17.399999999999999</v>
      </c>
      <c r="F17" s="23">
        <f>LOOKUP(G17,PretaxMeanWage!G:G,PretaxMeanWage!H:H)</f>
        <v>8612.9004000000004</v>
      </c>
      <c r="G17" s="15">
        <v>1927</v>
      </c>
      <c r="H17">
        <v>1</v>
      </c>
      <c r="I17" s="22">
        <f>LOOKUP($B17,CPI!$A:$A,CPI!$B:$B)</f>
        <v>17.399999999999999</v>
      </c>
      <c r="J17" s="22">
        <f>LOOKUP(2012,CPI!$A:$A,CPI!$B:$B)</f>
        <v>229.59399999999999</v>
      </c>
      <c r="K17" t="e">
        <f>LOOKUP('Pretax Min, Max, Mean'!L17,PretaxMaximumWage!A:A,PretaxMaximumWage!B:B)</f>
        <v>#N/A</v>
      </c>
      <c r="L17" s="15">
        <v>1927</v>
      </c>
      <c r="M17">
        <v>1</v>
      </c>
      <c r="N17" s="22">
        <f>LOOKUP($B17,CPI!$A:$A,CPI!$B:$B)</f>
        <v>17.399999999999999</v>
      </c>
      <c r="O17" s="22">
        <f>LOOKUP(2012,CPI!$A:$A,CPI!$B:$B)</f>
        <v>229.59399999999999</v>
      </c>
      <c r="P17" s="24">
        <f t="shared" si="3"/>
        <v>0</v>
      </c>
      <c r="Q17" s="24">
        <f t="shared" si="4"/>
        <v>113647.71577227589</v>
      </c>
      <c r="R17" s="24" t="e">
        <f t="shared" si="5"/>
        <v>#N/A</v>
      </c>
    </row>
    <row r="18" spans="1:18">
      <c r="A18" s="21">
        <f>PretaxMinimumWage!D17</f>
        <v>0</v>
      </c>
      <c r="B18" s="15">
        <v>1928</v>
      </c>
      <c r="C18">
        <v>1</v>
      </c>
      <c r="D18" s="22">
        <f>LOOKUP(B18,CPI!$A:$A,CPI!$B:$B)</f>
        <v>17.100000000000001</v>
      </c>
      <c r="E18" s="22">
        <f t="shared" si="0"/>
        <v>17.100000000000001</v>
      </c>
      <c r="F18" s="23">
        <f>LOOKUP(G18,PretaxMeanWage!G:G,PretaxMeanWage!H:H)</f>
        <v>8751.7001999999993</v>
      </c>
      <c r="G18" s="15">
        <v>1928</v>
      </c>
      <c r="H18">
        <v>1</v>
      </c>
      <c r="I18" s="22">
        <f>LOOKUP($B18,CPI!$A:$A,CPI!$B:$B)</f>
        <v>17.100000000000001</v>
      </c>
      <c r="J18" s="22">
        <f>LOOKUP(2012,CPI!$A:$A,CPI!$B:$B)</f>
        <v>229.59399999999999</v>
      </c>
      <c r="K18" t="e">
        <f>LOOKUP('Pretax Min, Max, Mean'!L18,PretaxMaximumWage!A:A,PretaxMaximumWage!B:B)</f>
        <v>#N/A</v>
      </c>
      <c r="L18" s="15">
        <v>1928</v>
      </c>
      <c r="M18">
        <v>1</v>
      </c>
      <c r="N18" s="22">
        <f>LOOKUP($B18,CPI!$A:$A,CPI!$B:$B)</f>
        <v>17.100000000000001</v>
      </c>
      <c r="O18" s="22">
        <f>LOOKUP(2012,CPI!$A:$A,CPI!$B:$B)</f>
        <v>229.59399999999999</v>
      </c>
      <c r="P18" s="24">
        <f t="shared" si="3"/>
        <v>0</v>
      </c>
      <c r="Q18" s="24">
        <f t="shared" si="4"/>
        <v>117505.13776133332</v>
      </c>
      <c r="R18" s="24" t="e">
        <f t="shared" si="5"/>
        <v>#N/A</v>
      </c>
    </row>
    <row r="19" spans="1:18">
      <c r="A19" s="21">
        <f>PretaxMinimumWage!D18</f>
        <v>0</v>
      </c>
      <c r="B19" s="15">
        <v>1929</v>
      </c>
      <c r="C19">
        <v>1</v>
      </c>
      <c r="D19" s="22">
        <f>LOOKUP(B19,CPI!$A:$A,CPI!$B:$B)</f>
        <v>17.100000000000001</v>
      </c>
      <c r="E19" s="22">
        <f t="shared" si="0"/>
        <v>17.100000000000001</v>
      </c>
      <c r="F19" s="23">
        <f>LOOKUP(G19,PretaxMeanWage!G:G,PretaxMeanWage!H:H)</f>
        <v>9233.2001999999993</v>
      </c>
      <c r="G19" s="15">
        <v>1929</v>
      </c>
      <c r="H19">
        <v>1</v>
      </c>
      <c r="I19" s="22">
        <f>LOOKUP($B19,CPI!$A:$A,CPI!$B:$B)</f>
        <v>17.100000000000001</v>
      </c>
      <c r="J19" s="22">
        <f>LOOKUP(2012,CPI!$A:$A,CPI!$B:$B)</f>
        <v>229.59399999999999</v>
      </c>
      <c r="K19" t="e">
        <f>LOOKUP('Pretax Min, Max, Mean'!L19,PretaxMaximumWage!A:A,PretaxMaximumWage!B:B)</f>
        <v>#N/A</v>
      </c>
      <c r="L19" s="15">
        <v>1929</v>
      </c>
      <c r="M19">
        <v>1</v>
      </c>
      <c r="N19" s="22">
        <f>LOOKUP($B19,CPI!$A:$A,CPI!$B:$B)</f>
        <v>17.100000000000001</v>
      </c>
      <c r="O19" s="22">
        <f>LOOKUP(2012,CPI!$A:$A,CPI!$B:$B)</f>
        <v>229.59399999999999</v>
      </c>
      <c r="P19" s="24">
        <f t="shared" si="3"/>
        <v>0</v>
      </c>
      <c r="Q19" s="24">
        <f t="shared" si="4"/>
        <v>123970.02144554383</v>
      </c>
      <c r="R19" s="24" t="e">
        <f t="shared" si="5"/>
        <v>#N/A</v>
      </c>
    </row>
    <row r="20" spans="1:18">
      <c r="A20" s="21">
        <f>PretaxMinimumWage!D19</f>
        <v>0</v>
      </c>
      <c r="B20" s="15">
        <v>1930</v>
      </c>
      <c r="C20">
        <v>1</v>
      </c>
      <c r="D20" s="22">
        <f>LOOKUP(B20,CPI!$A:$A,CPI!$B:$B)</f>
        <v>16.7</v>
      </c>
      <c r="E20" s="22">
        <f t="shared" si="0"/>
        <v>16.7</v>
      </c>
      <c r="F20" s="23">
        <f>LOOKUP(G20,PretaxMeanWage!G:G,PretaxMeanWage!H:H)</f>
        <v>8378.2998000000007</v>
      </c>
      <c r="G20" s="15">
        <v>1930</v>
      </c>
      <c r="H20">
        <v>1</v>
      </c>
      <c r="I20" s="22">
        <f>LOOKUP($B20,CPI!$A:$A,CPI!$B:$B)</f>
        <v>16.7</v>
      </c>
      <c r="J20" s="22">
        <f>LOOKUP(2012,CPI!$A:$A,CPI!$B:$B)</f>
        <v>229.59399999999999</v>
      </c>
      <c r="K20" t="e">
        <f>LOOKUP('Pretax Min, Max, Mean'!L20,PretaxMaximumWage!A:A,PretaxMaximumWage!B:B)</f>
        <v>#N/A</v>
      </c>
      <c r="L20" s="15">
        <v>1930</v>
      </c>
      <c r="M20">
        <v>1</v>
      </c>
      <c r="N20" s="22">
        <f>LOOKUP($B20,CPI!$A:$A,CPI!$B:$B)</f>
        <v>16.7</v>
      </c>
      <c r="O20" s="22">
        <f>LOOKUP(2012,CPI!$A:$A,CPI!$B:$B)</f>
        <v>229.59399999999999</v>
      </c>
      <c r="P20" s="24">
        <f t="shared" si="3"/>
        <v>0</v>
      </c>
      <c r="Q20" s="24">
        <f t="shared" si="4"/>
        <v>115186.06971743713</v>
      </c>
      <c r="R20" s="24" t="e">
        <f t="shared" si="5"/>
        <v>#N/A</v>
      </c>
    </row>
    <row r="21" spans="1:18">
      <c r="A21" s="21">
        <f>PretaxMinimumWage!D20</f>
        <v>0</v>
      </c>
      <c r="B21" s="15">
        <v>1931</v>
      </c>
      <c r="C21">
        <v>1</v>
      </c>
      <c r="D21" s="22">
        <f>LOOKUP(B21,CPI!$A:$A,CPI!$B:$B)</f>
        <v>15.2</v>
      </c>
      <c r="E21" s="22">
        <f t="shared" si="0"/>
        <v>15.2</v>
      </c>
      <c r="F21" s="23">
        <f>LOOKUP(G21,PretaxMeanWage!G:G,PretaxMeanWage!H:H)</f>
        <v>7547.1000999999997</v>
      </c>
      <c r="G21" s="15">
        <v>1931</v>
      </c>
      <c r="H21">
        <v>1</v>
      </c>
      <c r="I21" s="22">
        <f>LOOKUP($B21,CPI!$A:$A,CPI!$B:$B)</f>
        <v>15.2</v>
      </c>
      <c r="J21" s="22">
        <f>LOOKUP(2012,CPI!$A:$A,CPI!$B:$B)</f>
        <v>229.59399999999999</v>
      </c>
      <c r="K21" t="e">
        <f>LOOKUP('Pretax Min, Max, Mean'!L21,PretaxMaximumWage!A:A,PretaxMaximumWage!B:B)</f>
        <v>#N/A</v>
      </c>
      <c r="L21" s="15">
        <v>1931</v>
      </c>
      <c r="M21">
        <v>1</v>
      </c>
      <c r="N21" s="22">
        <f>LOOKUP($B21,CPI!$A:$A,CPI!$B:$B)</f>
        <v>15.2</v>
      </c>
      <c r="O21" s="22">
        <f>LOOKUP(2012,CPI!$A:$A,CPI!$B:$B)</f>
        <v>229.59399999999999</v>
      </c>
      <c r="P21" s="24">
        <f t="shared" si="3"/>
        <v>0</v>
      </c>
      <c r="Q21" s="24">
        <f t="shared" si="4"/>
        <v>113997.95397101315</v>
      </c>
      <c r="R21" s="24" t="e">
        <f t="shared" si="5"/>
        <v>#N/A</v>
      </c>
    </row>
    <row r="22" spans="1:18">
      <c r="A22" s="21">
        <f>PretaxMinimumWage!D21</f>
        <v>0</v>
      </c>
      <c r="B22" s="15">
        <v>1932</v>
      </c>
      <c r="C22">
        <v>1</v>
      </c>
      <c r="D22" s="22">
        <f>LOOKUP(B22,CPI!$A:$A,CPI!$B:$B)</f>
        <v>13.7</v>
      </c>
      <c r="E22" s="22">
        <f t="shared" si="0"/>
        <v>13.7</v>
      </c>
      <c r="F22" s="23">
        <f>LOOKUP(G22,PretaxMeanWage!G:G,PretaxMeanWage!H:H)</f>
        <v>6424.2997999999998</v>
      </c>
      <c r="G22" s="15">
        <v>1932</v>
      </c>
      <c r="H22">
        <v>1</v>
      </c>
      <c r="I22" s="22">
        <f>LOOKUP($B22,CPI!$A:$A,CPI!$B:$B)</f>
        <v>13.7</v>
      </c>
      <c r="J22" s="22">
        <f>LOOKUP(2012,CPI!$A:$A,CPI!$B:$B)</f>
        <v>229.59399999999999</v>
      </c>
      <c r="K22" t="e">
        <f>LOOKUP('Pretax Min, Max, Mean'!L22,PretaxMaximumWage!A:A,PretaxMaximumWage!B:B)</f>
        <v>#N/A</v>
      </c>
      <c r="L22" s="15">
        <v>1932</v>
      </c>
      <c r="M22">
        <v>1</v>
      </c>
      <c r="N22" s="22">
        <f>LOOKUP($B22,CPI!$A:$A,CPI!$B:$B)</f>
        <v>13.7</v>
      </c>
      <c r="O22" s="22">
        <f>LOOKUP(2012,CPI!$A:$A,CPI!$B:$B)</f>
        <v>229.59399999999999</v>
      </c>
      <c r="P22" s="24">
        <f t="shared" si="3"/>
        <v>0</v>
      </c>
      <c r="Q22" s="24">
        <f t="shared" si="4"/>
        <v>107662.82396213138</v>
      </c>
      <c r="R22" s="24" t="e">
        <f t="shared" si="5"/>
        <v>#N/A</v>
      </c>
    </row>
    <row r="23" spans="1:18">
      <c r="A23" s="21">
        <f>PretaxMinimumWage!D22</f>
        <v>0</v>
      </c>
      <c r="B23" s="15">
        <v>1933</v>
      </c>
      <c r="C23">
        <v>1</v>
      </c>
      <c r="D23" s="22">
        <f>LOOKUP(B23,CPI!$A:$A,CPI!$B:$B)</f>
        <v>13</v>
      </c>
      <c r="E23" s="22">
        <f t="shared" si="0"/>
        <v>13</v>
      </c>
      <c r="F23" s="23">
        <f>LOOKUP(G23,PretaxMeanWage!G:G,PretaxMeanWage!H:H)</f>
        <v>6278.1000999999997</v>
      </c>
      <c r="G23" s="15">
        <v>1933</v>
      </c>
      <c r="H23">
        <v>1</v>
      </c>
      <c r="I23" s="22">
        <f>LOOKUP($B23,CPI!$A:$A,CPI!$B:$B)</f>
        <v>13</v>
      </c>
      <c r="J23" s="22">
        <f>LOOKUP(2012,CPI!$A:$A,CPI!$B:$B)</f>
        <v>229.59399999999999</v>
      </c>
      <c r="K23" t="e">
        <f>LOOKUP('Pretax Min, Max, Mean'!L23,PretaxMaximumWage!A:A,PretaxMaximumWage!B:B)</f>
        <v>#N/A</v>
      </c>
      <c r="L23" s="15">
        <v>1933</v>
      </c>
      <c r="M23">
        <v>1</v>
      </c>
      <c r="N23" s="22">
        <f>LOOKUP($B23,CPI!$A:$A,CPI!$B:$B)</f>
        <v>13</v>
      </c>
      <c r="O23" s="22">
        <f>LOOKUP(2012,CPI!$A:$A,CPI!$B:$B)</f>
        <v>229.59399999999999</v>
      </c>
      <c r="P23" s="24">
        <f t="shared" si="3"/>
        <v>0</v>
      </c>
      <c r="Q23" s="24">
        <f t="shared" si="4"/>
        <v>110878.00879687692</v>
      </c>
      <c r="R23" s="24" t="e">
        <f t="shared" si="5"/>
        <v>#N/A</v>
      </c>
    </row>
    <row r="24" spans="1:18">
      <c r="A24" s="21">
        <f>PretaxMinimumWage!D23</f>
        <v>0</v>
      </c>
      <c r="B24" s="15">
        <v>1934</v>
      </c>
      <c r="C24">
        <v>1</v>
      </c>
      <c r="D24" s="22">
        <f>LOOKUP(B24,CPI!$A:$A,CPI!$B:$B)</f>
        <v>13.4</v>
      </c>
      <c r="E24" s="22">
        <f t="shared" si="0"/>
        <v>13.4</v>
      </c>
      <c r="F24" s="23">
        <f>LOOKUP(G24,PretaxMeanWage!G:G,PretaxMeanWage!H:H)</f>
        <v>7096.8999000000003</v>
      </c>
      <c r="G24" s="15">
        <v>1934</v>
      </c>
      <c r="H24">
        <v>1</v>
      </c>
      <c r="I24" s="22">
        <f>LOOKUP($B24,CPI!$A:$A,CPI!$B:$B)</f>
        <v>13.4</v>
      </c>
      <c r="J24" s="22">
        <f>LOOKUP(2012,CPI!$A:$A,CPI!$B:$B)</f>
        <v>229.59399999999999</v>
      </c>
      <c r="K24" t="e">
        <f>LOOKUP('Pretax Min, Max, Mean'!L24,PretaxMaximumWage!A:A,PretaxMaximumWage!B:B)</f>
        <v>#N/A</v>
      </c>
      <c r="L24" s="15">
        <v>1934</v>
      </c>
      <c r="M24">
        <v>1</v>
      </c>
      <c r="N24" s="22">
        <f>LOOKUP($B24,CPI!$A:$A,CPI!$B:$B)</f>
        <v>13.4</v>
      </c>
      <c r="O24" s="22">
        <f>LOOKUP(2012,CPI!$A:$A,CPI!$B:$B)</f>
        <v>229.59399999999999</v>
      </c>
      <c r="P24" s="24">
        <f t="shared" si="3"/>
        <v>0</v>
      </c>
      <c r="Q24" s="24">
        <f t="shared" si="4"/>
        <v>121597.43549556717</v>
      </c>
      <c r="R24" s="24" t="e">
        <f t="shared" si="5"/>
        <v>#N/A</v>
      </c>
    </row>
    <row r="25" spans="1:18">
      <c r="A25" s="21">
        <f>PretaxMinimumWage!D24</f>
        <v>0</v>
      </c>
      <c r="B25" s="15">
        <v>1935</v>
      </c>
      <c r="C25">
        <v>1</v>
      </c>
      <c r="D25" s="22">
        <f>LOOKUP(B25,CPI!$A:$A,CPI!$B:$B)</f>
        <v>13.7</v>
      </c>
      <c r="E25" s="22">
        <f t="shared" si="0"/>
        <v>13.7</v>
      </c>
      <c r="F25" s="23">
        <f>LOOKUP(G25,PretaxMeanWage!G:G,PretaxMeanWage!H:H)</f>
        <v>7848.7997999999998</v>
      </c>
      <c r="G25" s="15">
        <v>1935</v>
      </c>
      <c r="H25">
        <v>1</v>
      </c>
      <c r="I25" s="22">
        <f>LOOKUP($B25,CPI!$A:$A,CPI!$B:$B)</f>
        <v>13.7</v>
      </c>
      <c r="J25" s="22">
        <f>LOOKUP(2012,CPI!$A:$A,CPI!$B:$B)</f>
        <v>229.59399999999999</v>
      </c>
      <c r="K25" t="e">
        <f>LOOKUP('Pretax Min, Max, Mean'!L25,PretaxMaximumWage!A:A,PretaxMaximumWage!B:B)</f>
        <v>#N/A</v>
      </c>
      <c r="L25" s="15">
        <v>1935</v>
      </c>
      <c r="M25">
        <v>1</v>
      </c>
      <c r="N25" s="22">
        <f>LOOKUP($B25,CPI!$A:$A,CPI!$B:$B)</f>
        <v>13.7</v>
      </c>
      <c r="O25" s="22">
        <f>LOOKUP(2012,CPI!$A:$A,CPI!$B:$B)</f>
        <v>229.59399999999999</v>
      </c>
      <c r="P25" s="24">
        <f t="shared" si="3"/>
        <v>0</v>
      </c>
      <c r="Q25" s="24">
        <f t="shared" si="4"/>
        <v>131535.57235629199</v>
      </c>
      <c r="R25" s="24" t="e">
        <f t="shared" si="5"/>
        <v>#N/A</v>
      </c>
    </row>
    <row r="26" spans="1:18">
      <c r="A26" s="21">
        <f>PretaxMinimumWage!D25</f>
        <v>0</v>
      </c>
      <c r="B26" s="15">
        <v>1936</v>
      </c>
      <c r="C26">
        <v>1</v>
      </c>
      <c r="D26" s="22">
        <f>LOOKUP(B26,CPI!$A:$A,CPI!$B:$B)</f>
        <v>13.9</v>
      </c>
      <c r="E26" s="22">
        <f t="shared" si="0"/>
        <v>13.9</v>
      </c>
      <c r="F26" s="23">
        <f>LOOKUP(G26,PretaxMeanWage!G:G,PretaxMeanWage!H:H)</f>
        <v>8737.2998000000007</v>
      </c>
      <c r="G26" s="15">
        <v>1936</v>
      </c>
      <c r="H26">
        <v>1</v>
      </c>
      <c r="I26" s="22">
        <f>LOOKUP($B26,CPI!$A:$A,CPI!$B:$B)</f>
        <v>13.9</v>
      </c>
      <c r="J26" s="22">
        <f>LOOKUP(2012,CPI!$A:$A,CPI!$B:$B)</f>
        <v>229.59399999999999</v>
      </c>
      <c r="K26" t="e">
        <f>LOOKUP('Pretax Min, Max, Mean'!L26,PretaxMaximumWage!A:A,PretaxMaximumWage!B:B)</f>
        <v>#N/A</v>
      </c>
      <c r="L26" s="15">
        <v>1936</v>
      </c>
      <c r="M26">
        <v>1</v>
      </c>
      <c r="N26" s="22">
        <f>LOOKUP($B26,CPI!$A:$A,CPI!$B:$B)</f>
        <v>13.9</v>
      </c>
      <c r="O26" s="22">
        <f>LOOKUP(2012,CPI!$A:$A,CPI!$B:$B)</f>
        <v>229.59399999999999</v>
      </c>
      <c r="P26" s="24">
        <f t="shared" si="3"/>
        <v>0</v>
      </c>
      <c r="Q26" s="24">
        <f t="shared" si="4"/>
        <v>144318.82088353959</v>
      </c>
      <c r="R26" s="24" t="e">
        <f t="shared" si="5"/>
        <v>#N/A</v>
      </c>
    </row>
    <row r="27" spans="1:18">
      <c r="A27" s="21">
        <f>PretaxMinimumWage!D26</f>
        <v>0</v>
      </c>
      <c r="B27" s="15">
        <v>1937</v>
      </c>
      <c r="C27">
        <v>1</v>
      </c>
      <c r="D27" s="22">
        <f>LOOKUP(B27,CPI!$A:$A,CPI!$B:$B)</f>
        <v>14.4</v>
      </c>
      <c r="E27" s="22">
        <f t="shared" si="0"/>
        <v>14.4</v>
      </c>
      <c r="F27" s="23">
        <f>LOOKUP(G27,PretaxMeanWage!G:G,PretaxMeanWage!H:H)</f>
        <v>9365.5</v>
      </c>
      <c r="G27" s="15">
        <v>1937</v>
      </c>
      <c r="H27">
        <v>1</v>
      </c>
      <c r="I27" s="22">
        <f>LOOKUP($B27,CPI!$A:$A,CPI!$B:$B)</f>
        <v>14.4</v>
      </c>
      <c r="J27" s="22">
        <f>LOOKUP(2012,CPI!$A:$A,CPI!$B:$B)</f>
        <v>229.59399999999999</v>
      </c>
      <c r="K27" t="e">
        <f>LOOKUP('Pretax Min, Max, Mean'!L27,PretaxMaximumWage!A:A,PretaxMaximumWage!B:B)</f>
        <v>#N/A</v>
      </c>
      <c r="L27" s="15">
        <v>1937</v>
      </c>
      <c r="M27">
        <v>1</v>
      </c>
      <c r="N27" s="22">
        <f>LOOKUP($B27,CPI!$A:$A,CPI!$B:$B)</f>
        <v>14.4</v>
      </c>
      <c r="O27" s="22">
        <f>LOOKUP(2012,CPI!$A:$A,CPI!$B:$B)</f>
        <v>229.59399999999999</v>
      </c>
      <c r="P27" s="24">
        <f t="shared" si="3"/>
        <v>0</v>
      </c>
      <c r="Q27" s="24">
        <f t="shared" si="4"/>
        <v>149323.79215277778</v>
      </c>
      <c r="R27" s="24" t="e">
        <f t="shared" si="5"/>
        <v>#N/A</v>
      </c>
    </row>
    <row r="28" spans="1:18">
      <c r="A28" s="21">
        <f>PretaxMinimumWage!D27</f>
        <v>0</v>
      </c>
      <c r="B28" s="15">
        <v>1938</v>
      </c>
      <c r="C28">
        <v>1</v>
      </c>
      <c r="D28" s="22">
        <f>LOOKUP(B28,CPI!$A:$A,CPI!$B:$B)</f>
        <v>14.1</v>
      </c>
      <c r="E28" s="22">
        <f t="shared" si="0"/>
        <v>14.1</v>
      </c>
      <c r="F28" s="23">
        <f>LOOKUP(G28,PretaxMeanWage!G:G,PretaxMeanWage!H:H)</f>
        <v>8752</v>
      </c>
      <c r="G28" s="15">
        <v>1938</v>
      </c>
      <c r="H28">
        <v>1</v>
      </c>
      <c r="I28" s="22">
        <f>LOOKUP($B28,CPI!$A:$A,CPI!$B:$B)</f>
        <v>14.1</v>
      </c>
      <c r="J28" s="22">
        <f>LOOKUP(2012,CPI!$A:$A,CPI!$B:$B)</f>
        <v>229.59399999999999</v>
      </c>
      <c r="K28" t="e">
        <f>LOOKUP('Pretax Min, Max, Mean'!L28,PretaxMaximumWage!A:A,PretaxMaximumWage!B:B)</f>
        <v>#N/A</v>
      </c>
      <c r="L28" s="15">
        <v>1938</v>
      </c>
      <c r="M28">
        <v>1</v>
      </c>
      <c r="N28" s="22">
        <f>LOOKUP($B28,CPI!$A:$A,CPI!$B:$B)</f>
        <v>14.1</v>
      </c>
      <c r="O28" s="22">
        <f>LOOKUP(2012,CPI!$A:$A,CPI!$B:$B)</f>
        <v>229.59399999999999</v>
      </c>
      <c r="P28" s="24">
        <f t="shared" si="3"/>
        <v>0</v>
      </c>
      <c r="Q28" s="24">
        <f t="shared" si="4"/>
        <v>142511.11262411348</v>
      </c>
      <c r="R28" s="24" t="e">
        <f t="shared" si="5"/>
        <v>#N/A</v>
      </c>
    </row>
    <row r="29" spans="1:18">
      <c r="A29" s="21">
        <f>PretaxMinimumWage!D28</f>
        <v>445.25</v>
      </c>
      <c r="B29" s="15">
        <v>1939</v>
      </c>
      <c r="C29">
        <v>1</v>
      </c>
      <c r="D29" s="22">
        <f>LOOKUP(B29,CPI!$A:$A,CPI!$B:$B)</f>
        <v>13.9</v>
      </c>
      <c r="E29" s="22">
        <f t="shared" si="0"/>
        <v>13.9</v>
      </c>
      <c r="F29" s="23">
        <f>LOOKUP(G29,PretaxMeanWage!G:G,PretaxMeanWage!H:H)</f>
        <v>9414.5</v>
      </c>
      <c r="G29" s="15">
        <v>1939</v>
      </c>
      <c r="H29">
        <v>1</v>
      </c>
      <c r="I29" s="22">
        <f>LOOKUP($B29,CPI!$A:$A,CPI!$B:$B)</f>
        <v>13.9</v>
      </c>
      <c r="J29" s="22">
        <f>LOOKUP(2012,CPI!$A:$A,CPI!$B:$B)</f>
        <v>229.59399999999999</v>
      </c>
      <c r="K29" t="e">
        <f>LOOKUP('Pretax Min, Max, Mean'!L29,PretaxMaximumWage!A:A,PretaxMaximumWage!B:B)</f>
        <v>#N/A</v>
      </c>
      <c r="L29" s="15">
        <v>1939</v>
      </c>
      <c r="M29">
        <v>1</v>
      </c>
      <c r="N29" s="22">
        <f>LOOKUP($B29,CPI!$A:$A,CPI!$B:$B)</f>
        <v>13.9</v>
      </c>
      <c r="O29" s="22">
        <f>LOOKUP(2012,CPI!$A:$A,CPI!$B:$B)</f>
        <v>229.59399999999999</v>
      </c>
      <c r="P29" s="24">
        <f t="shared" si="3"/>
        <v>445.25</v>
      </c>
      <c r="Q29" s="24">
        <f t="shared" si="4"/>
        <v>155504.51172661869</v>
      </c>
      <c r="R29" s="24" t="e">
        <f t="shared" si="5"/>
        <v>#N/A</v>
      </c>
    </row>
    <row r="30" spans="1:18">
      <c r="A30" s="21">
        <f>PretaxMinimumWage!D29</f>
        <v>534.29999999999995</v>
      </c>
      <c r="B30" s="15">
        <v>1940</v>
      </c>
      <c r="C30">
        <v>1</v>
      </c>
      <c r="D30" s="22">
        <f>LOOKUP(B30,CPI!$A:$A,CPI!$B:$B)</f>
        <v>14</v>
      </c>
      <c r="E30" s="22">
        <f t="shared" si="0"/>
        <v>14</v>
      </c>
      <c r="F30" s="23">
        <f>LOOKUP(G30,PretaxMeanWage!G:G,PretaxMeanWage!H:H)</f>
        <v>10287.1</v>
      </c>
      <c r="G30" s="15">
        <v>1940</v>
      </c>
      <c r="H30">
        <v>1</v>
      </c>
      <c r="I30" s="22">
        <f>LOOKUP($B30,CPI!$A:$A,CPI!$B:$B)</f>
        <v>14</v>
      </c>
      <c r="J30" s="22">
        <f>LOOKUP(2012,CPI!$A:$A,CPI!$B:$B)</f>
        <v>229.59399999999999</v>
      </c>
      <c r="K30" t="e">
        <f>LOOKUP('Pretax Min, Max, Mean'!L30,PretaxMaximumWage!A:A,PretaxMaximumWage!B:B)</f>
        <v>#N/A</v>
      </c>
      <c r="L30" s="15">
        <v>1940</v>
      </c>
      <c r="M30">
        <v>1</v>
      </c>
      <c r="N30" s="22">
        <f>LOOKUP($B30,CPI!$A:$A,CPI!$B:$B)</f>
        <v>14</v>
      </c>
      <c r="O30" s="22">
        <f>LOOKUP(2012,CPI!$A:$A,CPI!$B:$B)</f>
        <v>229.59399999999999</v>
      </c>
      <c r="P30" s="24">
        <f t="shared" si="3"/>
        <v>534.29999999999995</v>
      </c>
      <c r="Q30" s="24">
        <f t="shared" si="4"/>
        <v>168704.03124285716</v>
      </c>
      <c r="R30" s="24" t="e">
        <f t="shared" si="5"/>
        <v>#N/A</v>
      </c>
    </row>
    <row r="31" spans="1:18">
      <c r="A31" s="21">
        <f>PretaxMinimumWage!D30</f>
        <v>534.29999999999995</v>
      </c>
      <c r="B31" s="15">
        <v>1941</v>
      </c>
      <c r="C31">
        <v>1</v>
      </c>
      <c r="D31" s="22">
        <f>LOOKUP(B31,CPI!$A:$A,CPI!$B:$B)</f>
        <v>14.7</v>
      </c>
      <c r="E31" s="22">
        <f t="shared" si="0"/>
        <v>14.7</v>
      </c>
      <c r="F31" s="23">
        <f>LOOKUP(G31,PretaxMeanWage!G:G,PretaxMeanWage!H:H)</f>
        <v>12267.3</v>
      </c>
      <c r="G31" s="15">
        <v>1941</v>
      </c>
      <c r="H31">
        <v>1</v>
      </c>
      <c r="I31" s="22">
        <f>LOOKUP($B31,CPI!$A:$A,CPI!$B:$B)</f>
        <v>14.7</v>
      </c>
      <c r="J31" s="22">
        <f>LOOKUP(2012,CPI!$A:$A,CPI!$B:$B)</f>
        <v>229.59399999999999</v>
      </c>
      <c r="K31" t="e">
        <f>LOOKUP('Pretax Min, Max, Mean'!L31,PretaxMaximumWage!A:A,PretaxMaximumWage!B:B)</f>
        <v>#N/A</v>
      </c>
      <c r="L31" s="15">
        <v>1941</v>
      </c>
      <c r="M31">
        <v>1</v>
      </c>
      <c r="N31" s="22">
        <f>LOOKUP($B31,CPI!$A:$A,CPI!$B:$B)</f>
        <v>14.7</v>
      </c>
      <c r="O31" s="22">
        <f>LOOKUP(2012,CPI!$A:$A,CPI!$B:$B)</f>
        <v>229.59399999999999</v>
      </c>
      <c r="P31" s="24">
        <f t="shared" si="3"/>
        <v>534.29999999999995</v>
      </c>
      <c r="Q31" s="24">
        <f t="shared" si="4"/>
        <v>191598.53579591837</v>
      </c>
      <c r="R31" s="24" t="e">
        <f t="shared" si="5"/>
        <v>#N/A</v>
      </c>
    </row>
    <row r="32" spans="1:18">
      <c r="A32" s="21">
        <f>PretaxMinimumWage!D31</f>
        <v>534.29999999999995</v>
      </c>
      <c r="B32" s="15">
        <v>1942</v>
      </c>
      <c r="C32">
        <v>1</v>
      </c>
      <c r="D32" s="22">
        <f>LOOKUP(B32,CPI!$A:$A,CPI!$B:$B)</f>
        <v>16.3</v>
      </c>
      <c r="E32" s="22">
        <f t="shared" si="0"/>
        <v>16.3</v>
      </c>
      <c r="F32" s="23">
        <f>LOOKUP(G32,PretaxMeanWage!G:G,PretaxMeanWage!H:H)</f>
        <v>14574.8</v>
      </c>
      <c r="G32" s="15">
        <v>1942</v>
      </c>
      <c r="H32">
        <v>1</v>
      </c>
      <c r="I32" s="22">
        <f>LOOKUP($B32,CPI!$A:$A,CPI!$B:$B)</f>
        <v>16.3</v>
      </c>
      <c r="J32" s="22">
        <f>LOOKUP(2012,CPI!$A:$A,CPI!$B:$B)</f>
        <v>229.59399999999999</v>
      </c>
      <c r="K32" t="e">
        <f>LOOKUP('Pretax Min, Max, Mean'!L32,PretaxMaximumWage!A:A,PretaxMaximumWage!B:B)</f>
        <v>#N/A</v>
      </c>
      <c r="L32" s="15">
        <v>1942</v>
      </c>
      <c r="M32">
        <v>1</v>
      </c>
      <c r="N32" s="22">
        <f>LOOKUP($B32,CPI!$A:$A,CPI!$B:$B)</f>
        <v>16.3</v>
      </c>
      <c r="O32" s="22">
        <f>LOOKUP(2012,CPI!$A:$A,CPI!$B:$B)</f>
        <v>229.59399999999999</v>
      </c>
      <c r="P32" s="24">
        <f t="shared" si="3"/>
        <v>534.29999999999995</v>
      </c>
      <c r="Q32" s="24">
        <f t="shared" si="4"/>
        <v>205293.6583558282</v>
      </c>
      <c r="R32" s="24" t="e">
        <f t="shared" si="5"/>
        <v>#N/A</v>
      </c>
    </row>
    <row r="33" spans="1:18">
      <c r="A33" s="21">
        <f>PretaxMinimumWage!D32</f>
        <v>534.29999999999995</v>
      </c>
      <c r="B33" s="15">
        <v>1943</v>
      </c>
      <c r="C33">
        <v>1</v>
      </c>
      <c r="D33" s="22">
        <f>LOOKUP(B33,CPI!$A:$A,CPI!$B:$B)</f>
        <v>17.3</v>
      </c>
      <c r="E33" s="22">
        <f t="shared" si="0"/>
        <v>17.3</v>
      </c>
      <c r="F33" s="23">
        <f>LOOKUP(G33,PretaxMeanWage!G:G,PretaxMeanWage!H:H)</f>
        <v>16854.400000000001</v>
      </c>
      <c r="G33" s="15">
        <v>1943</v>
      </c>
      <c r="H33">
        <v>1</v>
      </c>
      <c r="I33" s="22">
        <f>LOOKUP($B33,CPI!$A:$A,CPI!$B:$B)</f>
        <v>17.3</v>
      </c>
      <c r="J33" s="22">
        <f>LOOKUP(2012,CPI!$A:$A,CPI!$B:$B)</f>
        <v>229.59399999999999</v>
      </c>
      <c r="K33" t="e">
        <f>LOOKUP('Pretax Min, Max, Mean'!L33,PretaxMaximumWage!A:A,PretaxMaximumWage!B:B)</f>
        <v>#N/A</v>
      </c>
      <c r="L33" s="15">
        <v>1943</v>
      </c>
      <c r="M33">
        <v>1</v>
      </c>
      <c r="N33" s="22">
        <f>LOOKUP($B33,CPI!$A:$A,CPI!$B:$B)</f>
        <v>17.3</v>
      </c>
      <c r="O33" s="22">
        <f>LOOKUP(2012,CPI!$A:$A,CPI!$B:$B)</f>
        <v>229.59399999999999</v>
      </c>
      <c r="P33" s="24">
        <f t="shared" si="3"/>
        <v>534.29999999999995</v>
      </c>
      <c r="Q33" s="24">
        <f t="shared" si="4"/>
        <v>223680.29558381505</v>
      </c>
      <c r="R33" s="24" t="e">
        <f t="shared" si="5"/>
        <v>#N/A</v>
      </c>
    </row>
    <row r="34" spans="1:18">
      <c r="A34" s="21">
        <f>PretaxMinimumWage!D33</f>
        <v>534.29999999999995</v>
      </c>
      <c r="B34" s="15">
        <v>1944</v>
      </c>
      <c r="C34">
        <v>1</v>
      </c>
      <c r="D34" s="22">
        <f>LOOKUP(B34,CPI!$A:$A,CPI!$B:$B)</f>
        <v>17.600000000000001</v>
      </c>
      <c r="E34" s="22">
        <f t="shared" si="0"/>
        <v>17.600000000000001</v>
      </c>
      <c r="F34" s="23">
        <f>LOOKUP(G34,PretaxMeanWage!G:G,PretaxMeanWage!H:H)</f>
        <v>17450.199000000001</v>
      </c>
      <c r="G34" s="15">
        <v>1944</v>
      </c>
      <c r="H34">
        <v>1</v>
      </c>
      <c r="I34" s="22">
        <f>LOOKUP($B34,CPI!$A:$A,CPI!$B:$B)</f>
        <v>17.600000000000001</v>
      </c>
      <c r="J34" s="22">
        <f>LOOKUP(2012,CPI!$A:$A,CPI!$B:$B)</f>
        <v>229.59399999999999</v>
      </c>
      <c r="K34" t="e">
        <f>LOOKUP('Pretax Min, Max, Mean'!L34,PretaxMaximumWage!A:A,PretaxMaximumWage!B:B)</f>
        <v>#N/A</v>
      </c>
      <c r="L34" s="15">
        <v>1944</v>
      </c>
      <c r="M34">
        <v>1</v>
      </c>
      <c r="N34" s="22">
        <f>LOOKUP($B34,CPI!$A:$A,CPI!$B:$B)</f>
        <v>17.600000000000001</v>
      </c>
      <c r="O34" s="22">
        <f>LOOKUP(2012,CPI!$A:$A,CPI!$B:$B)</f>
        <v>229.59399999999999</v>
      </c>
      <c r="P34" s="24">
        <f t="shared" si="3"/>
        <v>534.29999999999995</v>
      </c>
      <c r="Q34" s="24">
        <f t="shared" si="4"/>
        <v>227639.82893215909</v>
      </c>
      <c r="R34" s="24" t="e">
        <f t="shared" si="5"/>
        <v>#N/A</v>
      </c>
    </row>
    <row r="35" spans="1:18">
      <c r="A35" s="21">
        <f>PretaxMinimumWage!D34</f>
        <v>801.45</v>
      </c>
      <c r="B35" s="15">
        <v>1945</v>
      </c>
      <c r="C35">
        <v>1</v>
      </c>
      <c r="D35" s="22">
        <f>LOOKUP(B35,CPI!$A:$A,CPI!$B:$B)</f>
        <v>18</v>
      </c>
      <c r="E35" s="22">
        <f t="shared" si="0"/>
        <v>18</v>
      </c>
      <c r="F35" s="23">
        <f>LOOKUP(G35,PretaxMeanWage!G:G,PretaxMeanWage!H:H)</f>
        <v>16814.800999999999</v>
      </c>
      <c r="G35" s="15">
        <v>1945</v>
      </c>
      <c r="H35">
        <v>1</v>
      </c>
      <c r="I35" s="22">
        <f>LOOKUP($B35,CPI!$A:$A,CPI!$B:$B)</f>
        <v>18</v>
      </c>
      <c r="J35" s="22">
        <f>LOOKUP(2012,CPI!$A:$A,CPI!$B:$B)</f>
        <v>229.59399999999999</v>
      </c>
      <c r="K35" t="e">
        <f>LOOKUP('Pretax Min, Max, Mean'!L35,PretaxMaximumWage!A:A,PretaxMaximumWage!B:B)</f>
        <v>#N/A</v>
      </c>
      <c r="L35" s="15">
        <v>1945</v>
      </c>
      <c r="M35">
        <v>1</v>
      </c>
      <c r="N35" s="22">
        <f>LOOKUP($B35,CPI!$A:$A,CPI!$B:$B)</f>
        <v>18</v>
      </c>
      <c r="O35" s="22">
        <f>LOOKUP(2012,CPI!$A:$A,CPI!$B:$B)</f>
        <v>229.59399999999999</v>
      </c>
      <c r="P35" s="24">
        <f t="shared" si="3"/>
        <v>801.45</v>
      </c>
      <c r="Q35" s="24">
        <f t="shared" si="4"/>
        <v>214476.52337744442</v>
      </c>
      <c r="R35" s="24" t="e">
        <f t="shared" si="5"/>
        <v>#N/A</v>
      </c>
    </row>
    <row r="36" spans="1:18">
      <c r="A36" s="21">
        <f>PretaxMinimumWage!D35</f>
        <v>801.45</v>
      </c>
      <c r="B36" s="15">
        <v>1946</v>
      </c>
      <c r="C36">
        <v>1</v>
      </c>
      <c r="D36" s="22">
        <f>LOOKUP(B36,CPI!$A:$A,CPI!$B:$B)</f>
        <v>19.5</v>
      </c>
      <c r="E36" s="22">
        <f t="shared" si="0"/>
        <v>19.5</v>
      </c>
      <c r="F36" s="23">
        <f>LOOKUP(G36,PretaxMeanWage!G:G,PretaxMeanWage!H:H)</f>
        <v>14739.1</v>
      </c>
      <c r="G36" s="15">
        <v>1946</v>
      </c>
      <c r="H36">
        <v>1</v>
      </c>
      <c r="I36" s="22">
        <f>LOOKUP($B36,CPI!$A:$A,CPI!$B:$B)</f>
        <v>19.5</v>
      </c>
      <c r="J36" s="22">
        <f>LOOKUP(2012,CPI!$A:$A,CPI!$B:$B)</f>
        <v>229.59399999999999</v>
      </c>
      <c r="K36" t="e">
        <f>LOOKUP('Pretax Min, Max, Mean'!L36,PretaxMaximumWage!A:A,PretaxMaximumWage!B:B)</f>
        <v>#N/A</v>
      </c>
      <c r="L36" s="15">
        <v>1946</v>
      </c>
      <c r="M36">
        <v>1</v>
      </c>
      <c r="N36" s="22">
        <f>LOOKUP($B36,CPI!$A:$A,CPI!$B:$B)</f>
        <v>19.5</v>
      </c>
      <c r="O36" s="22">
        <f>LOOKUP(2012,CPI!$A:$A,CPI!$B:$B)</f>
        <v>229.59399999999999</v>
      </c>
      <c r="P36" s="24">
        <f t="shared" si="3"/>
        <v>801.45</v>
      </c>
      <c r="Q36" s="24">
        <f t="shared" si="4"/>
        <v>173538.91925128206</v>
      </c>
      <c r="R36" s="24" t="e">
        <f t="shared" si="5"/>
        <v>#N/A</v>
      </c>
    </row>
    <row r="37" spans="1:18">
      <c r="A37" s="21">
        <f>PretaxMinimumWage!D36</f>
        <v>801.45</v>
      </c>
      <c r="B37" s="15">
        <v>1947</v>
      </c>
      <c r="C37">
        <v>1</v>
      </c>
      <c r="D37" s="22">
        <f>LOOKUP(B37,CPI!$A:$A,CPI!$B:$B)</f>
        <v>22.3</v>
      </c>
      <c r="E37" s="22">
        <f t="shared" si="0"/>
        <v>22.3</v>
      </c>
      <c r="F37" s="23">
        <f>LOOKUP(G37,PretaxMeanWage!G:G,PretaxMeanWage!H:H)</f>
        <v>14187.9</v>
      </c>
      <c r="G37" s="15">
        <v>1947</v>
      </c>
      <c r="H37">
        <v>1</v>
      </c>
      <c r="I37" s="22">
        <f>LOOKUP($B37,CPI!$A:$A,CPI!$B:$B)</f>
        <v>22.3</v>
      </c>
      <c r="J37" s="22">
        <f>LOOKUP(2012,CPI!$A:$A,CPI!$B:$B)</f>
        <v>229.59399999999999</v>
      </c>
      <c r="K37" t="e">
        <f>LOOKUP('Pretax Min, Max, Mean'!L37,PretaxMaximumWage!A:A,PretaxMaximumWage!B:B)</f>
        <v>#N/A</v>
      </c>
      <c r="L37" s="15">
        <v>1947</v>
      </c>
      <c r="M37">
        <v>1</v>
      </c>
      <c r="N37" s="22">
        <f>LOOKUP($B37,CPI!$A:$A,CPI!$B:$B)</f>
        <v>22.3</v>
      </c>
      <c r="O37" s="22">
        <f>LOOKUP(2012,CPI!$A:$A,CPI!$B:$B)</f>
        <v>229.59399999999999</v>
      </c>
      <c r="P37" s="24">
        <f t="shared" si="3"/>
        <v>801.45</v>
      </c>
      <c r="Q37" s="24">
        <f t="shared" si="4"/>
        <v>146074.29204484302</v>
      </c>
      <c r="R37" s="24" t="e">
        <f t="shared" si="5"/>
        <v>#N/A</v>
      </c>
    </row>
    <row r="38" spans="1:18">
      <c r="A38" s="21">
        <f>PretaxMinimumWage!D37</f>
        <v>801.45</v>
      </c>
      <c r="B38" s="15">
        <v>1948</v>
      </c>
      <c r="C38">
        <v>1</v>
      </c>
      <c r="D38" s="22">
        <f>LOOKUP(B38,CPI!$A:$A,CPI!$B:$B)</f>
        <v>24.1</v>
      </c>
      <c r="E38" s="22">
        <f t="shared" si="0"/>
        <v>24.1</v>
      </c>
      <c r="F38" s="23">
        <f>LOOKUP(G38,PretaxMeanWage!G:G,PretaxMeanWage!H:H)</f>
        <v>14805.2</v>
      </c>
      <c r="G38" s="15">
        <v>1948</v>
      </c>
      <c r="H38">
        <v>1</v>
      </c>
      <c r="I38" s="22">
        <f>LOOKUP($B38,CPI!$A:$A,CPI!$B:$B)</f>
        <v>24.1</v>
      </c>
      <c r="J38" s="22">
        <f>LOOKUP(2012,CPI!$A:$A,CPI!$B:$B)</f>
        <v>229.59399999999999</v>
      </c>
      <c r="K38" t="e">
        <f>LOOKUP('Pretax Min, Max, Mean'!L38,PretaxMaximumWage!A:A,PretaxMaximumWage!B:B)</f>
        <v>#N/A</v>
      </c>
      <c r="L38" s="15">
        <v>1948</v>
      </c>
      <c r="M38">
        <v>1</v>
      </c>
      <c r="N38" s="22">
        <f>LOOKUP($B38,CPI!$A:$A,CPI!$B:$B)</f>
        <v>24.1</v>
      </c>
      <c r="O38" s="22">
        <f>LOOKUP(2012,CPI!$A:$A,CPI!$B:$B)</f>
        <v>229.59399999999999</v>
      </c>
      <c r="P38" s="24">
        <f t="shared" si="3"/>
        <v>801.44999999999993</v>
      </c>
      <c r="Q38" s="24">
        <f t="shared" si="4"/>
        <v>141045.02443153528</v>
      </c>
      <c r="R38" s="24" t="e">
        <f t="shared" si="5"/>
        <v>#N/A</v>
      </c>
    </row>
    <row r="39" spans="1:18">
      <c r="A39" s="21">
        <f>PretaxMinimumWage!D38</f>
        <v>801.45</v>
      </c>
      <c r="B39" s="15">
        <v>1949</v>
      </c>
      <c r="C39">
        <v>1</v>
      </c>
      <c r="D39" s="22">
        <f>LOOKUP(B39,CPI!$A:$A,CPI!$B:$B)</f>
        <v>23.8</v>
      </c>
      <c r="E39" s="22">
        <f t="shared" si="0"/>
        <v>23.8</v>
      </c>
      <c r="F39" s="23">
        <f>LOOKUP(G39,PretaxMeanWage!G:G,PretaxMeanWage!H:H)</f>
        <v>14293.2</v>
      </c>
      <c r="G39" s="15">
        <v>1949</v>
      </c>
      <c r="H39">
        <v>1</v>
      </c>
      <c r="I39" s="22">
        <f>LOOKUP($B39,CPI!$A:$A,CPI!$B:$B)</f>
        <v>23.8</v>
      </c>
      <c r="J39" s="22">
        <f>LOOKUP(2012,CPI!$A:$A,CPI!$B:$B)</f>
        <v>229.59399999999999</v>
      </c>
      <c r="K39" t="e">
        <f>LOOKUP('Pretax Min, Max, Mean'!L39,PretaxMaximumWage!A:A,PretaxMaximumWage!B:B)</f>
        <v>#N/A</v>
      </c>
      <c r="L39" s="15">
        <v>1949</v>
      </c>
      <c r="M39">
        <v>1</v>
      </c>
      <c r="N39" s="22">
        <f>LOOKUP($B39,CPI!$A:$A,CPI!$B:$B)</f>
        <v>23.8</v>
      </c>
      <c r="O39" s="22">
        <f>LOOKUP(2012,CPI!$A:$A,CPI!$B:$B)</f>
        <v>229.59399999999999</v>
      </c>
      <c r="P39" s="24">
        <f t="shared" si="3"/>
        <v>801.45000000000016</v>
      </c>
      <c r="Q39" s="24">
        <f t="shared" si="4"/>
        <v>137883.73784873949</v>
      </c>
      <c r="R39" s="24" t="e">
        <f t="shared" si="5"/>
        <v>#N/A</v>
      </c>
    </row>
    <row r="40" spans="1:18">
      <c r="A40" s="21">
        <f>PretaxMinimumWage!D39</f>
        <v>1335.75</v>
      </c>
      <c r="B40" s="15">
        <v>1950</v>
      </c>
      <c r="C40">
        <v>1</v>
      </c>
      <c r="D40" s="22">
        <f>LOOKUP(B40,CPI!$A:$A,CPI!$B:$B)</f>
        <v>24.1</v>
      </c>
      <c r="E40" s="22">
        <f t="shared" si="0"/>
        <v>24.1</v>
      </c>
      <c r="F40" s="23">
        <f>LOOKUP(G40,PretaxMeanWage!G:G,PretaxMeanWage!H:H)</f>
        <v>15505.9</v>
      </c>
      <c r="G40" s="15">
        <v>1950</v>
      </c>
      <c r="H40">
        <v>1</v>
      </c>
      <c r="I40" s="22">
        <f>LOOKUP($B40,CPI!$A:$A,CPI!$B:$B)</f>
        <v>24.1</v>
      </c>
      <c r="J40" s="22">
        <f>LOOKUP(2012,CPI!$A:$A,CPI!$B:$B)</f>
        <v>229.59399999999999</v>
      </c>
      <c r="K40" t="e">
        <f>LOOKUP('Pretax Min, Max, Mean'!L40,PretaxMaximumWage!A:A,PretaxMaximumWage!B:B)</f>
        <v>#N/A</v>
      </c>
      <c r="L40" s="15">
        <v>1950</v>
      </c>
      <c r="M40">
        <v>1</v>
      </c>
      <c r="N40" s="22">
        <f>LOOKUP($B40,CPI!$A:$A,CPI!$B:$B)</f>
        <v>24.1</v>
      </c>
      <c r="O40" s="22">
        <f>LOOKUP(2012,CPI!$A:$A,CPI!$B:$B)</f>
        <v>229.59399999999999</v>
      </c>
      <c r="P40" s="24">
        <f t="shared" si="3"/>
        <v>1335.75</v>
      </c>
      <c r="Q40" s="24">
        <f t="shared" si="4"/>
        <v>147720.39853112033</v>
      </c>
      <c r="R40" s="24" t="e">
        <f t="shared" si="5"/>
        <v>#N/A</v>
      </c>
    </row>
    <row r="41" spans="1:18">
      <c r="A41" s="21">
        <f>PretaxMinimumWage!D40</f>
        <v>1335.75</v>
      </c>
      <c r="B41" s="15">
        <v>1951</v>
      </c>
      <c r="C41">
        <v>1</v>
      </c>
      <c r="D41" s="22">
        <f>LOOKUP(B41,CPI!$A:$A,CPI!$B:$B)</f>
        <v>26</v>
      </c>
      <c r="E41" s="22">
        <f t="shared" si="0"/>
        <v>26</v>
      </c>
      <c r="F41" s="23">
        <f>LOOKUP(G41,PretaxMeanWage!G:G,PretaxMeanWage!H:H)</f>
        <v>16513.5</v>
      </c>
      <c r="G41" s="15">
        <v>1951</v>
      </c>
      <c r="H41">
        <v>1</v>
      </c>
      <c r="I41" s="22">
        <f>LOOKUP($B41,CPI!$A:$A,CPI!$B:$B)</f>
        <v>26</v>
      </c>
      <c r="J41" s="22">
        <f>LOOKUP(2012,CPI!$A:$A,CPI!$B:$B)</f>
        <v>229.59399999999999</v>
      </c>
      <c r="K41" t="e">
        <f>LOOKUP('Pretax Min, Max, Mean'!L41,PretaxMaximumWage!A:A,PretaxMaximumWage!B:B)</f>
        <v>#N/A</v>
      </c>
      <c r="L41" s="15">
        <v>1951</v>
      </c>
      <c r="M41">
        <v>1</v>
      </c>
      <c r="N41" s="22">
        <f>LOOKUP($B41,CPI!$A:$A,CPI!$B:$B)</f>
        <v>26</v>
      </c>
      <c r="O41" s="22">
        <f>LOOKUP(2012,CPI!$A:$A,CPI!$B:$B)</f>
        <v>229.59399999999999</v>
      </c>
      <c r="P41" s="24">
        <f t="shared" si="3"/>
        <v>1335.75</v>
      </c>
      <c r="Q41" s="24">
        <f t="shared" si="4"/>
        <v>145823.09688461537</v>
      </c>
      <c r="R41" s="24" t="e">
        <f t="shared" si="5"/>
        <v>#N/A</v>
      </c>
    </row>
    <row r="42" spans="1:18">
      <c r="A42" s="21">
        <f>PretaxMinimumWage!D41</f>
        <v>1335.75</v>
      </c>
      <c r="B42" s="15">
        <v>1952</v>
      </c>
      <c r="C42">
        <v>1</v>
      </c>
      <c r="D42" s="22">
        <f>LOOKUP(B42,CPI!$A:$A,CPI!$B:$B)</f>
        <v>26.5</v>
      </c>
      <c r="E42" s="22">
        <f t="shared" si="0"/>
        <v>26.5</v>
      </c>
      <c r="F42" s="23">
        <f>LOOKUP(G42,PretaxMeanWage!G:G,PretaxMeanWage!H:H)</f>
        <v>16841.900000000001</v>
      </c>
      <c r="G42" s="15">
        <v>1952</v>
      </c>
      <c r="H42">
        <v>1</v>
      </c>
      <c r="I42" s="22">
        <f>LOOKUP($B42,CPI!$A:$A,CPI!$B:$B)</f>
        <v>26.5</v>
      </c>
      <c r="J42" s="22">
        <f>LOOKUP(2012,CPI!$A:$A,CPI!$B:$B)</f>
        <v>229.59399999999999</v>
      </c>
      <c r="K42" t="e">
        <f>LOOKUP('Pretax Min, Max, Mean'!L42,PretaxMaximumWage!A:A,PretaxMaximumWage!B:B)</f>
        <v>#N/A</v>
      </c>
      <c r="L42" s="15">
        <v>1952</v>
      </c>
      <c r="M42">
        <v>1</v>
      </c>
      <c r="N42" s="22">
        <f>LOOKUP($B42,CPI!$A:$A,CPI!$B:$B)</f>
        <v>26.5</v>
      </c>
      <c r="O42" s="22">
        <f>LOOKUP(2012,CPI!$A:$A,CPI!$B:$B)</f>
        <v>229.59399999999999</v>
      </c>
      <c r="P42" s="24">
        <f t="shared" si="3"/>
        <v>1335.75</v>
      </c>
      <c r="Q42" s="24">
        <f t="shared" si="4"/>
        <v>145916.95051320756</v>
      </c>
      <c r="R42" s="24" t="e">
        <f t="shared" si="5"/>
        <v>#N/A</v>
      </c>
    </row>
    <row r="43" spans="1:18">
      <c r="A43" s="21">
        <f>PretaxMinimumWage!D42</f>
        <v>1335.75</v>
      </c>
      <c r="B43" s="15">
        <v>1953</v>
      </c>
      <c r="C43">
        <v>1</v>
      </c>
      <c r="D43" s="22">
        <f>LOOKUP(B43,CPI!$A:$A,CPI!$B:$B)</f>
        <v>26.7</v>
      </c>
      <c r="E43" s="22">
        <f t="shared" si="0"/>
        <v>26.7</v>
      </c>
      <c r="F43" s="23">
        <f>LOOKUP(G43,PretaxMeanWage!G:G,PretaxMeanWage!H:H)</f>
        <v>17249.099999999999</v>
      </c>
      <c r="G43" s="15">
        <v>1953</v>
      </c>
      <c r="H43">
        <v>1</v>
      </c>
      <c r="I43" s="22">
        <f>LOOKUP($B43,CPI!$A:$A,CPI!$B:$B)</f>
        <v>26.7</v>
      </c>
      <c r="J43" s="22">
        <f>LOOKUP(2012,CPI!$A:$A,CPI!$B:$B)</f>
        <v>229.59399999999999</v>
      </c>
      <c r="K43" t="e">
        <f>LOOKUP('Pretax Min, Max, Mean'!L43,PretaxMaximumWage!A:A,PretaxMaximumWage!B:B)</f>
        <v>#N/A</v>
      </c>
      <c r="L43" s="15">
        <v>1953</v>
      </c>
      <c r="M43">
        <v>1</v>
      </c>
      <c r="N43" s="22">
        <f>LOOKUP($B43,CPI!$A:$A,CPI!$B:$B)</f>
        <v>26.7</v>
      </c>
      <c r="O43" s="22">
        <f>LOOKUP(2012,CPI!$A:$A,CPI!$B:$B)</f>
        <v>229.59399999999999</v>
      </c>
      <c r="P43" s="24">
        <f t="shared" si="3"/>
        <v>1335.75</v>
      </c>
      <c r="Q43" s="24">
        <f t="shared" si="4"/>
        <v>148325.46312359549</v>
      </c>
      <c r="R43" s="24" t="e">
        <f t="shared" si="5"/>
        <v>#N/A</v>
      </c>
    </row>
    <row r="44" spans="1:18">
      <c r="A44" s="21">
        <f>PretaxMinimumWage!D43</f>
        <v>1335.75</v>
      </c>
      <c r="B44" s="15">
        <v>1954</v>
      </c>
      <c r="C44">
        <v>1</v>
      </c>
      <c r="D44" s="22">
        <f>LOOKUP(B44,CPI!$A:$A,CPI!$B:$B)</f>
        <v>26.9</v>
      </c>
      <c r="E44" s="22">
        <f t="shared" si="0"/>
        <v>26.9</v>
      </c>
      <c r="F44" s="23">
        <f>LOOKUP(G44,PretaxMeanWage!G:G,PretaxMeanWage!H:H)</f>
        <v>16763.699000000001</v>
      </c>
      <c r="G44" s="15">
        <v>1954</v>
      </c>
      <c r="H44">
        <v>1</v>
      </c>
      <c r="I44" s="22">
        <f>LOOKUP($B44,CPI!$A:$A,CPI!$B:$B)</f>
        <v>26.9</v>
      </c>
      <c r="J44" s="22">
        <f>LOOKUP(2012,CPI!$A:$A,CPI!$B:$B)</f>
        <v>229.59399999999999</v>
      </c>
      <c r="K44" t="e">
        <f>LOOKUP('Pretax Min, Max, Mean'!L44,PretaxMaximumWage!A:A,PretaxMaximumWage!B:B)</f>
        <v>#N/A</v>
      </c>
      <c r="L44" s="15">
        <v>1954</v>
      </c>
      <c r="M44">
        <v>1</v>
      </c>
      <c r="N44" s="22">
        <f>LOOKUP($B44,CPI!$A:$A,CPI!$B:$B)</f>
        <v>26.9</v>
      </c>
      <c r="O44" s="22">
        <f>LOOKUP(2012,CPI!$A:$A,CPI!$B:$B)</f>
        <v>229.59399999999999</v>
      </c>
      <c r="P44" s="24">
        <f t="shared" si="3"/>
        <v>1335.75</v>
      </c>
      <c r="Q44" s="24">
        <f t="shared" si="4"/>
        <v>143079.72892959107</v>
      </c>
      <c r="R44" s="24" t="e">
        <f t="shared" si="5"/>
        <v>#N/A</v>
      </c>
    </row>
    <row r="45" spans="1:18">
      <c r="A45" s="21">
        <f>PretaxMinimumWage!D44</f>
        <v>1335.75</v>
      </c>
      <c r="B45" s="15">
        <v>1955</v>
      </c>
      <c r="C45">
        <v>1</v>
      </c>
      <c r="D45" s="22">
        <f>LOOKUP(B45,CPI!$A:$A,CPI!$B:$B)</f>
        <v>26.8</v>
      </c>
      <c r="E45" s="22">
        <f t="shared" si="0"/>
        <v>26.8</v>
      </c>
      <c r="F45" s="23">
        <f>LOOKUP(G45,PretaxMeanWage!G:G,PretaxMeanWage!H:H)</f>
        <v>17806.400000000001</v>
      </c>
      <c r="G45" s="15">
        <v>1955</v>
      </c>
      <c r="H45">
        <v>1</v>
      </c>
      <c r="I45" s="22">
        <f>LOOKUP($B45,CPI!$A:$A,CPI!$B:$B)</f>
        <v>26.8</v>
      </c>
      <c r="J45" s="22">
        <f>LOOKUP(2012,CPI!$A:$A,CPI!$B:$B)</f>
        <v>229.59399999999999</v>
      </c>
      <c r="K45" t="e">
        <f>LOOKUP('Pretax Min, Max, Mean'!L45,PretaxMaximumWage!A:A,PretaxMaximumWage!B:B)</f>
        <v>#N/A</v>
      </c>
      <c r="L45" s="15">
        <v>1955</v>
      </c>
      <c r="M45">
        <v>1</v>
      </c>
      <c r="N45" s="22">
        <f>LOOKUP($B45,CPI!$A:$A,CPI!$B:$B)</f>
        <v>26.8</v>
      </c>
      <c r="O45" s="22">
        <f>LOOKUP(2012,CPI!$A:$A,CPI!$B:$B)</f>
        <v>229.59399999999999</v>
      </c>
      <c r="P45" s="24">
        <f t="shared" si="3"/>
        <v>1335.75</v>
      </c>
      <c r="Q45" s="24">
        <f t="shared" si="4"/>
        <v>152546.36573134328</v>
      </c>
      <c r="R45" s="24" t="e">
        <f t="shared" si="5"/>
        <v>#N/A</v>
      </c>
    </row>
    <row r="46" spans="1:18">
      <c r="A46" s="21">
        <f>PretaxMinimumWage!D45</f>
        <v>1781</v>
      </c>
      <c r="B46" s="15">
        <v>1956</v>
      </c>
      <c r="C46">
        <v>1</v>
      </c>
      <c r="D46" s="22">
        <f>LOOKUP(B46,CPI!$A:$A,CPI!$B:$B)</f>
        <v>27.2</v>
      </c>
      <c r="E46" s="22">
        <f t="shared" si="0"/>
        <v>27.2</v>
      </c>
      <c r="F46" s="23">
        <f>LOOKUP(G46,PretaxMeanWage!G:G,PretaxMeanWage!H:H)</f>
        <v>18014.699000000001</v>
      </c>
      <c r="G46" s="15">
        <v>1956</v>
      </c>
      <c r="H46">
        <v>1</v>
      </c>
      <c r="I46" s="22">
        <f>LOOKUP($B46,CPI!$A:$A,CPI!$B:$B)</f>
        <v>27.2</v>
      </c>
      <c r="J46" s="22">
        <f>LOOKUP(2012,CPI!$A:$A,CPI!$B:$B)</f>
        <v>229.59399999999999</v>
      </c>
      <c r="K46" t="e">
        <f>LOOKUP('Pretax Min, Max, Mean'!L46,PretaxMaximumWage!A:A,PretaxMaximumWage!B:B)</f>
        <v>#N/A</v>
      </c>
      <c r="L46" s="15">
        <v>1956</v>
      </c>
      <c r="M46">
        <v>1</v>
      </c>
      <c r="N46" s="22">
        <f>LOOKUP($B46,CPI!$A:$A,CPI!$B:$B)</f>
        <v>27.2</v>
      </c>
      <c r="O46" s="22">
        <f>LOOKUP(2012,CPI!$A:$A,CPI!$B:$B)</f>
        <v>229.59399999999999</v>
      </c>
      <c r="P46" s="24">
        <f t="shared" si="3"/>
        <v>1781</v>
      </c>
      <c r="Q46" s="24">
        <f t="shared" si="4"/>
        <v>152061.27949286764</v>
      </c>
      <c r="R46" s="24" t="e">
        <f t="shared" si="5"/>
        <v>#N/A</v>
      </c>
    </row>
    <row r="47" spans="1:18">
      <c r="A47" s="21">
        <f>PretaxMinimumWage!D46</f>
        <v>1781</v>
      </c>
      <c r="B47" s="15">
        <v>1957</v>
      </c>
      <c r="C47">
        <v>1</v>
      </c>
      <c r="D47" s="22">
        <f>LOOKUP(B47,CPI!$A:$A,CPI!$B:$B)</f>
        <v>28.1</v>
      </c>
      <c r="E47" s="22">
        <f t="shared" si="0"/>
        <v>28.1</v>
      </c>
      <c r="F47" s="23">
        <f>LOOKUP(G47,PretaxMeanWage!G:G,PretaxMeanWage!H:H)</f>
        <v>17903.5</v>
      </c>
      <c r="G47" s="15">
        <v>1957</v>
      </c>
      <c r="H47">
        <v>1</v>
      </c>
      <c r="I47" s="22">
        <f>LOOKUP($B47,CPI!$A:$A,CPI!$B:$B)</f>
        <v>28.1</v>
      </c>
      <c r="J47" s="22">
        <f>LOOKUP(2012,CPI!$A:$A,CPI!$B:$B)</f>
        <v>229.59399999999999</v>
      </c>
      <c r="K47" t="e">
        <f>LOOKUP('Pretax Min, Max, Mean'!L47,PretaxMaximumWage!A:A,PretaxMaximumWage!B:B)</f>
        <v>#N/A</v>
      </c>
      <c r="L47" s="15">
        <v>1957</v>
      </c>
      <c r="M47">
        <v>1</v>
      </c>
      <c r="N47" s="22">
        <f>LOOKUP($B47,CPI!$A:$A,CPI!$B:$B)</f>
        <v>28.1</v>
      </c>
      <c r="O47" s="22">
        <f>LOOKUP(2012,CPI!$A:$A,CPI!$B:$B)</f>
        <v>229.59399999999999</v>
      </c>
      <c r="P47" s="24">
        <f t="shared" si="3"/>
        <v>1781</v>
      </c>
      <c r="Q47" s="24">
        <f t="shared" si="4"/>
        <v>146282.42629893238</v>
      </c>
      <c r="R47" s="24" t="e">
        <f t="shared" si="5"/>
        <v>#N/A</v>
      </c>
    </row>
    <row r="48" spans="1:18">
      <c r="A48" s="21">
        <f>PretaxMinimumWage!D47</f>
        <v>1781</v>
      </c>
      <c r="B48" s="15">
        <v>1958</v>
      </c>
      <c r="C48">
        <v>1</v>
      </c>
      <c r="D48" s="22">
        <f>LOOKUP(B48,CPI!$A:$A,CPI!$B:$B)</f>
        <v>28.9</v>
      </c>
      <c r="E48" s="22">
        <f t="shared" si="0"/>
        <v>28.9</v>
      </c>
      <c r="F48" s="23">
        <f>LOOKUP(G48,PretaxMeanWage!G:G,PretaxMeanWage!H:H)</f>
        <v>17271.699000000001</v>
      </c>
      <c r="G48" s="15">
        <v>1958</v>
      </c>
      <c r="H48">
        <v>1</v>
      </c>
      <c r="I48" s="22">
        <f>LOOKUP($B48,CPI!$A:$A,CPI!$B:$B)</f>
        <v>28.9</v>
      </c>
      <c r="J48" s="22">
        <f>LOOKUP(2012,CPI!$A:$A,CPI!$B:$B)</f>
        <v>229.59399999999999</v>
      </c>
      <c r="K48" t="e">
        <f>LOOKUP('Pretax Min, Max, Mean'!L48,PretaxMaximumWage!A:A,PretaxMaximumWage!B:B)</f>
        <v>#N/A</v>
      </c>
      <c r="L48" s="15">
        <v>1958</v>
      </c>
      <c r="M48">
        <v>1</v>
      </c>
      <c r="N48" s="22">
        <f>LOOKUP($B48,CPI!$A:$A,CPI!$B:$B)</f>
        <v>28.9</v>
      </c>
      <c r="O48" s="22">
        <f>LOOKUP(2012,CPI!$A:$A,CPI!$B:$B)</f>
        <v>229.59399999999999</v>
      </c>
      <c r="P48" s="24">
        <f t="shared" si="3"/>
        <v>1781</v>
      </c>
      <c r="Q48" s="24">
        <f t="shared" si="4"/>
        <v>137213.78755038063</v>
      </c>
      <c r="R48" s="24" t="e">
        <f t="shared" si="5"/>
        <v>#N/A</v>
      </c>
    </row>
    <row r="49" spans="1:18">
      <c r="A49" s="21">
        <f>PretaxMinimumWage!D48</f>
        <v>1781</v>
      </c>
      <c r="B49" s="15">
        <v>1959</v>
      </c>
      <c r="C49">
        <v>1</v>
      </c>
      <c r="D49" s="22">
        <f>LOOKUP(B49,CPI!$A:$A,CPI!$B:$B)</f>
        <v>29.1</v>
      </c>
      <c r="E49" s="22">
        <f t="shared" si="0"/>
        <v>29.1</v>
      </c>
      <c r="F49" s="23">
        <f>LOOKUP(G49,PretaxMeanWage!G:G,PretaxMeanWage!H:H)</f>
        <v>18269</v>
      </c>
      <c r="G49" s="15">
        <v>1959</v>
      </c>
      <c r="H49">
        <v>1</v>
      </c>
      <c r="I49" s="22">
        <f>LOOKUP($B49,CPI!$A:$A,CPI!$B:$B)</f>
        <v>29.1</v>
      </c>
      <c r="J49" s="22">
        <f>LOOKUP(2012,CPI!$A:$A,CPI!$B:$B)</f>
        <v>229.59399999999999</v>
      </c>
      <c r="K49" t="e">
        <f>LOOKUP('Pretax Min, Max, Mean'!L49,PretaxMaximumWage!A:A,PretaxMaximumWage!B:B)</f>
        <v>#N/A</v>
      </c>
      <c r="L49" s="15">
        <v>1959</v>
      </c>
      <c r="M49">
        <v>1</v>
      </c>
      <c r="N49" s="22">
        <f>LOOKUP($B49,CPI!$A:$A,CPI!$B:$B)</f>
        <v>29.1</v>
      </c>
      <c r="O49" s="22">
        <f>LOOKUP(2012,CPI!$A:$A,CPI!$B:$B)</f>
        <v>229.59399999999999</v>
      </c>
      <c r="P49" s="24">
        <f t="shared" si="3"/>
        <v>1781</v>
      </c>
      <c r="Q49" s="24">
        <f t="shared" si="4"/>
        <v>144139.27099656357</v>
      </c>
      <c r="R49" s="24" t="e">
        <f t="shared" si="5"/>
        <v>#N/A</v>
      </c>
    </row>
    <row r="50" spans="1:18">
      <c r="A50" s="21">
        <f>PretaxMinimumWage!D49</f>
        <v>1781</v>
      </c>
      <c r="B50" s="15">
        <v>1960</v>
      </c>
      <c r="C50">
        <v>1</v>
      </c>
      <c r="D50" s="22">
        <f>LOOKUP(B50,CPI!$A:$A,CPI!$B:$B)</f>
        <v>29.6</v>
      </c>
      <c r="E50" s="22">
        <f t="shared" si="0"/>
        <v>29.6</v>
      </c>
      <c r="F50" s="23">
        <f>LOOKUP(G50,PretaxMeanWage!G:G,PretaxMeanWage!H:H)</f>
        <v>18416.699000000001</v>
      </c>
      <c r="G50" s="15">
        <v>1960</v>
      </c>
      <c r="H50">
        <v>1</v>
      </c>
      <c r="I50" s="22">
        <f>LOOKUP($B50,CPI!$A:$A,CPI!$B:$B)</f>
        <v>29.6</v>
      </c>
      <c r="J50" s="22">
        <f>LOOKUP(2012,CPI!$A:$A,CPI!$B:$B)</f>
        <v>229.59399999999999</v>
      </c>
      <c r="K50" t="e">
        <f>LOOKUP('Pretax Min, Max, Mean'!L50,PretaxMaximumWage!A:A,PretaxMaximumWage!B:B)</f>
        <v>#N/A</v>
      </c>
      <c r="L50" s="15">
        <v>1960</v>
      </c>
      <c r="M50">
        <v>1</v>
      </c>
      <c r="N50" s="22">
        <f>LOOKUP($B50,CPI!$A:$A,CPI!$B:$B)</f>
        <v>29.6</v>
      </c>
      <c r="O50" s="22">
        <f>LOOKUP(2012,CPI!$A:$A,CPI!$B:$B)</f>
        <v>229.59399999999999</v>
      </c>
      <c r="P50" s="24">
        <f t="shared" si="3"/>
        <v>1781</v>
      </c>
      <c r="Q50" s="24">
        <f t="shared" si="4"/>
        <v>142850.12129074323</v>
      </c>
      <c r="R50" s="24" t="e">
        <f t="shared" si="5"/>
        <v>#N/A</v>
      </c>
    </row>
    <row r="51" spans="1:18">
      <c r="A51" s="21">
        <f>PretaxMinimumWage!D50</f>
        <v>1781</v>
      </c>
      <c r="B51" s="15">
        <v>1961</v>
      </c>
      <c r="C51">
        <v>1</v>
      </c>
      <c r="D51" s="22">
        <f>LOOKUP(B51,CPI!$A:$A,CPI!$B:$B)</f>
        <v>29.9</v>
      </c>
      <c r="E51" s="22">
        <f t="shared" si="0"/>
        <v>29.9</v>
      </c>
      <c r="F51" s="23">
        <f>LOOKUP(G51,PretaxMeanWage!G:G,PretaxMeanWage!H:H)</f>
        <v>18542.300999999999</v>
      </c>
      <c r="G51" s="15">
        <v>1961</v>
      </c>
      <c r="H51">
        <v>1</v>
      </c>
      <c r="I51" s="22">
        <f>LOOKUP($B51,CPI!$A:$A,CPI!$B:$B)</f>
        <v>29.9</v>
      </c>
      <c r="J51" s="22">
        <f>LOOKUP(2012,CPI!$A:$A,CPI!$B:$B)</f>
        <v>229.59399999999999</v>
      </c>
      <c r="K51" t="e">
        <f>LOOKUP('Pretax Min, Max, Mean'!L51,PretaxMaximumWage!A:A,PretaxMaximumWage!B:B)</f>
        <v>#N/A</v>
      </c>
      <c r="L51" s="15">
        <v>1961</v>
      </c>
      <c r="M51">
        <v>1</v>
      </c>
      <c r="N51" s="22">
        <f>LOOKUP($B51,CPI!$A:$A,CPI!$B:$B)</f>
        <v>29.9</v>
      </c>
      <c r="O51" s="22">
        <f>LOOKUP(2012,CPI!$A:$A,CPI!$B:$B)</f>
        <v>229.59399999999999</v>
      </c>
      <c r="P51" s="24">
        <f t="shared" si="3"/>
        <v>1781</v>
      </c>
      <c r="Q51" s="24">
        <f t="shared" si="4"/>
        <v>142381.30621384617</v>
      </c>
      <c r="R51" s="24" t="e">
        <f t="shared" si="5"/>
        <v>#N/A</v>
      </c>
    </row>
    <row r="52" spans="1:18">
      <c r="A52" s="21">
        <f>PretaxMinimumWage!D51</f>
        <v>1781</v>
      </c>
      <c r="B52" s="15">
        <v>1962</v>
      </c>
      <c r="C52">
        <v>1</v>
      </c>
      <c r="D52" s="22">
        <f>LOOKUP(B52,CPI!$A:$A,CPI!$B:$B)</f>
        <v>30.2</v>
      </c>
      <c r="E52" s="22">
        <f t="shared" si="0"/>
        <v>30.2</v>
      </c>
      <c r="F52" s="23">
        <f>LOOKUP(G52,PretaxMeanWage!G:G,PretaxMeanWage!H:H)</f>
        <v>19396.900000000001</v>
      </c>
      <c r="G52" s="15">
        <v>1962</v>
      </c>
      <c r="H52">
        <v>1</v>
      </c>
      <c r="I52" s="22">
        <f>LOOKUP($B52,CPI!$A:$A,CPI!$B:$B)</f>
        <v>30.2</v>
      </c>
      <c r="J52" s="22">
        <f>LOOKUP(2012,CPI!$A:$A,CPI!$B:$B)</f>
        <v>229.59399999999999</v>
      </c>
      <c r="K52">
        <f>LOOKUP('Pretax Min, Max, Mean'!L52,PretaxMaximumWage!A:A,PretaxMaximumWage!B:B)</f>
        <v>600541</v>
      </c>
      <c r="L52" s="15">
        <v>1962</v>
      </c>
      <c r="M52">
        <v>1</v>
      </c>
      <c r="N52" s="22">
        <f>LOOKUP($B52,CPI!$A:$A,CPI!$B:$B)</f>
        <v>30.2</v>
      </c>
      <c r="O52" s="22">
        <f>LOOKUP(2012,CPI!$A:$A,CPI!$B:$B)</f>
        <v>229.59399999999999</v>
      </c>
      <c r="P52" s="24">
        <f t="shared" si="3"/>
        <v>1781</v>
      </c>
      <c r="Q52" s="24">
        <f t="shared" si="4"/>
        <v>147463.96882781456</v>
      </c>
      <c r="R52" s="24">
        <f t="shared" si="5"/>
        <v>4565583.1243046355</v>
      </c>
    </row>
    <row r="53" spans="1:18">
      <c r="A53" s="21">
        <f>PretaxMinimumWage!D52</f>
        <v>2226.25</v>
      </c>
      <c r="B53" s="15">
        <v>1963</v>
      </c>
      <c r="C53">
        <v>1</v>
      </c>
      <c r="D53" s="22">
        <f>LOOKUP(B53,CPI!$A:$A,CPI!$B:$B)</f>
        <v>30.6</v>
      </c>
      <c r="E53" s="22">
        <f t="shared" si="0"/>
        <v>30.6</v>
      </c>
      <c r="F53" s="23">
        <f>LOOKUP(G53,PretaxMeanWage!G:G,PretaxMeanWage!H:H)</f>
        <v>19998.300999999999</v>
      </c>
      <c r="G53" s="15">
        <v>1963</v>
      </c>
      <c r="H53">
        <v>1</v>
      </c>
      <c r="I53" s="22">
        <f>LOOKUP($B53,CPI!$A:$A,CPI!$B:$B)</f>
        <v>30.6</v>
      </c>
      <c r="J53" s="22">
        <f>LOOKUP(2012,CPI!$A:$A,CPI!$B:$B)</f>
        <v>229.59399999999999</v>
      </c>
      <c r="K53">
        <f>LOOKUP('Pretax Min, Max, Mean'!L53,PretaxMaximumWage!A:A,PretaxMaximumWage!B:B)</f>
        <v>0</v>
      </c>
      <c r="L53" s="15">
        <v>1963</v>
      </c>
      <c r="M53">
        <v>1</v>
      </c>
      <c r="N53" s="22">
        <f>LOOKUP($B53,CPI!$A:$A,CPI!$B:$B)</f>
        <v>30.6</v>
      </c>
      <c r="O53" s="22">
        <f>LOOKUP(2012,CPI!$A:$A,CPI!$B:$B)</f>
        <v>229.59399999999999</v>
      </c>
      <c r="P53" s="24">
        <f t="shared" si="3"/>
        <v>2226.25</v>
      </c>
      <c r="Q53" s="24">
        <f t="shared" si="4"/>
        <v>150048.69018934638</v>
      </c>
      <c r="R53" s="24">
        <f t="shared" si="5"/>
        <v>0</v>
      </c>
    </row>
    <row r="54" spans="1:18">
      <c r="A54" s="21">
        <f>PretaxMinimumWage!D53</f>
        <v>2048.1499999999996</v>
      </c>
      <c r="B54" s="15">
        <v>1964</v>
      </c>
      <c r="C54">
        <v>1</v>
      </c>
      <c r="D54" s="22">
        <f>LOOKUP(B54,CPI!$A:$A,CPI!$B:$B)</f>
        <v>31</v>
      </c>
      <c r="E54" s="22">
        <f t="shared" si="0"/>
        <v>31</v>
      </c>
      <c r="F54" s="23">
        <f>LOOKUP(G54,PretaxMeanWage!G:G,PretaxMeanWage!H:H)</f>
        <v>20833.199000000001</v>
      </c>
      <c r="G54" s="15">
        <v>1964</v>
      </c>
      <c r="H54">
        <v>1</v>
      </c>
      <c r="I54" s="22">
        <f>LOOKUP($B54,CPI!$A:$A,CPI!$B:$B)</f>
        <v>31</v>
      </c>
      <c r="J54" s="22">
        <f>LOOKUP(2012,CPI!$A:$A,CPI!$B:$B)</f>
        <v>229.59399999999999</v>
      </c>
      <c r="K54">
        <f>LOOKUP('Pretax Min, Max, Mean'!L54,PretaxMaximumWage!A:A,PretaxMaximumWage!B:B)</f>
        <v>670456.13</v>
      </c>
      <c r="L54" s="15">
        <v>1964</v>
      </c>
      <c r="M54">
        <v>1</v>
      </c>
      <c r="N54" s="22">
        <f>LOOKUP($B54,CPI!$A:$A,CPI!$B:$B)</f>
        <v>31</v>
      </c>
      <c r="O54" s="22">
        <f>LOOKUP(2012,CPI!$A:$A,CPI!$B:$B)</f>
        <v>229.59399999999999</v>
      </c>
      <c r="P54" s="24">
        <f t="shared" si="3"/>
        <v>2048.1499999999996</v>
      </c>
      <c r="Q54" s="24">
        <f t="shared" si="4"/>
        <v>154296.04810341934</v>
      </c>
      <c r="R54" s="24">
        <f t="shared" si="5"/>
        <v>4965571.1197167737</v>
      </c>
    </row>
    <row r="55" spans="1:18">
      <c r="A55" s="21">
        <f>PretaxMinimumWage!D54</f>
        <v>2226.25</v>
      </c>
      <c r="B55" s="15">
        <v>1965</v>
      </c>
      <c r="C55">
        <v>1</v>
      </c>
      <c r="D55" s="22">
        <f>LOOKUP(B55,CPI!$A:$A,CPI!$B:$B)</f>
        <v>31.5</v>
      </c>
      <c r="E55" s="22">
        <f t="shared" si="0"/>
        <v>31.5</v>
      </c>
      <c r="F55" s="23">
        <f>LOOKUP(G55,PretaxMeanWage!G:G,PretaxMeanWage!H:H)</f>
        <v>21913.300999999999</v>
      </c>
      <c r="G55" s="15">
        <v>1965</v>
      </c>
      <c r="H55">
        <v>1</v>
      </c>
      <c r="I55" s="22">
        <f>LOOKUP($B55,CPI!$A:$A,CPI!$B:$B)</f>
        <v>31.5</v>
      </c>
      <c r="J55" s="22">
        <f>LOOKUP(2012,CPI!$A:$A,CPI!$B:$B)</f>
        <v>229.59399999999999</v>
      </c>
      <c r="K55">
        <f>LOOKUP('Pretax Min, Max, Mean'!L55,PretaxMaximumWage!A:A,PretaxMaximumWage!B:B)</f>
        <v>0</v>
      </c>
      <c r="L55" s="15">
        <v>1965</v>
      </c>
      <c r="M55">
        <v>1</v>
      </c>
      <c r="N55" s="22">
        <f>LOOKUP($B55,CPI!$A:$A,CPI!$B:$B)</f>
        <v>31.5</v>
      </c>
      <c r="O55" s="22">
        <f>LOOKUP(2012,CPI!$A:$A,CPI!$B:$B)</f>
        <v>229.59399999999999</v>
      </c>
      <c r="P55" s="24">
        <f t="shared" si="3"/>
        <v>2226.25</v>
      </c>
      <c r="Q55" s="24">
        <f t="shared" si="4"/>
        <v>159719.44221568253</v>
      </c>
      <c r="R55" s="24">
        <f t="shared" si="5"/>
        <v>0</v>
      </c>
    </row>
    <row r="56" spans="1:18">
      <c r="A56" s="21">
        <f>PretaxMinimumWage!D55</f>
        <v>2226.25</v>
      </c>
      <c r="B56" s="15">
        <v>1966</v>
      </c>
      <c r="C56">
        <v>1</v>
      </c>
      <c r="D56" s="22">
        <f>LOOKUP(B56,CPI!$A:$A,CPI!$B:$B)</f>
        <v>32.4</v>
      </c>
      <c r="E56" s="22">
        <f t="shared" si="0"/>
        <v>32.4</v>
      </c>
      <c r="F56" s="23">
        <f>LOOKUP(G56,PretaxMeanWage!G:G,PretaxMeanWage!H:H)</f>
        <v>22946.300999999999</v>
      </c>
      <c r="G56" s="15">
        <v>1966</v>
      </c>
      <c r="H56">
        <v>1</v>
      </c>
      <c r="I56" s="22">
        <f>LOOKUP($B56,CPI!$A:$A,CPI!$B:$B)</f>
        <v>32.4</v>
      </c>
      <c r="J56" s="22">
        <f>LOOKUP(2012,CPI!$A:$A,CPI!$B:$B)</f>
        <v>229.59399999999999</v>
      </c>
      <c r="K56">
        <f>LOOKUP('Pretax Min, Max, Mean'!L56,PretaxMaximumWage!A:A,PretaxMaximumWage!B:B)</f>
        <v>720811.81</v>
      </c>
      <c r="L56" s="15">
        <v>1966</v>
      </c>
      <c r="M56">
        <v>1</v>
      </c>
      <c r="N56" s="22">
        <f>LOOKUP($B56,CPI!$A:$A,CPI!$B:$B)</f>
        <v>32.4</v>
      </c>
      <c r="O56" s="22">
        <f>LOOKUP(2012,CPI!$A:$A,CPI!$B:$B)</f>
        <v>229.59399999999999</v>
      </c>
      <c r="P56" s="24">
        <f t="shared" si="3"/>
        <v>2226.25</v>
      </c>
      <c r="Q56" s="24">
        <f t="shared" si="4"/>
        <v>162602.87135166666</v>
      </c>
      <c r="R56" s="24">
        <f t="shared" si="5"/>
        <v>5107841.5649734577</v>
      </c>
    </row>
    <row r="57" spans="1:18">
      <c r="A57" s="21">
        <f>PretaxMinimumWage!D56</f>
        <v>1781</v>
      </c>
      <c r="B57" s="15">
        <v>1967</v>
      </c>
      <c r="C57">
        <v>1</v>
      </c>
      <c r="D57" s="22">
        <f>LOOKUP(B57,CPI!$A:$A,CPI!$B:$B)</f>
        <v>33.4</v>
      </c>
      <c r="E57" s="22">
        <f t="shared" si="0"/>
        <v>33.4</v>
      </c>
      <c r="F57" s="23">
        <f>LOOKUP(G57,PretaxMeanWage!G:G,PretaxMeanWage!H:H)</f>
        <v>23287</v>
      </c>
      <c r="G57" s="15">
        <v>1967</v>
      </c>
      <c r="H57">
        <v>1</v>
      </c>
      <c r="I57" s="22">
        <f>LOOKUP($B57,CPI!$A:$A,CPI!$B:$B)</f>
        <v>33.4</v>
      </c>
      <c r="J57" s="22">
        <f>LOOKUP(2012,CPI!$A:$A,CPI!$B:$B)</f>
        <v>229.59399999999999</v>
      </c>
      <c r="K57">
        <f>LOOKUP('Pretax Min, Max, Mean'!L57,PretaxMaximumWage!A:A,PretaxMaximumWage!B:B)</f>
        <v>694106.19</v>
      </c>
      <c r="L57" s="15">
        <v>1967</v>
      </c>
      <c r="M57">
        <v>1</v>
      </c>
      <c r="N57" s="22">
        <f>LOOKUP($B57,CPI!$A:$A,CPI!$B:$B)</f>
        <v>33.4</v>
      </c>
      <c r="O57" s="22">
        <f>LOOKUP(2012,CPI!$A:$A,CPI!$B:$B)</f>
        <v>229.59399999999999</v>
      </c>
      <c r="P57" s="24">
        <f t="shared" si="3"/>
        <v>1781</v>
      </c>
      <c r="Q57" s="24">
        <f t="shared" si="4"/>
        <v>160076.51131736528</v>
      </c>
      <c r="R57" s="24">
        <f t="shared" si="5"/>
        <v>4771335.8259538915</v>
      </c>
    </row>
    <row r="58" spans="1:18">
      <c r="A58" s="21">
        <f>PretaxMinimumWage!D57</f>
        <v>2048.1499999999996</v>
      </c>
      <c r="B58" s="15">
        <v>1968</v>
      </c>
      <c r="C58">
        <v>1</v>
      </c>
      <c r="D58" s="22">
        <f>LOOKUP(B58,CPI!$A:$A,CPI!$B:$B)</f>
        <v>34.799999999999997</v>
      </c>
      <c r="E58" s="22">
        <f t="shared" si="0"/>
        <v>34.799999999999997</v>
      </c>
      <c r="F58" s="23">
        <f>LOOKUP(G58,PretaxMeanWage!G:G,PretaxMeanWage!H:H)</f>
        <v>24191.800999999999</v>
      </c>
      <c r="G58" s="15">
        <v>1968</v>
      </c>
      <c r="H58">
        <v>1</v>
      </c>
      <c r="I58" s="22">
        <f>LOOKUP($B58,CPI!$A:$A,CPI!$B:$B)</f>
        <v>34.799999999999997</v>
      </c>
      <c r="J58" s="22">
        <f>LOOKUP(2012,CPI!$A:$A,CPI!$B:$B)</f>
        <v>229.59399999999999</v>
      </c>
      <c r="K58">
        <f>LOOKUP('Pretax Min, Max, Mean'!L58,PretaxMaximumWage!A:A,PretaxMaximumWage!B:B)</f>
        <v>729746.31</v>
      </c>
      <c r="L58" s="15">
        <v>1968</v>
      </c>
      <c r="M58">
        <v>1</v>
      </c>
      <c r="N58" s="22">
        <f>LOOKUP($B58,CPI!$A:$A,CPI!$B:$B)</f>
        <v>34.799999999999997</v>
      </c>
      <c r="O58" s="22">
        <f>LOOKUP(2012,CPI!$A:$A,CPI!$B:$B)</f>
        <v>229.59399999999999</v>
      </c>
      <c r="P58" s="24">
        <f t="shared" si="3"/>
        <v>2048.1499999999996</v>
      </c>
      <c r="Q58" s="24">
        <f t="shared" si="4"/>
        <v>159606.10226419539</v>
      </c>
      <c r="R58" s="24">
        <f t="shared" si="5"/>
        <v>4814522.2499465523</v>
      </c>
    </row>
    <row r="59" spans="1:18">
      <c r="A59" s="21">
        <f>PretaxMinimumWage!D58</f>
        <v>2315.3000000000002</v>
      </c>
      <c r="B59" s="15">
        <v>1969</v>
      </c>
      <c r="C59">
        <v>1</v>
      </c>
      <c r="D59" s="22">
        <f>LOOKUP(B59,CPI!$A:$A,CPI!$B:$B)</f>
        <v>36.700000000000003</v>
      </c>
      <c r="E59" s="22">
        <f t="shared" si="0"/>
        <v>36.700000000000003</v>
      </c>
      <c r="F59" s="23">
        <f>LOOKUP(G59,PretaxMeanWage!G:G,PretaxMeanWage!H:H)</f>
        <v>24672.9</v>
      </c>
      <c r="G59" s="15">
        <v>1969</v>
      </c>
      <c r="H59">
        <v>1</v>
      </c>
      <c r="I59" s="22">
        <f>LOOKUP($B59,CPI!$A:$A,CPI!$B:$B)</f>
        <v>36.700000000000003</v>
      </c>
      <c r="J59" s="22">
        <f>LOOKUP(2012,CPI!$A:$A,CPI!$B:$B)</f>
        <v>229.59399999999999</v>
      </c>
      <c r="K59">
        <f>LOOKUP('Pretax Min, Max, Mean'!L59,PretaxMaximumWage!A:A,PretaxMaximumWage!B:B)</f>
        <v>673001.81</v>
      </c>
      <c r="L59" s="15">
        <v>1969</v>
      </c>
      <c r="M59">
        <v>1</v>
      </c>
      <c r="N59" s="22">
        <f>LOOKUP($B59,CPI!$A:$A,CPI!$B:$B)</f>
        <v>36.700000000000003</v>
      </c>
      <c r="O59" s="22">
        <f>LOOKUP(2012,CPI!$A:$A,CPI!$B:$B)</f>
        <v>229.59399999999999</v>
      </c>
      <c r="P59" s="24">
        <f t="shared" si="3"/>
        <v>2315.3000000000002</v>
      </c>
      <c r="Q59" s="24">
        <f t="shared" si="4"/>
        <v>154352.85565667573</v>
      </c>
      <c r="R59" s="24">
        <f t="shared" si="5"/>
        <v>4210277.3178512258</v>
      </c>
    </row>
    <row r="60" spans="1:18">
      <c r="A60" s="21">
        <f>PretaxMinimumWage!D59</f>
        <v>2582.4499999999998</v>
      </c>
      <c r="B60" s="15">
        <v>1970</v>
      </c>
      <c r="C60">
        <v>1</v>
      </c>
      <c r="D60" s="22">
        <f>LOOKUP(B60,CPI!$A:$A,CPI!$B:$B)</f>
        <v>38.799999999999997</v>
      </c>
      <c r="E60" s="22">
        <f t="shared" si="0"/>
        <v>38.799999999999997</v>
      </c>
      <c r="F60" s="23">
        <f>LOOKUP(G60,PretaxMeanWage!G:G,PretaxMeanWage!H:H)</f>
        <v>24203.300999999999</v>
      </c>
      <c r="G60" s="15">
        <v>1970</v>
      </c>
      <c r="H60">
        <v>1</v>
      </c>
      <c r="I60" s="22">
        <f>LOOKUP($B60,CPI!$A:$A,CPI!$B:$B)</f>
        <v>38.799999999999997</v>
      </c>
      <c r="J60" s="22">
        <f>LOOKUP(2012,CPI!$A:$A,CPI!$B:$B)</f>
        <v>229.59399999999999</v>
      </c>
      <c r="K60">
        <f>LOOKUP('Pretax Min, Max, Mean'!L60,PretaxMaximumWage!A:A,PretaxMaximumWage!B:B)</f>
        <v>617900.38</v>
      </c>
      <c r="L60" s="15">
        <v>1970</v>
      </c>
      <c r="M60">
        <v>1</v>
      </c>
      <c r="N60" s="22">
        <f>LOOKUP($B60,CPI!$A:$A,CPI!$B:$B)</f>
        <v>38.799999999999997</v>
      </c>
      <c r="O60" s="22">
        <f>LOOKUP(2012,CPI!$A:$A,CPI!$B:$B)</f>
        <v>229.59399999999999</v>
      </c>
      <c r="P60" s="24">
        <f t="shared" si="3"/>
        <v>2582.4499999999998</v>
      </c>
      <c r="Q60" s="24">
        <f t="shared" si="4"/>
        <v>143219.91468541237</v>
      </c>
      <c r="R60" s="24">
        <f t="shared" si="5"/>
        <v>3656345.8723123712</v>
      </c>
    </row>
    <row r="61" spans="1:18">
      <c r="A61" s="21">
        <f>PretaxMinimumWage!D60</f>
        <v>2849.6000000000004</v>
      </c>
      <c r="B61" s="15">
        <v>1971</v>
      </c>
      <c r="C61">
        <v>1</v>
      </c>
      <c r="D61" s="22">
        <f>LOOKUP(B61,CPI!$A:$A,CPI!$B:$B)</f>
        <v>40.5</v>
      </c>
      <c r="E61" s="22">
        <f t="shared" si="0"/>
        <v>40.5</v>
      </c>
      <c r="F61" s="23">
        <f>LOOKUP(G61,PretaxMeanWage!G:G,PretaxMeanWage!H:H)</f>
        <v>24606.6</v>
      </c>
      <c r="G61" s="15">
        <v>1971</v>
      </c>
      <c r="H61">
        <v>1</v>
      </c>
      <c r="I61" s="22">
        <f>LOOKUP($B61,CPI!$A:$A,CPI!$B:$B)</f>
        <v>40.5</v>
      </c>
      <c r="J61" s="22">
        <f>LOOKUP(2012,CPI!$A:$A,CPI!$B:$B)</f>
        <v>229.59399999999999</v>
      </c>
      <c r="K61">
        <f>LOOKUP('Pretax Min, Max, Mean'!L61,PretaxMaximumWage!A:A,PretaxMaximumWage!B:B)</f>
        <v>643394.63</v>
      </c>
      <c r="L61" s="15">
        <v>1971</v>
      </c>
      <c r="M61">
        <v>1</v>
      </c>
      <c r="N61" s="22">
        <f>LOOKUP($B61,CPI!$A:$A,CPI!$B:$B)</f>
        <v>40.5</v>
      </c>
      <c r="O61" s="22">
        <f>LOOKUP(2012,CPI!$A:$A,CPI!$B:$B)</f>
        <v>229.59399999999999</v>
      </c>
      <c r="P61" s="24">
        <f t="shared" si="3"/>
        <v>2849.6</v>
      </c>
      <c r="Q61" s="24">
        <f t="shared" si="4"/>
        <v>139494.51161481481</v>
      </c>
      <c r="R61" s="24">
        <f t="shared" si="5"/>
        <v>3647396.2143264194</v>
      </c>
    </row>
    <row r="62" spans="1:18">
      <c r="A62" s="21">
        <f>PretaxMinimumWage!D61</f>
        <v>2849.6000000000004</v>
      </c>
      <c r="B62" s="15">
        <v>1972</v>
      </c>
      <c r="C62">
        <v>1</v>
      </c>
      <c r="D62" s="22">
        <f>LOOKUP(B62,CPI!$A:$A,CPI!$B:$B)</f>
        <v>41.8</v>
      </c>
      <c r="E62" s="22">
        <f t="shared" si="0"/>
        <v>41.8</v>
      </c>
      <c r="F62" s="23">
        <f>LOOKUP(G62,PretaxMeanWage!G:G,PretaxMeanWage!H:H)</f>
        <v>25759.800999999999</v>
      </c>
      <c r="G62" s="15">
        <v>1972</v>
      </c>
      <c r="H62">
        <v>1</v>
      </c>
      <c r="I62" s="22">
        <f>LOOKUP($B62,CPI!$A:$A,CPI!$B:$B)</f>
        <v>41.8</v>
      </c>
      <c r="J62" s="22">
        <f>LOOKUP(2012,CPI!$A:$A,CPI!$B:$B)</f>
        <v>229.59399999999999</v>
      </c>
      <c r="K62">
        <f>LOOKUP('Pretax Min, Max, Mean'!L62,PretaxMaximumWage!A:A,PretaxMaximumWage!B:B)</f>
        <v>679115.13</v>
      </c>
      <c r="L62" s="15">
        <v>1972</v>
      </c>
      <c r="M62">
        <v>1</v>
      </c>
      <c r="N62" s="22">
        <f>LOOKUP($B62,CPI!$A:$A,CPI!$B:$B)</f>
        <v>41.8</v>
      </c>
      <c r="O62" s="22">
        <f>LOOKUP(2012,CPI!$A:$A,CPI!$B:$B)</f>
        <v>229.59399999999999</v>
      </c>
      <c r="P62" s="24">
        <f t="shared" si="3"/>
        <v>2849.6000000000008</v>
      </c>
      <c r="Q62" s="24">
        <f t="shared" si="4"/>
        <v>141490.32896636362</v>
      </c>
      <c r="R62" s="24">
        <f t="shared" si="5"/>
        <v>3730161.7023258372</v>
      </c>
    </row>
    <row r="63" spans="1:18">
      <c r="A63" s="21">
        <f>PretaxMinimumWage!D62</f>
        <v>2849.6000000000004</v>
      </c>
      <c r="B63" s="15">
        <v>1973</v>
      </c>
      <c r="C63">
        <v>1</v>
      </c>
      <c r="D63" s="22">
        <f>LOOKUP(B63,CPI!$A:$A,CPI!$B:$B)</f>
        <v>44.4</v>
      </c>
      <c r="E63" s="22">
        <f t="shared" si="0"/>
        <v>44.4</v>
      </c>
      <c r="F63" s="23">
        <f>LOOKUP(G63,PretaxMeanWage!G:G,PretaxMeanWage!H:H)</f>
        <v>27078.199000000001</v>
      </c>
      <c r="G63" s="15">
        <v>1973</v>
      </c>
      <c r="H63">
        <v>1</v>
      </c>
      <c r="I63" s="22">
        <f>LOOKUP($B63,CPI!$A:$A,CPI!$B:$B)</f>
        <v>44.4</v>
      </c>
      <c r="J63" s="22">
        <f>LOOKUP(2012,CPI!$A:$A,CPI!$B:$B)</f>
        <v>229.59399999999999</v>
      </c>
      <c r="K63">
        <f>LOOKUP('Pretax Min, Max, Mean'!L63,PretaxMaximumWage!A:A,PretaxMaximumWage!B:B)</f>
        <v>703290.31</v>
      </c>
      <c r="L63" s="15">
        <v>1973</v>
      </c>
      <c r="M63">
        <v>1</v>
      </c>
      <c r="N63" s="22">
        <f>LOOKUP($B63,CPI!$A:$A,CPI!$B:$B)</f>
        <v>44.4</v>
      </c>
      <c r="O63" s="22">
        <f>LOOKUP(2012,CPI!$A:$A,CPI!$B:$B)</f>
        <v>229.59399999999999</v>
      </c>
      <c r="P63" s="24">
        <f t="shared" si="3"/>
        <v>2849.6000000000004</v>
      </c>
      <c r="Q63" s="24">
        <f t="shared" si="4"/>
        <v>140022.34281995494</v>
      </c>
      <c r="R63" s="24">
        <f t="shared" si="5"/>
        <v>3636739.5368049555</v>
      </c>
    </row>
    <row r="64" spans="1:18">
      <c r="A64" s="21">
        <f>PretaxMinimumWage!D63</f>
        <v>2849.6000000000004</v>
      </c>
      <c r="B64" s="15">
        <v>1974</v>
      </c>
      <c r="C64">
        <v>1</v>
      </c>
      <c r="D64" s="22">
        <f>LOOKUP(B64,CPI!$A:$A,CPI!$B:$B)</f>
        <v>49.3</v>
      </c>
      <c r="E64" s="22">
        <f t="shared" si="0"/>
        <v>49.3</v>
      </c>
      <c r="F64" s="23">
        <f>LOOKUP(G64,PretaxMeanWage!G:G,PretaxMeanWage!H:H)</f>
        <v>26539.300999999999</v>
      </c>
      <c r="G64" s="15">
        <v>1974</v>
      </c>
      <c r="H64">
        <v>1</v>
      </c>
      <c r="I64" s="22">
        <f>LOOKUP($B64,CPI!$A:$A,CPI!$B:$B)</f>
        <v>49.3</v>
      </c>
      <c r="J64" s="22">
        <f>LOOKUP(2012,CPI!$A:$A,CPI!$B:$B)</f>
        <v>229.59399999999999</v>
      </c>
      <c r="K64">
        <f>LOOKUP('Pretax Min, Max, Mean'!L64,PretaxMaximumWage!A:A,PretaxMaximumWage!B:B)</f>
        <v>664099.38</v>
      </c>
      <c r="L64" s="15">
        <v>1974</v>
      </c>
      <c r="M64">
        <v>1</v>
      </c>
      <c r="N64" s="22">
        <f>LOOKUP($B64,CPI!$A:$A,CPI!$B:$B)</f>
        <v>49.3</v>
      </c>
      <c r="O64" s="22">
        <f>LOOKUP(2012,CPI!$A:$A,CPI!$B:$B)</f>
        <v>229.59399999999999</v>
      </c>
      <c r="P64" s="24">
        <f t="shared" si="3"/>
        <v>2849.6000000000004</v>
      </c>
      <c r="Q64" s="24">
        <f t="shared" si="4"/>
        <v>123595.62421488845</v>
      </c>
      <c r="R64" s="24">
        <f t="shared" si="5"/>
        <v>3092763.347905071</v>
      </c>
    </row>
    <row r="65" spans="1:18">
      <c r="A65" s="21">
        <f>PretaxMinimumWage!D64</f>
        <v>3205.8</v>
      </c>
      <c r="B65" s="15">
        <v>1975</v>
      </c>
      <c r="C65">
        <v>1</v>
      </c>
      <c r="D65" s="22">
        <f>LOOKUP(B65,CPI!$A:$A,CPI!$B:$B)</f>
        <v>53.8</v>
      </c>
      <c r="E65" s="22">
        <f t="shared" si="0"/>
        <v>53.8</v>
      </c>
      <c r="F65" s="23">
        <f>LOOKUP(G65,PretaxMeanWage!G:G,PretaxMeanWage!H:H)</f>
        <v>25918.400000000001</v>
      </c>
      <c r="G65" s="15">
        <v>1975</v>
      </c>
      <c r="H65">
        <v>1</v>
      </c>
      <c r="I65" s="22">
        <f>LOOKUP($B65,CPI!$A:$A,CPI!$B:$B)</f>
        <v>53.8</v>
      </c>
      <c r="J65" s="22">
        <f>LOOKUP(2012,CPI!$A:$A,CPI!$B:$B)</f>
        <v>229.59399999999999</v>
      </c>
      <c r="K65">
        <f>LOOKUP('Pretax Min, Max, Mean'!L65,PretaxMaximumWage!A:A,PretaxMaximumWage!B:B)</f>
        <v>628899.38</v>
      </c>
      <c r="L65" s="15">
        <v>1975</v>
      </c>
      <c r="M65">
        <v>1</v>
      </c>
      <c r="N65" s="22">
        <f>LOOKUP($B65,CPI!$A:$A,CPI!$B:$B)</f>
        <v>53.8</v>
      </c>
      <c r="O65" s="22">
        <f>LOOKUP(2012,CPI!$A:$A,CPI!$B:$B)</f>
        <v>229.59399999999999</v>
      </c>
      <c r="P65" s="24">
        <f t="shared" si="3"/>
        <v>3205.8</v>
      </c>
      <c r="Q65" s="24">
        <f t="shared" si="4"/>
        <v>110607.9763866171</v>
      </c>
      <c r="R65" s="24">
        <f t="shared" si="5"/>
        <v>2683857.3280988848</v>
      </c>
    </row>
    <row r="66" spans="1:18">
      <c r="A66" s="21">
        <f>PretaxMinimumWage!D65</f>
        <v>3562</v>
      </c>
      <c r="B66" s="15">
        <v>1976</v>
      </c>
      <c r="C66">
        <v>1</v>
      </c>
      <c r="D66" s="22">
        <f>LOOKUP(B66,CPI!$A:$A,CPI!$B:$B)</f>
        <v>56.9</v>
      </c>
      <c r="E66" s="22">
        <f t="shared" ref="E66:E103" si="6">D66</f>
        <v>56.9</v>
      </c>
      <c r="F66" s="23">
        <f>LOOKUP(G66,PretaxMeanWage!G:G,PretaxMeanWage!H:H)</f>
        <v>27087</v>
      </c>
      <c r="G66" s="15">
        <v>1976</v>
      </c>
      <c r="H66">
        <v>1</v>
      </c>
      <c r="I66" s="22">
        <f>LOOKUP($B66,CPI!$A:$A,CPI!$B:$B)</f>
        <v>56.9</v>
      </c>
      <c r="J66" s="22">
        <f>LOOKUP(2012,CPI!$A:$A,CPI!$B:$B)</f>
        <v>229.59399999999999</v>
      </c>
      <c r="K66">
        <f>LOOKUP('Pretax Min, Max, Mean'!L66,PretaxMaximumWage!A:A,PretaxMaximumWage!B:B)</f>
        <v>647589.81000000006</v>
      </c>
      <c r="L66" s="15">
        <v>1976</v>
      </c>
      <c r="M66">
        <v>1</v>
      </c>
      <c r="N66" s="22">
        <f>LOOKUP($B66,CPI!$A:$A,CPI!$B:$B)</f>
        <v>56.9</v>
      </c>
      <c r="O66" s="22">
        <f>LOOKUP(2012,CPI!$A:$A,CPI!$B:$B)</f>
        <v>229.59399999999999</v>
      </c>
      <c r="P66" s="24">
        <f t="shared" si="3"/>
        <v>3562</v>
      </c>
      <c r="Q66" s="24">
        <f t="shared" si="4"/>
        <v>109297.2351142355</v>
      </c>
      <c r="R66" s="24">
        <f t="shared" si="5"/>
        <v>2613053.3363293502</v>
      </c>
    </row>
    <row r="67" spans="1:18">
      <c r="A67" s="21">
        <f>PretaxMinimumWage!D66</f>
        <v>3918.2000000000003</v>
      </c>
      <c r="B67" s="15">
        <v>1977</v>
      </c>
      <c r="C67">
        <v>1</v>
      </c>
      <c r="D67" s="22">
        <f>LOOKUP(B67,CPI!$A:$A,CPI!$B:$B)</f>
        <v>60.6</v>
      </c>
      <c r="E67" s="22">
        <f t="shared" si="6"/>
        <v>60.6</v>
      </c>
      <c r="F67" s="23">
        <f>LOOKUP(G67,PretaxMeanWage!G:G,PretaxMeanWage!H:H)</f>
        <v>28163.599999999999</v>
      </c>
      <c r="G67" s="15">
        <v>1977</v>
      </c>
      <c r="H67">
        <v>1</v>
      </c>
      <c r="I67" s="22">
        <f>LOOKUP($B67,CPI!$A:$A,CPI!$B:$B)</f>
        <v>60.6</v>
      </c>
      <c r="J67" s="22">
        <f>LOOKUP(2012,CPI!$A:$A,CPI!$B:$B)</f>
        <v>229.59399999999999</v>
      </c>
      <c r="K67">
        <f>LOOKUP('Pretax Min, Max, Mean'!L67,PretaxMaximumWage!A:A,PretaxMaximumWage!B:B)</f>
        <v>686453.81</v>
      </c>
      <c r="L67" s="15">
        <v>1977</v>
      </c>
      <c r="M67">
        <v>1</v>
      </c>
      <c r="N67" s="22">
        <f>LOOKUP($B67,CPI!$A:$A,CPI!$B:$B)</f>
        <v>60.6</v>
      </c>
      <c r="O67" s="22">
        <f>LOOKUP(2012,CPI!$A:$A,CPI!$B:$B)</f>
        <v>229.59399999999999</v>
      </c>
      <c r="P67" s="24">
        <f t="shared" si="3"/>
        <v>3918.2000000000003</v>
      </c>
      <c r="Q67" s="24">
        <f t="shared" si="4"/>
        <v>106702.864330033</v>
      </c>
      <c r="R67" s="24">
        <f t="shared" si="5"/>
        <v>2600753.7302498347</v>
      </c>
    </row>
    <row r="68" spans="1:18">
      <c r="A68" s="21">
        <f>PretaxMinimumWage!D67</f>
        <v>4719.6499999999996</v>
      </c>
      <c r="B68" s="15">
        <v>1978</v>
      </c>
      <c r="C68">
        <v>1</v>
      </c>
      <c r="D68" s="22">
        <f>LOOKUP(B68,CPI!$A:$A,CPI!$B:$B)</f>
        <v>65.2</v>
      </c>
      <c r="E68" s="22">
        <f t="shared" si="6"/>
        <v>65.2</v>
      </c>
      <c r="F68" s="23">
        <f>LOOKUP(G68,PretaxMeanWage!G:G,PretaxMeanWage!H:H)</f>
        <v>29419.5</v>
      </c>
      <c r="G68" s="15">
        <v>1978</v>
      </c>
      <c r="H68">
        <v>1</v>
      </c>
      <c r="I68" s="22">
        <f>LOOKUP($B68,CPI!$A:$A,CPI!$B:$B)</f>
        <v>65.2</v>
      </c>
      <c r="J68" s="22">
        <f>LOOKUP(2012,CPI!$A:$A,CPI!$B:$B)</f>
        <v>229.59399999999999</v>
      </c>
      <c r="K68">
        <f>LOOKUP('Pretax Min, Max, Mean'!L68,PretaxMaximumWage!A:A,PretaxMaximumWage!B:B)</f>
        <v>709932.81</v>
      </c>
      <c r="L68" s="15">
        <v>1978</v>
      </c>
      <c r="M68">
        <v>1</v>
      </c>
      <c r="N68" s="22">
        <f>LOOKUP($B68,CPI!$A:$A,CPI!$B:$B)</f>
        <v>65.2</v>
      </c>
      <c r="O68" s="22">
        <f>LOOKUP(2012,CPI!$A:$A,CPI!$B:$B)</f>
        <v>229.59399999999999</v>
      </c>
      <c r="P68" s="24">
        <f t="shared" ref="P68:P104" si="7">A68/C68/D68*E68</f>
        <v>4719.6499999999996</v>
      </c>
      <c r="Q68" s="24">
        <f t="shared" ref="Q68:Q104" si="8">F68/H68/I68*J68</f>
        <v>103597.24973926379</v>
      </c>
      <c r="R68" s="24">
        <f t="shared" ref="R68:R104" si="9">K68/M68/N68*O68</f>
        <v>2499943.4598027607</v>
      </c>
    </row>
    <row r="69" spans="1:18">
      <c r="A69" s="21">
        <f>PretaxMinimumWage!D68</f>
        <v>5164.8999999999996</v>
      </c>
      <c r="B69" s="15">
        <v>1979</v>
      </c>
      <c r="C69">
        <v>1</v>
      </c>
      <c r="D69" s="22">
        <f>LOOKUP(B69,CPI!$A:$A,CPI!$B:$B)</f>
        <v>72.599999999999994</v>
      </c>
      <c r="E69" s="22">
        <f t="shared" si="6"/>
        <v>72.599999999999994</v>
      </c>
      <c r="F69" s="23">
        <f>LOOKUP(G69,PretaxMeanWage!G:G,PretaxMeanWage!H:H)</f>
        <v>29787</v>
      </c>
      <c r="G69" s="15">
        <v>1979</v>
      </c>
      <c r="H69">
        <v>1</v>
      </c>
      <c r="I69" s="22">
        <f>LOOKUP($B69,CPI!$A:$A,CPI!$B:$B)</f>
        <v>72.599999999999994</v>
      </c>
      <c r="J69" s="22">
        <f>LOOKUP(2012,CPI!$A:$A,CPI!$B:$B)</f>
        <v>229.59399999999999</v>
      </c>
      <c r="K69">
        <f>LOOKUP('Pretax Min, Max, Mean'!L69,PretaxMaximumWage!A:A,PretaxMaximumWage!B:B)</f>
        <v>739763.88</v>
      </c>
      <c r="L69" s="15">
        <v>1979</v>
      </c>
      <c r="M69">
        <v>1</v>
      </c>
      <c r="N69" s="22">
        <f>LOOKUP($B69,CPI!$A:$A,CPI!$B:$B)</f>
        <v>72.599999999999994</v>
      </c>
      <c r="O69" s="22">
        <f>LOOKUP(2012,CPI!$A:$A,CPI!$B:$B)</f>
        <v>229.59399999999999</v>
      </c>
      <c r="P69" s="24">
        <f t="shared" si="7"/>
        <v>5164.8999999999996</v>
      </c>
      <c r="Q69" s="24">
        <f t="shared" si="8"/>
        <v>94199.951487603306</v>
      </c>
      <c r="R69" s="24">
        <f t="shared" si="9"/>
        <v>2339467.6069520661</v>
      </c>
    </row>
    <row r="70" spans="1:18">
      <c r="A70" s="21">
        <f>PretaxMinimumWage!D69</f>
        <v>5521.1</v>
      </c>
      <c r="B70" s="15">
        <v>1980</v>
      </c>
      <c r="C70">
        <v>1</v>
      </c>
      <c r="D70" s="22">
        <f>LOOKUP(B70,CPI!$A:$A,CPI!$B:$B)</f>
        <v>82.4</v>
      </c>
      <c r="E70" s="22">
        <f t="shared" si="6"/>
        <v>82.4</v>
      </c>
      <c r="F70" s="23">
        <f>LOOKUP(G70,PretaxMeanWage!G:G,PretaxMeanWage!H:H)</f>
        <v>29185.4</v>
      </c>
      <c r="G70" s="15">
        <v>1980</v>
      </c>
      <c r="H70">
        <v>1</v>
      </c>
      <c r="I70" s="22">
        <f>LOOKUP($B70,CPI!$A:$A,CPI!$B:$B)</f>
        <v>82.4</v>
      </c>
      <c r="J70" s="22">
        <f>LOOKUP(2012,CPI!$A:$A,CPI!$B:$B)</f>
        <v>229.59399999999999</v>
      </c>
      <c r="K70">
        <f>LOOKUP('Pretax Min, Max, Mean'!L70,PretaxMaximumWage!A:A,PretaxMaximumWage!B:B)</f>
        <v>695763.63</v>
      </c>
      <c r="L70" s="15">
        <v>1980</v>
      </c>
      <c r="M70">
        <v>1</v>
      </c>
      <c r="N70" s="22">
        <f>LOOKUP($B70,CPI!$A:$A,CPI!$B:$B)</f>
        <v>82.4</v>
      </c>
      <c r="O70" s="22">
        <f>LOOKUP(2012,CPI!$A:$A,CPI!$B:$B)</f>
        <v>229.59399999999999</v>
      </c>
      <c r="P70" s="24">
        <f t="shared" si="7"/>
        <v>5521.1</v>
      </c>
      <c r="Q70" s="24">
        <f t="shared" si="8"/>
        <v>81320.30009223301</v>
      </c>
      <c r="R70" s="24">
        <f t="shared" si="9"/>
        <v>1938630.5202211163</v>
      </c>
    </row>
    <row r="71" spans="1:18">
      <c r="A71" s="21">
        <f>PretaxMinimumWage!D70</f>
        <v>5966.35</v>
      </c>
      <c r="B71" s="15">
        <v>1981</v>
      </c>
      <c r="C71">
        <v>1</v>
      </c>
      <c r="D71" s="22">
        <f>LOOKUP(B71,CPI!$A:$A,CPI!$B:$B)</f>
        <v>90.9</v>
      </c>
      <c r="E71" s="22">
        <f t="shared" si="6"/>
        <v>90.9</v>
      </c>
      <c r="F71" s="23">
        <f>LOOKUP(G71,PretaxMeanWage!G:G,PretaxMeanWage!H:H)</f>
        <v>29635.599999999999</v>
      </c>
      <c r="G71" s="15">
        <v>1981</v>
      </c>
      <c r="H71">
        <v>1</v>
      </c>
      <c r="I71" s="22">
        <f>LOOKUP($B71,CPI!$A:$A,CPI!$B:$B)</f>
        <v>90.9</v>
      </c>
      <c r="J71" s="22">
        <f>LOOKUP(2012,CPI!$A:$A,CPI!$B:$B)</f>
        <v>229.59399999999999</v>
      </c>
      <c r="K71">
        <f>LOOKUP('Pretax Min, Max, Mean'!L71,PretaxMaximumWage!A:A,PretaxMaximumWage!B:B)</f>
        <v>728781.81</v>
      </c>
      <c r="L71" s="15">
        <v>1981</v>
      </c>
      <c r="M71">
        <v>1</v>
      </c>
      <c r="N71" s="22">
        <f>LOOKUP($B71,CPI!$A:$A,CPI!$B:$B)</f>
        <v>90.9</v>
      </c>
      <c r="O71" s="22">
        <f>LOOKUP(2012,CPI!$A:$A,CPI!$B:$B)</f>
        <v>229.59399999999999</v>
      </c>
      <c r="P71" s="24">
        <f t="shared" si="7"/>
        <v>5966.3500000000013</v>
      </c>
      <c r="Q71" s="24">
        <f t="shared" si="8"/>
        <v>74853.200730473036</v>
      </c>
      <c r="R71" s="24">
        <f t="shared" si="9"/>
        <v>1840747.3144679868</v>
      </c>
    </row>
    <row r="72" spans="1:18">
      <c r="A72" s="21">
        <f>PretaxMinimumWage!D71</f>
        <v>5966.35</v>
      </c>
      <c r="B72" s="15">
        <v>1982</v>
      </c>
      <c r="C72">
        <v>1</v>
      </c>
      <c r="D72" s="22">
        <f>LOOKUP(B72,CPI!$A:$A,CPI!$B:$B)</f>
        <v>96.5</v>
      </c>
      <c r="E72" s="22">
        <f t="shared" si="6"/>
        <v>96.5</v>
      </c>
      <c r="F72" s="23">
        <f>LOOKUP(G72,PretaxMeanWage!G:G,PretaxMeanWage!H:H)</f>
        <v>28864.199000000001</v>
      </c>
      <c r="G72" s="15">
        <v>1982</v>
      </c>
      <c r="H72">
        <v>1</v>
      </c>
      <c r="I72" s="22">
        <f>LOOKUP($B72,CPI!$A:$A,CPI!$B:$B)</f>
        <v>96.5</v>
      </c>
      <c r="J72" s="22">
        <f>LOOKUP(2012,CPI!$A:$A,CPI!$B:$B)</f>
        <v>229.59399999999999</v>
      </c>
      <c r="K72">
        <f>LOOKUP('Pretax Min, Max, Mean'!L72,PretaxMaximumWage!A:A,PretaxMaximumWage!B:B)</f>
        <v>717509.13</v>
      </c>
      <c r="L72" s="15">
        <v>1982</v>
      </c>
      <c r="M72">
        <v>1</v>
      </c>
      <c r="N72" s="22">
        <f>LOOKUP($B72,CPI!$A:$A,CPI!$B:$B)</f>
        <v>96.5</v>
      </c>
      <c r="O72" s="22">
        <f>LOOKUP(2012,CPI!$A:$A,CPI!$B:$B)</f>
        <v>229.59399999999999</v>
      </c>
      <c r="P72" s="24">
        <f t="shared" si="7"/>
        <v>5966.35</v>
      </c>
      <c r="Q72" s="24">
        <f t="shared" si="8"/>
        <v>68674.061193844565</v>
      </c>
      <c r="R72" s="24">
        <f t="shared" si="9"/>
        <v>1707106.6444893263</v>
      </c>
    </row>
    <row r="73" spans="1:18">
      <c r="A73" s="21">
        <f>PretaxMinimumWage!D72</f>
        <v>5966.35</v>
      </c>
      <c r="B73" s="15">
        <v>1983</v>
      </c>
      <c r="C73">
        <v>1</v>
      </c>
      <c r="D73" s="22">
        <f>LOOKUP(B73,CPI!$A:$A,CPI!$B:$B)</f>
        <v>99.6</v>
      </c>
      <c r="E73" s="22">
        <f t="shared" si="6"/>
        <v>99.6</v>
      </c>
      <c r="F73" s="23">
        <f>LOOKUP(G73,PretaxMeanWage!G:G,PretaxMeanWage!H:H)</f>
        <v>29516.9</v>
      </c>
      <c r="G73" s="15">
        <v>1983</v>
      </c>
      <c r="H73">
        <v>1</v>
      </c>
      <c r="I73" s="22">
        <f>LOOKUP($B73,CPI!$A:$A,CPI!$B:$B)</f>
        <v>99.6</v>
      </c>
      <c r="J73" s="22">
        <f>LOOKUP(2012,CPI!$A:$A,CPI!$B:$B)</f>
        <v>229.59399999999999</v>
      </c>
      <c r="K73">
        <f>LOOKUP('Pretax Min, Max, Mean'!L73,PretaxMaximumWage!A:A,PretaxMaximumWage!B:B)</f>
        <v>752727.13</v>
      </c>
      <c r="L73" s="15">
        <v>1983</v>
      </c>
      <c r="M73">
        <v>1</v>
      </c>
      <c r="N73" s="22">
        <f>LOOKUP($B73,CPI!$A:$A,CPI!$B:$B)</f>
        <v>99.6</v>
      </c>
      <c r="O73" s="22">
        <f>LOOKUP(2012,CPI!$A:$A,CPI!$B:$B)</f>
        <v>229.59399999999999</v>
      </c>
      <c r="P73" s="24">
        <f t="shared" si="7"/>
        <v>5966.35</v>
      </c>
      <c r="Q73" s="24">
        <f t="shared" si="8"/>
        <v>68041.196170682742</v>
      </c>
      <c r="R73" s="24">
        <f t="shared" si="9"/>
        <v>1735156.9546708837</v>
      </c>
    </row>
    <row r="74" spans="1:18">
      <c r="A74" s="21">
        <f>PretaxMinimumWage!D73</f>
        <v>5966.35</v>
      </c>
      <c r="B74" s="15">
        <v>1984</v>
      </c>
      <c r="C74">
        <v>1</v>
      </c>
      <c r="D74" s="22">
        <f>LOOKUP(B74,CPI!$A:$A,CPI!$B:$B)</f>
        <v>103.9</v>
      </c>
      <c r="E74" s="22">
        <f t="shared" si="6"/>
        <v>103.9</v>
      </c>
      <c r="F74" s="23">
        <f>LOOKUP(G74,PretaxMeanWage!G:G,PretaxMeanWage!H:H)</f>
        <v>31692.300999999999</v>
      </c>
      <c r="G74" s="15">
        <v>1984</v>
      </c>
      <c r="H74">
        <v>1</v>
      </c>
      <c r="I74" s="22">
        <f>LOOKUP($B74,CPI!$A:$A,CPI!$B:$B)</f>
        <v>103.9</v>
      </c>
      <c r="J74" s="22">
        <f>LOOKUP(2012,CPI!$A:$A,CPI!$B:$B)</f>
        <v>229.59399999999999</v>
      </c>
      <c r="K74">
        <f>LOOKUP('Pretax Min, Max, Mean'!L74,PretaxMaximumWage!A:A,PretaxMaximumWage!B:B)</f>
        <v>907506.81</v>
      </c>
      <c r="L74" s="15">
        <v>1984</v>
      </c>
      <c r="M74">
        <v>1</v>
      </c>
      <c r="N74" s="22">
        <f>LOOKUP($B74,CPI!$A:$A,CPI!$B:$B)</f>
        <v>103.9</v>
      </c>
      <c r="O74" s="22">
        <f>LOOKUP(2012,CPI!$A:$A,CPI!$B:$B)</f>
        <v>229.59399999999999</v>
      </c>
      <c r="P74" s="24">
        <f t="shared" si="7"/>
        <v>5966.35</v>
      </c>
      <c r="Q74" s="24">
        <f t="shared" si="8"/>
        <v>70032.359536034652</v>
      </c>
      <c r="R74" s="24">
        <f t="shared" si="9"/>
        <v>2005371.6894623677</v>
      </c>
    </row>
    <row r="75" spans="1:18">
      <c r="A75" s="21">
        <f>PretaxMinimumWage!D74</f>
        <v>5966.35</v>
      </c>
      <c r="B75" s="15">
        <v>1985</v>
      </c>
      <c r="C75">
        <v>1</v>
      </c>
      <c r="D75" s="22">
        <f>LOOKUP(B75,CPI!$A:$A,CPI!$B:$B)</f>
        <v>107.6</v>
      </c>
      <c r="E75" s="22">
        <f t="shared" si="6"/>
        <v>107.6</v>
      </c>
      <c r="F75" s="23">
        <f>LOOKUP(G75,PretaxMeanWage!G:G,PretaxMeanWage!H:H)</f>
        <v>32466.6</v>
      </c>
      <c r="G75" s="15">
        <v>1985</v>
      </c>
      <c r="H75">
        <v>1</v>
      </c>
      <c r="I75" s="22">
        <f>LOOKUP($B75,CPI!$A:$A,CPI!$B:$B)</f>
        <v>107.6</v>
      </c>
      <c r="J75" s="22">
        <f>LOOKUP(2012,CPI!$A:$A,CPI!$B:$B)</f>
        <v>229.59399999999999</v>
      </c>
      <c r="K75">
        <f>LOOKUP('Pretax Min, Max, Mean'!L75,PretaxMaximumWage!A:A,PretaxMaximumWage!B:B)</f>
        <v>901893.31</v>
      </c>
      <c r="L75" s="15">
        <v>1985</v>
      </c>
      <c r="M75">
        <v>1</v>
      </c>
      <c r="N75" s="22">
        <f>LOOKUP($B75,CPI!$A:$A,CPI!$B:$B)</f>
        <v>107.6</v>
      </c>
      <c r="O75" s="22">
        <f>LOOKUP(2012,CPI!$A:$A,CPI!$B:$B)</f>
        <v>229.59399999999999</v>
      </c>
      <c r="P75" s="24">
        <f t="shared" si="7"/>
        <v>5966.35</v>
      </c>
      <c r="Q75" s="24">
        <f t="shared" si="8"/>
        <v>69276.362085501853</v>
      </c>
      <c r="R75" s="24">
        <f t="shared" si="9"/>
        <v>1924435.8049827141</v>
      </c>
    </row>
    <row r="76" spans="1:18">
      <c r="A76" s="21">
        <f>PretaxMinimumWage!D75</f>
        <v>5966.35</v>
      </c>
      <c r="B76" s="15">
        <v>1986</v>
      </c>
      <c r="C76">
        <v>1</v>
      </c>
      <c r="D76" s="22">
        <f>LOOKUP(B76,CPI!$A:$A,CPI!$B:$B)</f>
        <v>109.6</v>
      </c>
      <c r="E76" s="22">
        <f t="shared" si="6"/>
        <v>109.6</v>
      </c>
      <c r="F76" s="23">
        <f>LOOKUP(G76,PretaxMeanWage!G:G,PretaxMeanWage!H:H)</f>
        <v>32930</v>
      </c>
      <c r="G76" s="15">
        <v>1986</v>
      </c>
      <c r="H76">
        <v>1</v>
      </c>
      <c r="I76" s="22">
        <f>LOOKUP($B76,CPI!$A:$A,CPI!$B:$B)</f>
        <v>109.6</v>
      </c>
      <c r="J76" s="22">
        <f>LOOKUP(2012,CPI!$A:$A,CPI!$B:$B)</f>
        <v>229.59399999999999</v>
      </c>
      <c r="K76">
        <f>LOOKUP('Pretax Min, Max, Mean'!L76,PretaxMaximumWage!A:A,PretaxMaximumWage!B:B)</f>
        <v>898260.81</v>
      </c>
      <c r="L76" s="15">
        <v>1986</v>
      </c>
      <c r="M76">
        <v>1</v>
      </c>
      <c r="N76" s="22">
        <f>LOOKUP($B76,CPI!$A:$A,CPI!$B:$B)</f>
        <v>109.6</v>
      </c>
      <c r="O76" s="22">
        <f>LOOKUP(2012,CPI!$A:$A,CPI!$B:$B)</f>
        <v>229.59399999999999</v>
      </c>
      <c r="P76" s="24">
        <f t="shared" si="7"/>
        <v>5966.35</v>
      </c>
      <c r="Q76" s="24">
        <f t="shared" si="8"/>
        <v>68982.941788321172</v>
      </c>
      <c r="R76" s="24">
        <f t="shared" si="9"/>
        <v>1881708.8723644165</v>
      </c>
    </row>
    <row r="77" spans="1:18">
      <c r="A77" s="21">
        <f>PretaxMinimumWage!D76</f>
        <v>5966.35</v>
      </c>
      <c r="B77" s="15">
        <v>1987</v>
      </c>
      <c r="C77">
        <v>1</v>
      </c>
      <c r="D77" s="22">
        <f>LOOKUP(B77,CPI!$A:$A,CPI!$B:$B)</f>
        <v>113.6</v>
      </c>
      <c r="E77" s="22">
        <f t="shared" si="6"/>
        <v>113.6</v>
      </c>
      <c r="F77" s="23">
        <f>LOOKUP(G77,PretaxMeanWage!G:G,PretaxMeanWage!H:H)</f>
        <v>34048.5</v>
      </c>
      <c r="G77" s="15">
        <v>1987</v>
      </c>
      <c r="H77">
        <v>1</v>
      </c>
      <c r="I77" s="22">
        <f>LOOKUP($B77,CPI!$A:$A,CPI!$B:$B)</f>
        <v>113.6</v>
      </c>
      <c r="J77" s="22">
        <f>LOOKUP(2012,CPI!$A:$A,CPI!$B:$B)</f>
        <v>229.59399999999999</v>
      </c>
      <c r="K77">
        <f>LOOKUP('Pretax Min, Max, Mean'!L77,PretaxMaximumWage!A:A,PretaxMaximumWage!B:B)</f>
        <v>1007945.8</v>
      </c>
      <c r="L77" s="15">
        <v>1987</v>
      </c>
      <c r="M77">
        <v>1</v>
      </c>
      <c r="N77" s="22">
        <f>LOOKUP($B77,CPI!$A:$A,CPI!$B:$B)</f>
        <v>113.6</v>
      </c>
      <c r="O77" s="22">
        <f>LOOKUP(2012,CPI!$A:$A,CPI!$B:$B)</f>
        <v>229.59399999999999</v>
      </c>
      <c r="P77" s="24">
        <f t="shared" si="7"/>
        <v>5966.35</v>
      </c>
      <c r="Q77" s="24">
        <f t="shared" si="8"/>
        <v>68814.536170774649</v>
      </c>
      <c r="R77" s="24">
        <f t="shared" si="9"/>
        <v>2037132.9930035213</v>
      </c>
    </row>
    <row r="78" spans="1:18">
      <c r="A78" s="21">
        <f>PretaxMinimumWage!D77</f>
        <v>5966.35</v>
      </c>
      <c r="B78" s="15">
        <v>1988</v>
      </c>
      <c r="C78">
        <v>1</v>
      </c>
      <c r="D78" s="22">
        <f>LOOKUP(B78,CPI!$A:$A,CPI!$B:$B)</f>
        <v>118.3</v>
      </c>
      <c r="E78" s="22">
        <f t="shared" si="6"/>
        <v>118.3</v>
      </c>
      <c r="F78" s="23">
        <f>LOOKUP(G78,PretaxMeanWage!G:G,PretaxMeanWage!H:H)</f>
        <v>35526.898000000001</v>
      </c>
      <c r="G78" s="15">
        <v>1988</v>
      </c>
      <c r="H78">
        <v>1</v>
      </c>
      <c r="I78" s="22">
        <f>LOOKUP($B78,CPI!$A:$A,CPI!$B:$B)</f>
        <v>118.3</v>
      </c>
      <c r="J78" s="22">
        <f>LOOKUP(2012,CPI!$A:$A,CPI!$B:$B)</f>
        <v>229.59399999999999</v>
      </c>
      <c r="K78">
        <f>LOOKUP('Pretax Min, Max, Mean'!L78,PretaxMaximumWage!A:A,PretaxMaximumWage!B:B)</f>
        <v>1201511.6000000001</v>
      </c>
      <c r="L78" s="15">
        <v>1988</v>
      </c>
      <c r="M78">
        <v>1</v>
      </c>
      <c r="N78" s="22">
        <f>LOOKUP($B78,CPI!$A:$A,CPI!$B:$B)</f>
        <v>118.3</v>
      </c>
      <c r="O78" s="22">
        <f>LOOKUP(2012,CPI!$A:$A,CPI!$B:$B)</f>
        <v>229.59399999999999</v>
      </c>
      <c r="P78" s="24">
        <f t="shared" si="7"/>
        <v>5966.35</v>
      </c>
      <c r="Q78" s="24">
        <f t="shared" si="8"/>
        <v>68949.81081497886</v>
      </c>
      <c r="R78" s="24">
        <f t="shared" si="9"/>
        <v>2331866.9001724431</v>
      </c>
    </row>
    <row r="79" spans="1:18">
      <c r="A79" s="21">
        <f>PretaxMinimumWage!D78</f>
        <v>5966.35</v>
      </c>
      <c r="B79" s="15">
        <v>1989</v>
      </c>
      <c r="C79">
        <v>1</v>
      </c>
      <c r="D79" s="22">
        <f>LOOKUP(B79,CPI!$A:$A,CPI!$B:$B)</f>
        <v>124</v>
      </c>
      <c r="E79" s="22">
        <f t="shared" si="6"/>
        <v>124</v>
      </c>
      <c r="F79" s="23">
        <f>LOOKUP(G79,PretaxMeanWage!G:G,PretaxMeanWage!H:H)</f>
        <v>35970.101999999999</v>
      </c>
      <c r="G79" s="15">
        <v>1989</v>
      </c>
      <c r="H79">
        <v>1</v>
      </c>
      <c r="I79" s="22">
        <f>LOOKUP($B79,CPI!$A:$A,CPI!$B:$B)</f>
        <v>124</v>
      </c>
      <c r="J79" s="22">
        <f>LOOKUP(2012,CPI!$A:$A,CPI!$B:$B)</f>
        <v>229.59399999999999</v>
      </c>
      <c r="K79">
        <f>LOOKUP('Pretax Min, Max, Mean'!L79,PretaxMaximumWage!A:A,PretaxMaximumWage!B:B)</f>
        <v>1206002.8</v>
      </c>
      <c r="L79" s="15">
        <v>1989</v>
      </c>
      <c r="M79">
        <v>1</v>
      </c>
      <c r="N79" s="22">
        <f>LOOKUP($B79,CPI!$A:$A,CPI!$B:$B)</f>
        <v>124</v>
      </c>
      <c r="O79" s="22">
        <f>LOOKUP(2012,CPI!$A:$A,CPI!$B:$B)</f>
        <v>229.59399999999999</v>
      </c>
      <c r="P79" s="24">
        <f t="shared" si="7"/>
        <v>5966.35</v>
      </c>
      <c r="Q79" s="24">
        <f t="shared" si="8"/>
        <v>66600.964504741933</v>
      </c>
      <c r="R79" s="24">
        <f t="shared" si="9"/>
        <v>2232991.990832258</v>
      </c>
    </row>
    <row r="80" spans="1:18">
      <c r="A80" s="21">
        <f>PretaxMinimumWage!D79</f>
        <v>6767.7999999999993</v>
      </c>
      <c r="B80" s="15">
        <v>1990</v>
      </c>
      <c r="C80">
        <v>1</v>
      </c>
      <c r="D80" s="22">
        <f>LOOKUP(B80,CPI!$A:$A,CPI!$B:$B)</f>
        <v>130.69999999999999</v>
      </c>
      <c r="E80" s="22">
        <f t="shared" si="6"/>
        <v>130.69999999999999</v>
      </c>
      <c r="F80" s="23">
        <f>LOOKUP(G80,PretaxMeanWage!G:G,PretaxMeanWage!H:H)</f>
        <v>36015.398000000001</v>
      </c>
      <c r="G80" s="15">
        <v>1990</v>
      </c>
      <c r="H80">
        <v>1</v>
      </c>
      <c r="I80" s="22">
        <f>LOOKUP($B80,CPI!$A:$A,CPI!$B:$B)</f>
        <v>130.69999999999999</v>
      </c>
      <c r="J80" s="22">
        <f>LOOKUP(2012,CPI!$A:$A,CPI!$B:$B)</f>
        <v>229.59399999999999</v>
      </c>
      <c r="K80">
        <f>LOOKUP('Pretax Min, Max, Mean'!L80,PretaxMaximumWage!A:A,PretaxMaximumWage!B:B)</f>
        <v>1200823.6000000001</v>
      </c>
      <c r="L80" s="15">
        <v>1990</v>
      </c>
      <c r="M80">
        <v>1</v>
      </c>
      <c r="N80" s="22">
        <f>LOOKUP($B80,CPI!$A:$A,CPI!$B:$B)</f>
        <v>130.69999999999999</v>
      </c>
      <c r="O80" s="22">
        <f>LOOKUP(2012,CPI!$A:$A,CPI!$B:$B)</f>
        <v>229.59399999999999</v>
      </c>
      <c r="P80" s="24">
        <f t="shared" si="7"/>
        <v>6767.7999999999993</v>
      </c>
      <c r="Q80" s="24">
        <f t="shared" si="8"/>
        <v>63266.406185248663</v>
      </c>
      <c r="R80" s="24">
        <f t="shared" si="9"/>
        <v>2109425.3528569248</v>
      </c>
    </row>
    <row r="81" spans="1:18">
      <c r="A81" s="21">
        <f>PretaxMinimumWage!D80</f>
        <v>7569.25</v>
      </c>
      <c r="B81" s="15">
        <v>1991</v>
      </c>
      <c r="C81">
        <v>1</v>
      </c>
      <c r="D81" s="22">
        <f>LOOKUP(B81,CPI!$A:$A,CPI!$B:$B)</f>
        <v>136.19999999999999</v>
      </c>
      <c r="E81" s="22">
        <f t="shared" si="6"/>
        <v>136.19999999999999</v>
      </c>
      <c r="F81" s="23">
        <f>LOOKUP(G81,PretaxMeanWage!G:G,PretaxMeanWage!H:H)</f>
        <v>35333.898000000001</v>
      </c>
      <c r="G81" s="15">
        <v>1991</v>
      </c>
      <c r="H81">
        <v>1</v>
      </c>
      <c r="I81" s="22">
        <f>LOOKUP($B81,CPI!$A:$A,CPI!$B:$B)</f>
        <v>136.19999999999999</v>
      </c>
      <c r="J81" s="22">
        <f>LOOKUP(2012,CPI!$A:$A,CPI!$B:$B)</f>
        <v>229.59399999999999</v>
      </c>
      <c r="K81">
        <f>LOOKUP('Pretax Min, Max, Mean'!L81,PretaxMaximumWage!A:A,PretaxMaximumWage!B:B)</f>
        <v>1107392.1000000001</v>
      </c>
      <c r="L81" s="15">
        <v>1991</v>
      </c>
      <c r="M81">
        <v>1</v>
      </c>
      <c r="N81" s="22">
        <f>LOOKUP($B81,CPI!$A:$A,CPI!$B:$B)</f>
        <v>136.19999999999999</v>
      </c>
      <c r="O81" s="22">
        <f>LOOKUP(2012,CPI!$A:$A,CPI!$B:$B)</f>
        <v>229.59399999999999</v>
      </c>
      <c r="P81" s="24">
        <f t="shared" si="7"/>
        <v>7569.25</v>
      </c>
      <c r="Q81" s="24">
        <f t="shared" si="8"/>
        <v>59562.78250669605</v>
      </c>
      <c r="R81" s="24">
        <f t="shared" si="9"/>
        <v>1866744.3598193836</v>
      </c>
    </row>
    <row r="82" spans="1:18">
      <c r="A82" s="21">
        <f>PretaxMinimumWage!D81</f>
        <v>7569.25</v>
      </c>
      <c r="B82" s="15">
        <v>1992</v>
      </c>
      <c r="C82">
        <v>1</v>
      </c>
      <c r="D82" s="22">
        <f>LOOKUP(B82,CPI!$A:$A,CPI!$B:$B)</f>
        <v>140.30000000000001</v>
      </c>
      <c r="E82" s="22">
        <f t="shared" si="6"/>
        <v>140.30000000000001</v>
      </c>
      <c r="F82" s="23">
        <f>LOOKUP(G82,PretaxMeanWage!G:G,PretaxMeanWage!H:H)</f>
        <v>36036.300999999999</v>
      </c>
      <c r="G82" s="15">
        <v>1992</v>
      </c>
      <c r="H82">
        <v>1</v>
      </c>
      <c r="I82" s="22">
        <f>LOOKUP($B82,CPI!$A:$A,CPI!$B:$B)</f>
        <v>140.30000000000001</v>
      </c>
      <c r="J82" s="22">
        <f>LOOKUP(2012,CPI!$A:$A,CPI!$B:$B)</f>
        <v>229.59399999999999</v>
      </c>
      <c r="K82">
        <f>LOOKUP('Pretax Min, Max, Mean'!L82,PretaxMaximumWage!A:A,PretaxMaximumWage!B:B)</f>
        <v>1202198.3999999999</v>
      </c>
      <c r="L82" s="15">
        <v>1992</v>
      </c>
      <c r="M82">
        <v>1</v>
      </c>
      <c r="N82" s="22">
        <f>LOOKUP($B82,CPI!$A:$A,CPI!$B:$B)</f>
        <v>140.30000000000001</v>
      </c>
      <c r="O82" s="22">
        <f>LOOKUP(2012,CPI!$A:$A,CPI!$B:$B)</f>
        <v>229.59399999999999</v>
      </c>
      <c r="P82" s="24">
        <f t="shared" si="7"/>
        <v>7569.25</v>
      </c>
      <c r="Q82" s="24">
        <f t="shared" si="8"/>
        <v>58971.621466813958</v>
      </c>
      <c r="R82" s="24">
        <f t="shared" si="9"/>
        <v>1967338.1286500352</v>
      </c>
    </row>
    <row r="83" spans="1:18">
      <c r="A83" s="21">
        <f>PretaxMinimumWage!D82</f>
        <v>7569.25</v>
      </c>
      <c r="B83" s="15">
        <v>1993</v>
      </c>
      <c r="C83">
        <v>1</v>
      </c>
      <c r="D83" s="22">
        <f>LOOKUP(B83,CPI!$A:$A,CPI!$B:$B)</f>
        <v>144.5</v>
      </c>
      <c r="E83" s="22">
        <f t="shared" si="6"/>
        <v>144.5</v>
      </c>
      <c r="F83" s="23">
        <f>LOOKUP(G83,PretaxMeanWage!G:G,PretaxMeanWage!H:H)</f>
        <v>36302.699000000001</v>
      </c>
      <c r="G83" s="15">
        <v>1993</v>
      </c>
      <c r="H83">
        <v>1</v>
      </c>
      <c r="I83" s="22">
        <f>LOOKUP($B83,CPI!$A:$A,CPI!$B:$B)</f>
        <v>144.5</v>
      </c>
      <c r="J83" s="22">
        <f>LOOKUP(2012,CPI!$A:$A,CPI!$B:$B)</f>
        <v>229.59399999999999</v>
      </c>
      <c r="K83">
        <f>LOOKUP('Pretax Min, Max, Mean'!L83,PretaxMaximumWage!A:A,PretaxMaximumWage!B:B)</f>
        <v>1156138.1000000001</v>
      </c>
      <c r="L83" s="15">
        <v>1993</v>
      </c>
      <c r="M83">
        <v>1</v>
      </c>
      <c r="N83" s="22">
        <f>LOOKUP($B83,CPI!$A:$A,CPI!$B:$B)</f>
        <v>144.5</v>
      </c>
      <c r="O83" s="22">
        <f>LOOKUP(2012,CPI!$A:$A,CPI!$B:$B)</f>
        <v>229.59399999999999</v>
      </c>
      <c r="P83" s="24">
        <f t="shared" si="7"/>
        <v>7569.25</v>
      </c>
      <c r="Q83" s="24">
        <f t="shared" si="8"/>
        <v>57680.843420110723</v>
      </c>
      <c r="R83" s="24">
        <f t="shared" si="9"/>
        <v>1836971.4251307959</v>
      </c>
    </row>
    <row r="84" spans="1:18">
      <c r="A84" s="21">
        <f>PretaxMinimumWage!D83</f>
        <v>7569.25</v>
      </c>
      <c r="B84" s="15">
        <v>1994</v>
      </c>
      <c r="C84">
        <v>1</v>
      </c>
      <c r="D84" s="22">
        <f>LOOKUP(B84,CPI!$A:$A,CPI!$B:$B)</f>
        <v>148.19999999999999</v>
      </c>
      <c r="E84" s="22">
        <f t="shared" si="6"/>
        <v>148.19999999999999</v>
      </c>
      <c r="F84" s="23">
        <f>LOOKUP(G84,PretaxMeanWage!G:G,PretaxMeanWage!H:H)</f>
        <v>37445.898000000001</v>
      </c>
      <c r="G84" s="15">
        <v>1994</v>
      </c>
      <c r="H84">
        <v>1</v>
      </c>
      <c r="I84" s="22">
        <f>LOOKUP($B84,CPI!$A:$A,CPI!$B:$B)</f>
        <v>148.19999999999999</v>
      </c>
      <c r="J84" s="22">
        <f>LOOKUP(2012,CPI!$A:$A,CPI!$B:$B)</f>
        <v>229.59399999999999</v>
      </c>
      <c r="K84">
        <f>LOOKUP('Pretax Min, Max, Mean'!L84,PretaxMaximumWage!A:A,PretaxMaximumWage!B:B)</f>
        <v>1206934.1000000001</v>
      </c>
      <c r="L84" s="15">
        <v>1994</v>
      </c>
      <c r="M84">
        <v>1</v>
      </c>
      <c r="N84" s="22">
        <f>LOOKUP($B84,CPI!$A:$A,CPI!$B:$B)</f>
        <v>148.19999999999999</v>
      </c>
      <c r="O84" s="22">
        <f>LOOKUP(2012,CPI!$A:$A,CPI!$B:$B)</f>
        <v>229.59399999999999</v>
      </c>
      <c r="P84" s="24">
        <f t="shared" si="7"/>
        <v>7569.25</v>
      </c>
      <c r="Q84" s="24">
        <f t="shared" si="8"/>
        <v>58011.832020323891</v>
      </c>
      <c r="R84" s="24">
        <f t="shared" si="9"/>
        <v>1869803.1562442649</v>
      </c>
    </row>
    <row r="85" spans="1:18">
      <c r="A85" s="21">
        <f>PretaxMinimumWage!D84</f>
        <v>7569.25</v>
      </c>
      <c r="B85" s="15">
        <v>1995</v>
      </c>
      <c r="C85">
        <v>1</v>
      </c>
      <c r="D85" s="22">
        <f>LOOKUP(B85,CPI!$A:$A,CPI!$B:$B)</f>
        <v>152.4</v>
      </c>
      <c r="E85" s="22">
        <f t="shared" si="6"/>
        <v>152.4</v>
      </c>
      <c r="F85" s="23">
        <f>LOOKUP(G85,PretaxMeanWage!G:G,PretaxMeanWage!H:H)</f>
        <v>38260.601999999999</v>
      </c>
      <c r="G85" s="15">
        <v>1995</v>
      </c>
      <c r="H85">
        <v>1</v>
      </c>
      <c r="I85" s="22">
        <f>LOOKUP($B85,CPI!$A:$A,CPI!$B:$B)</f>
        <v>152.4</v>
      </c>
      <c r="J85" s="22">
        <f>LOOKUP(2012,CPI!$A:$A,CPI!$B:$B)</f>
        <v>229.59399999999999</v>
      </c>
      <c r="K85">
        <f>LOOKUP('Pretax Min, Max, Mean'!L85,PretaxMaximumWage!A:A,PretaxMaximumWage!B:B)</f>
        <v>1278476.5</v>
      </c>
      <c r="L85" s="15">
        <v>1995</v>
      </c>
      <c r="M85">
        <v>1</v>
      </c>
      <c r="N85" s="22">
        <f>LOOKUP($B85,CPI!$A:$A,CPI!$B:$B)</f>
        <v>152.4</v>
      </c>
      <c r="O85" s="22">
        <f>LOOKUP(2012,CPI!$A:$A,CPI!$B:$B)</f>
        <v>229.59399999999999</v>
      </c>
      <c r="P85" s="24">
        <f t="shared" si="7"/>
        <v>7569.25</v>
      </c>
      <c r="Q85" s="24">
        <f t="shared" si="8"/>
        <v>57640.450495984245</v>
      </c>
      <c r="R85" s="24">
        <f t="shared" si="9"/>
        <v>1926053.3696916008</v>
      </c>
    </row>
    <row r="86" spans="1:18">
      <c r="A86" s="21">
        <f>PretaxMinimumWage!D85</f>
        <v>8459.75</v>
      </c>
      <c r="B86" s="15">
        <v>1996</v>
      </c>
      <c r="C86">
        <v>1</v>
      </c>
      <c r="D86" s="22">
        <f>LOOKUP(B86,CPI!$A:$A,CPI!$B:$B)</f>
        <v>156.9</v>
      </c>
      <c r="E86" s="22">
        <f t="shared" si="6"/>
        <v>156.9</v>
      </c>
      <c r="F86" s="23">
        <f>LOOKUP(G86,PretaxMeanWage!G:G,PretaxMeanWage!H:H)</f>
        <v>39449.898000000001</v>
      </c>
      <c r="G86" s="15">
        <v>1996</v>
      </c>
      <c r="H86">
        <v>1</v>
      </c>
      <c r="I86" s="22">
        <f>LOOKUP($B86,CPI!$A:$A,CPI!$B:$B)</f>
        <v>156.9</v>
      </c>
      <c r="J86" s="22">
        <f>LOOKUP(2012,CPI!$A:$A,CPI!$B:$B)</f>
        <v>229.59399999999999</v>
      </c>
      <c r="K86">
        <f>LOOKUP('Pretax Min, Max, Mean'!L86,PretaxMaximumWage!A:A,PretaxMaximumWage!B:B)</f>
        <v>1369763</v>
      </c>
      <c r="L86" s="15">
        <v>1996</v>
      </c>
      <c r="M86">
        <v>1</v>
      </c>
      <c r="N86" s="22">
        <f>LOOKUP($B86,CPI!$A:$A,CPI!$B:$B)</f>
        <v>156.9</v>
      </c>
      <c r="O86" s="22">
        <f>LOOKUP(2012,CPI!$A:$A,CPI!$B:$B)</f>
        <v>229.59399999999999</v>
      </c>
      <c r="P86" s="24">
        <f t="shared" si="7"/>
        <v>8459.75</v>
      </c>
      <c r="Q86" s="24">
        <f t="shared" si="8"/>
        <v>57727.596439847039</v>
      </c>
      <c r="R86" s="24">
        <f t="shared" si="9"/>
        <v>2004393.6661695344</v>
      </c>
    </row>
    <row r="87" spans="1:18">
      <c r="A87" s="21">
        <f>PretaxMinimumWage!D86</f>
        <v>9172.1500000000015</v>
      </c>
      <c r="B87" s="15">
        <v>1997</v>
      </c>
      <c r="C87">
        <v>1</v>
      </c>
      <c r="D87" s="22">
        <f>LOOKUP(B87,CPI!$A:$A,CPI!$B:$B)</f>
        <v>160.5</v>
      </c>
      <c r="E87" s="22">
        <f t="shared" si="6"/>
        <v>160.5</v>
      </c>
      <c r="F87" s="23">
        <f>LOOKUP(G87,PretaxMeanWage!G:G,PretaxMeanWage!H:H)</f>
        <v>40903</v>
      </c>
      <c r="G87" s="15">
        <v>1997</v>
      </c>
      <c r="H87">
        <v>1</v>
      </c>
      <c r="I87" s="22">
        <f>LOOKUP($B87,CPI!$A:$A,CPI!$B:$B)</f>
        <v>160.5</v>
      </c>
      <c r="J87" s="22">
        <f>LOOKUP(2012,CPI!$A:$A,CPI!$B:$B)</f>
        <v>229.59399999999999</v>
      </c>
      <c r="K87">
        <f>LOOKUP('Pretax Min, Max, Mean'!L87,PretaxMaximumWage!A:A,PretaxMaximumWage!B:B)</f>
        <v>1513128.3</v>
      </c>
      <c r="L87" s="15">
        <v>1997</v>
      </c>
      <c r="M87">
        <v>1</v>
      </c>
      <c r="N87" s="22">
        <f>LOOKUP($B87,CPI!$A:$A,CPI!$B:$B)</f>
        <v>160.5</v>
      </c>
      <c r="O87" s="22">
        <f>LOOKUP(2012,CPI!$A:$A,CPI!$B:$B)</f>
        <v>229.59399999999999</v>
      </c>
      <c r="P87" s="24">
        <f t="shared" si="7"/>
        <v>9172.1500000000015</v>
      </c>
      <c r="Q87" s="24">
        <f t="shared" si="8"/>
        <v>58511.422940809964</v>
      </c>
      <c r="R87" s="24">
        <f t="shared" si="9"/>
        <v>2164518.248661682</v>
      </c>
    </row>
    <row r="88" spans="1:18">
      <c r="A88" s="21">
        <f>PretaxMinimumWage!D87</f>
        <v>9172.1500000000015</v>
      </c>
      <c r="B88" s="15">
        <v>1998</v>
      </c>
      <c r="C88">
        <v>1</v>
      </c>
      <c r="D88" s="22">
        <f>LOOKUP(B88,CPI!$A:$A,CPI!$B:$B)</f>
        <v>163</v>
      </c>
      <c r="E88" s="22">
        <f t="shared" si="6"/>
        <v>163</v>
      </c>
      <c r="F88" s="23">
        <f>LOOKUP(G88,PretaxMeanWage!G:G,PretaxMeanWage!H:H)</f>
        <v>42490.199000000001</v>
      </c>
      <c r="G88" s="15">
        <v>1998</v>
      </c>
      <c r="H88">
        <v>1</v>
      </c>
      <c r="I88" s="22">
        <f>LOOKUP($B88,CPI!$A:$A,CPI!$B:$B)</f>
        <v>163</v>
      </c>
      <c r="J88" s="22">
        <f>LOOKUP(2012,CPI!$A:$A,CPI!$B:$B)</f>
        <v>229.59399999999999</v>
      </c>
      <c r="K88">
        <f>LOOKUP('Pretax Min, Max, Mean'!L88,PretaxMaximumWage!A:A,PretaxMaximumWage!B:B)</f>
        <v>1583322.1</v>
      </c>
      <c r="L88" s="15">
        <v>1998</v>
      </c>
      <c r="M88">
        <v>1</v>
      </c>
      <c r="N88" s="22">
        <f>LOOKUP($B88,CPI!$A:$A,CPI!$B:$B)</f>
        <v>163</v>
      </c>
      <c r="O88" s="22">
        <f>LOOKUP(2012,CPI!$A:$A,CPI!$B:$B)</f>
        <v>229.59399999999999</v>
      </c>
      <c r="P88" s="24">
        <f t="shared" si="7"/>
        <v>9172.1500000000015</v>
      </c>
      <c r="Q88" s="24">
        <f t="shared" si="8"/>
        <v>59849.661038073609</v>
      </c>
      <c r="R88" s="24">
        <f t="shared" si="9"/>
        <v>2230191.7437263802</v>
      </c>
    </row>
    <row r="89" spans="1:18">
      <c r="A89" s="21">
        <f>PretaxMinimumWage!D88</f>
        <v>9172.1500000000015</v>
      </c>
      <c r="B89" s="15">
        <v>1999</v>
      </c>
      <c r="C89">
        <v>1</v>
      </c>
      <c r="D89" s="22">
        <f>LOOKUP(B89,CPI!$A:$A,CPI!$B:$B)</f>
        <v>166.6</v>
      </c>
      <c r="E89" s="22">
        <f t="shared" si="6"/>
        <v>166.6</v>
      </c>
      <c r="F89" s="23">
        <f>LOOKUP(G89,PretaxMeanWage!G:G,PretaxMeanWage!H:H)</f>
        <v>43811.898000000001</v>
      </c>
      <c r="G89" s="15">
        <v>1999</v>
      </c>
      <c r="H89">
        <v>1</v>
      </c>
      <c r="I89" s="22">
        <f>LOOKUP($B89,CPI!$A:$A,CPI!$B:$B)</f>
        <v>166.6</v>
      </c>
      <c r="J89" s="22">
        <f>LOOKUP(2012,CPI!$A:$A,CPI!$B:$B)</f>
        <v>229.59399999999999</v>
      </c>
      <c r="K89">
        <f>LOOKUP('Pretax Min, Max, Mean'!L89,PretaxMaximumWage!A:A,PretaxMaximumWage!B:B)</f>
        <v>1690943.6</v>
      </c>
      <c r="L89" s="15">
        <v>1999</v>
      </c>
      <c r="M89">
        <v>1</v>
      </c>
      <c r="N89" s="22">
        <f>LOOKUP($B89,CPI!$A:$A,CPI!$B:$B)</f>
        <v>166.6</v>
      </c>
      <c r="O89" s="22">
        <f>LOOKUP(2012,CPI!$A:$A,CPI!$B:$B)</f>
        <v>229.59399999999999</v>
      </c>
      <c r="P89" s="24">
        <f t="shared" si="7"/>
        <v>9172.1500000000015</v>
      </c>
      <c r="Q89" s="24">
        <f t="shared" si="8"/>
        <v>60377.844594309725</v>
      </c>
      <c r="R89" s="24">
        <f t="shared" si="9"/>
        <v>2330315.1554525816</v>
      </c>
    </row>
    <row r="90" spans="1:18">
      <c r="A90" s="21">
        <f>PretaxMinimumWage!D89</f>
        <v>9172.1500000000015</v>
      </c>
      <c r="B90" s="15">
        <v>2000</v>
      </c>
      <c r="C90">
        <v>1</v>
      </c>
      <c r="D90" s="22">
        <f>LOOKUP(B90,CPI!$A:$A,CPI!$B:$B)</f>
        <v>172.2</v>
      </c>
      <c r="E90" s="22">
        <f t="shared" si="6"/>
        <v>172.2</v>
      </c>
      <c r="F90" s="23">
        <f>LOOKUP(G90,PretaxMeanWage!G:G,PretaxMeanWage!H:H)</f>
        <v>45301</v>
      </c>
      <c r="G90" s="15">
        <v>2000</v>
      </c>
      <c r="H90">
        <v>1</v>
      </c>
      <c r="I90" s="22">
        <f>LOOKUP($B90,CPI!$A:$A,CPI!$B:$B)</f>
        <v>172.2</v>
      </c>
      <c r="J90" s="22">
        <f>LOOKUP(2012,CPI!$A:$A,CPI!$B:$B)</f>
        <v>229.59399999999999</v>
      </c>
      <c r="K90">
        <f>LOOKUP('Pretax Min, Max, Mean'!L90,PretaxMaximumWage!A:A,PretaxMaximumWage!B:B)</f>
        <v>1809937.4</v>
      </c>
      <c r="L90" s="15">
        <v>2000</v>
      </c>
      <c r="M90">
        <v>1</v>
      </c>
      <c r="N90" s="22">
        <f>LOOKUP($B90,CPI!$A:$A,CPI!$B:$B)</f>
        <v>172.2</v>
      </c>
      <c r="O90" s="22">
        <f>LOOKUP(2012,CPI!$A:$A,CPI!$B:$B)</f>
        <v>229.59399999999999</v>
      </c>
      <c r="P90" s="24">
        <f t="shared" si="7"/>
        <v>9172.1500000000015</v>
      </c>
      <c r="Q90" s="24">
        <f t="shared" si="8"/>
        <v>60399.754901277585</v>
      </c>
      <c r="R90" s="24">
        <f t="shared" si="9"/>
        <v>2413186.8026457606</v>
      </c>
    </row>
    <row r="91" spans="1:18">
      <c r="A91" s="21">
        <f>PretaxMinimumWage!D90</f>
        <v>9172.1500000000015</v>
      </c>
      <c r="B91" s="15">
        <v>2001</v>
      </c>
      <c r="C91">
        <v>1</v>
      </c>
      <c r="D91" s="22">
        <f>LOOKUP(B91,CPI!$A:$A,CPI!$B:$B)</f>
        <v>177.1</v>
      </c>
      <c r="E91" s="22">
        <f t="shared" si="6"/>
        <v>177.1</v>
      </c>
      <c r="F91" s="23">
        <f>LOOKUP(G91,PretaxMeanWage!G:G,PretaxMeanWage!H:H)</f>
        <v>45116.5</v>
      </c>
      <c r="G91" s="15">
        <v>2001</v>
      </c>
      <c r="H91">
        <v>1</v>
      </c>
      <c r="I91" s="22">
        <f>LOOKUP($B91,CPI!$A:$A,CPI!$B:$B)</f>
        <v>177.1</v>
      </c>
      <c r="J91" s="22">
        <f>LOOKUP(2012,CPI!$A:$A,CPI!$B:$B)</f>
        <v>229.59399999999999</v>
      </c>
      <c r="K91">
        <f>LOOKUP('Pretax Min, Max, Mean'!L91,PretaxMaximumWage!A:A,PretaxMaximumWage!B:B)</f>
        <v>1723627.4</v>
      </c>
      <c r="L91" s="15">
        <v>2001</v>
      </c>
      <c r="M91">
        <v>1</v>
      </c>
      <c r="N91" s="22">
        <f>LOOKUP($B91,CPI!$A:$A,CPI!$B:$B)</f>
        <v>177.1</v>
      </c>
      <c r="O91" s="22">
        <f>LOOKUP(2012,CPI!$A:$A,CPI!$B:$B)</f>
        <v>229.59399999999999</v>
      </c>
      <c r="P91" s="24">
        <f t="shared" si="7"/>
        <v>9172.1500000000015</v>
      </c>
      <c r="Q91" s="24">
        <f t="shared" si="8"/>
        <v>58489.428012422366</v>
      </c>
      <c r="R91" s="24">
        <f t="shared" si="9"/>
        <v>2234525.7440745337</v>
      </c>
    </row>
    <row r="92" spans="1:18">
      <c r="A92" s="21">
        <f>PretaxMinimumWage!D91</f>
        <v>9172.1500000000015</v>
      </c>
      <c r="B92" s="15">
        <v>2002</v>
      </c>
      <c r="C92">
        <v>1</v>
      </c>
      <c r="D92" s="22">
        <f>LOOKUP(B92,CPI!$A:$A,CPI!$B:$B)</f>
        <v>179.88</v>
      </c>
      <c r="E92" s="22">
        <f t="shared" si="6"/>
        <v>179.88</v>
      </c>
      <c r="F92" s="23">
        <f>LOOKUP(G92,PretaxMeanWage!G:G,PretaxMeanWage!H:H)</f>
        <v>45114.199000000001</v>
      </c>
      <c r="G92" s="15">
        <v>2002</v>
      </c>
      <c r="H92">
        <v>1</v>
      </c>
      <c r="I92" s="22">
        <f>LOOKUP($B92,CPI!$A:$A,CPI!$B:$B)</f>
        <v>179.88</v>
      </c>
      <c r="J92" s="22">
        <f>LOOKUP(2012,CPI!$A:$A,CPI!$B:$B)</f>
        <v>229.59399999999999</v>
      </c>
      <c r="K92">
        <f>LOOKUP('Pretax Min, Max, Mean'!L92,PretaxMaximumWage!A:A,PretaxMaximumWage!B:B)</f>
        <v>1693541.1</v>
      </c>
      <c r="L92" s="15">
        <v>2002</v>
      </c>
      <c r="M92">
        <v>1</v>
      </c>
      <c r="N92" s="22">
        <f>LOOKUP($B92,CPI!$A:$A,CPI!$B:$B)</f>
        <v>179.88</v>
      </c>
      <c r="O92" s="22">
        <f>LOOKUP(2012,CPI!$A:$A,CPI!$B:$B)</f>
        <v>229.59399999999999</v>
      </c>
      <c r="P92" s="24">
        <f t="shared" si="7"/>
        <v>9172.1500000000015</v>
      </c>
      <c r="Q92" s="24">
        <f t="shared" si="8"/>
        <v>57582.551730075604</v>
      </c>
      <c r="R92" s="24">
        <f t="shared" si="9"/>
        <v>2161590.3675416945</v>
      </c>
    </row>
    <row r="93" spans="1:18">
      <c r="A93" s="21">
        <f>PretaxMinimumWage!D92</f>
        <v>9172.1500000000015</v>
      </c>
      <c r="B93" s="15">
        <v>2003</v>
      </c>
      <c r="C93">
        <v>1</v>
      </c>
      <c r="D93" s="22">
        <f>LOOKUP(B93,CPI!$A:$A,CPI!$B:$B)</f>
        <v>183.96</v>
      </c>
      <c r="E93" s="22">
        <f t="shared" si="6"/>
        <v>183.96</v>
      </c>
      <c r="F93" s="23">
        <f>LOOKUP(G93,PretaxMeanWage!G:G,PretaxMeanWage!H:H)</f>
        <v>45715.800999999999</v>
      </c>
      <c r="G93" s="15">
        <v>2003</v>
      </c>
      <c r="H93">
        <v>1</v>
      </c>
      <c r="I93" s="22">
        <f>LOOKUP($B93,CPI!$A:$A,CPI!$B:$B)</f>
        <v>183.96</v>
      </c>
      <c r="J93" s="22">
        <f>LOOKUP(2012,CPI!$A:$A,CPI!$B:$B)</f>
        <v>229.59399999999999</v>
      </c>
      <c r="K93">
        <f>LOOKUP('Pretax Min, Max, Mean'!L93,PretaxMaximumWage!A:A,PretaxMaximumWage!B:B)</f>
        <v>1724351.6</v>
      </c>
      <c r="L93" s="15">
        <v>2003</v>
      </c>
      <c r="M93">
        <v>1</v>
      </c>
      <c r="N93" s="22">
        <f>LOOKUP($B93,CPI!$A:$A,CPI!$B:$B)</f>
        <v>183.96</v>
      </c>
      <c r="O93" s="22">
        <f>LOOKUP(2012,CPI!$A:$A,CPI!$B:$B)</f>
        <v>229.59399999999999</v>
      </c>
      <c r="P93" s="24">
        <f t="shared" si="7"/>
        <v>9172.1500000000015</v>
      </c>
      <c r="Q93" s="24">
        <f t="shared" si="8"/>
        <v>57056.281880811039</v>
      </c>
      <c r="R93" s="24">
        <f t="shared" si="9"/>
        <v>2152102.5290845833</v>
      </c>
    </row>
    <row r="94" spans="1:18">
      <c r="A94" s="21">
        <f>PretaxMinimumWage!D93</f>
        <v>9172.1500000000015</v>
      </c>
      <c r="B94" s="15">
        <v>2004</v>
      </c>
      <c r="C94">
        <v>1</v>
      </c>
      <c r="D94" s="22">
        <f>LOOKUP(B94,CPI!$A:$A,CPI!$B:$B)</f>
        <v>188.9</v>
      </c>
      <c r="E94" s="22">
        <f t="shared" si="6"/>
        <v>188.9</v>
      </c>
      <c r="F94" s="23">
        <f>LOOKUP(G94,PretaxMeanWage!G:G,PretaxMeanWage!H:H)</f>
        <v>47095.300999999999</v>
      </c>
      <c r="G94" s="15">
        <v>2004</v>
      </c>
      <c r="H94">
        <v>1</v>
      </c>
      <c r="I94" s="22">
        <f>LOOKUP($B94,CPI!$A:$A,CPI!$B:$B)</f>
        <v>188.9</v>
      </c>
      <c r="J94" s="22">
        <f>LOOKUP(2012,CPI!$A:$A,CPI!$B:$B)</f>
        <v>229.59399999999999</v>
      </c>
      <c r="K94">
        <f>LOOKUP('Pretax Min, Max, Mean'!L94,PretaxMaximumWage!A:A,PretaxMaximumWage!B:B)</f>
        <v>1860866.5</v>
      </c>
      <c r="L94" s="15">
        <v>2004</v>
      </c>
      <c r="M94">
        <v>1</v>
      </c>
      <c r="N94" s="22">
        <f>LOOKUP($B94,CPI!$A:$A,CPI!$B:$B)</f>
        <v>188.9</v>
      </c>
      <c r="O94" s="22">
        <f>LOOKUP(2012,CPI!$A:$A,CPI!$B:$B)</f>
        <v>229.59399999999999</v>
      </c>
      <c r="P94" s="24">
        <f t="shared" si="7"/>
        <v>9172.1500000000015</v>
      </c>
      <c r="Q94" s="24">
        <f t="shared" si="8"/>
        <v>57240.860443589198</v>
      </c>
      <c r="R94" s="24">
        <f t="shared" si="9"/>
        <v>2261745.8083695075</v>
      </c>
    </row>
    <row r="95" spans="1:18">
      <c r="A95" s="21">
        <f>PretaxMinimumWage!D94</f>
        <v>9172.1500000000015</v>
      </c>
      <c r="B95" s="15">
        <v>2005</v>
      </c>
      <c r="C95">
        <v>1</v>
      </c>
      <c r="D95" s="22">
        <f>LOOKUP(B95,CPI!$A:$A,CPI!$B:$B)</f>
        <v>195.3</v>
      </c>
      <c r="E95" s="22">
        <f t="shared" si="6"/>
        <v>195.3</v>
      </c>
      <c r="F95" s="23">
        <f>LOOKUP(G95,PretaxMeanWage!G:G,PretaxMeanWage!H:H)</f>
        <v>48281.5</v>
      </c>
      <c r="G95" s="15">
        <v>2005</v>
      </c>
      <c r="H95">
        <v>1</v>
      </c>
      <c r="I95" s="22">
        <f>LOOKUP($B95,CPI!$A:$A,CPI!$B:$B)</f>
        <v>195.3</v>
      </c>
      <c r="J95" s="22">
        <f>LOOKUP(2012,CPI!$A:$A,CPI!$B:$B)</f>
        <v>229.59399999999999</v>
      </c>
      <c r="K95">
        <f>LOOKUP('Pretax Min, Max, Mean'!L95,PretaxMaximumWage!A:A,PretaxMaximumWage!B:B)</f>
        <v>1996690.4</v>
      </c>
      <c r="L95" s="15">
        <v>2005</v>
      </c>
      <c r="M95">
        <v>1</v>
      </c>
      <c r="N95" s="22">
        <f>LOOKUP($B95,CPI!$A:$A,CPI!$B:$B)</f>
        <v>195.3</v>
      </c>
      <c r="O95" s="22">
        <f>LOOKUP(2012,CPI!$A:$A,CPI!$B:$B)</f>
        <v>229.59399999999999</v>
      </c>
      <c r="P95" s="24">
        <f t="shared" si="7"/>
        <v>9172.1500000000015</v>
      </c>
      <c r="Q95" s="24">
        <f t="shared" si="8"/>
        <v>56759.563292370702</v>
      </c>
      <c r="R95" s="24">
        <f t="shared" si="9"/>
        <v>2347302.2821177673</v>
      </c>
    </row>
    <row r="96" spans="1:18">
      <c r="A96" s="21">
        <f>PretaxMinimumWage!D95</f>
        <v>9172.1500000000015</v>
      </c>
      <c r="B96" s="15">
        <v>2006</v>
      </c>
      <c r="C96">
        <v>1</v>
      </c>
      <c r="D96" s="22">
        <f>LOOKUP(B96,CPI!$A:$A,CPI!$B:$B)</f>
        <v>201.6</v>
      </c>
      <c r="E96" s="22">
        <f t="shared" si="6"/>
        <v>201.6</v>
      </c>
      <c r="F96" s="23">
        <f>LOOKUP(G96,PretaxMeanWage!G:G,PretaxMeanWage!H:H)</f>
        <v>49608.5</v>
      </c>
      <c r="G96" s="15">
        <v>2006</v>
      </c>
      <c r="H96">
        <v>1</v>
      </c>
      <c r="I96" s="22">
        <f>LOOKUP($B96,CPI!$A:$A,CPI!$B:$B)</f>
        <v>201.6</v>
      </c>
      <c r="J96" s="22">
        <f>LOOKUP(2012,CPI!$A:$A,CPI!$B:$B)</f>
        <v>229.59399999999999</v>
      </c>
      <c r="K96">
        <f>LOOKUP('Pretax Min, Max, Mean'!L96,PretaxMaximumWage!A:A,PretaxMaximumWage!B:B)</f>
        <v>2149092.5</v>
      </c>
      <c r="L96" s="15">
        <v>2006</v>
      </c>
      <c r="M96">
        <v>1</v>
      </c>
      <c r="N96" s="22">
        <f>LOOKUP($B96,CPI!$A:$A,CPI!$B:$B)</f>
        <v>201.6</v>
      </c>
      <c r="O96" s="22">
        <f>LOOKUP(2012,CPI!$A:$A,CPI!$B:$B)</f>
        <v>229.59399999999999</v>
      </c>
      <c r="P96" s="24">
        <f t="shared" si="7"/>
        <v>9172.1500000000015</v>
      </c>
      <c r="Q96" s="24">
        <f t="shared" si="8"/>
        <v>56497.093000992063</v>
      </c>
      <c r="R96" s="24">
        <f t="shared" si="9"/>
        <v>2447513.608358135</v>
      </c>
    </row>
    <row r="97" spans="1:18">
      <c r="A97" s="21">
        <f>PretaxMinimumWage!D96</f>
        <v>10418.849999999999</v>
      </c>
      <c r="B97" s="15">
        <v>2007</v>
      </c>
      <c r="C97">
        <v>1</v>
      </c>
      <c r="D97" s="22">
        <f>LOOKUP(B97,CPI!$A:$A,CPI!$B:$B)</f>
        <v>207.34200000000001</v>
      </c>
      <c r="E97" s="22">
        <f t="shared" si="6"/>
        <v>207.34200000000001</v>
      </c>
      <c r="F97" s="23">
        <f>LOOKUP(G97,PretaxMeanWage!G:G,PretaxMeanWage!H:H)</f>
        <v>49084.300999999999</v>
      </c>
      <c r="G97" s="15">
        <v>2007</v>
      </c>
      <c r="H97">
        <v>1</v>
      </c>
      <c r="I97" s="22">
        <f>LOOKUP($B97,CPI!$A:$A,CPI!$B:$B)</f>
        <v>207.34200000000001</v>
      </c>
      <c r="J97" s="22">
        <f>LOOKUP(2012,CPI!$A:$A,CPI!$B:$B)</f>
        <v>229.59399999999999</v>
      </c>
      <c r="K97">
        <f>LOOKUP('Pretax Min, Max, Mean'!L97,PretaxMaximumWage!A:A,PretaxMaximumWage!B:B)</f>
        <v>2067415</v>
      </c>
      <c r="L97" s="15">
        <v>2007</v>
      </c>
      <c r="M97">
        <v>1</v>
      </c>
      <c r="N97" s="22">
        <f>LOOKUP($B97,CPI!$A:$A,CPI!$B:$B)</f>
        <v>207.34200000000001</v>
      </c>
      <c r="O97" s="22">
        <f>LOOKUP(2012,CPI!$A:$A,CPI!$B:$B)</f>
        <v>229.59399999999999</v>
      </c>
      <c r="P97" s="24">
        <f t="shared" si="7"/>
        <v>10418.849999999999</v>
      </c>
      <c r="Q97" s="24">
        <f t="shared" si="8"/>
        <v>54352.04157283136</v>
      </c>
      <c r="R97" s="24">
        <f t="shared" si="9"/>
        <v>2289290.5417619194</v>
      </c>
    </row>
    <row r="98" spans="1:18">
      <c r="A98" s="21">
        <f>PretaxMinimumWage!D97</f>
        <v>11665.55</v>
      </c>
      <c r="B98" s="15">
        <v>2008</v>
      </c>
      <c r="C98">
        <v>1</v>
      </c>
      <c r="D98" s="22">
        <f>LOOKUP(B98,CPI!$A:$A,CPI!$B:$B)</f>
        <v>215.303</v>
      </c>
      <c r="E98" s="22">
        <f t="shared" si="6"/>
        <v>215.303</v>
      </c>
      <c r="F98" s="23">
        <f>LOOKUP(G98,PretaxMeanWage!G:G,PretaxMeanWage!H:H)</f>
        <v>48073.898000000001</v>
      </c>
      <c r="G98" s="15">
        <v>2008</v>
      </c>
      <c r="H98">
        <v>1</v>
      </c>
      <c r="I98" s="22">
        <f>LOOKUP($B98,CPI!$A:$A,CPI!$B:$B)</f>
        <v>215.303</v>
      </c>
      <c r="J98" s="22">
        <f>LOOKUP(2012,CPI!$A:$A,CPI!$B:$B)</f>
        <v>229.59399999999999</v>
      </c>
      <c r="K98">
        <f>LOOKUP('Pretax Min, Max, Mean'!L98,PretaxMaximumWage!A:A,PretaxMaximumWage!B:B)</f>
        <v>1991172.3</v>
      </c>
      <c r="L98" s="15">
        <v>2008</v>
      </c>
      <c r="M98">
        <v>1</v>
      </c>
      <c r="N98" s="22">
        <f>LOOKUP($B98,CPI!$A:$A,CPI!$B:$B)</f>
        <v>215.303</v>
      </c>
      <c r="O98" s="22">
        <f>LOOKUP(2012,CPI!$A:$A,CPI!$B:$B)</f>
        <v>229.59399999999999</v>
      </c>
      <c r="P98" s="24">
        <f t="shared" si="7"/>
        <v>11665.55</v>
      </c>
      <c r="Q98" s="24">
        <f t="shared" si="8"/>
        <v>51264.861787397298</v>
      </c>
      <c r="R98" s="24">
        <f t="shared" si="9"/>
        <v>2123338.7971658548</v>
      </c>
    </row>
    <row r="99" spans="1:18">
      <c r="A99" s="21">
        <f>PretaxMinimumWage!D98</f>
        <v>12912.25</v>
      </c>
      <c r="B99" s="15">
        <v>2009</v>
      </c>
      <c r="C99">
        <v>1</v>
      </c>
      <c r="D99" s="22">
        <f>LOOKUP(B99,CPI!$A:$A,CPI!$B:$B)</f>
        <v>214.53700000000001</v>
      </c>
      <c r="E99" s="22">
        <f t="shared" si="6"/>
        <v>214.53700000000001</v>
      </c>
      <c r="F99" s="23">
        <f>LOOKUP(G99,PretaxMeanWage!G:G,PretaxMeanWage!H:H)</f>
        <v>45965.5</v>
      </c>
      <c r="G99" s="15">
        <v>2009</v>
      </c>
      <c r="H99">
        <v>1</v>
      </c>
      <c r="I99" s="22">
        <f>LOOKUP($B99,CPI!$A:$A,CPI!$B:$B)</f>
        <v>214.53700000000001</v>
      </c>
      <c r="J99" s="22">
        <f>LOOKUP(2012,CPI!$A:$A,CPI!$B:$B)</f>
        <v>229.59399999999999</v>
      </c>
      <c r="K99">
        <f>LOOKUP('Pretax Min, Max, Mean'!L99,PretaxMaximumWage!A:A,PretaxMaximumWage!B:B)</f>
        <v>1723834.5</v>
      </c>
      <c r="L99" s="15">
        <v>2009</v>
      </c>
      <c r="M99">
        <v>1</v>
      </c>
      <c r="N99" s="22">
        <f>LOOKUP($B99,CPI!$A:$A,CPI!$B:$B)</f>
        <v>214.53700000000001</v>
      </c>
      <c r="O99" s="22">
        <f>LOOKUP(2012,CPI!$A:$A,CPI!$B:$B)</f>
        <v>229.59399999999999</v>
      </c>
      <c r="P99" s="24">
        <f t="shared" si="7"/>
        <v>12912.25</v>
      </c>
      <c r="Q99" s="24">
        <f t="shared" si="8"/>
        <v>49191.528766599702</v>
      </c>
      <c r="R99" s="24">
        <f>K99/M99/N99*O99</f>
        <v>1844819.5798067464</v>
      </c>
    </row>
    <row r="100" spans="1:18">
      <c r="A100" s="21">
        <f>PretaxMinimumWage!D99</f>
        <v>12912.25</v>
      </c>
      <c r="B100" s="15">
        <v>2010</v>
      </c>
      <c r="C100">
        <v>1</v>
      </c>
      <c r="D100" s="22">
        <f>LOOKUP(B100,CPI!$A:$A,CPI!$B:$B)</f>
        <v>218.05600000000001</v>
      </c>
      <c r="E100" s="22">
        <f t="shared" si="6"/>
        <v>218.05600000000001</v>
      </c>
      <c r="F100" s="23">
        <f>LOOKUP(G100,PretaxMeanWage!G:G,PretaxMeanWage!H:H)</f>
        <v>47135.898000000001</v>
      </c>
      <c r="G100" s="15">
        <v>2010</v>
      </c>
      <c r="H100">
        <v>1</v>
      </c>
      <c r="I100" s="22">
        <f>LOOKUP($B100,CPI!$A:$A,CPI!$B:$B)</f>
        <v>218.05600000000001</v>
      </c>
      <c r="J100" s="22">
        <f>LOOKUP(2012,CPI!$A:$A,CPI!$B:$B)</f>
        <v>229.59399999999999</v>
      </c>
      <c r="K100">
        <f>LOOKUP('Pretax Min, Max, Mean'!L100,PretaxMaximumWage!A:A,PretaxMaximumWage!B:B)</f>
        <v>1880258.3</v>
      </c>
      <c r="L100" s="15">
        <v>2010</v>
      </c>
      <c r="M100">
        <v>1</v>
      </c>
      <c r="N100" s="22">
        <f>LOOKUP($B100,CPI!$A:$A,CPI!$B:$B)</f>
        <v>218.05600000000001</v>
      </c>
      <c r="O100" s="22">
        <f>LOOKUP(2012,CPI!$A:$A,CPI!$B:$B)</f>
        <v>229.59399999999999</v>
      </c>
      <c r="P100" s="24">
        <f t="shared" si="7"/>
        <v>12912.25</v>
      </c>
      <c r="Q100" s="24">
        <f t="shared" si="8"/>
        <v>49630.000391697547</v>
      </c>
      <c r="R100" s="24">
        <f>K100/M100/N100*O100</f>
        <v>1979748.4321926476</v>
      </c>
    </row>
    <row r="101" spans="1:18">
      <c r="A101" s="21">
        <f>PretaxMinimumWage!D100</f>
        <v>12912.25</v>
      </c>
      <c r="B101" s="15">
        <v>2011</v>
      </c>
      <c r="C101">
        <v>1</v>
      </c>
      <c r="D101" s="22">
        <f>LOOKUP(B101,CPI!$A:$A,CPI!$B:$B)</f>
        <v>224.93899999999999</v>
      </c>
      <c r="E101" s="22">
        <f t="shared" si="6"/>
        <v>224.93899999999999</v>
      </c>
      <c r="F101" s="23">
        <f>LOOKUP(G101,PretaxMeanWage!G:G,PretaxMeanWage!H:H)</f>
        <v>47991.699000000001</v>
      </c>
      <c r="G101" s="15">
        <v>2011</v>
      </c>
      <c r="H101">
        <v>1</v>
      </c>
      <c r="I101" s="22">
        <f>LOOKUP($B101,CPI!$A:$A,CPI!$B:$B)</f>
        <v>224.93899999999999</v>
      </c>
      <c r="J101" s="22">
        <f>LOOKUP(2012,CPI!$A:$A,CPI!$B:$B)</f>
        <v>229.59399999999999</v>
      </c>
      <c r="K101">
        <f>LOOKUP('Pretax Min, Max, Mean'!L101,PretaxMaximumWage!A:A,PretaxMaximumWage!B:B)</f>
        <v>1941555.1</v>
      </c>
      <c r="L101" s="15">
        <v>2011</v>
      </c>
      <c r="M101">
        <v>1</v>
      </c>
      <c r="N101" s="22">
        <f>LOOKUP($B101,CPI!$A:$A,CPI!$B:$B)</f>
        <v>224.93899999999999</v>
      </c>
      <c r="O101" s="22">
        <f>LOOKUP(2012,CPI!$A:$A,CPI!$B:$B)</f>
        <v>229.59399999999999</v>
      </c>
      <c r="P101" s="24">
        <f t="shared" si="7"/>
        <v>12912.25</v>
      </c>
      <c r="Q101" s="24">
        <f t="shared" si="8"/>
        <v>48984.863186046001</v>
      </c>
      <c r="R101" s="24">
        <f t="shared" si="9"/>
        <v>1981734.6108473854</v>
      </c>
    </row>
    <row r="102" spans="1:18">
      <c r="A102" s="21">
        <f>PretaxMinimumWage!D101</f>
        <v>12912.25</v>
      </c>
      <c r="B102" s="15">
        <v>2012</v>
      </c>
      <c r="C102">
        <v>1</v>
      </c>
      <c r="D102" s="22">
        <f>LOOKUP(B102,CPI!$A:$A,CPI!$B:$B)</f>
        <v>229.59399999999999</v>
      </c>
      <c r="E102" s="22">
        <f t="shared" si="6"/>
        <v>229.59399999999999</v>
      </c>
      <c r="F102" s="23">
        <f>LOOKUP(G102,PretaxMeanWage!G:G,PretaxMeanWage!H:H)</f>
        <v>49232</v>
      </c>
      <c r="G102" s="15">
        <v>2012</v>
      </c>
      <c r="H102">
        <v>1</v>
      </c>
      <c r="I102" s="22">
        <f>LOOKUP($B102,CPI!$A:$A,CPI!$B:$B)</f>
        <v>229.59399999999999</v>
      </c>
      <c r="J102" s="22">
        <f>LOOKUP(2012,CPI!$A:$A,CPI!$B:$B)</f>
        <v>229.59399999999999</v>
      </c>
      <c r="K102">
        <f>LOOKUP('Pretax Min, Max, Mean'!L102,PretaxMaximumWage!A:A,PretaxMaximumWage!B:B)</f>
        <v>2103605</v>
      </c>
      <c r="L102" s="15">
        <v>2012</v>
      </c>
      <c r="M102">
        <v>1</v>
      </c>
      <c r="N102" s="22">
        <f>LOOKUP($B102,CPI!$A:$A,CPI!$B:$B)</f>
        <v>229.59399999999999</v>
      </c>
      <c r="O102" s="22">
        <f>LOOKUP(2012,CPI!$A:$A,CPI!$B:$B)</f>
        <v>229.59399999999999</v>
      </c>
      <c r="P102" s="24">
        <f t="shared" si="7"/>
        <v>12912.25</v>
      </c>
      <c r="Q102" s="24">
        <f t="shared" si="8"/>
        <v>49232</v>
      </c>
      <c r="R102" s="24">
        <f t="shared" si="9"/>
        <v>2103605</v>
      </c>
    </row>
    <row r="103" spans="1:18">
      <c r="A103" s="21">
        <f>PretaxMinimumWage!D102</f>
        <v>12912.25</v>
      </c>
      <c r="B103" s="15">
        <v>2013</v>
      </c>
      <c r="C103">
        <v>1</v>
      </c>
      <c r="D103" s="22">
        <f>LOOKUP(B103,CPI!$A:$A,CPI!$B:$B)</f>
        <v>232.95699999999999</v>
      </c>
      <c r="E103" s="22">
        <f t="shared" si="6"/>
        <v>232.95699999999999</v>
      </c>
      <c r="F103" s="23">
        <f>LOOKUP(G103,PretaxMeanWage!G:G,PretaxMeanWage!H:H)</f>
        <v>49400.699000000001</v>
      </c>
      <c r="G103" s="15">
        <v>2013</v>
      </c>
      <c r="H103">
        <v>1</v>
      </c>
      <c r="I103" s="22">
        <f>LOOKUP($B103,CPI!$A:$A,CPI!$B:$B)</f>
        <v>232.95699999999999</v>
      </c>
      <c r="J103" s="22">
        <f>LOOKUP(2012,CPI!$A:$A,CPI!$B:$B)</f>
        <v>229.59399999999999</v>
      </c>
      <c r="K103">
        <f>LOOKUP('Pretax Min, Max, Mean'!L103,PretaxMaximumWage!A:A,PretaxMaximumWage!B:B)</f>
        <v>1972190.4</v>
      </c>
      <c r="L103" s="15">
        <v>2013</v>
      </c>
      <c r="M103">
        <v>1</v>
      </c>
      <c r="N103" s="22">
        <f>LOOKUP($B103,CPI!$A:$A,CPI!$B:$B)</f>
        <v>232.95699999999999</v>
      </c>
      <c r="O103" s="22">
        <f>LOOKUP(2012,CPI!$A:$A,CPI!$B:$B)</f>
        <v>229.59399999999999</v>
      </c>
      <c r="P103" s="24">
        <f t="shared" si="7"/>
        <v>12912.25</v>
      </c>
      <c r="Q103" s="24">
        <f t="shared" si="8"/>
        <v>48687.543564717955</v>
      </c>
      <c r="R103" s="24">
        <f t="shared" si="9"/>
        <v>1943719.582144344</v>
      </c>
    </row>
    <row r="104" spans="1:18">
      <c r="A104" s="21">
        <f>PretaxMinimumWage!D103</f>
        <v>12912.25</v>
      </c>
      <c r="B104" s="15">
        <v>2014</v>
      </c>
      <c r="C104">
        <v>1</v>
      </c>
      <c r="D104" s="22">
        <f>LOOKUP(B104,CPI!$A:$A,CPI!$B:$B)</f>
        <v>236.73599999999999</v>
      </c>
      <c r="E104" s="22">
        <f>D104</f>
        <v>236.73599999999999</v>
      </c>
      <c r="F104" s="23">
        <f>LOOKUP(G104,PretaxMeanWage!G:G,PretaxMeanWage!H:H)</f>
        <v>50557.199000000001</v>
      </c>
      <c r="G104" s="15">
        <v>2014</v>
      </c>
      <c r="H104">
        <v>1</v>
      </c>
      <c r="I104" s="22">
        <f>LOOKUP($B104,CPI!$A:$A,CPI!$B:$B)</f>
        <v>236.73599999999999</v>
      </c>
      <c r="J104" s="22">
        <f>LOOKUP(2012,CPI!$A:$A,CPI!$B:$B)</f>
        <v>229.59399999999999</v>
      </c>
      <c r="K104">
        <f>LOOKUP('Pretax Min, Max, Mean'!L104,PretaxMaximumWage!A:A,PretaxMaximumWage!B:B)</f>
        <v>2087912.4</v>
      </c>
      <c r="L104" s="15">
        <v>2014</v>
      </c>
      <c r="M104">
        <v>1</v>
      </c>
      <c r="N104" s="22">
        <f>LOOKUP($B104,CPI!$A:$A,CPI!$B:$B)</f>
        <v>236.73599999999999</v>
      </c>
      <c r="O104" s="22">
        <f>LOOKUP(2012,CPI!$A:$A,CPI!$B:$B)</f>
        <v>229.59399999999999</v>
      </c>
      <c r="P104" s="24">
        <f t="shared" si="7"/>
        <v>12912.25</v>
      </c>
      <c r="Q104" s="24">
        <f t="shared" si="8"/>
        <v>49031.957738603342</v>
      </c>
      <c r="R104" s="24">
        <f t="shared" si="9"/>
        <v>2024922.9503142741</v>
      </c>
    </row>
    <row r="105" spans="1:18">
      <c r="A105" t="s">
        <v>33</v>
      </c>
      <c r="C105" t="s">
        <v>33</v>
      </c>
      <c r="D105" t="s">
        <v>33</v>
      </c>
      <c r="E105" s="22" t="s">
        <v>33</v>
      </c>
      <c r="F105" t="s">
        <v>33</v>
      </c>
      <c r="G105" t="s">
        <v>33</v>
      </c>
      <c r="H105" t="s">
        <v>33</v>
      </c>
      <c r="I105" s="22" t="s">
        <v>33</v>
      </c>
      <c r="J105" s="22" t="s">
        <v>33</v>
      </c>
      <c r="K105" s="24">
        <f t="shared" ref="K105" si="10">2427465</f>
        <v>2427465</v>
      </c>
      <c r="L105" t="s">
        <v>33</v>
      </c>
      <c r="M105" t="s">
        <v>33</v>
      </c>
      <c r="N105" s="22" t="s">
        <v>33</v>
      </c>
      <c r="O105" s="22" t="s">
        <v>33</v>
      </c>
      <c r="P105" s="24" t="s">
        <v>34</v>
      </c>
      <c r="Q105" s="24" t="s">
        <v>34</v>
      </c>
      <c r="R105" s="24" t="s">
        <v>34</v>
      </c>
    </row>
  </sheetData>
  <mergeCells count="4">
    <mergeCell ref="A1:E1"/>
    <mergeCell ref="F1:J1"/>
    <mergeCell ref="K1:O1"/>
    <mergeCell ref="P1:R1"/>
  </mergeCells>
  <phoneticPr fontId="2"/>
  <hyperlinks>
    <hyperlink ref="C2" r:id="rId1" xr:uid="{C8A8E62E-3823-874F-A034-0160CC70FB5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731F7-D820-794C-9EF3-1D74D7A8C545}">
  <dimension ref="A1:D109"/>
  <sheetViews>
    <sheetView zoomScale="81" workbookViewId="0">
      <selection activeCell="G106" sqref="G106"/>
    </sheetView>
  </sheetViews>
  <sheetFormatPr baseColWidth="10" defaultRowHeight="20"/>
  <sheetData>
    <row r="1" spans="1:4">
      <c r="A1" t="s">
        <v>23</v>
      </c>
      <c r="B1" t="s">
        <v>35</v>
      </c>
      <c r="C1" t="s">
        <v>36</v>
      </c>
      <c r="D1" t="s">
        <v>37</v>
      </c>
    </row>
    <row r="2" spans="1:4">
      <c r="A2" s="15">
        <v>1913</v>
      </c>
      <c r="B2">
        <v>0</v>
      </c>
      <c r="C2">
        <v>1781</v>
      </c>
      <c r="D2">
        <f>C2*B2</f>
        <v>0</v>
      </c>
    </row>
    <row r="3" spans="1:4">
      <c r="A3" s="15">
        <v>1914</v>
      </c>
      <c r="B3">
        <v>0</v>
      </c>
      <c r="C3">
        <v>1781</v>
      </c>
      <c r="D3">
        <f t="shared" ref="D3:D66" si="0">C3*B3</f>
        <v>0</v>
      </c>
    </row>
    <row r="4" spans="1:4">
      <c r="A4" s="15">
        <v>1915</v>
      </c>
      <c r="B4">
        <v>0</v>
      </c>
      <c r="C4">
        <v>1781</v>
      </c>
      <c r="D4">
        <f t="shared" si="0"/>
        <v>0</v>
      </c>
    </row>
    <row r="5" spans="1:4">
      <c r="A5" s="15">
        <v>1916</v>
      </c>
      <c r="B5">
        <v>0</v>
      </c>
      <c r="C5">
        <v>1781</v>
      </c>
      <c r="D5">
        <f t="shared" si="0"/>
        <v>0</v>
      </c>
    </row>
    <row r="6" spans="1:4">
      <c r="A6" s="15">
        <v>1917</v>
      </c>
      <c r="B6">
        <v>0</v>
      </c>
      <c r="C6">
        <v>1781</v>
      </c>
      <c r="D6">
        <f t="shared" si="0"/>
        <v>0</v>
      </c>
    </row>
    <row r="7" spans="1:4">
      <c r="A7" s="15">
        <v>1918</v>
      </c>
      <c r="B7">
        <v>0</v>
      </c>
      <c r="C7">
        <v>1781</v>
      </c>
      <c r="D7">
        <f t="shared" si="0"/>
        <v>0</v>
      </c>
    </row>
    <row r="8" spans="1:4">
      <c r="A8" s="15">
        <v>1919</v>
      </c>
      <c r="B8">
        <v>0</v>
      </c>
      <c r="C8">
        <v>1781</v>
      </c>
      <c r="D8">
        <f t="shared" si="0"/>
        <v>0</v>
      </c>
    </row>
    <row r="9" spans="1:4">
      <c r="A9" s="15">
        <v>1920</v>
      </c>
      <c r="B9">
        <v>0</v>
      </c>
      <c r="C9">
        <v>1781</v>
      </c>
      <c r="D9">
        <f t="shared" si="0"/>
        <v>0</v>
      </c>
    </row>
    <row r="10" spans="1:4">
      <c r="A10" s="15">
        <v>1921</v>
      </c>
      <c r="B10">
        <v>0</v>
      </c>
      <c r="C10">
        <v>1781</v>
      </c>
      <c r="D10">
        <f t="shared" si="0"/>
        <v>0</v>
      </c>
    </row>
    <row r="11" spans="1:4">
      <c r="A11" s="15">
        <v>1922</v>
      </c>
      <c r="B11">
        <v>0</v>
      </c>
      <c r="C11">
        <v>1781</v>
      </c>
      <c r="D11">
        <f t="shared" si="0"/>
        <v>0</v>
      </c>
    </row>
    <row r="12" spans="1:4">
      <c r="A12" s="15">
        <v>1923</v>
      </c>
      <c r="B12">
        <v>0</v>
      </c>
      <c r="C12">
        <v>1781</v>
      </c>
      <c r="D12">
        <f t="shared" si="0"/>
        <v>0</v>
      </c>
    </row>
    <row r="13" spans="1:4">
      <c r="A13" s="15">
        <v>1924</v>
      </c>
      <c r="B13">
        <v>0</v>
      </c>
      <c r="C13">
        <v>1781</v>
      </c>
      <c r="D13">
        <f t="shared" si="0"/>
        <v>0</v>
      </c>
    </row>
    <row r="14" spans="1:4">
      <c r="A14" s="15">
        <v>1925</v>
      </c>
      <c r="B14">
        <v>0</v>
      </c>
      <c r="C14">
        <v>1781</v>
      </c>
      <c r="D14">
        <f t="shared" si="0"/>
        <v>0</v>
      </c>
    </row>
    <row r="15" spans="1:4">
      <c r="A15" s="15">
        <v>1926</v>
      </c>
      <c r="B15">
        <v>0</v>
      </c>
      <c r="C15">
        <v>1781</v>
      </c>
      <c r="D15">
        <f t="shared" si="0"/>
        <v>0</v>
      </c>
    </row>
    <row r="16" spans="1:4">
      <c r="A16" s="15">
        <v>1927</v>
      </c>
      <c r="B16">
        <v>0</v>
      </c>
      <c r="C16">
        <v>1781</v>
      </c>
      <c r="D16">
        <f t="shared" si="0"/>
        <v>0</v>
      </c>
    </row>
    <row r="17" spans="1:4">
      <c r="A17" s="15">
        <v>1928</v>
      </c>
      <c r="B17">
        <v>0</v>
      </c>
      <c r="C17">
        <v>1781</v>
      </c>
      <c r="D17">
        <f t="shared" si="0"/>
        <v>0</v>
      </c>
    </row>
    <row r="18" spans="1:4">
      <c r="A18" s="15">
        <v>1929</v>
      </c>
      <c r="B18">
        <v>0</v>
      </c>
      <c r="C18">
        <v>1781</v>
      </c>
      <c r="D18">
        <f t="shared" si="0"/>
        <v>0</v>
      </c>
    </row>
    <row r="19" spans="1:4">
      <c r="A19" s="15">
        <v>1930</v>
      </c>
      <c r="B19">
        <v>0</v>
      </c>
      <c r="C19">
        <v>1781</v>
      </c>
      <c r="D19">
        <f t="shared" si="0"/>
        <v>0</v>
      </c>
    </row>
    <row r="20" spans="1:4">
      <c r="A20" s="15">
        <v>1931</v>
      </c>
      <c r="B20">
        <v>0</v>
      </c>
      <c r="C20">
        <v>1781</v>
      </c>
      <c r="D20">
        <f t="shared" si="0"/>
        <v>0</v>
      </c>
    </row>
    <row r="21" spans="1:4">
      <c r="A21" s="15">
        <v>1932</v>
      </c>
      <c r="B21">
        <v>0</v>
      </c>
      <c r="C21">
        <v>1781</v>
      </c>
      <c r="D21">
        <f t="shared" si="0"/>
        <v>0</v>
      </c>
    </row>
    <row r="22" spans="1:4">
      <c r="A22" s="15">
        <v>1933</v>
      </c>
      <c r="B22">
        <v>0</v>
      </c>
      <c r="C22">
        <v>1781</v>
      </c>
      <c r="D22">
        <f t="shared" si="0"/>
        <v>0</v>
      </c>
    </row>
    <row r="23" spans="1:4">
      <c r="A23" s="15">
        <v>1934</v>
      </c>
      <c r="B23">
        <v>0</v>
      </c>
      <c r="C23">
        <v>1781</v>
      </c>
      <c r="D23">
        <f t="shared" si="0"/>
        <v>0</v>
      </c>
    </row>
    <row r="24" spans="1:4">
      <c r="A24" s="15">
        <v>1935</v>
      </c>
      <c r="B24">
        <v>0</v>
      </c>
      <c r="C24">
        <v>1781</v>
      </c>
      <c r="D24">
        <f t="shared" si="0"/>
        <v>0</v>
      </c>
    </row>
    <row r="25" spans="1:4">
      <c r="A25" s="15">
        <v>1936</v>
      </c>
      <c r="B25">
        <v>0</v>
      </c>
      <c r="C25">
        <v>1781</v>
      </c>
      <c r="D25">
        <f t="shared" si="0"/>
        <v>0</v>
      </c>
    </row>
    <row r="26" spans="1:4">
      <c r="A26" s="15">
        <v>1937</v>
      </c>
      <c r="B26">
        <v>0</v>
      </c>
      <c r="C26">
        <v>1781</v>
      </c>
      <c r="D26">
        <f t="shared" si="0"/>
        <v>0</v>
      </c>
    </row>
    <row r="27" spans="1:4">
      <c r="A27" s="15">
        <v>1938</v>
      </c>
      <c r="B27">
        <v>0</v>
      </c>
      <c r="C27">
        <v>1781</v>
      </c>
      <c r="D27">
        <f t="shared" si="0"/>
        <v>0</v>
      </c>
    </row>
    <row r="28" spans="1:4">
      <c r="A28" s="15">
        <v>1939</v>
      </c>
      <c r="B28">
        <v>0.25</v>
      </c>
      <c r="C28">
        <v>1781</v>
      </c>
      <c r="D28">
        <f t="shared" si="0"/>
        <v>445.25</v>
      </c>
    </row>
    <row r="29" spans="1:4">
      <c r="A29" s="15">
        <v>1940</v>
      </c>
      <c r="B29">
        <v>0.3</v>
      </c>
      <c r="C29">
        <v>1781</v>
      </c>
      <c r="D29">
        <f t="shared" si="0"/>
        <v>534.29999999999995</v>
      </c>
    </row>
    <row r="30" spans="1:4">
      <c r="A30" s="15">
        <v>1941</v>
      </c>
      <c r="B30">
        <v>0.3</v>
      </c>
      <c r="C30">
        <v>1781</v>
      </c>
      <c r="D30">
        <f t="shared" si="0"/>
        <v>534.29999999999995</v>
      </c>
    </row>
    <row r="31" spans="1:4">
      <c r="A31" s="15">
        <v>1942</v>
      </c>
      <c r="B31">
        <v>0.3</v>
      </c>
      <c r="C31">
        <v>1781</v>
      </c>
      <c r="D31">
        <f t="shared" si="0"/>
        <v>534.29999999999995</v>
      </c>
    </row>
    <row r="32" spans="1:4">
      <c r="A32" s="15">
        <v>1943</v>
      </c>
      <c r="B32">
        <v>0.3</v>
      </c>
      <c r="C32">
        <v>1781</v>
      </c>
      <c r="D32">
        <f t="shared" si="0"/>
        <v>534.29999999999995</v>
      </c>
    </row>
    <row r="33" spans="1:4">
      <c r="A33" s="15">
        <v>1944</v>
      </c>
      <c r="B33">
        <v>0.3</v>
      </c>
      <c r="C33">
        <v>1781</v>
      </c>
      <c r="D33">
        <f t="shared" si="0"/>
        <v>534.29999999999995</v>
      </c>
    </row>
    <row r="34" spans="1:4">
      <c r="A34" s="15">
        <v>1945</v>
      </c>
      <c r="B34">
        <v>0.45</v>
      </c>
      <c r="C34">
        <v>1781</v>
      </c>
      <c r="D34">
        <f t="shared" si="0"/>
        <v>801.45</v>
      </c>
    </row>
    <row r="35" spans="1:4">
      <c r="A35" s="15">
        <v>1946</v>
      </c>
      <c r="B35">
        <v>0.45</v>
      </c>
      <c r="C35">
        <v>1781</v>
      </c>
      <c r="D35">
        <f t="shared" si="0"/>
        <v>801.45</v>
      </c>
    </row>
    <row r="36" spans="1:4">
      <c r="A36" s="15">
        <v>1947</v>
      </c>
      <c r="B36">
        <v>0.45</v>
      </c>
      <c r="C36">
        <v>1781</v>
      </c>
      <c r="D36">
        <f t="shared" si="0"/>
        <v>801.45</v>
      </c>
    </row>
    <row r="37" spans="1:4">
      <c r="A37" s="15">
        <v>1948</v>
      </c>
      <c r="B37">
        <v>0.45</v>
      </c>
      <c r="C37">
        <v>1781</v>
      </c>
      <c r="D37">
        <f t="shared" si="0"/>
        <v>801.45</v>
      </c>
    </row>
    <row r="38" spans="1:4">
      <c r="A38" s="15">
        <v>1949</v>
      </c>
      <c r="B38">
        <v>0.45</v>
      </c>
      <c r="C38">
        <v>1781</v>
      </c>
      <c r="D38">
        <f t="shared" si="0"/>
        <v>801.45</v>
      </c>
    </row>
    <row r="39" spans="1:4">
      <c r="A39" s="15">
        <v>1950</v>
      </c>
      <c r="B39">
        <v>0.75</v>
      </c>
      <c r="C39">
        <v>1781</v>
      </c>
      <c r="D39">
        <f t="shared" si="0"/>
        <v>1335.75</v>
      </c>
    </row>
    <row r="40" spans="1:4">
      <c r="A40" s="15">
        <v>1951</v>
      </c>
      <c r="B40">
        <v>0.75</v>
      </c>
      <c r="C40">
        <v>1781</v>
      </c>
      <c r="D40">
        <f t="shared" si="0"/>
        <v>1335.75</v>
      </c>
    </row>
    <row r="41" spans="1:4">
      <c r="A41" s="15">
        <v>1952</v>
      </c>
      <c r="B41">
        <v>0.75</v>
      </c>
      <c r="C41">
        <v>1781</v>
      </c>
      <c r="D41">
        <f t="shared" si="0"/>
        <v>1335.75</v>
      </c>
    </row>
    <row r="42" spans="1:4">
      <c r="A42" s="15">
        <v>1953</v>
      </c>
      <c r="B42">
        <v>0.75</v>
      </c>
      <c r="C42">
        <v>1781</v>
      </c>
      <c r="D42">
        <f t="shared" si="0"/>
        <v>1335.75</v>
      </c>
    </row>
    <row r="43" spans="1:4">
      <c r="A43" s="15">
        <v>1954</v>
      </c>
      <c r="B43">
        <v>0.75</v>
      </c>
      <c r="C43">
        <v>1781</v>
      </c>
      <c r="D43">
        <f t="shared" si="0"/>
        <v>1335.75</v>
      </c>
    </row>
    <row r="44" spans="1:4">
      <c r="A44" s="15">
        <v>1955</v>
      </c>
      <c r="B44">
        <v>0.75</v>
      </c>
      <c r="C44">
        <v>1781</v>
      </c>
      <c r="D44">
        <f t="shared" si="0"/>
        <v>1335.75</v>
      </c>
    </row>
    <row r="45" spans="1:4">
      <c r="A45" s="15">
        <v>1956</v>
      </c>
      <c r="B45">
        <v>1</v>
      </c>
      <c r="C45">
        <v>1781</v>
      </c>
      <c r="D45">
        <f t="shared" si="0"/>
        <v>1781</v>
      </c>
    </row>
    <row r="46" spans="1:4">
      <c r="A46" s="15">
        <v>1957</v>
      </c>
      <c r="B46">
        <v>1</v>
      </c>
      <c r="C46">
        <v>1781</v>
      </c>
      <c r="D46">
        <f t="shared" si="0"/>
        <v>1781</v>
      </c>
    </row>
    <row r="47" spans="1:4">
      <c r="A47" s="15">
        <v>1958</v>
      </c>
      <c r="B47">
        <v>1</v>
      </c>
      <c r="C47">
        <v>1781</v>
      </c>
      <c r="D47">
        <f t="shared" si="0"/>
        <v>1781</v>
      </c>
    </row>
    <row r="48" spans="1:4">
      <c r="A48" s="15">
        <v>1959</v>
      </c>
      <c r="B48">
        <v>1</v>
      </c>
      <c r="C48">
        <v>1781</v>
      </c>
      <c r="D48">
        <f t="shared" si="0"/>
        <v>1781</v>
      </c>
    </row>
    <row r="49" spans="1:4">
      <c r="A49" s="15">
        <v>1960</v>
      </c>
      <c r="B49">
        <v>1</v>
      </c>
      <c r="C49">
        <v>1781</v>
      </c>
      <c r="D49">
        <f t="shared" si="0"/>
        <v>1781</v>
      </c>
    </row>
    <row r="50" spans="1:4">
      <c r="A50" s="15">
        <v>1961</v>
      </c>
      <c r="B50">
        <v>1</v>
      </c>
      <c r="C50">
        <v>1781</v>
      </c>
      <c r="D50">
        <f t="shared" si="0"/>
        <v>1781</v>
      </c>
    </row>
    <row r="51" spans="1:4">
      <c r="A51" s="15">
        <v>1962</v>
      </c>
      <c r="B51">
        <v>1</v>
      </c>
      <c r="C51">
        <v>1781</v>
      </c>
      <c r="D51">
        <f t="shared" si="0"/>
        <v>1781</v>
      </c>
    </row>
    <row r="52" spans="1:4">
      <c r="A52" s="15">
        <v>1963</v>
      </c>
      <c r="B52">
        <v>1.25</v>
      </c>
      <c r="C52">
        <v>1781</v>
      </c>
      <c r="D52">
        <f t="shared" si="0"/>
        <v>2226.25</v>
      </c>
    </row>
    <row r="53" spans="1:4">
      <c r="A53" s="15">
        <v>1964</v>
      </c>
      <c r="B53">
        <v>1.1499999999999999</v>
      </c>
      <c r="C53">
        <v>1781</v>
      </c>
      <c r="D53">
        <f t="shared" si="0"/>
        <v>2048.1499999999996</v>
      </c>
    </row>
    <row r="54" spans="1:4">
      <c r="A54" s="15">
        <v>1965</v>
      </c>
      <c r="B54">
        <v>1.25</v>
      </c>
      <c r="C54">
        <v>1781</v>
      </c>
      <c r="D54">
        <f t="shared" si="0"/>
        <v>2226.25</v>
      </c>
    </row>
    <row r="55" spans="1:4">
      <c r="A55" s="15">
        <v>1966</v>
      </c>
      <c r="B55">
        <v>1.25</v>
      </c>
      <c r="C55">
        <v>1781</v>
      </c>
      <c r="D55">
        <f t="shared" si="0"/>
        <v>2226.25</v>
      </c>
    </row>
    <row r="56" spans="1:4">
      <c r="A56" s="15">
        <v>1967</v>
      </c>
      <c r="B56">
        <v>1</v>
      </c>
      <c r="C56">
        <v>1781</v>
      </c>
      <c r="D56">
        <f t="shared" si="0"/>
        <v>1781</v>
      </c>
    </row>
    <row r="57" spans="1:4">
      <c r="A57" s="15">
        <v>1968</v>
      </c>
      <c r="B57">
        <v>1.1499999999999999</v>
      </c>
      <c r="C57">
        <v>1781</v>
      </c>
      <c r="D57">
        <f t="shared" si="0"/>
        <v>2048.1499999999996</v>
      </c>
    </row>
    <row r="58" spans="1:4">
      <c r="A58" s="15">
        <v>1969</v>
      </c>
      <c r="B58">
        <v>1.3</v>
      </c>
      <c r="C58">
        <v>1781</v>
      </c>
      <c r="D58">
        <f t="shared" si="0"/>
        <v>2315.3000000000002</v>
      </c>
    </row>
    <row r="59" spans="1:4">
      <c r="A59" s="15">
        <v>1970</v>
      </c>
      <c r="B59">
        <v>1.45</v>
      </c>
      <c r="C59">
        <v>1781</v>
      </c>
      <c r="D59">
        <f t="shared" si="0"/>
        <v>2582.4499999999998</v>
      </c>
    </row>
    <row r="60" spans="1:4">
      <c r="A60" s="15">
        <v>1971</v>
      </c>
      <c r="B60">
        <v>1.6</v>
      </c>
      <c r="C60">
        <v>1781</v>
      </c>
      <c r="D60">
        <f t="shared" si="0"/>
        <v>2849.6000000000004</v>
      </c>
    </row>
    <row r="61" spans="1:4">
      <c r="A61" s="15">
        <v>1972</v>
      </c>
      <c r="B61">
        <v>1.6</v>
      </c>
      <c r="C61">
        <v>1781</v>
      </c>
      <c r="D61">
        <f t="shared" si="0"/>
        <v>2849.6000000000004</v>
      </c>
    </row>
    <row r="62" spans="1:4">
      <c r="A62" s="15">
        <v>1973</v>
      </c>
      <c r="B62">
        <v>1.6</v>
      </c>
      <c r="C62">
        <v>1781</v>
      </c>
      <c r="D62">
        <f t="shared" si="0"/>
        <v>2849.6000000000004</v>
      </c>
    </row>
    <row r="63" spans="1:4">
      <c r="A63" s="15">
        <v>1974</v>
      </c>
      <c r="B63">
        <v>1.6</v>
      </c>
      <c r="C63">
        <v>1781</v>
      </c>
      <c r="D63">
        <f t="shared" si="0"/>
        <v>2849.6000000000004</v>
      </c>
    </row>
    <row r="64" spans="1:4">
      <c r="A64" s="15">
        <v>1975</v>
      </c>
      <c r="B64">
        <v>1.8</v>
      </c>
      <c r="C64">
        <v>1781</v>
      </c>
      <c r="D64">
        <f t="shared" si="0"/>
        <v>3205.8</v>
      </c>
    </row>
    <row r="65" spans="1:4">
      <c r="A65" s="15">
        <v>1976</v>
      </c>
      <c r="B65">
        <v>2</v>
      </c>
      <c r="C65">
        <v>1781</v>
      </c>
      <c r="D65">
        <f t="shared" si="0"/>
        <v>3562</v>
      </c>
    </row>
    <row r="66" spans="1:4">
      <c r="A66" s="15">
        <v>1977</v>
      </c>
      <c r="B66">
        <v>2.2000000000000002</v>
      </c>
      <c r="C66">
        <v>1781</v>
      </c>
      <c r="D66">
        <f t="shared" si="0"/>
        <v>3918.2000000000003</v>
      </c>
    </row>
    <row r="67" spans="1:4">
      <c r="A67" s="15">
        <v>1978</v>
      </c>
      <c r="B67">
        <v>2.65</v>
      </c>
      <c r="C67">
        <v>1781</v>
      </c>
      <c r="D67">
        <f t="shared" ref="D67:D108" si="1">C67*B67</f>
        <v>4719.6499999999996</v>
      </c>
    </row>
    <row r="68" spans="1:4">
      <c r="A68" s="15">
        <v>1979</v>
      </c>
      <c r="B68">
        <v>2.9</v>
      </c>
      <c r="C68">
        <v>1781</v>
      </c>
      <c r="D68">
        <f t="shared" si="1"/>
        <v>5164.8999999999996</v>
      </c>
    </row>
    <row r="69" spans="1:4">
      <c r="A69" s="15">
        <v>1980</v>
      </c>
      <c r="B69">
        <v>3.1</v>
      </c>
      <c r="C69">
        <v>1781</v>
      </c>
      <c r="D69">
        <f t="shared" si="1"/>
        <v>5521.1</v>
      </c>
    </row>
    <row r="70" spans="1:4">
      <c r="A70" s="15">
        <v>1981</v>
      </c>
      <c r="B70">
        <v>3.35</v>
      </c>
      <c r="C70">
        <v>1781</v>
      </c>
      <c r="D70">
        <f t="shared" si="1"/>
        <v>5966.35</v>
      </c>
    </row>
    <row r="71" spans="1:4">
      <c r="A71" s="15">
        <v>1982</v>
      </c>
      <c r="B71">
        <v>3.35</v>
      </c>
      <c r="C71">
        <v>1781</v>
      </c>
      <c r="D71">
        <f t="shared" si="1"/>
        <v>5966.35</v>
      </c>
    </row>
    <row r="72" spans="1:4">
      <c r="A72" s="15">
        <v>1983</v>
      </c>
      <c r="B72">
        <v>3.35</v>
      </c>
      <c r="C72">
        <v>1781</v>
      </c>
      <c r="D72">
        <f t="shared" si="1"/>
        <v>5966.35</v>
      </c>
    </row>
    <row r="73" spans="1:4">
      <c r="A73" s="15">
        <v>1984</v>
      </c>
      <c r="B73">
        <v>3.35</v>
      </c>
      <c r="C73">
        <v>1781</v>
      </c>
      <c r="D73">
        <f t="shared" si="1"/>
        <v>5966.35</v>
      </c>
    </row>
    <row r="74" spans="1:4">
      <c r="A74" s="15">
        <v>1985</v>
      </c>
      <c r="B74">
        <v>3.35</v>
      </c>
      <c r="C74">
        <v>1781</v>
      </c>
      <c r="D74">
        <f t="shared" si="1"/>
        <v>5966.35</v>
      </c>
    </row>
    <row r="75" spans="1:4">
      <c r="A75" s="15">
        <v>1986</v>
      </c>
      <c r="B75">
        <v>3.35</v>
      </c>
      <c r="C75">
        <v>1781</v>
      </c>
      <c r="D75">
        <f t="shared" si="1"/>
        <v>5966.35</v>
      </c>
    </row>
    <row r="76" spans="1:4">
      <c r="A76" s="15">
        <v>1987</v>
      </c>
      <c r="B76">
        <v>3.35</v>
      </c>
      <c r="C76">
        <v>1781</v>
      </c>
      <c r="D76">
        <f t="shared" si="1"/>
        <v>5966.35</v>
      </c>
    </row>
    <row r="77" spans="1:4">
      <c r="A77" s="15">
        <v>1988</v>
      </c>
      <c r="B77">
        <v>3.35</v>
      </c>
      <c r="C77">
        <v>1781</v>
      </c>
      <c r="D77">
        <f t="shared" si="1"/>
        <v>5966.35</v>
      </c>
    </row>
    <row r="78" spans="1:4">
      <c r="A78" s="15">
        <v>1989</v>
      </c>
      <c r="B78">
        <v>3.35</v>
      </c>
      <c r="C78">
        <v>1781</v>
      </c>
      <c r="D78">
        <f t="shared" si="1"/>
        <v>5966.35</v>
      </c>
    </row>
    <row r="79" spans="1:4">
      <c r="A79" s="15">
        <v>1990</v>
      </c>
      <c r="B79">
        <v>3.8</v>
      </c>
      <c r="C79">
        <v>1781</v>
      </c>
      <c r="D79">
        <f t="shared" si="1"/>
        <v>6767.7999999999993</v>
      </c>
    </row>
    <row r="80" spans="1:4">
      <c r="A80" s="15">
        <v>1991</v>
      </c>
      <c r="B80">
        <v>4.25</v>
      </c>
      <c r="C80">
        <v>1781</v>
      </c>
      <c r="D80">
        <f t="shared" si="1"/>
        <v>7569.25</v>
      </c>
    </row>
    <row r="81" spans="1:4">
      <c r="A81" s="15">
        <v>1992</v>
      </c>
      <c r="B81">
        <v>4.25</v>
      </c>
      <c r="C81">
        <v>1781</v>
      </c>
      <c r="D81">
        <f t="shared" si="1"/>
        <v>7569.25</v>
      </c>
    </row>
    <row r="82" spans="1:4">
      <c r="A82" s="15">
        <v>1993</v>
      </c>
      <c r="B82">
        <v>4.25</v>
      </c>
      <c r="C82">
        <v>1781</v>
      </c>
      <c r="D82">
        <f t="shared" si="1"/>
        <v>7569.25</v>
      </c>
    </row>
    <row r="83" spans="1:4">
      <c r="A83" s="15">
        <v>1994</v>
      </c>
      <c r="B83">
        <v>4.25</v>
      </c>
      <c r="C83">
        <v>1781</v>
      </c>
      <c r="D83">
        <f t="shared" si="1"/>
        <v>7569.25</v>
      </c>
    </row>
    <row r="84" spans="1:4">
      <c r="A84" s="15">
        <v>1995</v>
      </c>
      <c r="B84">
        <v>4.25</v>
      </c>
      <c r="C84">
        <v>1781</v>
      </c>
      <c r="D84">
        <f t="shared" si="1"/>
        <v>7569.25</v>
      </c>
    </row>
    <row r="85" spans="1:4">
      <c r="A85" s="15">
        <v>1996</v>
      </c>
      <c r="B85">
        <v>4.75</v>
      </c>
      <c r="C85">
        <v>1781</v>
      </c>
      <c r="D85">
        <f t="shared" si="1"/>
        <v>8459.75</v>
      </c>
    </row>
    <row r="86" spans="1:4">
      <c r="A86" s="15">
        <v>1997</v>
      </c>
      <c r="B86">
        <v>5.15</v>
      </c>
      <c r="C86">
        <v>1781</v>
      </c>
      <c r="D86">
        <f t="shared" si="1"/>
        <v>9172.1500000000015</v>
      </c>
    </row>
    <row r="87" spans="1:4">
      <c r="A87" s="15">
        <v>1998</v>
      </c>
      <c r="B87">
        <v>5.15</v>
      </c>
      <c r="C87">
        <v>1781</v>
      </c>
      <c r="D87">
        <f t="shared" si="1"/>
        <v>9172.1500000000015</v>
      </c>
    </row>
    <row r="88" spans="1:4">
      <c r="A88" s="15">
        <v>1999</v>
      </c>
      <c r="B88">
        <v>5.15</v>
      </c>
      <c r="C88">
        <v>1781</v>
      </c>
      <c r="D88">
        <f t="shared" si="1"/>
        <v>9172.1500000000015</v>
      </c>
    </row>
    <row r="89" spans="1:4">
      <c r="A89" s="15">
        <v>2000</v>
      </c>
      <c r="B89">
        <v>5.15</v>
      </c>
      <c r="C89">
        <v>1781</v>
      </c>
      <c r="D89">
        <f t="shared" si="1"/>
        <v>9172.1500000000015</v>
      </c>
    </row>
    <row r="90" spans="1:4">
      <c r="A90" s="15">
        <v>2001</v>
      </c>
      <c r="B90">
        <v>5.15</v>
      </c>
      <c r="C90">
        <v>1781</v>
      </c>
      <c r="D90">
        <f t="shared" si="1"/>
        <v>9172.1500000000015</v>
      </c>
    </row>
    <row r="91" spans="1:4">
      <c r="A91" s="15">
        <v>2002</v>
      </c>
      <c r="B91">
        <v>5.15</v>
      </c>
      <c r="C91">
        <v>1781</v>
      </c>
      <c r="D91">
        <f t="shared" si="1"/>
        <v>9172.1500000000015</v>
      </c>
    </row>
    <row r="92" spans="1:4">
      <c r="A92" s="15">
        <v>2003</v>
      </c>
      <c r="B92">
        <v>5.15</v>
      </c>
      <c r="C92">
        <v>1781</v>
      </c>
      <c r="D92">
        <f t="shared" si="1"/>
        <v>9172.1500000000015</v>
      </c>
    </row>
    <row r="93" spans="1:4">
      <c r="A93" s="15">
        <v>2004</v>
      </c>
      <c r="B93">
        <v>5.15</v>
      </c>
      <c r="C93">
        <v>1781</v>
      </c>
      <c r="D93">
        <f t="shared" si="1"/>
        <v>9172.1500000000015</v>
      </c>
    </row>
    <row r="94" spans="1:4">
      <c r="A94" s="15">
        <v>2005</v>
      </c>
      <c r="B94">
        <v>5.15</v>
      </c>
      <c r="C94">
        <v>1781</v>
      </c>
      <c r="D94">
        <f t="shared" si="1"/>
        <v>9172.1500000000015</v>
      </c>
    </row>
    <row r="95" spans="1:4">
      <c r="A95" s="15">
        <v>2006</v>
      </c>
      <c r="B95">
        <v>5.15</v>
      </c>
      <c r="C95">
        <v>1781</v>
      </c>
      <c r="D95">
        <f t="shared" si="1"/>
        <v>9172.1500000000015</v>
      </c>
    </row>
    <row r="96" spans="1:4">
      <c r="A96" s="15">
        <v>2007</v>
      </c>
      <c r="B96">
        <v>5.85</v>
      </c>
      <c r="C96">
        <v>1781</v>
      </c>
      <c r="D96">
        <f t="shared" si="1"/>
        <v>10418.849999999999</v>
      </c>
    </row>
    <row r="97" spans="1:4">
      <c r="A97" s="15">
        <v>2008</v>
      </c>
      <c r="B97">
        <v>6.55</v>
      </c>
      <c r="C97">
        <v>1781</v>
      </c>
      <c r="D97">
        <f t="shared" si="1"/>
        <v>11665.55</v>
      </c>
    </row>
    <row r="98" spans="1:4">
      <c r="A98" s="15">
        <v>2009</v>
      </c>
      <c r="B98">
        <v>7.25</v>
      </c>
      <c r="C98">
        <v>1781</v>
      </c>
      <c r="D98">
        <f t="shared" si="1"/>
        <v>12912.25</v>
      </c>
    </row>
    <row r="99" spans="1:4">
      <c r="A99" s="15">
        <v>2010</v>
      </c>
      <c r="B99">
        <v>7.25</v>
      </c>
      <c r="C99">
        <v>1781</v>
      </c>
      <c r="D99">
        <f t="shared" si="1"/>
        <v>12912.25</v>
      </c>
    </row>
    <row r="100" spans="1:4">
      <c r="A100" s="15">
        <v>2011</v>
      </c>
      <c r="B100">
        <v>7.25</v>
      </c>
      <c r="C100">
        <v>1781</v>
      </c>
      <c r="D100">
        <f t="shared" si="1"/>
        <v>12912.25</v>
      </c>
    </row>
    <row r="101" spans="1:4">
      <c r="A101" s="15">
        <v>2012</v>
      </c>
      <c r="B101">
        <v>7.25</v>
      </c>
      <c r="C101">
        <v>1781</v>
      </c>
      <c r="D101">
        <f t="shared" si="1"/>
        <v>12912.25</v>
      </c>
    </row>
    <row r="102" spans="1:4">
      <c r="A102" s="15">
        <v>2013</v>
      </c>
      <c r="B102">
        <v>7.25</v>
      </c>
      <c r="C102">
        <v>1781</v>
      </c>
      <c r="D102">
        <f t="shared" si="1"/>
        <v>12912.25</v>
      </c>
    </row>
    <row r="103" spans="1:4">
      <c r="A103" s="15">
        <v>2014</v>
      </c>
      <c r="B103">
        <v>7.25</v>
      </c>
      <c r="C103">
        <v>1781</v>
      </c>
      <c r="D103">
        <f t="shared" si="1"/>
        <v>12912.25</v>
      </c>
    </row>
    <row r="104" spans="1:4">
      <c r="A104" s="15">
        <v>2015</v>
      </c>
      <c r="B104">
        <v>7.25</v>
      </c>
      <c r="C104">
        <v>1781</v>
      </c>
      <c r="D104">
        <f t="shared" si="1"/>
        <v>12912.25</v>
      </c>
    </row>
    <row r="105" spans="1:4">
      <c r="A105" s="15">
        <v>2016</v>
      </c>
      <c r="B105">
        <v>7.25</v>
      </c>
      <c r="C105">
        <v>1781</v>
      </c>
      <c r="D105">
        <f t="shared" si="1"/>
        <v>12912.25</v>
      </c>
    </row>
    <row r="106" spans="1:4">
      <c r="A106" s="15">
        <v>2017</v>
      </c>
      <c r="B106">
        <v>7.25</v>
      </c>
      <c r="C106">
        <v>1781</v>
      </c>
      <c r="D106">
        <f t="shared" si="1"/>
        <v>12912.25</v>
      </c>
    </row>
    <row r="107" spans="1:4">
      <c r="A107" s="15">
        <v>2018</v>
      </c>
      <c r="B107">
        <v>7.25</v>
      </c>
      <c r="C107">
        <v>1781</v>
      </c>
      <c r="D107">
        <f t="shared" si="1"/>
        <v>12912.25</v>
      </c>
    </row>
    <row r="108" spans="1:4">
      <c r="A108" s="15">
        <v>2019</v>
      </c>
      <c r="B108">
        <v>7.25</v>
      </c>
      <c r="C108">
        <v>1781</v>
      </c>
      <c r="D108">
        <f t="shared" si="1"/>
        <v>12912.25</v>
      </c>
    </row>
    <row r="109" spans="1:4">
      <c r="A109" t="s">
        <v>33</v>
      </c>
      <c r="B109" t="s">
        <v>33</v>
      </c>
      <c r="C109" t="s">
        <v>33</v>
      </c>
      <c r="D109" t="s">
        <v>33</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785A9-70A2-6043-A21A-35B2A093119B}">
  <dimension ref="A1:H204"/>
  <sheetViews>
    <sheetView topLeftCell="G1" zoomScale="125" workbookViewId="0">
      <selection activeCell="H1" sqref="H1:H149"/>
    </sheetView>
  </sheetViews>
  <sheetFormatPr baseColWidth="10" defaultRowHeight="20" outlineLevelCol="1"/>
  <cols>
    <col min="1" max="6" width="0" hidden="1" customWidth="1" outlineLevel="1"/>
    <col min="7" max="7" width="10.7109375" collapsed="1"/>
  </cols>
  <sheetData>
    <row r="1" spans="1:8">
      <c r="A1" t="s">
        <v>23</v>
      </c>
      <c r="B1" t="s">
        <v>56</v>
      </c>
      <c r="D1" t="s">
        <v>57</v>
      </c>
      <c r="E1" t="s">
        <v>56</v>
      </c>
      <c r="G1">
        <v>1870</v>
      </c>
      <c r="H1" s="39">
        <v>3236.3998999999999</v>
      </c>
    </row>
    <row r="2" spans="1:8">
      <c r="A2" s="26">
        <v>1990</v>
      </c>
      <c r="B2" s="27">
        <v>26772</v>
      </c>
      <c r="C2" s="28"/>
      <c r="D2" s="32">
        <v>2018</v>
      </c>
      <c r="E2" s="31">
        <v>8886</v>
      </c>
      <c r="F2" s="31">
        <v>36080</v>
      </c>
      <c r="G2" s="39">
        <v>1871</v>
      </c>
      <c r="H2" s="39">
        <v>3299.3998999999999</v>
      </c>
    </row>
    <row r="3" spans="1:8">
      <c r="A3" s="29">
        <v>1991</v>
      </c>
      <c r="B3" s="30">
        <v>27855</v>
      </c>
      <c r="C3" s="28"/>
      <c r="D3" s="32" t="s">
        <v>39</v>
      </c>
      <c r="E3" s="31">
        <v>9451</v>
      </c>
      <c r="F3" s="31">
        <v>35902</v>
      </c>
      <c r="G3">
        <v>1872</v>
      </c>
      <c r="H3" s="39">
        <v>3332.8</v>
      </c>
    </row>
    <row r="4" spans="1:8">
      <c r="A4" s="29">
        <v>1992</v>
      </c>
      <c r="B4" s="30">
        <v>29260</v>
      </c>
      <c r="C4" s="28"/>
      <c r="D4" s="32">
        <v>2017</v>
      </c>
      <c r="E4" s="31">
        <v>10998</v>
      </c>
      <c r="F4" s="31">
        <v>35330</v>
      </c>
      <c r="G4" s="39">
        <v>1873</v>
      </c>
      <c r="H4" s="39">
        <v>3417.6001000000001</v>
      </c>
    </row>
    <row r="5" spans="1:8">
      <c r="A5" s="29">
        <v>1993</v>
      </c>
      <c r="B5" s="30">
        <v>29817</v>
      </c>
      <c r="C5" s="28"/>
      <c r="D5" s="32">
        <v>2016</v>
      </c>
      <c r="E5" s="31">
        <v>11909</v>
      </c>
      <c r="F5" s="31">
        <v>34746</v>
      </c>
      <c r="G5">
        <v>1874</v>
      </c>
      <c r="H5" s="39">
        <v>3311.3998999999999</v>
      </c>
    </row>
    <row r="6" spans="1:8">
      <c r="A6" s="29">
        <v>1994</v>
      </c>
      <c r="B6" s="30">
        <v>30322</v>
      </c>
      <c r="C6" s="28"/>
      <c r="D6" s="32">
        <v>2015</v>
      </c>
      <c r="E6" s="31">
        <v>12709</v>
      </c>
      <c r="F6" s="31">
        <v>33549</v>
      </c>
      <c r="G6" s="39">
        <v>1875</v>
      </c>
      <c r="H6" s="39">
        <v>3408.5</v>
      </c>
    </row>
    <row r="7" spans="1:8">
      <c r="A7" s="29">
        <v>1995</v>
      </c>
      <c r="B7" s="30">
        <v>31141</v>
      </c>
      <c r="C7" s="28"/>
      <c r="D7" s="32">
        <v>2014</v>
      </c>
      <c r="E7" s="31">
        <v>13362</v>
      </c>
      <c r="F7" s="31">
        <v>32039</v>
      </c>
      <c r="G7">
        <v>1876</v>
      </c>
      <c r="H7" s="39">
        <v>3372</v>
      </c>
    </row>
    <row r="8" spans="1:8">
      <c r="A8" s="29">
        <v>1996</v>
      </c>
      <c r="B8" s="30">
        <v>32267</v>
      </c>
      <c r="C8" s="28"/>
      <c r="D8" s="32" t="s">
        <v>40</v>
      </c>
      <c r="E8" s="31">
        <v>16174</v>
      </c>
      <c r="F8" s="31">
        <v>32420</v>
      </c>
      <c r="G8" s="39">
        <v>1877</v>
      </c>
      <c r="H8" s="39">
        <v>3420.8</v>
      </c>
    </row>
    <row r="9" spans="1:8">
      <c r="A9" s="29">
        <v>1997</v>
      </c>
      <c r="B9" s="30">
        <v>33644</v>
      </c>
      <c r="C9" s="28"/>
      <c r="D9" s="32" t="s">
        <v>41</v>
      </c>
      <c r="E9" s="31">
        <v>18049</v>
      </c>
      <c r="F9" s="31">
        <v>31127</v>
      </c>
      <c r="G9">
        <v>1878</v>
      </c>
      <c r="H9" s="39">
        <v>3487.6001000000001</v>
      </c>
    </row>
    <row r="10" spans="1:8">
      <c r="A10" s="29">
        <v>1998</v>
      </c>
      <c r="B10" s="30">
        <v>35307</v>
      </c>
      <c r="C10" s="28"/>
      <c r="D10" s="32">
        <v>2012</v>
      </c>
      <c r="E10" s="31">
        <v>19348</v>
      </c>
      <c r="F10" s="31">
        <v>30988</v>
      </c>
      <c r="G10" s="39">
        <v>1879</v>
      </c>
      <c r="H10" s="39">
        <v>3835</v>
      </c>
    </row>
    <row r="11" spans="1:8">
      <c r="A11" s="29">
        <v>1999</v>
      </c>
      <c r="B11" s="30">
        <v>36772</v>
      </c>
      <c r="C11" s="28"/>
      <c r="D11" s="32">
        <v>2011</v>
      </c>
      <c r="E11" s="31">
        <v>19842</v>
      </c>
      <c r="F11" s="31">
        <v>30830</v>
      </c>
      <c r="G11">
        <v>1880</v>
      </c>
      <c r="H11" s="39">
        <v>4198.6000999999997</v>
      </c>
    </row>
    <row r="12" spans="1:8">
      <c r="A12" s="29">
        <v>2000</v>
      </c>
      <c r="B12" s="30">
        <v>38964</v>
      </c>
      <c r="C12" s="28"/>
      <c r="D12" s="32" t="s">
        <v>64</v>
      </c>
      <c r="E12" s="31">
        <v>20280</v>
      </c>
      <c r="F12" s="31">
        <v>30653</v>
      </c>
      <c r="G12" s="39">
        <v>1881</v>
      </c>
      <c r="H12" s="39">
        <v>4237.6000999999997</v>
      </c>
    </row>
    <row r="13" spans="1:8">
      <c r="A13" s="29">
        <v>2001</v>
      </c>
      <c r="B13" s="30">
        <v>40049</v>
      </c>
      <c r="C13" s="28"/>
      <c r="D13" s="32" t="s">
        <v>65</v>
      </c>
      <c r="E13" s="31">
        <v>25466</v>
      </c>
      <c r="F13" s="31">
        <v>31126</v>
      </c>
      <c r="G13">
        <v>1882</v>
      </c>
      <c r="H13" s="39">
        <v>4338.8999000000003</v>
      </c>
    </row>
    <row r="14" spans="1:8">
      <c r="A14" s="29">
        <v>2002</v>
      </c>
      <c r="B14" s="30">
        <v>40896</v>
      </c>
      <c r="C14" s="28"/>
      <c r="D14" s="32">
        <v>2008</v>
      </c>
      <c r="E14" s="31">
        <v>27022</v>
      </c>
      <c r="F14" s="31">
        <v>31525</v>
      </c>
      <c r="G14" s="39">
        <v>1883</v>
      </c>
      <c r="H14" s="39">
        <v>4340.7997999999998</v>
      </c>
    </row>
    <row r="15" spans="1:8">
      <c r="A15" s="29">
        <v>2003</v>
      </c>
      <c r="B15" s="30">
        <v>42201</v>
      </c>
      <c r="C15" s="28"/>
      <c r="D15" s="32">
        <v>2007</v>
      </c>
      <c r="E15" s="31">
        <v>28236</v>
      </c>
      <c r="F15" s="31">
        <v>32541</v>
      </c>
      <c r="G15">
        <v>1884</v>
      </c>
      <c r="H15" s="39">
        <v>4321.6000999999997</v>
      </c>
    </row>
    <row r="16" spans="1:8">
      <c r="A16" s="29">
        <v>2004</v>
      </c>
      <c r="B16" s="30">
        <v>44057</v>
      </c>
      <c r="C16" s="28"/>
      <c r="D16" s="32">
        <v>2006</v>
      </c>
      <c r="E16" s="31">
        <v>32099</v>
      </c>
      <c r="F16" s="31">
        <v>32900</v>
      </c>
      <c r="G16" s="39">
        <v>1885</v>
      </c>
      <c r="H16" s="39">
        <v>4251.2997999999998</v>
      </c>
    </row>
    <row r="17" spans="1:8">
      <c r="A17" s="29">
        <v>2005</v>
      </c>
      <c r="B17" s="30">
        <v>45364</v>
      </c>
      <c r="C17" s="28"/>
      <c r="D17" s="32">
        <v>2005</v>
      </c>
      <c r="E17" s="31">
        <v>32222</v>
      </c>
      <c r="F17" s="31">
        <v>32270</v>
      </c>
      <c r="G17">
        <v>1886</v>
      </c>
      <c r="H17" s="39">
        <v>4281.6000999999997</v>
      </c>
    </row>
    <row r="18" spans="1:8">
      <c r="A18" s="29">
        <v>2006</v>
      </c>
      <c r="B18" s="30">
        <v>47337</v>
      </c>
      <c r="C18" s="28"/>
      <c r="D18" s="32" t="s">
        <v>42</v>
      </c>
      <c r="E18" s="31">
        <v>32976</v>
      </c>
      <c r="F18" s="31">
        <v>31792</v>
      </c>
      <c r="G18" s="39">
        <v>1887</v>
      </c>
      <c r="H18" s="39">
        <v>4297.5</v>
      </c>
    </row>
    <row r="19" spans="1:8">
      <c r="A19" s="29">
        <v>2007</v>
      </c>
      <c r="B19" s="30">
        <v>49505</v>
      </c>
      <c r="C19" s="28"/>
      <c r="D19" s="32">
        <v>2003</v>
      </c>
      <c r="E19" s="31">
        <v>35499</v>
      </c>
      <c r="F19" s="31">
        <v>31856</v>
      </c>
      <c r="G19">
        <v>1888</v>
      </c>
      <c r="H19" s="39">
        <v>4185.1000999999997</v>
      </c>
    </row>
    <row r="20" spans="1:8">
      <c r="A20" s="29">
        <v>2008</v>
      </c>
      <c r="B20" s="30">
        <v>50819</v>
      </c>
      <c r="C20" s="28"/>
      <c r="D20" s="32">
        <v>2002</v>
      </c>
      <c r="E20" s="31">
        <v>37517</v>
      </c>
      <c r="F20" s="31">
        <v>31905</v>
      </c>
      <c r="G20" s="39">
        <v>1889</v>
      </c>
      <c r="H20" s="39">
        <v>4356.2002000000002</v>
      </c>
    </row>
    <row r="21" spans="1:8">
      <c r="A21" s="29">
        <v>2009</v>
      </c>
      <c r="B21" s="30">
        <v>51182</v>
      </c>
      <c r="C21" s="28"/>
      <c r="D21" s="32">
        <v>2001</v>
      </c>
      <c r="E21" s="31">
        <v>38174</v>
      </c>
      <c r="F21" s="31">
        <v>32489</v>
      </c>
      <c r="G21">
        <v>1890</v>
      </c>
      <c r="H21" s="39">
        <v>4331</v>
      </c>
    </row>
    <row r="22" spans="1:8">
      <c r="A22" s="29">
        <v>2010</v>
      </c>
      <c r="B22" s="30">
        <v>52593</v>
      </c>
      <c r="C22" s="28"/>
      <c r="D22" s="32" t="s">
        <v>43</v>
      </c>
      <c r="E22" s="31">
        <v>38376</v>
      </c>
      <c r="F22" s="31">
        <v>32675</v>
      </c>
      <c r="G22" s="39">
        <v>1891</v>
      </c>
      <c r="H22" s="39">
        <v>4375.7997999999998</v>
      </c>
    </row>
    <row r="23" spans="1:8">
      <c r="A23" s="29">
        <v>2011</v>
      </c>
      <c r="B23" s="30">
        <v>54003</v>
      </c>
      <c r="C23" s="28"/>
      <c r="D23" s="32" t="s">
        <v>44</v>
      </c>
      <c r="E23" s="31">
        <v>38213</v>
      </c>
      <c r="F23" s="31">
        <v>32110</v>
      </c>
      <c r="G23">
        <v>1892</v>
      </c>
      <c r="H23" s="39">
        <v>4522</v>
      </c>
    </row>
    <row r="24" spans="1:8">
      <c r="A24" s="29">
        <v>2012</v>
      </c>
      <c r="B24" s="30">
        <v>55480</v>
      </c>
      <c r="C24" s="28"/>
      <c r="D24" s="32">
        <v>1998</v>
      </c>
      <c r="E24" s="31">
        <v>38328</v>
      </c>
      <c r="F24" s="31">
        <v>31066</v>
      </c>
      <c r="G24" s="39">
        <v>1893</v>
      </c>
      <c r="H24" s="39">
        <v>4434</v>
      </c>
    </row>
    <row r="25" spans="1:8">
      <c r="A25" s="29">
        <v>2013</v>
      </c>
      <c r="B25" s="30">
        <v>55964</v>
      </c>
      <c r="C25" s="28"/>
      <c r="D25" s="32">
        <v>1997</v>
      </c>
      <c r="E25" s="31">
        <v>39660</v>
      </c>
      <c r="F25" s="31">
        <v>30111</v>
      </c>
      <c r="G25">
        <v>1894</v>
      </c>
      <c r="H25" s="39">
        <v>4220</v>
      </c>
    </row>
    <row r="26" spans="1:8">
      <c r="A26" s="29">
        <v>2014</v>
      </c>
      <c r="B26" s="30">
        <v>57614</v>
      </c>
      <c r="C26" s="28"/>
      <c r="D26" s="32">
        <v>1996</v>
      </c>
      <c r="E26" s="31">
        <v>40563</v>
      </c>
      <c r="F26" s="31">
        <v>28996</v>
      </c>
      <c r="G26" s="39">
        <v>1895</v>
      </c>
      <c r="H26" s="39">
        <v>4629</v>
      </c>
    </row>
    <row r="27" spans="1:8">
      <c r="A27" s="29">
        <v>2015</v>
      </c>
      <c r="B27" s="30">
        <v>59176</v>
      </c>
      <c r="C27" s="28"/>
      <c r="D27" s="32" t="s">
        <v>45</v>
      </c>
      <c r="E27" s="31">
        <v>42789</v>
      </c>
      <c r="F27" s="31">
        <v>28276</v>
      </c>
      <c r="G27">
        <v>1896</v>
      </c>
      <c r="H27" s="39">
        <v>4443</v>
      </c>
    </row>
    <row r="28" spans="1:8">
      <c r="A28" s="29">
        <v>2016</v>
      </c>
      <c r="B28" s="30">
        <v>59858</v>
      </c>
      <c r="C28" s="28"/>
      <c r="D28" s="32" t="s">
        <v>46</v>
      </c>
      <c r="E28" s="31">
        <v>44510</v>
      </c>
      <c r="F28" s="31">
        <v>27827</v>
      </c>
      <c r="G28" s="39">
        <v>1897</v>
      </c>
      <c r="H28" s="39">
        <v>4675.7997999999998</v>
      </c>
    </row>
    <row r="29" spans="1:8">
      <c r="A29" s="29">
        <v>2017</v>
      </c>
      <c r="B29" s="30">
        <v>61476</v>
      </c>
      <c r="C29" s="28"/>
      <c r="D29" s="32" t="s">
        <v>47</v>
      </c>
      <c r="E29" s="31">
        <v>46550</v>
      </c>
      <c r="F29" s="31">
        <v>27073</v>
      </c>
      <c r="G29">
        <v>1898</v>
      </c>
      <c r="H29" s="39">
        <v>4698.7997999999998</v>
      </c>
    </row>
    <row r="30" spans="1:8">
      <c r="A30" s="29">
        <v>2018</v>
      </c>
      <c r="B30" s="30">
        <v>63093</v>
      </c>
      <c r="C30" s="28"/>
      <c r="D30" s="32" t="s">
        <v>48</v>
      </c>
      <c r="E30" s="31">
        <v>48150</v>
      </c>
      <c r="F30" s="31">
        <v>26120</v>
      </c>
      <c r="G30" s="39">
        <v>1899</v>
      </c>
      <c r="H30" s="39">
        <v>5151.7002000000002</v>
      </c>
    </row>
    <row r="31" spans="1:8">
      <c r="A31" s="28"/>
      <c r="B31" s="28"/>
      <c r="C31" s="28"/>
      <c r="D31" s="32">
        <v>1991</v>
      </c>
      <c r="E31" s="31">
        <v>50413</v>
      </c>
      <c r="F31" s="31">
        <v>26355</v>
      </c>
      <c r="G31">
        <v>1900</v>
      </c>
      <c r="H31" s="39">
        <v>5165.7002000000002</v>
      </c>
    </row>
    <row r="32" spans="1:8">
      <c r="A32" s="28"/>
      <c r="B32" s="28"/>
      <c r="C32" s="28"/>
      <c r="D32" s="32">
        <v>1990</v>
      </c>
      <c r="E32" s="31">
        <v>7255</v>
      </c>
      <c r="F32" s="31">
        <v>26884</v>
      </c>
      <c r="G32" s="39">
        <v>1901</v>
      </c>
      <c r="H32" s="39">
        <v>5685.7002000000002</v>
      </c>
    </row>
    <row r="33" spans="1:8">
      <c r="A33" s="28"/>
      <c r="B33" s="28"/>
      <c r="C33" s="28"/>
      <c r="D33" s="32">
        <v>1989</v>
      </c>
      <c r="E33" s="31">
        <v>7704</v>
      </c>
      <c r="F33" s="31">
        <v>27560</v>
      </c>
      <c r="G33">
        <v>1902</v>
      </c>
      <c r="H33" s="39">
        <v>5731.3999000000003</v>
      </c>
    </row>
    <row r="34" spans="1:8">
      <c r="A34" s="28"/>
      <c r="B34" s="28"/>
      <c r="C34" s="28"/>
      <c r="D34" s="32">
        <v>1988</v>
      </c>
      <c r="E34" s="31">
        <v>8242</v>
      </c>
      <c r="F34" s="31">
        <v>26856</v>
      </c>
      <c r="G34" s="39">
        <v>1903</v>
      </c>
      <c r="H34" s="39">
        <v>5784.8999000000003</v>
      </c>
    </row>
    <row r="35" spans="1:8">
      <c r="D35" s="32" t="s">
        <v>49</v>
      </c>
      <c r="E35" s="31">
        <v>10121</v>
      </c>
      <c r="F35" s="31">
        <v>26274</v>
      </c>
      <c r="G35">
        <v>1904</v>
      </c>
      <c r="H35" s="39">
        <v>5896.8999000000003</v>
      </c>
    </row>
    <row r="36" spans="1:8">
      <c r="D36" s="32">
        <v>1986</v>
      </c>
      <c r="E36" s="31">
        <v>14412</v>
      </c>
      <c r="F36" s="31">
        <v>25596</v>
      </c>
      <c r="G36" s="39">
        <v>1905</v>
      </c>
      <c r="H36" s="39">
        <v>6300.8999000000003</v>
      </c>
    </row>
    <row r="37" spans="1:8">
      <c r="D37" s="32" t="s">
        <v>50</v>
      </c>
      <c r="E37" s="31">
        <v>15323</v>
      </c>
      <c r="F37" s="31">
        <v>24578</v>
      </c>
      <c r="G37">
        <v>1906</v>
      </c>
      <c r="H37" s="39">
        <v>6440.5</v>
      </c>
    </row>
    <row r="38" spans="1:8">
      <c r="D38" s="32" t="s">
        <v>51</v>
      </c>
      <c r="E38" s="31">
        <v>17041</v>
      </c>
      <c r="F38" s="31">
        <v>23841</v>
      </c>
      <c r="G38" s="39">
        <v>1907</v>
      </c>
      <c r="H38" s="39">
        <v>6172.7997999999998</v>
      </c>
    </row>
    <row r="39" spans="1:8">
      <c r="D39" s="32">
        <v>1983</v>
      </c>
      <c r="E39" s="31">
        <v>20758</v>
      </c>
      <c r="F39" s="31">
        <v>22828</v>
      </c>
      <c r="G39">
        <v>1908</v>
      </c>
      <c r="H39" s="39">
        <v>5723.5</v>
      </c>
    </row>
    <row r="40" spans="1:8">
      <c r="D40" s="32">
        <v>1982</v>
      </c>
      <c r="E40" s="31">
        <v>22199</v>
      </c>
      <c r="F40" s="31">
        <v>22514</v>
      </c>
      <c r="G40" s="39">
        <v>1909</v>
      </c>
      <c r="H40" s="39">
        <v>6266.3999000000003</v>
      </c>
    </row>
    <row r="41" spans="1:8">
      <c r="D41" s="32">
        <v>1981</v>
      </c>
      <c r="E41" s="31">
        <v>23278</v>
      </c>
      <c r="F41" s="31">
        <v>22534</v>
      </c>
      <c r="G41">
        <v>1910</v>
      </c>
      <c r="H41" s="39">
        <v>6584.1000999999997</v>
      </c>
    </row>
    <row r="42" spans="1:8">
      <c r="D42" s="32">
        <v>1980</v>
      </c>
      <c r="E42" s="31">
        <v>24211</v>
      </c>
      <c r="F42" s="31">
        <v>22656</v>
      </c>
      <c r="G42" s="39">
        <v>1911</v>
      </c>
      <c r="H42" s="39">
        <v>6262</v>
      </c>
    </row>
    <row r="43" spans="1:8">
      <c r="D43" s="32" t="s">
        <v>52</v>
      </c>
      <c r="E43" s="31">
        <v>29677</v>
      </c>
      <c r="F43" s="31">
        <v>23191</v>
      </c>
      <c r="G43">
        <v>1912</v>
      </c>
      <c r="H43" s="39">
        <v>6481.8999000000003</v>
      </c>
    </row>
    <row r="44" spans="1:8">
      <c r="D44" s="32">
        <v>1978</v>
      </c>
      <c r="E44" s="31">
        <v>31199</v>
      </c>
      <c r="F44" s="31">
        <v>22865</v>
      </c>
      <c r="G44" s="39">
        <v>1913</v>
      </c>
      <c r="H44" s="39">
        <v>7236.2002000000002</v>
      </c>
    </row>
    <row r="45" spans="1:8">
      <c r="D45" s="32">
        <v>1977</v>
      </c>
      <c r="E45" s="31">
        <v>33859</v>
      </c>
      <c r="F45" s="31">
        <v>21897</v>
      </c>
      <c r="G45">
        <v>1914</v>
      </c>
      <c r="H45" s="39">
        <v>6560.5</v>
      </c>
    </row>
    <row r="46" spans="1:8">
      <c r="D46" s="32" t="s">
        <v>53</v>
      </c>
      <c r="E46" s="31">
        <v>41319</v>
      </c>
      <c r="F46" s="31">
        <v>21210</v>
      </c>
      <c r="G46" s="39">
        <v>1915</v>
      </c>
      <c r="H46" s="39">
        <v>6713.8999000000003</v>
      </c>
    </row>
    <row r="47" spans="1:8">
      <c r="D47" s="32" t="s">
        <v>54</v>
      </c>
      <c r="E47" s="31">
        <v>42394</v>
      </c>
      <c r="F47" s="31">
        <v>20503</v>
      </c>
      <c r="G47">
        <v>1916</v>
      </c>
      <c r="H47" s="39">
        <v>7681.6000999999997</v>
      </c>
    </row>
    <row r="48" spans="1:8">
      <c r="D48" s="32" t="s">
        <v>55</v>
      </c>
      <c r="E48" s="31">
        <v>48986</v>
      </c>
      <c r="F48" s="31">
        <v>20470</v>
      </c>
      <c r="G48" s="39">
        <v>1917</v>
      </c>
      <c r="H48" s="39">
        <v>7570.7997999999998</v>
      </c>
    </row>
    <row r="49" spans="4:8">
      <c r="D49" s="32">
        <v>1973</v>
      </c>
      <c r="F49" s="31">
        <v>20977</v>
      </c>
      <c r="G49">
        <v>1918</v>
      </c>
      <c r="H49" s="39">
        <v>7957</v>
      </c>
    </row>
    <row r="50" spans="4:8">
      <c r="D50" s="32" t="s">
        <v>66</v>
      </c>
      <c r="F50" s="31">
        <v>20288</v>
      </c>
      <c r="G50" s="39">
        <v>1919</v>
      </c>
      <c r="H50" s="39">
        <v>7603.1000999999997</v>
      </c>
    </row>
    <row r="51" spans="4:8">
      <c r="D51" s="32" t="s">
        <v>67</v>
      </c>
      <c r="F51" s="31">
        <v>18945</v>
      </c>
      <c r="G51">
        <v>1920</v>
      </c>
      <c r="H51" s="39">
        <v>7462.5</v>
      </c>
    </row>
    <row r="52" spans="4:8">
      <c r="D52" s="32">
        <v>1970</v>
      </c>
      <c r="F52" s="31">
        <v>18386</v>
      </c>
      <c r="G52" s="39">
        <v>1921</v>
      </c>
      <c r="H52" s="39">
        <v>6730.7002000000002</v>
      </c>
    </row>
    <row r="53" spans="4:8">
      <c r="D53" s="32">
        <v>1969</v>
      </c>
      <c r="F53" s="31">
        <v>18259</v>
      </c>
      <c r="G53">
        <v>1922</v>
      </c>
      <c r="H53" s="39">
        <v>7303.5</v>
      </c>
    </row>
    <row r="54" spans="4:8">
      <c r="D54" s="32">
        <v>1968</v>
      </c>
      <c r="F54" s="31">
        <v>17323</v>
      </c>
      <c r="G54" s="39">
        <v>1923</v>
      </c>
      <c r="H54" s="39">
        <v>8235.2998000000007</v>
      </c>
    </row>
    <row r="55" spans="4:8">
      <c r="D55" s="32" t="s">
        <v>68</v>
      </c>
      <c r="F55" s="31">
        <v>16242</v>
      </c>
      <c r="G55">
        <v>1924</v>
      </c>
      <c r="H55" s="39">
        <v>8149.7997999999998</v>
      </c>
    </row>
    <row r="56" spans="4:8">
      <c r="G56" s="39">
        <v>1925</v>
      </c>
      <c r="H56" s="39">
        <v>8316.5995999999996</v>
      </c>
    </row>
    <row r="57" spans="4:8">
      <c r="G57">
        <v>1926</v>
      </c>
      <c r="H57" s="39">
        <v>8739.0995999999996</v>
      </c>
    </row>
    <row r="58" spans="4:8">
      <c r="G58" s="39">
        <v>1927</v>
      </c>
      <c r="H58" s="39">
        <v>8612.9004000000004</v>
      </c>
    </row>
    <row r="59" spans="4:8">
      <c r="G59">
        <v>1928</v>
      </c>
      <c r="H59" s="39">
        <v>8751.7001999999993</v>
      </c>
    </row>
    <row r="60" spans="4:8">
      <c r="G60" s="39">
        <v>1929</v>
      </c>
      <c r="H60" s="39">
        <v>9233.2001999999993</v>
      </c>
    </row>
    <row r="61" spans="4:8">
      <c r="G61">
        <v>1930</v>
      </c>
      <c r="H61" s="39">
        <v>8378.2998000000007</v>
      </c>
    </row>
    <row r="62" spans="4:8">
      <c r="G62" s="39">
        <v>1931</v>
      </c>
      <c r="H62" s="39">
        <v>7547.1000999999997</v>
      </c>
    </row>
    <row r="63" spans="4:8">
      <c r="G63">
        <v>1932</v>
      </c>
      <c r="H63" s="39">
        <v>6424.2997999999998</v>
      </c>
    </row>
    <row r="64" spans="4:8">
      <c r="G64" s="39">
        <v>1933</v>
      </c>
      <c r="H64" s="39">
        <v>6278.1000999999997</v>
      </c>
    </row>
    <row r="65" spans="7:8">
      <c r="G65">
        <v>1934</v>
      </c>
      <c r="H65" s="39">
        <v>7096.8999000000003</v>
      </c>
    </row>
    <row r="66" spans="7:8">
      <c r="G66" s="39">
        <v>1935</v>
      </c>
      <c r="H66" s="39">
        <v>7848.7997999999998</v>
      </c>
    </row>
    <row r="67" spans="7:8">
      <c r="G67">
        <v>1936</v>
      </c>
      <c r="H67" s="39">
        <v>8737.2998000000007</v>
      </c>
    </row>
    <row r="68" spans="7:8">
      <c r="G68" s="39">
        <v>1937</v>
      </c>
      <c r="H68" s="39">
        <v>9365.5</v>
      </c>
    </row>
    <row r="69" spans="7:8">
      <c r="G69">
        <v>1938</v>
      </c>
      <c r="H69" s="39">
        <v>8752</v>
      </c>
    </row>
    <row r="70" spans="7:8">
      <c r="G70" s="39">
        <v>1939</v>
      </c>
      <c r="H70" s="39">
        <v>9414.5</v>
      </c>
    </row>
    <row r="71" spans="7:8">
      <c r="G71">
        <v>1940</v>
      </c>
      <c r="H71" s="39">
        <v>10287.1</v>
      </c>
    </row>
    <row r="72" spans="7:8">
      <c r="G72" s="39">
        <v>1941</v>
      </c>
      <c r="H72" s="39">
        <v>12267.3</v>
      </c>
    </row>
    <row r="73" spans="7:8">
      <c r="G73">
        <v>1942</v>
      </c>
      <c r="H73" s="39">
        <v>14574.8</v>
      </c>
    </row>
    <row r="74" spans="7:8">
      <c r="G74" s="39">
        <v>1943</v>
      </c>
      <c r="H74" s="39">
        <v>16854.400000000001</v>
      </c>
    </row>
    <row r="75" spans="7:8">
      <c r="G75">
        <v>1944</v>
      </c>
      <c r="H75" s="39">
        <v>17450.199000000001</v>
      </c>
    </row>
    <row r="76" spans="7:8">
      <c r="G76" s="39">
        <v>1945</v>
      </c>
      <c r="H76" s="39">
        <v>16814.800999999999</v>
      </c>
    </row>
    <row r="77" spans="7:8">
      <c r="G77">
        <v>1946</v>
      </c>
      <c r="H77" s="39">
        <v>14739.1</v>
      </c>
    </row>
    <row r="78" spans="7:8">
      <c r="G78" s="39">
        <v>1947</v>
      </c>
      <c r="H78" s="39">
        <v>14187.9</v>
      </c>
    </row>
    <row r="79" spans="7:8">
      <c r="G79">
        <v>1948</v>
      </c>
      <c r="H79" s="39">
        <v>14805.2</v>
      </c>
    </row>
    <row r="80" spans="7:8">
      <c r="G80" s="39">
        <v>1949</v>
      </c>
      <c r="H80" s="39">
        <v>14293.2</v>
      </c>
    </row>
    <row r="81" spans="7:8">
      <c r="G81">
        <v>1950</v>
      </c>
      <c r="H81" s="39">
        <v>15505.9</v>
      </c>
    </row>
    <row r="82" spans="7:8">
      <c r="G82" s="39">
        <v>1951</v>
      </c>
      <c r="H82" s="39">
        <v>16513.5</v>
      </c>
    </row>
    <row r="83" spans="7:8">
      <c r="G83">
        <v>1952</v>
      </c>
      <c r="H83" s="39">
        <v>16841.900000000001</v>
      </c>
    </row>
    <row r="84" spans="7:8">
      <c r="G84" s="39">
        <v>1953</v>
      </c>
      <c r="H84" s="39">
        <v>17249.099999999999</v>
      </c>
    </row>
    <row r="85" spans="7:8">
      <c r="G85">
        <v>1954</v>
      </c>
      <c r="H85" s="39">
        <v>16763.699000000001</v>
      </c>
    </row>
    <row r="86" spans="7:8">
      <c r="G86" s="39">
        <v>1955</v>
      </c>
      <c r="H86" s="39">
        <v>17806.400000000001</v>
      </c>
    </row>
    <row r="87" spans="7:8">
      <c r="G87">
        <v>1956</v>
      </c>
      <c r="H87" s="39">
        <v>18014.699000000001</v>
      </c>
    </row>
    <row r="88" spans="7:8">
      <c r="G88" s="39">
        <v>1957</v>
      </c>
      <c r="H88" s="39">
        <v>17903.5</v>
      </c>
    </row>
    <row r="89" spans="7:8">
      <c r="G89">
        <v>1958</v>
      </c>
      <c r="H89" s="39">
        <v>17271.699000000001</v>
      </c>
    </row>
    <row r="90" spans="7:8">
      <c r="G90" s="39">
        <v>1959</v>
      </c>
      <c r="H90" s="39">
        <v>18269</v>
      </c>
    </row>
    <row r="91" spans="7:8">
      <c r="G91">
        <v>1960</v>
      </c>
      <c r="H91" s="39">
        <v>18416.699000000001</v>
      </c>
    </row>
    <row r="92" spans="7:8">
      <c r="G92" s="39">
        <v>1961</v>
      </c>
      <c r="H92" s="39">
        <v>18542.300999999999</v>
      </c>
    </row>
    <row r="93" spans="7:8">
      <c r="G93">
        <v>1962</v>
      </c>
      <c r="H93" s="39">
        <v>19396.900000000001</v>
      </c>
    </row>
    <row r="94" spans="7:8">
      <c r="G94" s="39">
        <v>1963</v>
      </c>
      <c r="H94" s="39">
        <v>19998.300999999999</v>
      </c>
    </row>
    <row r="95" spans="7:8">
      <c r="G95">
        <v>1964</v>
      </c>
      <c r="H95" s="39">
        <v>20833.199000000001</v>
      </c>
    </row>
    <row r="96" spans="7:8">
      <c r="G96" s="39">
        <v>1965</v>
      </c>
      <c r="H96" s="39">
        <v>21913.300999999999</v>
      </c>
    </row>
    <row r="97" spans="7:8">
      <c r="G97">
        <v>1966</v>
      </c>
      <c r="H97" s="39">
        <v>22946.300999999999</v>
      </c>
    </row>
    <row r="98" spans="7:8">
      <c r="G98" s="39">
        <v>1967</v>
      </c>
      <c r="H98" s="39">
        <v>23287</v>
      </c>
    </row>
    <row r="99" spans="7:8">
      <c r="G99">
        <v>1968</v>
      </c>
      <c r="H99" s="39">
        <v>24191.800999999999</v>
      </c>
    </row>
    <row r="100" spans="7:8">
      <c r="G100" s="39">
        <v>1969</v>
      </c>
      <c r="H100" s="39">
        <v>24672.9</v>
      </c>
    </row>
    <row r="101" spans="7:8">
      <c r="G101">
        <v>1970</v>
      </c>
      <c r="H101" s="39">
        <v>24203.300999999999</v>
      </c>
    </row>
    <row r="102" spans="7:8">
      <c r="G102" s="39">
        <v>1971</v>
      </c>
      <c r="H102" s="39">
        <v>24606.6</v>
      </c>
    </row>
    <row r="103" spans="7:8">
      <c r="G103">
        <v>1972</v>
      </c>
      <c r="H103" s="39">
        <v>25759.800999999999</v>
      </c>
    </row>
    <row r="104" spans="7:8">
      <c r="G104" s="39">
        <v>1973</v>
      </c>
      <c r="H104" s="39">
        <v>27078.199000000001</v>
      </c>
    </row>
    <row r="105" spans="7:8">
      <c r="G105">
        <v>1974</v>
      </c>
      <c r="H105" s="39">
        <v>26539.300999999999</v>
      </c>
    </row>
    <row r="106" spans="7:8">
      <c r="G106" s="39">
        <v>1975</v>
      </c>
      <c r="H106" s="39">
        <v>25918.400000000001</v>
      </c>
    </row>
    <row r="107" spans="7:8">
      <c r="G107">
        <v>1976</v>
      </c>
      <c r="H107" s="39">
        <v>27087</v>
      </c>
    </row>
    <row r="108" spans="7:8">
      <c r="G108" s="39">
        <v>1977</v>
      </c>
      <c r="H108" s="39">
        <v>28163.599999999999</v>
      </c>
    </row>
    <row r="109" spans="7:8">
      <c r="G109">
        <v>1978</v>
      </c>
      <c r="H109" s="39">
        <v>29419.5</v>
      </c>
    </row>
    <row r="110" spans="7:8">
      <c r="G110" s="39">
        <v>1979</v>
      </c>
      <c r="H110" s="39">
        <v>29787</v>
      </c>
    </row>
    <row r="111" spans="7:8">
      <c r="G111">
        <v>1980</v>
      </c>
      <c r="H111" s="39">
        <v>29185.4</v>
      </c>
    </row>
    <row r="112" spans="7:8">
      <c r="G112" s="39">
        <v>1981</v>
      </c>
      <c r="H112" s="39">
        <v>29635.599999999999</v>
      </c>
    </row>
    <row r="113" spans="7:8">
      <c r="G113">
        <v>1982</v>
      </c>
      <c r="H113" s="39">
        <v>28864.199000000001</v>
      </c>
    </row>
    <row r="114" spans="7:8">
      <c r="G114" s="39">
        <v>1983</v>
      </c>
      <c r="H114" s="39">
        <v>29516.9</v>
      </c>
    </row>
    <row r="115" spans="7:8">
      <c r="G115">
        <v>1984</v>
      </c>
      <c r="H115" s="39">
        <v>31692.300999999999</v>
      </c>
    </row>
    <row r="116" spans="7:8">
      <c r="G116" s="39">
        <v>1985</v>
      </c>
      <c r="H116" s="39">
        <v>32466.6</v>
      </c>
    </row>
    <row r="117" spans="7:8">
      <c r="G117">
        <v>1986</v>
      </c>
      <c r="H117" s="39">
        <v>32930</v>
      </c>
    </row>
    <row r="118" spans="7:8">
      <c r="G118" s="39">
        <v>1987</v>
      </c>
      <c r="H118" s="39">
        <v>34048.5</v>
      </c>
    </row>
    <row r="119" spans="7:8">
      <c r="G119">
        <v>1988</v>
      </c>
      <c r="H119" s="39">
        <v>35526.898000000001</v>
      </c>
    </row>
    <row r="120" spans="7:8">
      <c r="G120" s="39">
        <v>1989</v>
      </c>
      <c r="H120" s="39">
        <v>35970.101999999999</v>
      </c>
    </row>
    <row r="121" spans="7:8">
      <c r="G121">
        <v>1990</v>
      </c>
      <c r="H121" s="39">
        <v>36015.398000000001</v>
      </c>
    </row>
    <row r="122" spans="7:8">
      <c r="G122" s="39">
        <v>1991</v>
      </c>
      <c r="H122" s="39">
        <v>35333.898000000001</v>
      </c>
    </row>
    <row r="123" spans="7:8">
      <c r="G123">
        <v>1992</v>
      </c>
      <c r="H123" s="39">
        <v>36036.300999999999</v>
      </c>
    </row>
    <row r="124" spans="7:8">
      <c r="G124" s="39">
        <v>1993</v>
      </c>
      <c r="H124" s="39">
        <v>36302.699000000001</v>
      </c>
    </row>
    <row r="125" spans="7:8">
      <c r="G125">
        <v>1994</v>
      </c>
      <c r="H125" s="39">
        <v>37445.898000000001</v>
      </c>
    </row>
    <row r="126" spans="7:8">
      <c r="G126" s="39">
        <v>1995</v>
      </c>
      <c r="H126" s="39">
        <v>38260.601999999999</v>
      </c>
    </row>
    <row r="127" spans="7:8">
      <c r="G127">
        <v>1996</v>
      </c>
      <c r="H127" s="39">
        <v>39449.898000000001</v>
      </c>
    </row>
    <row r="128" spans="7:8">
      <c r="G128" s="39">
        <v>1997</v>
      </c>
      <c r="H128" s="39">
        <v>40903</v>
      </c>
    </row>
    <row r="129" spans="7:8">
      <c r="G129">
        <v>1998</v>
      </c>
      <c r="H129" s="39">
        <v>42490.199000000001</v>
      </c>
    </row>
    <row r="130" spans="7:8">
      <c r="G130" s="39">
        <v>1999</v>
      </c>
      <c r="H130" s="39">
        <v>43811.898000000001</v>
      </c>
    </row>
    <row r="131" spans="7:8">
      <c r="G131">
        <v>2000</v>
      </c>
      <c r="H131" s="39">
        <v>45301</v>
      </c>
    </row>
    <row r="132" spans="7:8">
      <c r="G132" s="39">
        <v>2001</v>
      </c>
      <c r="H132" s="39">
        <v>45116.5</v>
      </c>
    </row>
    <row r="133" spans="7:8">
      <c r="G133">
        <v>2002</v>
      </c>
      <c r="H133" s="39">
        <v>45114.199000000001</v>
      </c>
    </row>
    <row r="134" spans="7:8">
      <c r="G134" s="39">
        <v>2003</v>
      </c>
      <c r="H134" s="39">
        <v>45715.800999999999</v>
      </c>
    </row>
    <row r="135" spans="7:8">
      <c r="G135">
        <v>2004</v>
      </c>
      <c r="H135" s="39">
        <v>47095.300999999999</v>
      </c>
    </row>
    <row r="136" spans="7:8">
      <c r="G136" s="39">
        <v>2005</v>
      </c>
      <c r="H136" s="39">
        <v>48281.5</v>
      </c>
    </row>
    <row r="137" spans="7:8">
      <c r="G137">
        <v>2006</v>
      </c>
      <c r="H137" s="39">
        <v>49608.5</v>
      </c>
    </row>
    <row r="138" spans="7:8">
      <c r="G138" s="39">
        <v>2007</v>
      </c>
      <c r="H138" s="39">
        <v>49084.300999999999</v>
      </c>
    </row>
    <row r="139" spans="7:8">
      <c r="G139">
        <v>2008</v>
      </c>
      <c r="H139" s="39">
        <v>48073.898000000001</v>
      </c>
    </row>
    <row r="140" spans="7:8">
      <c r="G140" s="39">
        <v>2009</v>
      </c>
      <c r="H140" s="39">
        <v>45965.5</v>
      </c>
    </row>
    <row r="141" spans="7:8">
      <c r="G141">
        <v>2010</v>
      </c>
      <c r="H141" s="39">
        <v>47135.898000000001</v>
      </c>
    </row>
    <row r="142" spans="7:8">
      <c r="G142" s="39">
        <v>2011</v>
      </c>
      <c r="H142" s="39">
        <v>47991.699000000001</v>
      </c>
    </row>
    <row r="143" spans="7:8">
      <c r="G143">
        <v>2012</v>
      </c>
      <c r="H143" s="39">
        <v>49232</v>
      </c>
    </row>
    <row r="144" spans="7:8">
      <c r="G144" s="39">
        <v>2013</v>
      </c>
      <c r="H144" s="39">
        <v>49400.699000000001</v>
      </c>
    </row>
    <row r="145" spans="7:8">
      <c r="G145">
        <v>2014</v>
      </c>
      <c r="H145" s="39">
        <v>50557.199000000001</v>
      </c>
    </row>
    <row r="146" spans="7:8">
      <c r="G146" s="39">
        <v>2015</v>
      </c>
      <c r="H146" s="39">
        <v>51294.300999999999</v>
      </c>
    </row>
    <row r="147" spans="7:8">
      <c r="G147">
        <v>2016</v>
      </c>
      <c r="H147" s="39">
        <v>51638.398000000001</v>
      </c>
    </row>
    <row r="148" spans="7:8">
      <c r="G148" s="39">
        <v>2017</v>
      </c>
      <c r="H148" s="39">
        <v>52533.601999999999</v>
      </c>
    </row>
    <row r="149" spans="7:8">
      <c r="G149">
        <v>2018</v>
      </c>
      <c r="H149" s="39">
        <v>53770.699000000001</v>
      </c>
    </row>
    <row r="150" spans="7:8">
      <c r="G150" s="39">
        <v>2019</v>
      </c>
    </row>
    <row r="151" spans="7:8">
      <c r="G151">
        <v>2020</v>
      </c>
    </row>
    <row r="152" spans="7:8">
      <c r="G152" s="39">
        <v>2021</v>
      </c>
    </row>
    <row r="153" spans="7:8">
      <c r="G153">
        <v>2022</v>
      </c>
    </row>
    <row r="154" spans="7:8">
      <c r="G154" s="39">
        <v>2023</v>
      </c>
    </row>
    <row r="155" spans="7:8">
      <c r="G155">
        <v>2024</v>
      </c>
    </row>
    <row r="156" spans="7:8">
      <c r="G156" s="39">
        <v>2025</v>
      </c>
    </row>
    <row r="157" spans="7:8">
      <c r="G157">
        <v>2026</v>
      </c>
    </row>
    <row r="158" spans="7:8">
      <c r="G158" s="39">
        <v>2027</v>
      </c>
    </row>
    <row r="159" spans="7:8">
      <c r="G159">
        <v>2028</v>
      </c>
    </row>
    <row r="160" spans="7:8">
      <c r="G160" s="39">
        <v>2029</v>
      </c>
    </row>
    <row r="161" spans="7:7">
      <c r="G161">
        <v>2030</v>
      </c>
    </row>
    <row r="162" spans="7:7">
      <c r="G162" s="39">
        <v>2031</v>
      </c>
    </row>
    <row r="163" spans="7:7">
      <c r="G163">
        <v>2032</v>
      </c>
    </row>
    <row r="164" spans="7:7">
      <c r="G164" s="39">
        <v>2033</v>
      </c>
    </row>
    <row r="165" spans="7:7">
      <c r="G165">
        <v>2034</v>
      </c>
    </row>
    <row r="166" spans="7:7">
      <c r="G166" s="39">
        <v>2035</v>
      </c>
    </row>
    <row r="167" spans="7:7">
      <c r="G167">
        <v>2036</v>
      </c>
    </row>
    <row r="168" spans="7:7">
      <c r="G168" s="39">
        <v>2037</v>
      </c>
    </row>
    <row r="169" spans="7:7">
      <c r="G169">
        <v>2038</v>
      </c>
    </row>
    <row r="170" spans="7:7">
      <c r="G170" s="39">
        <v>2039</v>
      </c>
    </row>
    <row r="171" spans="7:7">
      <c r="G171">
        <v>2040</v>
      </c>
    </row>
    <row r="172" spans="7:7">
      <c r="G172" s="39">
        <v>2041</v>
      </c>
    </row>
    <row r="173" spans="7:7">
      <c r="G173">
        <v>2042</v>
      </c>
    </row>
    <row r="174" spans="7:7">
      <c r="G174" s="39">
        <v>2043</v>
      </c>
    </row>
    <row r="175" spans="7:7">
      <c r="G175">
        <v>2044</v>
      </c>
    </row>
    <row r="176" spans="7:7">
      <c r="G176" s="39">
        <v>2045</v>
      </c>
    </row>
    <row r="177" spans="7:7">
      <c r="G177">
        <v>2046</v>
      </c>
    </row>
    <row r="178" spans="7:7">
      <c r="G178" s="39">
        <v>2047</v>
      </c>
    </row>
    <row r="179" spans="7:7">
      <c r="G179">
        <v>2048</v>
      </c>
    </row>
    <row r="180" spans="7:7">
      <c r="G180" s="39">
        <v>2049</v>
      </c>
    </row>
    <row r="181" spans="7:7">
      <c r="G181">
        <v>2050</v>
      </c>
    </row>
    <row r="182" spans="7:7">
      <c r="G182" s="39">
        <v>2051</v>
      </c>
    </row>
    <row r="183" spans="7:7">
      <c r="G183">
        <v>2052</v>
      </c>
    </row>
    <row r="184" spans="7:7">
      <c r="G184" s="39">
        <v>2053</v>
      </c>
    </row>
    <row r="185" spans="7:7">
      <c r="G185">
        <v>2054</v>
      </c>
    </row>
    <row r="186" spans="7:7">
      <c r="G186" s="39">
        <v>2055</v>
      </c>
    </row>
    <row r="187" spans="7:7">
      <c r="G187">
        <v>2056</v>
      </c>
    </row>
    <row r="188" spans="7:7">
      <c r="G188" s="39">
        <v>2057</v>
      </c>
    </row>
    <row r="189" spans="7:7">
      <c r="G189">
        <v>2058</v>
      </c>
    </row>
    <row r="190" spans="7:7">
      <c r="G190" s="39">
        <v>2059</v>
      </c>
    </row>
    <row r="191" spans="7:7">
      <c r="G191">
        <v>2060</v>
      </c>
    </row>
    <row r="192" spans="7:7">
      <c r="G192" s="39">
        <v>2061</v>
      </c>
    </row>
    <row r="193" spans="7:7">
      <c r="G193">
        <v>2062</v>
      </c>
    </row>
    <row r="194" spans="7:7">
      <c r="G194" s="39">
        <v>2063</v>
      </c>
    </row>
    <row r="195" spans="7:7">
      <c r="G195">
        <v>2064</v>
      </c>
    </row>
    <row r="196" spans="7:7">
      <c r="G196" s="39">
        <v>2065</v>
      </c>
    </row>
    <row r="197" spans="7:7">
      <c r="G197">
        <v>2066</v>
      </c>
    </row>
    <row r="198" spans="7:7">
      <c r="G198" s="39">
        <v>2067</v>
      </c>
    </row>
    <row r="199" spans="7:7">
      <c r="G199">
        <v>2068</v>
      </c>
    </row>
    <row r="200" spans="7:7">
      <c r="G200" s="39">
        <v>2069</v>
      </c>
    </row>
    <row r="201" spans="7:7">
      <c r="G201">
        <v>2070</v>
      </c>
    </row>
    <row r="202" spans="7:7">
      <c r="G202" s="39">
        <v>2071</v>
      </c>
    </row>
    <row r="203" spans="7:7">
      <c r="G203">
        <v>2072</v>
      </c>
    </row>
    <row r="204" spans="7:7">
      <c r="G204" s="39">
        <v>2073</v>
      </c>
    </row>
  </sheetData>
  <sortState xmlns:xlrd2="http://schemas.microsoft.com/office/spreadsheetml/2017/richdata2" ref="D2:E55">
    <sortCondition ref="D2:D55"/>
  </sortState>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0BEAF-F063-5043-BC96-5441F1D1C1A4}">
  <dimension ref="A1:B53"/>
  <sheetViews>
    <sheetView zoomScale="89" workbookViewId="0">
      <selection sqref="A1:A53"/>
    </sheetView>
  </sheetViews>
  <sheetFormatPr baseColWidth="10" defaultRowHeight="20"/>
  <cols>
    <col min="2" max="2" width="30.140625" bestFit="1" customWidth="1"/>
    <col min="3" max="12" width="10.85546875" bestFit="1" customWidth="1"/>
    <col min="13" max="13" width="15.28515625" bestFit="1" customWidth="1"/>
  </cols>
  <sheetData>
    <row r="1" spans="1:2">
      <c r="A1" s="39">
        <v>1962</v>
      </c>
      <c r="B1" s="39">
        <v>600541</v>
      </c>
    </row>
    <row r="2" spans="1:2">
      <c r="A2" s="39">
        <v>1963</v>
      </c>
      <c r="B2" s="39"/>
    </row>
    <row r="3" spans="1:2">
      <c r="A3" s="39">
        <v>1964</v>
      </c>
      <c r="B3" s="39">
        <v>670456.13</v>
      </c>
    </row>
    <row r="4" spans="1:2">
      <c r="A4" s="39">
        <v>1965</v>
      </c>
      <c r="B4" s="39"/>
    </row>
    <row r="5" spans="1:2">
      <c r="A5" s="39">
        <v>1966</v>
      </c>
      <c r="B5" s="39">
        <v>720811.81</v>
      </c>
    </row>
    <row r="6" spans="1:2">
      <c r="A6" s="39">
        <v>1967</v>
      </c>
      <c r="B6" s="39">
        <v>694106.19</v>
      </c>
    </row>
    <row r="7" spans="1:2">
      <c r="A7" s="39">
        <v>1968</v>
      </c>
      <c r="B7" s="39">
        <v>729746.31</v>
      </c>
    </row>
    <row r="8" spans="1:2">
      <c r="A8" s="39">
        <v>1969</v>
      </c>
      <c r="B8" s="39">
        <v>673001.81</v>
      </c>
    </row>
    <row r="9" spans="1:2">
      <c r="A9" s="39">
        <v>1970</v>
      </c>
      <c r="B9" s="39">
        <v>617900.38</v>
      </c>
    </row>
    <row r="10" spans="1:2">
      <c r="A10" s="39">
        <v>1971</v>
      </c>
      <c r="B10" s="39">
        <v>643394.63</v>
      </c>
    </row>
    <row r="11" spans="1:2">
      <c r="A11" s="39">
        <v>1972</v>
      </c>
      <c r="B11" s="39">
        <v>679115.13</v>
      </c>
    </row>
    <row r="12" spans="1:2">
      <c r="A12" s="39">
        <v>1973</v>
      </c>
      <c r="B12" s="39">
        <v>703290.31</v>
      </c>
    </row>
    <row r="13" spans="1:2">
      <c r="A13" s="39">
        <v>1974</v>
      </c>
      <c r="B13" s="39">
        <v>664099.38</v>
      </c>
    </row>
    <row r="14" spans="1:2">
      <c r="A14" s="39">
        <v>1975</v>
      </c>
      <c r="B14" s="39">
        <v>628899.38</v>
      </c>
    </row>
    <row r="15" spans="1:2">
      <c r="A15" s="39">
        <v>1976</v>
      </c>
      <c r="B15" s="39">
        <v>647589.81000000006</v>
      </c>
    </row>
    <row r="16" spans="1:2">
      <c r="A16" s="39">
        <v>1977</v>
      </c>
      <c r="B16" s="39">
        <v>686453.81</v>
      </c>
    </row>
    <row r="17" spans="1:2">
      <c r="A17" s="39">
        <v>1978</v>
      </c>
      <c r="B17" s="39">
        <v>709932.81</v>
      </c>
    </row>
    <row r="18" spans="1:2">
      <c r="A18" s="39">
        <v>1979</v>
      </c>
      <c r="B18" s="39">
        <v>739763.88</v>
      </c>
    </row>
    <row r="19" spans="1:2">
      <c r="A19" s="39">
        <v>1980</v>
      </c>
      <c r="B19" s="39">
        <v>695763.63</v>
      </c>
    </row>
    <row r="20" spans="1:2">
      <c r="A20" s="39">
        <v>1981</v>
      </c>
      <c r="B20" s="39">
        <v>728781.81</v>
      </c>
    </row>
    <row r="21" spans="1:2">
      <c r="A21" s="39">
        <v>1982</v>
      </c>
      <c r="B21" s="39">
        <v>717509.13</v>
      </c>
    </row>
    <row r="22" spans="1:2">
      <c r="A22" s="39">
        <v>1983</v>
      </c>
      <c r="B22" s="39">
        <v>752727.13</v>
      </c>
    </row>
    <row r="23" spans="1:2">
      <c r="A23" s="39">
        <v>1984</v>
      </c>
      <c r="B23" s="39">
        <v>907506.81</v>
      </c>
    </row>
    <row r="24" spans="1:2">
      <c r="A24" s="39">
        <v>1985</v>
      </c>
      <c r="B24" s="39">
        <v>901893.31</v>
      </c>
    </row>
    <row r="25" spans="1:2">
      <c r="A25" s="39">
        <v>1986</v>
      </c>
      <c r="B25" s="39">
        <v>898260.81</v>
      </c>
    </row>
    <row r="26" spans="1:2">
      <c r="A26" s="39">
        <v>1987</v>
      </c>
      <c r="B26" s="39">
        <v>1007945.8</v>
      </c>
    </row>
    <row r="27" spans="1:2">
      <c r="A27" s="39">
        <v>1988</v>
      </c>
      <c r="B27" s="39">
        <v>1201511.6000000001</v>
      </c>
    </row>
    <row r="28" spans="1:2">
      <c r="A28" s="39">
        <v>1989</v>
      </c>
      <c r="B28" s="39">
        <v>1206002.8</v>
      </c>
    </row>
    <row r="29" spans="1:2">
      <c r="A29" s="39">
        <v>1990</v>
      </c>
      <c r="B29" s="39">
        <v>1200823.6000000001</v>
      </c>
    </row>
    <row r="30" spans="1:2">
      <c r="A30" s="39">
        <v>1991</v>
      </c>
      <c r="B30" s="39">
        <v>1107392.1000000001</v>
      </c>
    </row>
    <row r="31" spans="1:2">
      <c r="A31" s="39">
        <v>1992</v>
      </c>
      <c r="B31" s="39">
        <v>1202198.3999999999</v>
      </c>
    </row>
    <row r="32" spans="1:2">
      <c r="A32" s="39">
        <v>1993</v>
      </c>
      <c r="B32" s="39">
        <v>1156138.1000000001</v>
      </c>
    </row>
    <row r="33" spans="1:2">
      <c r="A33" s="39">
        <v>1994</v>
      </c>
      <c r="B33" s="39">
        <v>1206934.1000000001</v>
      </c>
    </row>
    <row r="34" spans="1:2">
      <c r="A34" s="39">
        <v>1995</v>
      </c>
      <c r="B34" s="39">
        <v>1278476.5</v>
      </c>
    </row>
    <row r="35" spans="1:2">
      <c r="A35" s="39">
        <v>1996</v>
      </c>
      <c r="B35" s="39">
        <v>1369763</v>
      </c>
    </row>
    <row r="36" spans="1:2">
      <c r="A36" s="39">
        <v>1997</v>
      </c>
      <c r="B36" s="39">
        <v>1513128.3</v>
      </c>
    </row>
    <row r="37" spans="1:2">
      <c r="A37" s="39">
        <v>1998</v>
      </c>
      <c r="B37" s="39">
        <v>1583322.1</v>
      </c>
    </row>
    <row r="38" spans="1:2">
      <c r="A38" s="39">
        <v>1999</v>
      </c>
      <c r="B38" s="39">
        <v>1690943.6</v>
      </c>
    </row>
    <row r="39" spans="1:2">
      <c r="A39" s="39">
        <v>2000</v>
      </c>
      <c r="B39" s="39">
        <v>1809937.4</v>
      </c>
    </row>
    <row r="40" spans="1:2">
      <c r="A40" s="39">
        <v>2001</v>
      </c>
      <c r="B40" s="39">
        <v>1723627.4</v>
      </c>
    </row>
    <row r="41" spans="1:2">
      <c r="A41" s="39">
        <v>2002</v>
      </c>
      <c r="B41" s="39">
        <v>1693541.1</v>
      </c>
    </row>
    <row r="42" spans="1:2">
      <c r="A42" s="39">
        <v>2003</v>
      </c>
      <c r="B42" s="39">
        <v>1724351.6</v>
      </c>
    </row>
    <row r="43" spans="1:2">
      <c r="A43" s="39">
        <v>2004</v>
      </c>
      <c r="B43" s="39">
        <v>1860866.5</v>
      </c>
    </row>
    <row r="44" spans="1:2">
      <c r="A44" s="39">
        <v>2005</v>
      </c>
      <c r="B44" s="39">
        <v>1996690.4</v>
      </c>
    </row>
    <row r="45" spans="1:2">
      <c r="A45" s="39">
        <v>2006</v>
      </c>
      <c r="B45" s="39">
        <v>2149092.5</v>
      </c>
    </row>
    <row r="46" spans="1:2">
      <c r="A46" s="39">
        <v>2007</v>
      </c>
      <c r="B46" s="39">
        <v>2067415</v>
      </c>
    </row>
    <row r="47" spans="1:2">
      <c r="A47" s="39">
        <v>2008</v>
      </c>
      <c r="B47" s="39">
        <v>1991172.3</v>
      </c>
    </row>
    <row r="48" spans="1:2">
      <c r="A48" s="39">
        <v>2009</v>
      </c>
      <c r="B48" s="39">
        <v>1723834.5</v>
      </c>
    </row>
    <row r="49" spans="1:2">
      <c r="A49" s="39">
        <v>2010</v>
      </c>
      <c r="B49" s="39">
        <v>1880258.3</v>
      </c>
    </row>
    <row r="50" spans="1:2">
      <c r="A50" s="39">
        <v>2011</v>
      </c>
      <c r="B50" s="39">
        <v>1941555.1</v>
      </c>
    </row>
    <row r="51" spans="1:2">
      <c r="A51" s="39">
        <v>2012</v>
      </c>
      <c r="B51" s="39">
        <v>2103605</v>
      </c>
    </row>
    <row r="52" spans="1:2">
      <c r="A52" s="39">
        <v>2013</v>
      </c>
      <c r="B52" s="39">
        <v>1972190.4</v>
      </c>
    </row>
    <row r="53" spans="1:2">
      <c r="A53" s="39">
        <v>2014</v>
      </c>
      <c r="B53" s="39">
        <v>2087912.4</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2CBA-88F3-6D49-BB6E-907CA70CCAA8}">
  <dimension ref="A1:J106"/>
  <sheetViews>
    <sheetView tabSelected="1" zoomScale="50" zoomScaleNormal="75" workbookViewId="0">
      <selection activeCell="B57" sqref="B24:D57"/>
    </sheetView>
  </sheetViews>
  <sheetFormatPr baseColWidth="10" defaultRowHeight="20"/>
  <sheetData>
    <row r="1" spans="1:10">
      <c r="A1" s="42" t="s">
        <v>0</v>
      </c>
      <c r="B1" s="42"/>
      <c r="C1" s="42"/>
      <c r="D1" s="42"/>
      <c r="E1" s="43" t="s">
        <v>6</v>
      </c>
      <c r="F1" s="43"/>
      <c r="G1" s="43"/>
      <c r="H1" s="1" t="s">
        <v>1</v>
      </c>
      <c r="I1" s="1"/>
      <c r="J1" s="1"/>
    </row>
    <row r="2" spans="1:10">
      <c r="A2" s="44" t="s">
        <v>2</v>
      </c>
      <c r="B2" s="59" t="s">
        <v>3</v>
      </c>
      <c r="C2" s="59" t="s">
        <v>4</v>
      </c>
      <c r="D2" s="59" t="s">
        <v>5</v>
      </c>
      <c r="E2" s="44" t="s">
        <v>3</v>
      </c>
      <c r="F2" s="44" t="s">
        <v>4</v>
      </c>
      <c r="G2" s="44" t="s">
        <v>5</v>
      </c>
      <c r="H2" s="44" t="s">
        <v>3</v>
      </c>
      <c r="I2" s="44" t="s">
        <v>4</v>
      </c>
      <c r="J2" s="44" t="s">
        <v>5</v>
      </c>
    </row>
    <row r="3" spans="1:10">
      <c r="A3" s="44"/>
      <c r="B3" s="59"/>
      <c r="C3" s="59"/>
      <c r="D3" s="59"/>
      <c r="E3" s="44"/>
      <c r="F3" s="44"/>
      <c r="G3" s="44"/>
      <c r="H3" s="44"/>
      <c r="I3" s="44"/>
      <c r="J3" s="44"/>
    </row>
    <row r="4" spans="1:10">
      <c r="A4" s="15">
        <v>1913</v>
      </c>
      <c r="B4" s="2"/>
      <c r="C4" s="16"/>
      <c r="D4" s="16"/>
      <c r="E4" s="16">
        <v>0.58679998</v>
      </c>
      <c r="F4" s="16">
        <v>0.23769999999999999</v>
      </c>
      <c r="G4" s="17">
        <f>1-F4-E4</f>
        <v>0.17550001999999998</v>
      </c>
      <c r="H4" s="3" t="e">
        <f>E4/B4-1</f>
        <v>#DIV/0!</v>
      </c>
      <c r="I4" s="3" t="e">
        <f>F4/C4-1</f>
        <v>#DIV/0!</v>
      </c>
      <c r="J4" s="3" t="e">
        <f>G4/D4-1</f>
        <v>#DIV/0!</v>
      </c>
    </row>
    <row r="5" spans="1:10">
      <c r="A5">
        <v>1914</v>
      </c>
      <c r="B5" s="18"/>
      <c r="C5" s="16"/>
      <c r="D5" s="16"/>
      <c r="E5" s="16">
        <v>0.58260000000000001</v>
      </c>
      <c r="F5" s="16">
        <v>0.23960000000000001</v>
      </c>
      <c r="G5" s="17">
        <f t="shared" ref="G5:G56" si="0">1-F5-E5</f>
        <v>0.17779999999999996</v>
      </c>
      <c r="H5" s="3" t="e">
        <f t="shared" ref="H5:H68" si="1">E5/B5-1</f>
        <v>#DIV/0!</v>
      </c>
      <c r="I5" s="3" t="e">
        <f t="shared" ref="I5:I68" si="2">F5/C5-1</f>
        <v>#DIV/0!</v>
      </c>
      <c r="J5" s="3" t="e">
        <f t="shared" ref="J5:J68" si="3">G5/D5-1</f>
        <v>#DIV/0!</v>
      </c>
    </row>
    <row r="6" spans="1:10">
      <c r="A6" s="15">
        <v>1915</v>
      </c>
      <c r="B6" s="18"/>
      <c r="C6" s="16"/>
      <c r="D6" s="16"/>
      <c r="E6" s="16">
        <v>0.59060000999999995</v>
      </c>
      <c r="F6" s="16">
        <v>0.23899999</v>
      </c>
      <c r="G6" s="17">
        <f t="shared" si="0"/>
        <v>0.17040000000000011</v>
      </c>
      <c r="H6" s="3" t="e">
        <f t="shared" si="1"/>
        <v>#DIV/0!</v>
      </c>
      <c r="I6" s="3" t="e">
        <f t="shared" si="2"/>
        <v>#DIV/0!</v>
      </c>
      <c r="J6" s="3" t="e">
        <f t="shared" si="3"/>
        <v>#DIV/0!</v>
      </c>
    </row>
    <row r="7" spans="1:10">
      <c r="A7">
        <v>1916</v>
      </c>
      <c r="B7" s="18"/>
      <c r="C7" s="16"/>
      <c r="D7" s="16"/>
      <c r="E7" s="16">
        <v>0.56559998</v>
      </c>
      <c r="F7" s="16">
        <v>0.24150000999999999</v>
      </c>
      <c r="G7" s="17">
        <f t="shared" si="0"/>
        <v>0.19290001000000001</v>
      </c>
      <c r="H7" s="3" t="e">
        <f t="shared" si="1"/>
        <v>#DIV/0!</v>
      </c>
      <c r="I7" s="3" t="e">
        <f t="shared" si="2"/>
        <v>#DIV/0!</v>
      </c>
      <c r="J7" s="3" t="e">
        <f t="shared" si="3"/>
        <v>#DIV/0!</v>
      </c>
    </row>
    <row r="8" spans="1:10">
      <c r="A8" s="15">
        <v>1917</v>
      </c>
      <c r="B8" s="18"/>
      <c r="C8" s="16"/>
      <c r="D8" s="16"/>
      <c r="E8" s="16">
        <v>0.55839998000000002</v>
      </c>
      <c r="F8" s="16">
        <v>0.2656</v>
      </c>
      <c r="G8" s="17">
        <f t="shared" si="0"/>
        <v>0.17600001999999992</v>
      </c>
      <c r="H8" s="3" t="e">
        <f t="shared" si="1"/>
        <v>#DIV/0!</v>
      </c>
      <c r="I8" s="3" t="e">
        <f t="shared" si="2"/>
        <v>#DIV/0!</v>
      </c>
      <c r="J8" s="3" t="e">
        <f t="shared" si="3"/>
        <v>#DIV/0!</v>
      </c>
    </row>
    <row r="9" spans="1:10">
      <c r="A9">
        <v>1918</v>
      </c>
      <c r="B9" s="18"/>
      <c r="C9" s="16"/>
      <c r="D9" s="16"/>
      <c r="E9" s="16">
        <v>0.58719999</v>
      </c>
      <c r="F9" s="16">
        <v>0.26690000000000003</v>
      </c>
      <c r="G9" s="17">
        <f t="shared" si="0"/>
        <v>0.14590000999999997</v>
      </c>
      <c r="H9" s="3" t="e">
        <f t="shared" si="1"/>
        <v>#DIV/0!</v>
      </c>
      <c r="I9" s="3" t="e">
        <f t="shared" si="2"/>
        <v>#DIV/0!</v>
      </c>
      <c r="J9" s="3" t="e">
        <f t="shared" si="3"/>
        <v>#DIV/0!</v>
      </c>
    </row>
    <row r="10" spans="1:10">
      <c r="A10" s="15">
        <v>1919</v>
      </c>
      <c r="B10" s="18"/>
      <c r="C10" s="16"/>
      <c r="D10" s="16"/>
      <c r="E10" s="16">
        <v>0.56660001999999998</v>
      </c>
      <c r="F10" s="16">
        <v>0.2475</v>
      </c>
      <c r="G10" s="17">
        <f t="shared" si="0"/>
        <v>0.18589997999999996</v>
      </c>
      <c r="H10" s="3" t="e">
        <f t="shared" si="1"/>
        <v>#DIV/0!</v>
      </c>
      <c r="I10" s="3" t="e">
        <f t="shared" si="2"/>
        <v>#DIV/0!</v>
      </c>
      <c r="J10" s="3" t="e">
        <f t="shared" si="3"/>
        <v>#DIV/0!</v>
      </c>
    </row>
    <row r="11" spans="1:10">
      <c r="A11">
        <v>1920</v>
      </c>
      <c r="B11" s="18"/>
      <c r="C11" s="16"/>
      <c r="D11" s="16"/>
      <c r="E11" s="16">
        <v>0.58299999999999996</v>
      </c>
      <c r="F11" s="16">
        <v>0.25080001000000002</v>
      </c>
      <c r="G11" s="17">
        <f t="shared" si="0"/>
        <v>0.16619998999999996</v>
      </c>
      <c r="H11" s="3" t="e">
        <f t="shared" si="1"/>
        <v>#DIV/0!</v>
      </c>
      <c r="I11" s="3" t="e">
        <f t="shared" si="2"/>
        <v>#DIV/0!</v>
      </c>
      <c r="J11" s="3" t="e">
        <f t="shared" si="3"/>
        <v>#DIV/0!</v>
      </c>
    </row>
    <row r="12" spans="1:10">
      <c r="A12" s="15">
        <v>1921</v>
      </c>
      <c r="B12" s="18"/>
      <c r="C12" s="16"/>
      <c r="D12" s="16"/>
      <c r="E12" s="16">
        <v>0.55159997999999999</v>
      </c>
      <c r="F12" s="16">
        <v>0.28729999000000001</v>
      </c>
      <c r="G12" s="17">
        <f t="shared" si="0"/>
        <v>0.16110003000000006</v>
      </c>
      <c r="H12" s="3" t="e">
        <f t="shared" si="1"/>
        <v>#DIV/0!</v>
      </c>
      <c r="I12" s="3" t="e">
        <f t="shared" si="2"/>
        <v>#DIV/0!</v>
      </c>
      <c r="J12" s="3" t="e">
        <f t="shared" si="3"/>
        <v>#DIV/0!</v>
      </c>
    </row>
    <row r="13" spans="1:10">
      <c r="A13">
        <v>1922</v>
      </c>
      <c r="B13" s="18"/>
      <c r="C13" s="16"/>
      <c r="D13" s="16"/>
      <c r="E13" s="16">
        <v>0.56199997999999995</v>
      </c>
      <c r="F13" s="16">
        <v>0.28130000999999999</v>
      </c>
      <c r="G13" s="17">
        <f t="shared" si="0"/>
        <v>0.15670001</v>
      </c>
      <c r="H13" s="3" t="e">
        <f t="shared" si="1"/>
        <v>#DIV/0!</v>
      </c>
      <c r="I13" s="3" t="e">
        <f t="shared" si="2"/>
        <v>#DIV/0!</v>
      </c>
      <c r="J13" s="3" t="e">
        <f t="shared" si="3"/>
        <v>#DIV/0!</v>
      </c>
    </row>
    <row r="14" spans="1:10">
      <c r="A14" s="15">
        <v>1923</v>
      </c>
      <c r="B14" s="18"/>
      <c r="C14" s="16"/>
      <c r="D14" s="16"/>
      <c r="E14" s="16">
        <v>0.58939998999999998</v>
      </c>
      <c r="F14" s="16">
        <v>0.25969999999999999</v>
      </c>
      <c r="G14" s="17">
        <f t="shared" si="0"/>
        <v>0.15090000999999997</v>
      </c>
      <c r="H14" s="3" t="e">
        <f t="shared" si="1"/>
        <v>#DIV/0!</v>
      </c>
      <c r="I14" s="3" t="e">
        <f t="shared" si="2"/>
        <v>#DIV/0!</v>
      </c>
      <c r="J14" s="3" t="e">
        <f t="shared" si="3"/>
        <v>#DIV/0!</v>
      </c>
    </row>
    <row r="15" spans="1:10">
      <c r="A15">
        <v>1924</v>
      </c>
      <c r="B15" s="18"/>
      <c r="C15" s="16"/>
      <c r="D15" s="16"/>
      <c r="E15" s="16">
        <v>0.56800002000000005</v>
      </c>
      <c r="F15" s="16">
        <v>0.27270000999999999</v>
      </c>
      <c r="G15" s="17">
        <f t="shared" si="0"/>
        <v>0.15929996999999996</v>
      </c>
      <c r="H15" s="3" t="e">
        <f t="shared" si="1"/>
        <v>#DIV/0!</v>
      </c>
      <c r="I15" s="3" t="e">
        <f t="shared" si="2"/>
        <v>#DIV/0!</v>
      </c>
      <c r="J15" s="3" t="e">
        <f t="shared" si="3"/>
        <v>#DIV/0!</v>
      </c>
    </row>
    <row r="16" spans="1:10">
      <c r="A16" s="15">
        <v>1925</v>
      </c>
      <c r="B16" s="18"/>
      <c r="C16" s="16"/>
      <c r="D16" s="16"/>
      <c r="E16" s="16">
        <v>0.55159997999999999</v>
      </c>
      <c r="F16" s="16">
        <v>0.26769999</v>
      </c>
      <c r="G16" s="17">
        <f t="shared" si="0"/>
        <v>0.18070003000000001</v>
      </c>
      <c r="H16" s="3" t="e">
        <f t="shared" si="1"/>
        <v>#DIV/0!</v>
      </c>
      <c r="I16" s="3" t="e">
        <f t="shared" si="2"/>
        <v>#DIV/0!</v>
      </c>
      <c r="J16" s="3" t="e">
        <f t="shared" si="3"/>
        <v>#DIV/0!</v>
      </c>
    </row>
    <row r="17" spans="1:10">
      <c r="A17">
        <v>1926</v>
      </c>
      <c r="B17" s="18"/>
      <c r="C17" s="16"/>
      <c r="D17" s="16"/>
      <c r="E17" s="16">
        <v>0.54830003000000005</v>
      </c>
      <c r="F17" s="16">
        <v>0.2581</v>
      </c>
      <c r="G17" s="17">
        <f t="shared" si="0"/>
        <v>0.19359996999999995</v>
      </c>
      <c r="H17" s="3" t="e">
        <f t="shared" si="1"/>
        <v>#DIV/0!</v>
      </c>
      <c r="I17" s="3" t="e">
        <f t="shared" si="2"/>
        <v>#DIV/0!</v>
      </c>
      <c r="J17" s="3" t="e">
        <f t="shared" si="3"/>
        <v>#DIV/0!</v>
      </c>
    </row>
    <row r="18" spans="1:10">
      <c r="A18" s="15">
        <v>1927</v>
      </c>
      <c r="B18" s="18"/>
      <c r="C18" s="16"/>
      <c r="D18" s="16"/>
      <c r="E18" s="16">
        <v>0.55500000999999999</v>
      </c>
      <c r="F18" s="16">
        <v>0.26069998999999999</v>
      </c>
      <c r="G18" s="17">
        <f t="shared" si="0"/>
        <v>0.18430000000000002</v>
      </c>
      <c r="H18" s="3" t="e">
        <f t="shared" si="1"/>
        <v>#DIV/0!</v>
      </c>
      <c r="I18" s="3" t="e">
        <f t="shared" si="2"/>
        <v>#DIV/0!</v>
      </c>
      <c r="J18" s="3" t="e">
        <f t="shared" si="3"/>
        <v>#DIV/0!</v>
      </c>
    </row>
    <row r="19" spans="1:10">
      <c r="A19">
        <v>1928</v>
      </c>
      <c r="B19" s="18"/>
      <c r="C19" s="16"/>
      <c r="D19" s="16"/>
      <c r="E19" s="16">
        <v>0.54280001</v>
      </c>
      <c r="F19" s="16">
        <v>0.26449999000000002</v>
      </c>
      <c r="G19" s="17">
        <f t="shared" si="0"/>
        <v>0.19269999999999998</v>
      </c>
      <c r="H19" s="3" t="e">
        <f t="shared" si="1"/>
        <v>#DIV/0!</v>
      </c>
      <c r="I19" s="3" t="e">
        <f t="shared" si="2"/>
        <v>#DIV/0!</v>
      </c>
      <c r="J19" s="3" t="e">
        <f t="shared" si="3"/>
        <v>#DIV/0!</v>
      </c>
    </row>
    <row r="20" spans="1:10">
      <c r="A20" s="15">
        <v>1929</v>
      </c>
      <c r="B20" s="18"/>
      <c r="C20" s="16"/>
      <c r="D20" s="16"/>
      <c r="E20" s="16">
        <v>0.55900002000000004</v>
      </c>
      <c r="F20" s="16">
        <v>0.25340000000000001</v>
      </c>
      <c r="G20" s="17">
        <f t="shared" si="0"/>
        <v>0.18759997999999989</v>
      </c>
      <c r="H20" s="3" t="e">
        <f t="shared" si="1"/>
        <v>#DIV/0!</v>
      </c>
      <c r="I20" s="3" t="e">
        <f t="shared" si="2"/>
        <v>#DIV/0!</v>
      </c>
      <c r="J20" s="3" t="e">
        <f t="shared" si="3"/>
        <v>#DIV/0!</v>
      </c>
    </row>
    <row r="21" spans="1:10">
      <c r="A21">
        <v>1930</v>
      </c>
      <c r="B21" s="18"/>
      <c r="C21" s="16"/>
      <c r="D21" s="16"/>
      <c r="E21" s="16">
        <v>0.57590001999999996</v>
      </c>
      <c r="F21" s="16">
        <v>0.26899999000000002</v>
      </c>
      <c r="G21" s="17">
        <f t="shared" si="0"/>
        <v>0.15509999000000008</v>
      </c>
      <c r="H21" s="3" t="e">
        <f t="shared" si="1"/>
        <v>#DIV/0!</v>
      </c>
      <c r="I21" s="3" t="e">
        <f t="shared" si="2"/>
        <v>#DIV/0!</v>
      </c>
      <c r="J21" s="3" t="e">
        <f t="shared" si="3"/>
        <v>#DIV/0!</v>
      </c>
    </row>
    <row r="22" spans="1:10">
      <c r="A22" s="15">
        <v>1931</v>
      </c>
      <c r="B22" s="18"/>
      <c r="C22" s="16"/>
      <c r="D22" s="16"/>
      <c r="E22" s="16">
        <v>0.59200001000000002</v>
      </c>
      <c r="F22" s="16">
        <v>0.28960001000000002</v>
      </c>
      <c r="G22" s="17">
        <f t="shared" si="0"/>
        <v>0.11839997999999996</v>
      </c>
      <c r="H22" s="3" t="e">
        <f t="shared" si="1"/>
        <v>#DIV/0!</v>
      </c>
      <c r="I22" s="3" t="e">
        <f t="shared" si="2"/>
        <v>#DIV/0!</v>
      </c>
      <c r="J22" s="3" t="e">
        <f t="shared" si="3"/>
        <v>#DIV/0!</v>
      </c>
    </row>
    <row r="23" spans="1:10">
      <c r="A23">
        <v>1932</v>
      </c>
      <c r="B23" s="18"/>
      <c r="C23" s="16"/>
      <c r="D23" s="16"/>
      <c r="E23" s="16">
        <v>0.58050000999999996</v>
      </c>
      <c r="F23" s="16">
        <v>0.31580001000000002</v>
      </c>
      <c r="G23" s="17">
        <f t="shared" si="0"/>
        <v>0.10369998000000002</v>
      </c>
      <c r="H23" s="3" t="e">
        <f t="shared" si="1"/>
        <v>#DIV/0!</v>
      </c>
      <c r="I23" s="3" t="e">
        <f t="shared" si="2"/>
        <v>#DIV/0!</v>
      </c>
      <c r="J23" s="3" t="e">
        <f t="shared" si="3"/>
        <v>#DIV/0!</v>
      </c>
    </row>
    <row r="24" spans="1:10">
      <c r="A24" s="15">
        <v>1933</v>
      </c>
      <c r="B24" s="16" t="e">
        <f>PostTaxCalculation!M23</f>
        <v>#N/A</v>
      </c>
      <c r="C24" s="16" t="e">
        <f>PostTaxCalculation!N23</f>
        <v>#N/A</v>
      </c>
      <c r="D24" s="16" t="e">
        <f>PostTaxCalculation!O23</f>
        <v>#N/A</v>
      </c>
      <c r="E24" s="16">
        <v>0.57650000000000001</v>
      </c>
      <c r="F24" s="16">
        <v>0.30809998999999999</v>
      </c>
      <c r="G24" s="17">
        <f t="shared" si="0"/>
        <v>0.11540001</v>
      </c>
      <c r="H24" s="3" t="e">
        <f t="shared" si="1"/>
        <v>#N/A</v>
      </c>
      <c r="I24" s="3" t="e">
        <f t="shared" si="2"/>
        <v>#N/A</v>
      </c>
      <c r="J24" s="3" t="e">
        <f t="shared" si="3"/>
        <v>#N/A</v>
      </c>
    </row>
    <row r="25" spans="1:10">
      <c r="A25">
        <v>1934</v>
      </c>
      <c r="B25" s="16" t="e">
        <f>PostTaxCalculation!M24</f>
        <v>#N/A</v>
      </c>
      <c r="C25" s="16" t="e">
        <f>PostTaxCalculation!N24</f>
        <v>#N/A</v>
      </c>
      <c r="D25" s="16" t="e">
        <f>PostTaxCalculation!O24</f>
        <v>#N/A</v>
      </c>
      <c r="E25" s="16">
        <v>0.55000000999999998</v>
      </c>
      <c r="F25" s="16">
        <v>0.3075</v>
      </c>
      <c r="G25" s="17">
        <f t="shared" si="0"/>
        <v>0.14249999000000002</v>
      </c>
      <c r="H25" s="3" t="e">
        <f t="shared" si="1"/>
        <v>#N/A</v>
      </c>
      <c r="I25" s="3" t="e">
        <f t="shared" si="2"/>
        <v>#N/A</v>
      </c>
      <c r="J25" s="3" t="e">
        <f t="shared" si="3"/>
        <v>#N/A</v>
      </c>
    </row>
    <row r="26" spans="1:10">
      <c r="A26" s="15">
        <v>1935</v>
      </c>
      <c r="B26" s="16" t="e">
        <f>PostTaxCalculation!M25</f>
        <v>#N/A</v>
      </c>
      <c r="C26" s="16" t="e">
        <f>PostTaxCalculation!N25</f>
        <v>#N/A</v>
      </c>
      <c r="D26" s="16" t="e">
        <f>PostTaxCalculation!O25</f>
        <v>#N/A</v>
      </c>
      <c r="E26" s="16">
        <v>0.55909997</v>
      </c>
      <c r="F26" s="16">
        <v>0.29800000999999998</v>
      </c>
      <c r="G26" s="17">
        <f t="shared" si="0"/>
        <v>0.14290002000000002</v>
      </c>
      <c r="H26" s="3" t="e">
        <f t="shared" si="1"/>
        <v>#N/A</v>
      </c>
      <c r="I26" s="3" t="e">
        <f t="shared" si="2"/>
        <v>#N/A</v>
      </c>
      <c r="J26" s="3" t="e">
        <f t="shared" si="3"/>
        <v>#N/A</v>
      </c>
    </row>
    <row r="27" spans="1:10">
      <c r="A27">
        <v>1936</v>
      </c>
      <c r="B27" s="16" t="e">
        <f>PostTaxCalculation!M26</f>
        <v>#N/A</v>
      </c>
      <c r="C27" s="16" t="e">
        <f>PostTaxCalculation!N26</f>
        <v>#N/A</v>
      </c>
      <c r="D27" s="16" t="e">
        <f>PostTaxCalculation!O26</f>
        <v>#N/A</v>
      </c>
      <c r="E27" s="16">
        <v>0.55669999000000003</v>
      </c>
      <c r="F27" s="16">
        <v>0.28560001000000002</v>
      </c>
      <c r="G27" s="17">
        <f t="shared" si="0"/>
        <v>0.15769999999999995</v>
      </c>
      <c r="H27" s="3" t="e">
        <f t="shared" si="1"/>
        <v>#N/A</v>
      </c>
      <c r="I27" s="3" t="e">
        <f t="shared" si="2"/>
        <v>#N/A</v>
      </c>
      <c r="J27" s="3" t="e">
        <f t="shared" si="3"/>
        <v>#N/A</v>
      </c>
    </row>
    <row r="28" spans="1:10">
      <c r="A28" s="15">
        <v>1937</v>
      </c>
      <c r="B28" s="16" t="e">
        <f>PostTaxCalculation!M27</f>
        <v>#N/A</v>
      </c>
      <c r="C28" s="16" t="e">
        <f>PostTaxCalculation!N27</f>
        <v>#N/A</v>
      </c>
      <c r="D28" s="16" t="e">
        <f>PostTaxCalculation!O27</f>
        <v>#N/A</v>
      </c>
      <c r="E28" s="16">
        <v>0.56010002000000003</v>
      </c>
      <c r="F28" s="16">
        <v>0.27839999999999998</v>
      </c>
      <c r="G28" s="17">
        <f t="shared" si="0"/>
        <v>0.16149997999999999</v>
      </c>
      <c r="H28" s="3" t="e">
        <f t="shared" si="1"/>
        <v>#N/A</v>
      </c>
      <c r="I28" s="3" t="e">
        <f t="shared" si="2"/>
        <v>#N/A</v>
      </c>
      <c r="J28" s="3" t="e">
        <f t="shared" si="3"/>
        <v>#N/A</v>
      </c>
    </row>
    <row r="29" spans="1:10">
      <c r="A29">
        <v>1938</v>
      </c>
      <c r="B29" s="16" t="e">
        <f>PostTaxCalculation!M28</f>
        <v>#N/A</v>
      </c>
      <c r="C29" s="16" t="e">
        <f>PostTaxCalculation!N28</f>
        <v>#N/A</v>
      </c>
      <c r="D29" s="16" t="e">
        <f>PostTaxCalculation!O28</f>
        <v>#N/A</v>
      </c>
      <c r="E29" s="16">
        <v>0.56290001000000001</v>
      </c>
      <c r="F29" s="16">
        <v>0.2969</v>
      </c>
      <c r="G29" s="17">
        <f t="shared" si="0"/>
        <v>0.14019999000000005</v>
      </c>
      <c r="H29" s="3" t="e">
        <f t="shared" si="1"/>
        <v>#N/A</v>
      </c>
      <c r="I29" s="3" t="e">
        <f t="shared" si="2"/>
        <v>#N/A</v>
      </c>
      <c r="J29" s="3" t="e">
        <f t="shared" si="3"/>
        <v>#N/A</v>
      </c>
    </row>
    <row r="30" spans="1:10">
      <c r="A30" s="15">
        <v>1939</v>
      </c>
      <c r="B30" s="16" t="e">
        <f>PostTaxCalculation!M29</f>
        <v>#N/A</v>
      </c>
      <c r="C30" s="16" t="e">
        <f>PostTaxCalculation!N29</f>
        <v>#N/A</v>
      </c>
      <c r="D30" s="16" t="e">
        <f>PostTaxCalculation!O29</f>
        <v>#N/A</v>
      </c>
      <c r="E30" s="16">
        <v>0.54449999000000004</v>
      </c>
      <c r="F30" s="16">
        <v>0.29769999000000003</v>
      </c>
      <c r="G30" s="17">
        <f t="shared" si="0"/>
        <v>0.15780001999999993</v>
      </c>
      <c r="H30" s="3" t="e">
        <f t="shared" si="1"/>
        <v>#N/A</v>
      </c>
      <c r="I30" s="3" t="e">
        <f t="shared" si="2"/>
        <v>#N/A</v>
      </c>
      <c r="J30" s="3" t="e">
        <f t="shared" si="3"/>
        <v>#N/A</v>
      </c>
    </row>
    <row r="31" spans="1:10">
      <c r="A31">
        <v>1940</v>
      </c>
      <c r="B31" s="16" t="e">
        <f>PostTaxCalculation!M30</f>
        <v>#N/A</v>
      </c>
      <c r="C31" s="16" t="e">
        <f>PostTaxCalculation!N30</f>
        <v>#N/A</v>
      </c>
      <c r="D31" s="16" t="e">
        <f>PostTaxCalculation!O30</f>
        <v>#N/A</v>
      </c>
      <c r="E31" s="16">
        <v>0.54339999000000005</v>
      </c>
      <c r="F31" s="16">
        <v>0.28839998999999999</v>
      </c>
      <c r="G31" s="17">
        <f t="shared" si="0"/>
        <v>0.16820001999999989</v>
      </c>
      <c r="H31" s="3" t="e">
        <f t="shared" si="1"/>
        <v>#N/A</v>
      </c>
      <c r="I31" s="3" t="e">
        <f t="shared" si="2"/>
        <v>#N/A</v>
      </c>
      <c r="J31" s="3" t="e">
        <f t="shared" si="3"/>
        <v>#N/A</v>
      </c>
    </row>
    <row r="32" spans="1:10">
      <c r="A32" s="15">
        <v>1941</v>
      </c>
      <c r="B32" s="16" t="e">
        <f>PostTaxCalculation!M31</f>
        <v>#N/A</v>
      </c>
      <c r="C32" s="16" t="e">
        <f>PostTaxCalculation!N31</f>
        <v>#N/A</v>
      </c>
      <c r="D32" s="16" t="e">
        <f>PostTaxCalculation!O31</f>
        <v>#N/A</v>
      </c>
      <c r="E32" s="16">
        <v>0.56089997000000003</v>
      </c>
      <c r="F32" s="16">
        <v>0.27189999999999998</v>
      </c>
      <c r="G32" s="17">
        <f t="shared" si="0"/>
        <v>0.16720002999999994</v>
      </c>
      <c r="H32" s="3" t="e">
        <f t="shared" si="1"/>
        <v>#N/A</v>
      </c>
      <c r="I32" s="3" t="e">
        <f t="shared" si="2"/>
        <v>#N/A</v>
      </c>
      <c r="J32" s="3" t="e">
        <f t="shared" si="3"/>
        <v>#N/A</v>
      </c>
    </row>
    <row r="33" spans="1:10">
      <c r="A33">
        <v>1942</v>
      </c>
      <c r="B33" s="16" t="e">
        <f>PostTaxCalculation!M32</f>
        <v>#NUM!</v>
      </c>
      <c r="C33" s="16" t="e">
        <f>PostTaxCalculation!N32</f>
        <v>#NUM!</v>
      </c>
      <c r="D33" s="16" t="e">
        <f>PostTaxCalculation!O32</f>
        <v>#NUM!</v>
      </c>
      <c r="E33" s="16">
        <v>0.60460000999999997</v>
      </c>
      <c r="F33" s="16">
        <v>0.25159999999999999</v>
      </c>
      <c r="G33" s="17">
        <f t="shared" si="0"/>
        <v>0.14379998999999999</v>
      </c>
      <c r="H33" s="3" t="e">
        <f t="shared" si="1"/>
        <v>#NUM!</v>
      </c>
      <c r="I33" s="3" t="e">
        <f t="shared" si="2"/>
        <v>#NUM!</v>
      </c>
      <c r="J33" s="3" t="e">
        <f t="shared" si="3"/>
        <v>#NUM!</v>
      </c>
    </row>
    <row r="34" spans="1:10">
      <c r="A34" s="15">
        <v>1943</v>
      </c>
      <c r="B34" s="16" t="e">
        <f>PostTaxCalculation!M33</f>
        <v>#NUM!</v>
      </c>
      <c r="C34" s="16" t="e">
        <f>PostTaxCalculation!N33</f>
        <v>#NUM!</v>
      </c>
      <c r="D34" s="16" t="e">
        <f>PostTaxCalculation!O33</f>
        <v>#NUM!</v>
      </c>
      <c r="E34" s="16">
        <v>0.64039999000000003</v>
      </c>
      <c r="F34" s="16">
        <v>0.23459999000000001</v>
      </c>
      <c r="G34" s="17">
        <f t="shared" si="0"/>
        <v>0.12500001999999999</v>
      </c>
      <c r="H34" s="3" t="e">
        <f t="shared" si="1"/>
        <v>#NUM!</v>
      </c>
      <c r="I34" s="3" t="e">
        <f t="shared" si="2"/>
        <v>#NUM!</v>
      </c>
      <c r="J34" s="3" t="e">
        <f t="shared" si="3"/>
        <v>#NUM!</v>
      </c>
    </row>
    <row r="35" spans="1:10">
      <c r="A35">
        <v>1944</v>
      </c>
      <c r="B35" s="16" t="e">
        <f>PostTaxCalculation!M34</f>
        <v>#NUM!</v>
      </c>
      <c r="C35" s="16" t="e">
        <f>PostTaxCalculation!N34</f>
        <v>#NUM!</v>
      </c>
      <c r="D35" s="16" t="e">
        <f>PostTaxCalculation!O34</f>
        <v>#NUM!</v>
      </c>
      <c r="E35" s="16">
        <v>0.63990002999999995</v>
      </c>
      <c r="F35" s="16">
        <v>0.25440001000000001</v>
      </c>
      <c r="G35" s="17">
        <f t="shared" si="0"/>
        <v>0.10569996000000004</v>
      </c>
      <c r="H35" s="3" t="e">
        <f t="shared" si="1"/>
        <v>#NUM!</v>
      </c>
      <c r="I35" s="3" t="e">
        <f t="shared" si="2"/>
        <v>#NUM!</v>
      </c>
      <c r="J35" s="3" t="e">
        <f t="shared" si="3"/>
        <v>#NUM!</v>
      </c>
    </row>
    <row r="36" spans="1:10">
      <c r="A36" s="15">
        <v>1945</v>
      </c>
      <c r="B36" s="16" t="e">
        <f>PostTaxCalculation!M35</f>
        <v>#NUM!</v>
      </c>
      <c r="C36" s="16" t="e">
        <f>PostTaxCalculation!N35</f>
        <v>#NUM!</v>
      </c>
      <c r="D36" s="16" t="e">
        <f>PostTaxCalculation!O35</f>
        <v>#NUM!</v>
      </c>
      <c r="E36" s="16">
        <v>0.66180002999999998</v>
      </c>
      <c r="F36" s="16">
        <v>0.2432</v>
      </c>
      <c r="G36" s="17">
        <f t="shared" si="0"/>
        <v>9.4999970000000045E-2</v>
      </c>
      <c r="H36" s="3" t="e">
        <f t="shared" si="1"/>
        <v>#NUM!</v>
      </c>
      <c r="I36" s="3" t="e">
        <f t="shared" si="2"/>
        <v>#NUM!</v>
      </c>
      <c r="J36" s="3" t="e">
        <f t="shared" si="3"/>
        <v>#NUM!</v>
      </c>
    </row>
    <row r="37" spans="1:10">
      <c r="A37">
        <v>1946</v>
      </c>
      <c r="B37" s="16" t="e">
        <f>PostTaxCalculation!M36</f>
        <v>#NUM!</v>
      </c>
      <c r="C37" s="16" t="e">
        <f>PostTaxCalculation!N36</f>
        <v>#NUM!</v>
      </c>
      <c r="D37" s="16" t="e">
        <f>PostTaxCalculation!O36</f>
        <v>#NUM!</v>
      </c>
      <c r="E37" s="16">
        <v>0.65820003000000005</v>
      </c>
      <c r="F37" s="16">
        <v>0.23619999999999999</v>
      </c>
      <c r="G37" s="17">
        <f t="shared" si="0"/>
        <v>0.10559996999999999</v>
      </c>
      <c r="H37" s="3" t="e">
        <f t="shared" si="1"/>
        <v>#NUM!</v>
      </c>
      <c r="I37" s="3" t="e">
        <f t="shared" si="2"/>
        <v>#NUM!</v>
      </c>
      <c r="J37" s="3" t="e">
        <f t="shared" si="3"/>
        <v>#NUM!</v>
      </c>
    </row>
    <row r="38" spans="1:10">
      <c r="A38" s="15">
        <v>1947</v>
      </c>
      <c r="B38" s="16" t="e">
        <f>PostTaxCalculation!M37</f>
        <v>#NUM!</v>
      </c>
      <c r="C38" s="16" t="e">
        <f>PostTaxCalculation!N37</f>
        <v>#NUM!</v>
      </c>
      <c r="D38" s="16" t="e">
        <f>PostTaxCalculation!O37</f>
        <v>#NUM!</v>
      </c>
      <c r="E38" s="16">
        <v>0.65630001000000004</v>
      </c>
      <c r="F38" s="16">
        <v>0.22900000000000001</v>
      </c>
      <c r="G38" s="17">
        <f t="shared" si="0"/>
        <v>0.11469998999999997</v>
      </c>
      <c r="H38" s="3" t="e">
        <f t="shared" si="1"/>
        <v>#NUM!</v>
      </c>
      <c r="I38" s="3" t="e">
        <f t="shared" si="2"/>
        <v>#NUM!</v>
      </c>
      <c r="J38" s="3" t="e">
        <f t="shared" si="3"/>
        <v>#NUM!</v>
      </c>
    </row>
    <row r="39" spans="1:10">
      <c r="A39">
        <v>1948</v>
      </c>
      <c r="B39" s="16" t="e">
        <f>PostTaxCalculation!M38</f>
        <v>#NUM!</v>
      </c>
      <c r="C39" s="16" t="e">
        <f>PostTaxCalculation!N38</f>
        <v>#NUM!</v>
      </c>
      <c r="D39" s="16" t="e">
        <f>PostTaxCalculation!O38</f>
        <v>#NUM!</v>
      </c>
      <c r="E39" s="16">
        <v>0.63459997999999995</v>
      </c>
      <c r="F39" s="16">
        <v>0.23580000000000001</v>
      </c>
      <c r="G39" s="17">
        <f t="shared" si="0"/>
        <v>0.12960002000000004</v>
      </c>
      <c r="H39" s="3" t="e">
        <f t="shared" si="1"/>
        <v>#NUM!</v>
      </c>
      <c r="I39" s="3" t="e">
        <f t="shared" si="2"/>
        <v>#NUM!</v>
      </c>
      <c r="J39" s="3" t="e">
        <f t="shared" si="3"/>
        <v>#NUM!</v>
      </c>
    </row>
    <row r="40" spans="1:10">
      <c r="A40" s="15">
        <v>1949</v>
      </c>
      <c r="B40" s="16" t="e">
        <f>PostTaxCalculation!M39</f>
        <v>#NUM!</v>
      </c>
      <c r="C40" s="16" t="e">
        <f>PostTaxCalculation!N39</f>
        <v>#NUM!</v>
      </c>
      <c r="D40" s="16" t="e">
        <f>PostTaxCalculation!O39</f>
        <v>#NUM!</v>
      </c>
      <c r="E40" s="16">
        <v>0.63829999999999998</v>
      </c>
      <c r="F40" s="16">
        <v>0.23630001</v>
      </c>
      <c r="G40" s="17">
        <f t="shared" si="0"/>
        <v>0.12539999000000002</v>
      </c>
      <c r="H40" s="3" t="e">
        <f t="shared" si="1"/>
        <v>#NUM!</v>
      </c>
      <c r="I40" s="3" t="e">
        <f t="shared" si="2"/>
        <v>#NUM!</v>
      </c>
      <c r="J40" s="3" t="e">
        <f t="shared" si="3"/>
        <v>#NUM!</v>
      </c>
    </row>
    <row r="41" spans="1:10">
      <c r="A41">
        <v>1950</v>
      </c>
      <c r="B41" s="16" t="e">
        <f>PostTaxCalculation!M40</f>
        <v>#NUM!</v>
      </c>
      <c r="C41" s="16" t="e">
        <f>PostTaxCalculation!N40</f>
        <v>#NUM!</v>
      </c>
      <c r="D41" s="16" t="e">
        <f>PostTaxCalculation!O40</f>
        <v>#NUM!</v>
      </c>
      <c r="E41" s="16">
        <v>0.63759999999999994</v>
      </c>
      <c r="F41" s="16">
        <v>0.23499999999999999</v>
      </c>
      <c r="G41" s="17">
        <f t="shared" si="0"/>
        <v>0.12740000000000007</v>
      </c>
      <c r="H41" s="3" t="e">
        <f t="shared" si="1"/>
        <v>#NUM!</v>
      </c>
      <c r="I41" s="3" t="e">
        <f t="shared" si="2"/>
        <v>#NUM!</v>
      </c>
      <c r="J41" s="3" t="e">
        <f t="shared" si="3"/>
        <v>#NUM!</v>
      </c>
    </row>
    <row r="42" spans="1:10">
      <c r="A42" s="15">
        <v>1951</v>
      </c>
      <c r="B42" s="16" t="e">
        <f>PostTaxCalculation!M41</f>
        <v>#NUM!</v>
      </c>
      <c r="C42" s="16" t="e">
        <f>PostTaxCalculation!N41</f>
        <v>#NUM!</v>
      </c>
      <c r="D42" s="16" t="e">
        <f>PostTaxCalculation!O41</f>
        <v>#NUM!</v>
      </c>
      <c r="E42" s="16">
        <v>0.64889996999999999</v>
      </c>
      <c r="F42" s="16">
        <v>0.23139999999999999</v>
      </c>
      <c r="G42" s="17">
        <f t="shared" si="0"/>
        <v>0.11970002999999996</v>
      </c>
      <c r="H42" s="3" t="e">
        <f t="shared" si="1"/>
        <v>#NUM!</v>
      </c>
      <c r="I42" s="3" t="e">
        <f t="shared" si="2"/>
        <v>#NUM!</v>
      </c>
      <c r="J42" s="3" t="e">
        <f t="shared" si="3"/>
        <v>#NUM!</v>
      </c>
    </row>
    <row r="43" spans="1:10">
      <c r="A43">
        <v>1952</v>
      </c>
      <c r="B43" s="16" t="e">
        <f>PostTaxCalculation!M42</f>
        <v>#NUM!</v>
      </c>
      <c r="C43" s="16" t="e">
        <f>PostTaxCalculation!N42</f>
        <v>#NUM!</v>
      </c>
      <c r="D43" s="16" t="e">
        <f>PostTaxCalculation!O42</f>
        <v>#NUM!</v>
      </c>
      <c r="E43" s="16">
        <v>0.66180002999999998</v>
      </c>
      <c r="F43" s="16">
        <v>0.22439999999999999</v>
      </c>
      <c r="G43" s="17">
        <f t="shared" si="0"/>
        <v>0.11379997000000008</v>
      </c>
      <c r="H43" s="3" t="e">
        <f t="shared" si="1"/>
        <v>#NUM!</v>
      </c>
      <c r="I43" s="3" t="e">
        <f t="shared" si="2"/>
        <v>#NUM!</v>
      </c>
      <c r="J43" s="3" t="e">
        <f t="shared" si="3"/>
        <v>#NUM!</v>
      </c>
    </row>
    <row r="44" spans="1:10">
      <c r="A44" s="15">
        <v>1953</v>
      </c>
      <c r="B44" s="16" t="e">
        <f>PostTaxCalculation!M43</f>
        <v>#NUM!</v>
      </c>
      <c r="C44" s="16" t="e">
        <f>PostTaxCalculation!N43</f>
        <v>#NUM!</v>
      </c>
      <c r="D44" s="16" t="e">
        <f>PostTaxCalculation!O43</f>
        <v>#NUM!</v>
      </c>
      <c r="E44" s="16">
        <v>0.67159997999999999</v>
      </c>
      <c r="F44" s="16">
        <v>0.22220001</v>
      </c>
      <c r="G44" s="17">
        <f t="shared" si="0"/>
        <v>0.10620001000000001</v>
      </c>
      <c r="H44" s="3" t="e">
        <f t="shared" si="1"/>
        <v>#NUM!</v>
      </c>
      <c r="I44" s="3" t="e">
        <f t="shared" si="2"/>
        <v>#NUM!</v>
      </c>
      <c r="J44" s="3" t="e">
        <f t="shared" si="3"/>
        <v>#NUM!</v>
      </c>
    </row>
    <row r="45" spans="1:10">
      <c r="A45">
        <v>1954</v>
      </c>
      <c r="B45" s="16" t="e">
        <f>PostTaxCalculation!M44</f>
        <v>#NUM!</v>
      </c>
      <c r="C45" s="16" t="e">
        <f>PostTaxCalculation!N44</f>
        <v>#NUM!</v>
      </c>
      <c r="D45" s="16" t="e">
        <f>PostTaxCalculation!O44</f>
        <v>#NUM!</v>
      </c>
      <c r="E45" s="16">
        <v>0.66990000000000005</v>
      </c>
      <c r="F45" s="16">
        <v>0.22259999999999999</v>
      </c>
      <c r="G45" s="17">
        <f t="shared" si="0"/>
        <v>0.10749999999999993</v>
      </c>
      <c r="H45" s="3" t="e">
        <f t="shared" si="1"/>
        <v>#NUM!</v>
      </c>
      <c r="I45" s="3" t="e">
        <f t="shared" si="2"/>
        <v>#NUM!</v>
      </c>
      <c r="J45" s="3" t="e">
        <f t="shared" si="3"/>
        <v>#NUM!</v>
      </c>
    </row>
    <row r="46" spans="1:10">
      <c r="A46" s="15">
        <v>1955</v>
      </c>
      <c r="B46" s="16" t="e">
        <f>PostTaxCalculation!M45</f>
        <v>#NUM!</v>
      </c>
      <c r="C46" s="16" t="e">
        <f>PostTaxCalculation!N45</f>
        <v>#NUM!</v>
      </c>
      <c r="D46" s="16" t="e">
        <f>PostTaxCalculation!O45</f>
        <v>#NUM!</v>
      </c>
      <c r="E46" s="16">
        <v>0.66640001999999998</v>
      </c>
      <c r="F46" s="16">
        <v>0.21940000000000001</v>
      </c>
      <c r="G46" s="17">
        <f t="shared" si="0"/>
        <v>0.11419997999999998</v>
      </c>
      <c r="H46" s="3" t="e">
        <f t="shared" si="1"/>
        <v>#NUM!</v>
      </c>
      <c r="I46" s="3" t="e">
        <f t="shared" si="2"/>
        <v>#NUM!</v>
      </c>
      <c r="J46" s="3" t="e">
        <f t="shared" si="3"/>
        <v>#NUM!</v>
      </c>
    </row>
    <row r="47" spans="1:10">
      <c r="A47">
        <v>1956</v>
      </c>
      <c r="B47" s="16" t="e">
        <f>PostTaxCalculation!M46</f>
        <v>#NUM!</v>
      </c>
      <c r="C47" s="16" t="e">
        <f>PostTaxCalculation!N46</f>
        <v>#NUM!</v>
      </c>
      <c r="D47" s="16" t="e">
        <f>PostTaxCalculation!O46</f>
        <v>#NUM!</v>
      </c>
      <c r="E47" s="16">
        <v>0.67710000000000004</v>
      </c>
      <c r="F47" s="16">
        <v>0.2165</v>
      </c>
      <c r="G47" s="17">
        <f t="shared" si="0"/>
        <v>0.10639999999999994</v>
      </c>
      <c r="H47" s="3" t="e">
        <f t="shared" si="1"/>
        <v>#NUM!</v>
      </c>
      <c r="I47" s="3" t="e">
        <f t="shared" si="2"/>
        <v>#NUM!</v>
      </c>
      <c r="J47" s="3" t="e">
        <f t="shared" si="3"/>
        <v>#NUM!</v>
      </c>
    </row>
    <row r="48" spans="1:10">
      <c r="A48" s="15">
        <v>1957</v>
      </c>
      <c r="B48" s="16" t="e">
        <f>PostTaxCalculation!M47</f>
        <v>#NUM!</v>
      </c>
      <c r="C48" s="16" t="e">
        <f>PostTaxCalculation!N47</f>
        <v>#NUM!</v>
      </c>
      <c r="D48" s="16" t="e">
        <f>PostTaxCalculation!O47</f>
        <v>#NUM!</v>
      </c>
      <c r="E48" s="16">
        <v>0.68080001999999995</v>
      </c>
      <c r="F48" s="16">
        <v>0.2142</v>
      </c>
      <c r="G48" s="17">
        <f t="shared" si="0"/>
        <v>0.1049999800000001</v>
      </c>
      <c r="H48" s="3" t="e">
        <f t="shared" si="1"/>
        <v>#NUM!</v>
      </c>
      <c r="I48" s="3" t="e">
        <f t="shared" si="2"/>
        <v>#NUM!</v>
      </c>
      <c r="J48" s="3" t="e">
        <f t="shared" si="3"/>
        <v>#NUM!</v>
      </c>
    </row>
    <row r="49" spans="1:10">
      <c r="A49">
        <v>1958</v>
      </c>
      <c r="B49" s="16" t="e">
        <f>PostTaxCalculation!M48</f>
        <v>#NUM!</v>
      </c>
      <c r="C49" s="16" t="e">
        <f>PostTaxCalculation!N48</f>
        <v>#NUM!</v>
      </c>
      <c r="D49" s="16" t="e">
        <f>PostTaxCalculation!O48</f>
        <v>#NUM!</v>
      </c>
      <c r="E49" s="16">
        <v>0.68239998999999996</v>
      </c>
      <c r="F49" s="16">
        <v>0.22059999</v>
      </c>
      <c r="G49" s="17">
        <f t="shared" si="0"/>
        <v>9.7000020000000076E-2</v>
      </c>
      <c r="H49" s="3" t="e">
        <f t="shared" si="1"/>
        <v>#NUM!</v>
      </c>
      <c r="I49" s="3" t="e">
        <f t="shared" si="2"/>
        <v>#NUM!</v>
      </c>
      <c r="J49" s="3" t="e">
        <f t="shared" si="3"/>
        <v>#NUM!</v>
      </c>
    </row>
    <row r="50" spans="1:10">
      <c r="A50" s="15">
        <v>1959</v>
      </c>
      <c r="B50" s="16" t="e">
        <f>PostTaxCalculation!M49</f>
        <v>#NUM!</v>
      </c>
      <c r="C50" s="16" t="e">
        <f>PostTaxCalculation!N49</f>
        <v>#NUM!</v>
      </c>
      <c r="D50" s="16" t="e">
        <f>PostTaxCalculation!O49</f>
        <v>#NUM!</v>
      </c>
      <c r="E50" s="16">
        <v>0.67949998</v>
      </c>
      <c r="F50" s="16">
        <v>0.21679999999999999</v>
      </c>
      <c r="G50" s="17">
        <f t="shared" si="0"/>
        <v>0.10370002</v>
      </c>
      <c r="H50" s="3" t="e">
        <f t="shared" si="1"/>
        <v>#NUM!</v>
      </c>
      <c r="I50" s="3" t="e">
        <f t="shared" si="2"/>
        <v>#NUM!</v>
      </c>
      <c r="J50" s="3" t="e">
        <f t="shared" si="3"/>
        <v>#NUM!</v>
      </c>
    </row>
    <row r="51" spans="1:10">
      <c r="A51">
        <v>1960</v>
      </c>
      <c r="B51" s="16" t="e">
        <f>PostTaxCalculation!M50</f>
        <v>#NUM!</v>
      </c>
      <c r="C51" s="16" t="e">
        <f>PostTaxCalculation!N50</f>
        <v>#NUM!</v>
      </c>
      <c r="D51" s="16" t="e">
        <f>PostTaxCalculation!O50</f>
        <v>#NUM!</v>
      </c>
      <c r="E51" s="16">
        <v>0.68629998000000003</v>
      </c>
      <c r="F51" s="16">
        <v>0.21349999</v>
      </c>
      <c r="G51" s="17">
        <f t="shared" si="0"/>
        <v>0.10020003</v>
      </c>
      <c r="H51" s="3" t="e">
        <f t="shared" si="1"/>
        <v>#NUM!</v>
      </c>
      <c r="I51" s="3" t="e">
        <f t="shared" si="2"/>
        <v>#NUM!</v>
      </c>
      <c r="J51" s="3" t="e">
        <f t="shared" si="3"/>
        <v>#NUM!</v>
      </c>
    </row>
    <row r="52" spans="1:10">
      <c r="A52" s="15">
        <v>1961</v>
      </c>
      <c r="B52" s="16" t="e">
        <f>PostTaxCalculation!M51</f>
        <v>#NUM!</v>
      </c>
      <c r="C52" s="16" t="e">
        <f>PostTaxCalculation!N51</f>
        <v>#NUM!</v>
      </c>
      <c r="D52" s="16" t="e">
        <f>PostTaxCalculation!O51</f>
        <v>#NUM!</v>
      </c>
      <c r="E52" s="16">
        <v>0.68690001999999994</v>
      </c>
      <c r="F52" s="16">
        <v>0.21659999999999999</v>
      </c>
      <c r="G52" s="17">
        <f t="shared" si="0"/>
        <v>9.6499980000000041E-2</v>
      </c>
      <c r="H52" s="3" t="e">
        <f t="shared" si="1"/>
        <v>#NUM!</v>
      </c>
      <c r="I52" s="3" t="e">
        <f t="shared" si="2"/>
        <v>#NUM!</v>
      </c>
      <c r="J52" s="3" t="e">
        <f t="shared" si="3"/>
        <v>#NUM!</v>
      </c>
    </row>
    <row r="53" spans="1:10">
      <c r="A53">
        <v>1962</v>
      </c>
      <c r="B53" s="16">
        <f>PostTaxCalculation!M52</f>
        <v>0.50578605006862765</v>
      </c>
      <c r="C53" s="16">
        <f>PostTaxCalculation!N52</f>
        <v>0.34948242930755213</v>
      </c>
      <c r="D53" s="16">
        <f>PostTaxCalculation!O52</f>
        <v>0.14473152062382022</v>
      </c>
      <c r="E53" s="16">
        <v>0.67979997000000003</v>
      </c>
      <c r="F53" s="16">
        <v>0.21950001</v>
      </c>
      <c r="G53" s="17">
        <f t="shared" si="0"/>
        <v>0.10070002</v>
      </c>
      <c r="H53" s="3">
        <f t="shared" si="1"/>
        <v>0.34404649932073306</v>
      </c>
      <c r="I53" s="3">
        <f t="shared" si="2"/>
        <v>-0.37192833861517194</v>
      </c>
      <c r="J53" s="3">
        <f t="shared" si="3"/>
        <v>-0.30422882613294</v>
      </c>
    </row>
    <row r="54" spans="1:10">
      <c r="A54" s="15">
        <v>1963</v>
      </c>
      <c r="B54" s="16" t="e">
        <f>PostTaxCalculation!M53</f>
        <v>#NUM!</v>
      </c>
      <c r="C54" s="16" t="e">
        <f>PostTaxCalculation!N53</f>
        <v>#NUM!</v>
      </c>
      <c r="D54" s="16" t="e">
        <f>PostTaxCalculation!O53</f>
        <v>#NUM!</v>
      </c>
      <c r="E54" s="16">
        <v>0.67510002999999996</v>
      </c>
      <c r="F54" s="16">
        <v>0.22220001</v>
      </c>
      <c r="G54" s="17">
        <f t="shared" si="0"/>
        <v>0.10269996000000003</v>
      </c>
      <c r="H54" s="3" t="e">
        <f t="shared" si="1"/>
        <v>#NUM!</v>
      </c>
      <c r="I54" s="3" t="e">
        <f t="shared" si="2"/>
        <v>#NUM!</v>
      </c>
      <c r="J54" s="3" t="e">
        <f t="shared" si="3"/>
        <v>#NUM!</v>
      </c>
    </row>
    <row r="55" spans="1:10">
      <c r="A55">
        <v>1964</v>
      </c>
      <c r="B55" s="16">
        <f>PostTaxCalculation!M54</f>
        <v>0.50949537591253846</v>
      </c>
      <c r="C55" s="16">
        <f>PostTaxCalculation!N54</f>
        <v>0.3478796349222778</v>
      </c>
      <c r="D55" s="16">
        <f>PostTaxCalculation!O54</f>
        <v>0.14262498916518374</v>
      </c>
      <c r="E55" s="16">
        <v>0.67030000999999995</v>
      </c>
      <c r="F55" s="16">
        <v>0.22499999000000001</v>
      </c>
      <c r="G55" s="16">
        <v>0.1047</v>
      </c>
      <c r="H55" s="3">
        <f t="shared" si="1"/>
        <v>0.31561549268126377</v>
      </c>
      <c r="I55" s="3">
        <f t="shared" si="2"/>
        <v>-0.35322460008252909</v>
      </c>
      <c r="J55" s="3">
        <f t="shared" si="3"/>
        <v>-0.26590704326897596</v>
      </c>
    </row>
    <row r="56" spans="1:10">
      <c r="A56" s="15">
        <v>1965</v>
      </c>
      <c r="B56" s="16" t="e">
        <f>PostTaxCalculation!M55</f>
        <v>#NUM!</v>
      </c>
      <c r="C56" s="16" t="e">
        <f>PostTaxCalculation!N55</f>
        <v>#NUM!</v>
      </c>
      <c r="D56" s="16" t="e">
        <f>PostTaxCalculation!O55</f>
        <v>#NUM!</v>
      </c>
      <c r="E56" s="16">
        <v>0.67330003000000005</v>
      </c>
      <c r="F56" s="16">
        <v>0.2235</v>
      </c>
      <c r="G56" s="17">
        <f t="shared" si="0"/>
        <v>0.10319996999999992</v>
      </c>
      <c r="H56" s="3" t="e">
        <f t="shared" si="1"/>
        <v>#NUM!</v>
      </c>
      <c r="I56" s="3" t="e">
        <f t="shared" si="2"/>
        <v>#NUM!</v>
      </c>
      <c r="J56" s="3" t="e">
        <f t="shared" si="3"/>
        <v>#NUM!</v>
      </c>
    </row>
    <row r="57" spans="1:10">
      <c r="A57">
        <v>1966</v>
      </c>
      <c r="B57" s="16">
        <f>PostTaxCalculation!M56</f>
        <v>0.51378271884544136</v>
      </c>
      <c r="C57" s="16">
        <f>PostTaxCalculation!N56</f>
        <v>0.34600171333508933</v>
      </c>
      <c r="D57" s="16">
        <f>PostTaxCalculation!O56</f>
        <v>0.14021556781946931</v>
      </c>
      <c r="E57" s="16">
        <v>0.67619996999999998</v>
      </c>
      <c r="F57" s="16">
        <v>0.222</v>
      </c>
      <c r="G57" s="16">
        <v>0.1017</v>
      </c>
      <c r="H57" s="3">
        <f t="shared" si="1"/>
        <v>0.31612050230015187</v>
      </c>
      <c r="I57" s="3">
        <f t="shared" si="2"/>
        <v>-0.35838468006370372</v>
      </c>
      <c r="J57" s="3">
        <f t="shared" si="3"/>
        <v>-0.27468824195797548</v>
      </c>
    </row>
    <row r="58" spans="1:10">
      <c r="A58" s="15">
        <v>1967</v>
      </c>
      <c r="B58" s="16">
        <f>PostTaxCalculation!M57</f>
        <v>0.50596173345043605</v>
      </c>
      <c r="C58" s="16">
        <f>PostTaxCalculation!N57</f>
        <v>0.34940697917562535</v>
      </c>
      <c r="D58" s="16">
        <f>PostTaxCalculation!O57</f>
        <v>0.1446312873739386</v>
      </c>
      <c r="E58" s="16">
        <v>0.69129996999999999</v>
      </c>
      <c r="F58" s="16">
        <v>0.21439999000000001</v>
      </c>
      <c r="G58" s="16">
        <v>9.4200000000000006E-2</v>
      </c>
      <c r="H58" s="3">
        <f t="shared" si="1"/>
        <v>0.36630880222035533</v>
      </c>
      <c r="I58" s="3">
        <f t="shared" si="2"/>
        <v>-0.38638893102294225</v>
      </c>
      <c r="J58" s="3">
        <f t="shared" si="3"/>
        <v>-0.34868864330544502</v>
      </c>
    </row>
    <row r="59" spans="1:10">
      <c r="A59">
        <v>1968</v>
      </c>
      <c r="B59" s="16">
        <f>PostTaxCalculation!M58</f>
        <v>0.51659941990203095</v>
      </c>
      <c r="C59" s="16">
        <f>PostTaxCalculation!N58</f>
        <v>0.34475328546604578</v>
      </c>
      <c r="D59" s="16">
        <f>PostTaxCalculation!O58</f>
        <v>0.13864729463192327</v>
      </c>
      <c r="E59" s="16">
        <v>0.69309997999999995</v>
      </c>
      <c r="F59" s="16">
        <v>0.21279999999999999</v>
      </c>
      <c r="G59" s="16">
        <v>9.3999997000000002E-2</v>
      </c>
      <c r="H59" s="3">
        <f t="shared" si="1"/>
        <v>0.34165845585239119</v>
      </c>
      <c r="I59" s="3">
        <f t="shared" si="2"/>
        <v>-0.38274699916976329</v>
      </c>
      <c r="J59" s="3">
        <f t="shared" si="3"/>
        <v>-0.32202069106686571</v>
      </c>
    </row>
    <row r="60" spans="1:10">
      <c r="A60" s="15">
        <v>1969</v>
      </c>
      <c r="B60" s="16">
        <f>PostTaxCalculation!M59</f>
        <v>0.53348876822452773</v>
      </c>
      <c r="C60" s="16">
        <f>PostTaxCalculation!N59</f>
        <v>0.33702835986811741</v>
      </c>
      <c r="D60" s="16">
        <f>PostTaxCalculation!O59</f>
        <v>0.12948287190735486</v>
      </c>
      <c r="E60" s="16">
        <v>0.70499997999999997</v>
      </c>
      <c r="F60" s="16">
        <v>0.20799999999999999</v>
      </c>
      <c r="G60" s="16">
        <v>8.6999996999999996E-2</v>
      </c>
      <c r="H60" s="3">
        <f t="shared" si="1"/>
        <v>0.3214898269485007</v>
      </c>
      <c r="I60" s="3">
        <f t="shared" si="2"/>
        <v>-0.38284125382981871</v>
      </c>
      <c r="J60" s="3">
        <f t="shared" si="3"/>
        <v>-0.32809648319934859</v>
      </c>
    </row>
    <row r="61" spans="1:10">
      <c r="A61">
        <v>1970</v>
      </c>
      <c r="B61" s="16">
        <f>PostTaxCalculation!M60</f>
        <v>0.54797468112673398</v>
      </c>
      <c r="C61" s="16">
        <f>PostTaxCalculation!N60</f>
        <v>0.33008509022054</v>
      </c>
      <c r="D61" s="16">
        <f>PostTaxCalculation!O60</f>
        <v>0.12194022865272602</v>
      </c>
      <c r="E61" s="16">
        <v>0.70679997999999999</v>
      </c>
      <c r="F61" s="16">
        <v>0.20990001</v>
      </c>
      <c r="G61" s="16">
        <v>8.3300001999999998E-2</v>
      </c>
      <c r="H61" s="3">
        <f t="shared" si="1"/>
        <v>0.28984057903312754</v>
      </c>
      <c r="I61" s="3">
        <f t="shared" si="2"/>
        <v>-0.36410332905445886</v>
      </c>
      <c r="J61" s="3">
        <f t="shared" si="3"/>
        <v>-0.31687841723480492</v>
      </c>
    </row>
    <row r="62" spans="1:10">
      <c r="A62" s="15">
        <v>1971</v>
      </c>
      <c r="B62" s="16">
        <f>PostTaxCalculation!M61</f>
        <v>0.55534510614252408</v>
      </c>
      <c r="C62" s="16">
        <f>PostTaxCalculation!N61</f>
        <v>0.32644320349279976</v>
      </c>
      <c r="D62" s="16">
        <f>PostTaxCalculation!O61</f>
        <v>0.11821169036467616</v>
      </c>
      <c r="E62" s="16">
        <v>0.70359998999999995</v>
      </c>
      <c r="F62" s="16">
        <v>0.21089999000000001</v>
      </c>
      <c r="G62" s="16">
        <v>8.5500002000000005E-2</v>
      </c>
      <c r="H62" s="3">
        <f t="shared" si="1"/>
        <v>0.26695991774784389</v>
      </c>
      <c r="I62" s="3">
        <f t="shared" si="2"/>
        <v>-0.35394583883670361</v>
      </c>
      <c r="J62" s="3">
        <f t="shared" si="3"/>
        <v>-0.2767212638932961</v>
      </c>
    </row>
    <row r="63" spans="1:10">
      <c r="A63">
        <v>1972</v>
      </c>
      <c r="B63" s="16">
        <f>PostTaxCalculation!M62</f>
        <v>0.5528765943279621</v>
      </c>
      <c r="C63" s="16">
        <f>PostTaxCalculation!N62</f>
        <v>0.32767102460670983</v>
      </c>
      <c r="D63" s="16">
        <f>PostTaxCalculation!O62</f>
        <v>0.11945238106532807</v>
      </c>
      <c r="E63" s="16">
        <v>0.70120000999999998</v>
      </c>
      <c r="F63" s="16">
        <v>0.21269999000000001</v>
      </c>
      <c r="G63" s="16">
        <v>8.6099996999999998E-2</v>
      </c>
      <c r="H63" s="3">
        <f t="shared" si="1"/>
        <v>0.2682758090932198</v>
      </c>
      <c r="I63" s="3">
        <f t="shared" si="2"/>
        <v>-0.35087336374861</v>
      </c>
      <c r="J63" s="3">
        <f t="shared" si="3"/>
        <v>-0.27921070947164939</v>
      </c>
    </row>
    <row r="64" spans="1:10">
      <c r="A64" s="15">
        <v>1973</v>
      </c>
      <c r="B64" s="16">
        <f>PostTaxCalculation!M63</f>
        <v>0.55164928770047594</v>
      </c>
      <c r="C64" s="16">
        <f>PostTaxCalculation!N63</f>
        <v>0.32827845991086213</v>
      </c>
      <c r="D64" s="16">
        <f>PostTaxCalculation!O63</f>
        <v>0.12007225238866193</v>
      </c>
      <c r="E64" s="16">
        <v>0.69510000999999999</v>
      </c>
      <c r="F64" s="16">
        <v>0.21659999999999999</v>
      </c>
      <c r="G64" s="16">
        <v>8.8399999000000007E-2</v>
      </c>
      <c r="H64" s="3">
        <f t="shared" si="1"/>
        <v>0.26003971272670645</v>
      </c>
      <c r="I64" s="3">
        <f t="shared" si="2"/>
        <v>-0.34019429706471249</v>
      </c>
      <c r="J64" s="3">
        <f t="shared" si="3"/>
        <v>-0.26377662414578507</v>
      </c>
    </row>
    <row r="65" spans="1:10">
      <c r="A65">
        <v>1974</v>
      </c>
      <c r="B65" s="16">
        <f>PostTaxCalculation!M64</f>
        <v>0.56454110257878554</v>
      </c>
      <c r="C65" s="16">
        <f>PostTaxCalculation!N64</f>
        <v>0.32179848628679308</v>
      </c>
      <c r="D65" s="16">
        <f>PostTaxCalculation!O64</f>
        <v>0.11366041113442138</v>
      </c>
      <c r="E65" s="16">
        <v>0.70649998999999997</v>
      </c>
      <c r="F65" s="16">
        <v>0.21080001000000001</v>
      </c>
      <c r="G65" s="16">
        <v>8.2699998999999996E-2</v>
      </c>
      <c r="H65" s="3">
        <f t="shared" si="1"/>
        <v>0.25145890489240874</v>
      </c>
      <c r="I65" s="3">
        <f t="shared" si="2"/>
        <v>-0.34493162962820489</v>
      </c>
      <c r="J65" s="3">
        <f t="shared" si="3"/>
        <v>-0.27239398331760223</v>
      </c>
    </row>
    <row r="66" spans="1:10">
      <c r="A66" s="15">
        <v>1975</v>
      </c>
      <c r="B66" s="16">
        <f>PostTaxCalculation!M65</f>
        <v>0.57985246735660878</v>
      </c>
      <c r="C66" s="16">
        <f>PostTaxCalculation!N65</f>
        <v>0.3138226650351762</v>
      </c>
      <c r="D66" s="16">
        <f>PostTaxCalculation!O65</f>
        <v>0.10632486760821502</v>
      </c>
      <c r="E66" s="16">
        <v>0.70270001999999998</v>
      </c>
      <c r="F66" s="16">
        <v>0.21240000000000001</v>
      </c>
      <c r="G66" s="16">
        <v>8.4899999000000004E-2</v>
      </c>
      <c r="H66" s="3">
        <f t="shared" si="1"/>
        <v>0.21186001536463239</v>
      </c>
      <c r="I66" s="3">
        <f t="shared" si="2"/>
        <v>-0.32318464003805392</v>
      </c>
      <c r="J66" s="3">
        <f t="shared" si="3"/>
        <v>-0.2015038352754992</v>
      </c>
    </row>
    <row r="67" spans="1:10">
      <c r="A67">
        <v>1976</v>
      </c>
      <c r="B67" s="16">
        <f>PostTaxCalculation!M66</f>
        <v>0.58885753627723592</v>
      </c>
      <c r="C67" s="16">
        <f>PostTaxCalculation!N66</f>
        <v>0.30899385626133091</v>
      </c>
      <c r="D67" s="16">
        <f>PostTaxCalculation!O66</f>
        <v>0.10214860746143317</v>
      </c>
      <c r="E67" s="16">
        <v>0.70569998</v>
      </c>
      <c r="F67" s="16">
        <v>0.21179998999999999</v>
      </c>
      <c r="G67" s="16">
        <v>8.2500003000000002E-2</v>
      </c>
      <c r="H67" s="3">
        <f t="shared" si="1"/>
        <v>0.19842226094522508</v>
      </c>
      <c r="I67" s="3">
        <f t="shared" si="2"/>
        <v>-0.31454951058680403</v>
      </c>
      <c r="J67" s="3">
        <f t="shared" si="3"/>
        <v>-0.19235313089169248</v>
      </c>
    </row>
    <row r="68" spans="1:10">
      <c r="A68" s="15">
        <v>1977</v>
      </c>
      <c r="B68" s="16">
        <f>PostTaxCalculation!M67</f>
        <v>0.59408920488722627</v>
      </c>
      <c r="C68" s="16">
        <f>PostTaxCalculation!N67</f>
        <v>0.3061425133666198</v>
      </c>
      <c r="D68" s="16">
        <f>PostTaxCalculation!O67</f>
        <v>9.9768281746153931E-2</v>
      </c>
      <c r="E68" s="16">
        <v>0.70039998999999997</v>
      </c>
      <c r="F68" s="16">
        <v>0.2132</v>
      </c>
      <c r="G68" s="16">
        <v>8.6400002000000004E-2</v>
      </c>
      <c r="H68" s="3">
        <f t="shared" si="1"/>
        <v>0.17894751198678027</v>
      </c>
      <c r="I68" s="3">
        <f t="shared" si="2"/>
        <v>-0.30359231177839341</v>
      </c>
      <c r="J68" s="3">
        <f t="shared" si="3"/>
        <v>-0.13399328436032998</v>
      </c>
    </row>
    <row r="69" spans="1:10">
      <c r="A69">
        <v>1978</v>
      </c>
      <c r="B69" s="16">
        <f>PostTaxCalculation!M68</f>
        <v>0.60770300477500694</v>
      </c>
      <c r="C69" s="16">
        <f>PostTaxCalculation!N68</f>
        <v>0.29856752260552044</v>
      </c>
      <c r="D69" s="16">
        <f>PostTaxCalculation!O68</f>
        <v>9.372947261947262E-2</v>
      </c>
      <c r="E69" s="16">
        <v>0.69739996999999998</v>
      </c>
      <c r="F69" s="16">
        <v>0.21529999</v>
      </c>
      <c r="G69" s="16">
        <v>8.7399996999999993E-2</v>
      </c>
      <c r="H69" s="3">
        <f t="shared" ref="H69:H105" si="4">E69/B69-1</f>
        <v>0.14760000283066232</v>
      </c>
      <c r="I69" s="3">
        <f t="shared" ref="I69:I105" si="5">F69/C69-1</f>
        <v>-0.27889012133291169</v>
      </c>
      <c r="J69" s="3">
        <f t="shared" ref="J69:J105" si="6">G69/D69-1</f>
        <v>-6.752919271368707E-2</v>
      </c>
    </row>
    <row r="70" spans="1:10">
      <c r="A70" s="15">
        <v>1979</v>
      </c>
      <c r="B70" s="16">
        <f>PostTaxCalculation!M69</f>
        <v>0.61715625787391115</v>
      </c>
      <c r="C70" s="16">
        <f>PostTaxCalculation!N69</f>
        <v>0.29317809949010165</v>
      </c>
      <c r="D70" s="16">
        <f>PostTaxCalculation!O69</f>
        <v>8.9665642635987197E-2</v>
      </c>
      <c r="E70" s="16">
        <v>0.69620000999999998</v>
      </c>
      <c r="F70" s="16">
        <v>0.21229999999999999</v>
      </c>
      <c r="G70" s="16">
        <v>9.1399996999999997E-2</v>
      </c>
      <c r="H70" s="3">
        <f t="shared" si="4"/>
        <v>0.12807737281704434</v>
      </c>
      <c r="I70" s="3">
        <f t="shared" si="5"/>
        <v>-0.27586678415190524</v>
      </c>
      <c r="J70" s="3">
        <f t="shared" si="6"/>
        <v>1.9342462876820177E-2</v>
      </c>
    </row>
    <row r="71" spans="1:10">
      <c r="A71">
        <v>1980</v>
      </c>
      <c r="B71" s="16">
        <f>PostTaxCalculation!M70</f>
        <v>0.63446265479169051</v>
      </c>
      <c r="C71" s="16">
        <f>PostTaxCalculation!N70</f>
        <v>0.28304379895155385</v>
      </c>
      <c r="D71" s="16">
        <f>PostTaxCalculation!O70</f>
        <v>8.2493546256755645E-2</v>
      </c>
      <c r="E71" s="16">
        <v>0.70410001</v>
      </c>
      <c r="F71" s="16">
        <v>0.2102</v>
      </c>
      <c r="G71" s="16">
        <v>8.5699997999999999E-2</v>
      </c>
      <c r="H71" s="3">
        <f t="shared" si="4"/>
        <v>0.10975800495487498</v>
      </c>
      <c r="I71" s="3">
        <f t="shared" si="5"/>
        <v>-0.25735875232519012</v>
      </c>
      <c r="J71" s="3">
        <f t="shared" si="6"/>
        <v>3.8869122358547781E-2</v>
      </c>
    </row>
    <row r="72" spans="1:10">
      <c r="A72" s="15">
        <v>1981</v>
      </c>
      <c r="B72" s="16">
        <f>PostTaxCalculation!M71</f>
        <v>0.6394429387709395</v>
      </c>
      <c r="C72" s="16">
        <f>PostTaxCalculation!N71</f>
        <v>0.28006456839827365</v>
      </c>
      <c r="D72" s="16">
        <f>PostTaxCalculation!O71</f>
        <v>8.0492492830786855E-2</v>
      </c>
      <c r="E72" s="16">
        <v>0.69440000999999996</v>
      </c>
      <c r="F72" s="16">
        <v>0.21269999000000001</v>
      </c>
      <c r="G72" s="16">
        <v>9.2799998999999994E-2</v>
      </c>
      <c r="H72" s="3">
        <f t="shared" si="4"/>
        <v>8.5945231226874474E-2</v>
      </c>
      <c r="I72" s="3">
        <f t="shared" si="5"/>
        <v>-0.24053231290034505</v>
      </c>
      <c r="J72" s="3">
        <f t="shared" si="6"/>
        <v>0.15290253458898651</v>
      </c>
    </row>
    <row r="73" spans="1:10">
      <c r="A73">
        <v>1982</v>
      </c>
      <c r="B73" s="16">
        <f>PostTaxCalculation!M72</f>
        <v>0.64483039333986525</v>
      </c>
      <c r="C73" s="16">
        <f>PostTaxCalculation!N72</f>
        <v>0.27681066946704003</v>
      </c>
      <c r="D73" s="16">
        <f>PostTaxCalculation!O72</f>
        <v>7.8358937193094724E-2</v>
      </c>
      <c r="E73" s="16">
        <v>0.69110000000000005</v>
      </c>
      <c r="F73" s="16">
        <v>0.2147</v>
      </c>
      <c r="G73" s="16">
        <v>9.4200000000000006E-2</v>
      </c>
      <c r="H73" s="3">
        <f t="shared" si="4"/>
        <v>7.1754692610693782E-2</v>
      </c>
      <c r="I73" s="3">
        <f t="shared" si="5"/>
        <v>-0.22437960786202849</v>
      </c>
      <c r="J73" s="3">
        <f t="shared" si="6"/>
        <v>0.20216025605182986</v>
      </c>
    </row>
    <row r="74" spans="1:10">
      <c r="A74" s="15">
        <v>1983</v>
      </c>
      <c r="B74" s="16">
        <f>PostTaxCalculation!M73</f>
        <v>0.64333600616401132</v>
      </c>
      <c r="C74" s="16">
        <f>PostTaxCalculation!N73</f>
        <v>0.2777164664637457</v>
      </c>
      <c r="D74" s="16">
        <f>PostTaxCalculation!O73</f>
        <v>7.8947527372242976E-2</v>
      </c>
      <c r="E74" s="16">
        <v>0.68409997</v>
      </c>
      <c r="F74" s="16">
        <v>0.21879999</v>
      </c>
      <c r="G74" s="16">
        <v>9.7099996999999993E-2</v>
      </c>
      <c r="H74" s="3">
        <f t="shared" si="4"/>
        <v>6.3363411103087408E-2</v>
      </c>
      <c r="I74" s="3">
        <f t="shared" si="5"/>
        <v>-0.21214614032055212</v>
      </c>
      <c r="J74" s="3">
        <f t="shared" si="6"/>
        <v>0.22993081901307533</v>
      </c>
    </row>
    <row r="75" spans="1:10">
      <c r="A75">
        <v>1984</v>
      </c>
      <c r="B75" s="16">
        <f>PostTaxCalculation!M74</f>
        <v>0.63281111138586121</v>
      </c>
      <c r="C75" s="16">
        <f>PostTaxCalculation!N74</f>
        <v>0.28402561736673693</v>
      </c>
      <c r="D75" s="16">
        <f>PostTaxCalculation!O74</f>
        <v>8.316327124740186E-2</v>
      </c>
      <c r="E75" s="16">
        <v>0.66850001000000003</v>
      </c>
      <c r="F75" s="16">
        <v>0.2235</v>
      </c>
      <c r="G75" s="16">
        <v>0.1081</v>
      </c>
      <c r="H75" s="3">
        <f t="shared" si="4"/>
        <v>5.6397395639877113E-2</v>
      </c>
      <c r="I75" s="3">
        <f t="shared" si="5"/>
        <v>-0.21309914904114302</v>
      </c>
      <c r="J75" s="3">
        <f t="shared" si="6"/>
        <v>0.2998526678732254</v>
      </c>
    </row>
    <row r="76" spans="1:10">
      <c r="A76" s="15">
        <v>1985</v>
      </c>
      <c r="B76" s="16">
        <f>PostTaxCalculation!M75</f>
        <v>0.63507525257111441</v>
      </c>
      <c r="C76" s="16">
        <f>PostTaxCalculation!N75</f>
        <v>0.28267883849309972</v>
      </c>
      <c r="D76" s="16">
        <f>PostTaxCalculation!O75</f>
        <v>8.2245908935785872E-2</v>
      </c>
      <c r="E76" s="16">
        <v>0.67079997000000002</v>
      </c>
      <c r="F76" s="16">
        <v>0.22220001</v>
      </c>
      <c r="G76" s="16">
        <v>0.107</v>
      </c>
      <c r="H76" s="3">
        <f t="shared" si="4"/>
        <v>5.6252731127930833E-2</v>
      </c>
      <c r="I76" s="3">
        <f t="shared" si="5"/>
        <v>-0.21394890687785251</v>
      </c>
      <c r="J76" s="3">
        <f t="shared" si="6"/>
        <v>0.30097656387433291</v>
      </c>
    </row>
    <row r="77" spans="1:10">
      <c r="A77">
        <v>1986</v>
      </c>
      <c r="B77" s="16">
        <f>PostTaxCalculation!M76</f>
        <v>0.63992439054622097</v>
      </c>
      <c r="C77" s="16">
        <f>PostTaxCalculation!N76</f>
        <v>0.27977509319190252</v>
      </c>
      <c r="D77" s="16">
        <f>PostTaxCalculation!O76</f>
        <v>8.0300516261876509E-2</v>
      </c>
      <c r="E77" s="16">
        <v>0.67769997999999998</v>
      </c>
      <c r="F77" s="16">
        <v>0.22259999999999999</v>
      </c>
      <c r="G77" s="16">
        <v>9.9699995999999999E-2</v>
      </c>
      <c r="H77" s="3">
        <f t="shared" si="4"/>
        <v>5.9031332469660747E-2</v>
      </c>
      <c r="I77" s="3">
        <f t="shared" si="5"/>
        <v>-0.20436091197255057</v>
      </c>
      <c r="J77" s="3">
        <f t="shared" si="6"/>
        <v>0.24158599024267535</v>
      </c>
    </row>
    <row r="78" spans="1:10">
      <c r="A78" s="15">
        <v>1987</v>
      </c>
      <c r="B78" s="16">
        <f>PostTaxCalculation!M77</f>
        <v>0.63469934818985774</v>
      </c>
      <c r="C78" s="16">
        <f>PostTaxCalculation!N77</f>
        <v>0.28290283677864814</v>
      </c>
      <c r="D78" s="16">
        <f>PostTaxCalculation!O77</f>
        <v>8.2397815031494126E-2</v>
      </c>
      <c r="E78" s="16">
        <v>0.67040001999999999</v>
      </c>
      <c r="F78" s="16">
        <v>0.21990000000000001</v>
      </c>
      <c r="G78" s="16">
        <v>0.10979999999999999</v>
      </c>
      <c r="H78" s="3">
        <f t="shared" si="4"/>
        <v>5.6248162081715458E-2</v>
      </c>
      <c r="I78" s="3">
        <f t="shared" si="5"/>
        <v>-0.2227013256425685</v>
      </c>
      <c r="J78" s="3">
        <f t="shared" si="6"/>
        <v>0.33255960680549834</v>
      </c>
    </row>
    <row r="79" spans="1:10">
      <c r="A79">
        <v>1988</v>
      </c>
      <c r="B79" s="16">
        <f>PostTaxCalculation!M78</f>
        <v>0.62417664754385838</v>
      </c>
      <c r="C79" s="16">
        <f>PostTaxCalculation!N78</f>
        <v>0.28910838951209905</v>
      </c>
      <c r="D79" s="16">
        <f>PostTaxCalculation!O78</f>
        <v>8.6714962944042573E-2</v>
      </c>
      <c r="E79" s="16">
        <v>0.65630001000000004</v>
      </c>
      <c r="F79" s="16">
        <v>0.21960001000000001</v>
      </c>
      <c r="G79" s="16">
        <v>0.1242</v>
      </c>
      <c r="H79" s="3">
        <f t="shared" si="4"/>
        <v>5.1465178299360259E-2</v>
      </c>
      <c r="I79" s="3">
        <f t="shared" si="5"/>
        <v>-0.24042325312455226</v>
      </c>
      <c r="J79" s="3">
        <f t="shared" si="6"/>
        <v>0.43227876462504677</v>
      </c>
    </row>
    <row r="80" spans="1:10">
      <c r="A80" s="15">
        <v>1989</v>
      </c>
      <c r="B80" s="16">
        <f>PostTaxCalculation!M79</f>
        <v>0.62813808416916128</v>
      </c>
      <c r="C80" s="16">
        <f>PostTaxCalculation!N79</f>
        <v>0.28678697027754896</v>
      </c>
      <c r="D80" s="16">
        <f>PostTaxCalculation!O79</f>
        <v>8.507494555328976E-2</v>
      </c>
      <c r="E80" s="16">
        <v>0.66030001999999999</v>
      </c>
      <c r="F80" s="16">
        <v>0.21909999999999999</v>
      </c>
      <c r="G80" s="16">
        <v>0.1206</v>
      </c>
      <c r="H80" s="3">
        <f t="shared" si="4"/>
        <v>5.1202015355237274E-2</v>
      </c>
      <c r="I80" s="3">
        <f t="shared" si="5"/>
        <v>-0.23601828985480877</v>
      </c>
      <c r="J80" s="3">
        <f t="shared" si="6"/>
        <v>0.41757363716980378</v>
      </c>
    </row>
    <row r="81" spans="1:10">
      <c r="A81">
        <v>1990</v>
      </c>
      <c r="B81" s="16">
        <f>PostTaxCalculation!M80</f>
        <v>0.63903286073942211</v>
      </c>
      <c r="C81" s="16">
        <f>PostTaxCalculation!N80</f>
        <v>0.28031092621737252</v>
      </c>
      <c r="D81" s="16">
        <f>PostTaxCalculation!O80</f>
        <v>8.065621304320536E-2</v>
      </c>
      <c r="E81" s="16">
        <v>0.66079997999999995</v>
      </c>
      <c r="F81" s="16">
        <v>0.21840000000000001</v>
      </c>
      <c r="G81" s="16">
        <v>0.1208</v>
      </c>
      <c r="H81" s="3">
        <f t="shared" si="4"/>
        <v>3.4062597712723575E-2</v>
      </c>
      <c r="I81" s="3">
        <f t="shared" si="5"/>
        <v>-0.22086519085368261</v>
      </c>
      <c r="J81" s="3">
        <f t="shared" si="6"/>
        <v>0.49771475057092873</v>
      </c>
    </row>
    <row r="82" spans="1:10">
      <c r="A82" s="15">
        <v>1991</v>
      </c>
      <c r="B82" s="16">
        <f>PostTaxCalculation!M81</f>
        <v>0.65532076177629661</v>
      </c>
      <c r="C82" s="16">
        <f>PostTaxCalculation!N81</f>
        <v>0.27038315759296061</v>
      </c>
      <c r="D82" s="16">
        <f>PostTaxCalculation!O81</f>
        <v>7.4296080630742778E-2</v>
      </c>
      <c r="E82" s="16">
        <v>0.66320002</v>
      </c>
      <c r="F82" s="16">
        <v>0.2218</v>
      </c>
      <c r="G82" s="16">
        <v>0.115</v>
      </c>
      <c r="H82" s="3">
        <f t="shared" si="4"/>
        <v>1.2023513801616925E-2</v>
      </c>
      <c r="I82" s="3">
        <f t="shared" si="5"/>
        <v>-0.17968263269599993</v>
      </c>
      <c r="J82" s="3">
        <f t="shared" si="6"/>
        <v>0.54786092380241191</v>
      </c>
    </row>
    <row r="83" spans="1:10">
      <c r="A83">
        <v>1992</v>
      </c>
      <c r="B83" s="16">
        <f>PostTaxCalculation!M82</f>
        <v>0.65089772848189609</v>
      </c>
      <c r="C83" s="16">
        <f>PostTaxCalculation!N82</f>
        <v>0.2731078292131609</v>
      </c>
      <c r="D83" s="16">
        <f>PostTaxCalculation!O82</f>
        <v>7.5994442304943011E-2</v>
      </c>
      <c r="E83" s="16">
        <v>0.65450001000000002</v>
      </c>
      <c r="F83" s="16">
        <v>0.22220001</v>
      </c>
      <c r="G83" s="16">
        <v>0.1234</v>
      </c>
      <c r="H83" s="3">
        <f t="shared" si="4"/>
        <v>5.5343279911355125E-3</v>
      </c>
      <c r="I83" s="3">
        <f t="shared" si="5"/>
        <v>-0.1864019034526736</v>
      </c>
      <c r="J83" s="3">
        <f t="shared" si="6"/>
        <v>0.62380295528497509</v>
      </c>
    </row>
    <row r="84" spans="1:10">
      <c r="A84" s="15">
        <v>1993</v>
      </c>
      <c r="B84" s="16">
        <f>PostTaxCalculation!M83</f>
        <v>0.65541247364569943</v>
      </c>
      <c r="C84" s="16">
        <f>PostTaxCalculation!N83</f>
        <v>0.27032643669282796</v>
      </c>
      <c r="D84" s="16">
        <f>PostTaxCalculation!O83</f>
        <v>7.4261089661472601E-2</v>
      </c>
      <c r="E84" s="16">
        <v>0.65949999999999998</v>
      </c>
      <c r="F84" s="16">
        <v>0.2233</v>
      </c>
      <c r="G84" s="16">
        <v>0.1173</v>
      </c>
      <c r="H84" s="3">
        <f t="shared" si="4"/>
        <v>6.2365708903340256E-3</v>
      </c>
      <c r="I84" s="3">
        <f t="shared" si="5"/>
        <v>-0.17396166378749012</v>
      </c>
      <c r="J84" s="3">
        <f t="shared" si="6"/>
        <v>0.57956206318443537</v>
      </c>
    </row>
    <row r="85" spans="1:10">
      <c r="A85">
        <v>1994</v>
      </c>
      <c r="B85" s="16">
        <f>PostTaxCalculation!M84</f>
        <v>0.65766155064035881</v>
      </c>
      <c r="C85" s="16">
        <f>PostTaxCalculation!N84</f>
        <v>0.26893260818706466</v>
      </c>
      <c r="D85" s="16">
        <f>PostTaxCalculation!O84</f>
        <v>7.3405841172576536E-2</v>
      </c>
      <c r="E85" s="16">
        <v>0.65880000999999999</v>
      </c>
      <c r="F85" s="16">
        <v>0.22490001000000001</v>
      </c>
      <c r="G85" s="16">
        <v>0.1163</v>
      </c>
      <c r="H85" s="3">
        <f t="shared" si="4"/>
        <v>1.7310717929801545E-3</v>
      </c>
      <c r="I85" s="3">
        <f t="shared" si="5"/>
        <v>-0.16373097514614654</v>
      </c>
      <c r="J85" s="3">
        <f t="shared" si="6"/>
        <v>0.584342582854948</v>
      </c>
    </row>
    <row r="86" spans="1:10">
      <c r="A86" s="15">
        <v>1995</v>
      </c>
      <c r="B86" s="16">
        <f>PostTaxCalculation!M85</f>
        <v>0.65412114374196784</v>
      </c>
      <c r="C86" s="16">
        <f>PostTaxCalculation!N85</f>
        <v>0.27112424458128825</v>
      </c>
      <c r="D86" s="16">
        <f>PostTaxCalculation!O85</f>
        <v>7.4754611676743909E-2</v>
      </c>
      <c r="E86" s="16">
        <v>0.65300000000000002</v>
      </c>
      <c r="F86" s="16">
        <v>0.22650000000000001</v>
      </c>
      <c r="G86" s="16">
        <v>0.1205</v>
      </c>
      <c r="H86" s="3">
        <f t="shared" si="4"/>
        <v>-1.7139695799377463E-3</v>
      </c>
      <c r="I86" s="3">
        <f t="shared" si="5"/>
        <v>-0.16458965021812733</v>
      </c>
      <c r="J86" s="3">
        <f t="shared" si="6"/>
        <v>0.61194068562712411</v>
      </c>
    </row>
    <row r="87" spans="1:10">
      <c r="A87">
        <v>1996</v>
      </c>
      <c r="B87" s="16">
        <f>PostTaxCalculation!M86</f>
        <v>0.66038688652372957</v>
      </c>
      <c r="C87" s="16">
        <f>PostTaxCalculation!N86</f>
        <v>0.26723632065531788</v>
      </c>
      <c r="D87" s="16">
        <f>PostTaxCalculation!O86</f>
        <v>7.2376792820952551E-2</v>
      </c>
      <c r="E87" s="16">
        <v>0.64690000000000003</v>
      </c>
      <c r="F87" s="16">
        <v>0.22830001</v>
      </c>
      <c r="G87" s="16">
        <v>0.12479999999999999</v>
      </c>
      <c r="H87" s="3">
        <f t="shared" si="4"/>
        <v>-2.0422704930929791E-2</v>
      </c>
      <c r="I87" s="3">
        <f t="shared" si="5"/>
        <v>-0.14569992042937174</v>
      </c>
      <c r="J87" s="3">
        <f t="shared" si="6"/>
        <v>0.72430961826027906</v>
      </c>
    </row>
    <row r="88" spans="1:10">
      <c r="A88" s="15">
        <v>1997</v>
      </c>
      <c r="B88" s="16">
        <f>PostTaxCalculation!M87</f>
        <v>0.66066050974201029</v>
      </c>
      <c r="C88" s="16">
        <f>PostTaxCalculation!N87</f>
        <v>0.26706557285357013</v>
      </c>
      <c r="D88" s="16">
        <f>PostTaxCalculation!O87</f>
        <v>7.2273917404419574E-2</v>
      </c>
      <c r="E88" s="16">
        <v>0.64130001999999997</v>
      </c>
      <c r="F88" s="16">
        <v>0.22889999999999999</v>
      </c>
      <c r="G88" s="16">
        <v>0.12980000999999999</v>
      </c>
      <c r="H88" s="3">
        <f t="shared" si="4"/>
        <v>-2.9304747985573809E-2</v>
      </c>
      <c r="I88" s="3">
        <f t="shared" si="5"/>
        <v>-0.14290712369166358</v>
      </c>
      <c r="J88" s="3">
        <f t="shared" si="6"/>
        <v>0.79594540688426396</v>
      </c>
    </row>
    <row r="89" spans="1:10">
      <c r="A89">
        <v>1998</v>
      </c>
      <c r="B89" s="16">
        <f>PostTaxCalculation!M88</f>
        <v>0.65915356905767175</v>
      </c>
      <c r="C89" s="16">
        <f>PostTaxCalculation!N88</f>
        <v>0.26800494430239585</v>
      </c>
      <c r="D89" s="16">
        <f>PostTaxCalculation!O88</f>
        <v>7.2841486639932396E-2</v>
      </c>
      <c r="E89" s="16">
        <v>0.63970000000000005</v>
      </c>
      <c r="F89" s="16">
        <v>0.22920001000000001</v>
      </c>
      <c r="G89" s="16">
        <v>0.13109999999999999</v>
      </c>
      <c r="H89" s="3">
        <f t="shared" si="4"/>
        <v>-2.9512954144331749E-2</v>
      </c>
      <c r="I89" s="3">
        <f t="shared" si="5"/>
        <v>-0.14479185973006303</v>
      </c>
      <c r="J89" s="3">
        <f t="shared" si="6"/>
        <v>0.79979852207093383</v>
      </c>
    </row>
    <row r="90" spans="1:10">
      <c r="A90" s="15">
        <v>1999</v>
      </c>
      <c r="B90" s="16">
        <f>PostTaxCalculation!M89</f>
        <v>0.656397357487988</v>
      </c>
      <c r="C90" s="16">
        <f>PostTaxCalculation!N89</f>
        <v>0.26971674360629616</v>
      </c>
      <c r="D90" s="16">
        <f>PostTaxCalculation!O89</f>
        <v>7.3885898905715841E-2</v>
      </c>
      <c r="E90" s="16">
        <v>0.63470000000000004</v>
      </c>
      <c r="F90" s="16">
        <v>0.22840000999999999</v>
      </c>
      <c r="G90" s="16">
        <v>0.13689999</v>
      </c>
      <c r="H90" s="3">
        <f t="shared" si="4"/>
        <v>-3.3055217606333898E-2</v>
      </c>
      <c r="I90" s="3">
        <f t="shared" si="5"/>
        <v>-0.1531856459998121</v>
      </c>
      <c r="J90" s="3">
        <f t="shared" si="6"/>
        <v>0.85285679713655571</v>
      </c>
    </row>
    <row r="91" spans="1:10">
      <c r="A91">
        <v>2000</v>
      </c>
      <c r="B91" s="16">
        <f>PostTaxCalculation!M90</f>
        <v>0.65375764790439927</v>
      </c>
      <c r="C91" s="16">
        <f>PostTaxCalculation!N90</f>
        <v>0.27134849307732656</v>
      </c>
      <c r="D91" s="16">
        <f>PostTaxCalculation!O90</f>
        <v>7.4893859018274167E-2</v>
      </c>
      <c r="E91" s="16">
        <v>0.63039999999999996</v>
      </c>
      <c r="F91" s="16">
        <v>0.2288</v>
      </c>
      <c r="G91" s="16">
        <v>0.14080000000000001</v>
      </c>
      <c r="H91" s="3">
        <f t="shared" si="4"/>
        <v>-3.5728297755707406E-2</v>
      </c>
      <c r="I91" s="3">
        <f t="shared" si="5"/>
        <v>-0.15680386721440698</v>
      </c>
      <c r="J91" s="3">
        <f t="shared" si="6"/>
        <v>0.87999392534499643</v>
      </c>
    </row>
    <row r="92" spans="1:10">
      <c r="A92" s="15">
        <v>2001</v>
      </c>
      <c r="B92" s="16">
        <f>PostTaxCalculation!M91</f>
        <v>0.65739740839580774</v>
      </c>
      <c r="C92" s="16">
        <f>PostTaxCalculation!N91</f>
        <v>0.26909658902300659</v>
      </c>
      <c r="D92" s="16">
        <f>PostTaxCalculation!O91</f>
        <v>7.350600258118567E-2</v>
      </c>
      <c r="E92" s="16">
        <v>0.63470000000000004</v>
      </c>
      <c r="F92" s="16">
        <v>0.22770000000000001</v>
      </c>
      <c r="G92" s="16">
        <v>0.13770001000000001</v>
      </c>
      <c r="H92" s="3">
        <f t="shared" si="4"/>
        <v>-3.4526160441055387E-2</v>
      </c>
      <c r="I92" s="3">
        <f t="shared" si="5"/>
        <v>-0.15383542828730301</v>
      </c>
      <c r="J92" s="3">
        <f t="shared" si="6"/>
        <v>0.87331653422335886</v>
      </c>
    </row>
    <row r="93" spans="1:10">
      <c r="A93">
        <v>2002</v>
      </c>
      <c r="B93" s="16">
        <f>PostTaxCalculation!M92</f>
        <v>0.65805321243008397</v>
      </c>
      <c r="C93" s="16">
        <f>PostTaxCalculation!N92</f>
        <v>0.26868932413766233</v>
      </c>
      <c r="D93" s="16">
        <f>PostTaxCalculation!O92</f>
        <v>7.32574634322537E-2</v>
      </c>
      <c r="E93" s="16">
        <v>0.63200003000000005</v>
      </c>
      <c r="F93" s="16">
        <v>0.2286</v>
      </c>
      <c r="G93" s="16">
        <v>0.13940000999999999</v>
      </c>
      <c r="H93" s="3">
        <f t="shared" si="4"/>
        <v>-3.9591300426714326E-2</v>
      </c>
      <c r="I93" s="3">
        <f t="shared" si="5"/>
        <v>-0.14920326390460781</v>
      </c>
      <c r="J93" s="3">
        <f t="shared" si="6"/>
        <v>0.90287792490812802</v>
      </c>
    </row>
    <row r="94" spans="1:10">
      <c r="A94" s="15">
        <v>2003</v>
      </c>
      <c r="B94" s="16">
        <f>PostTaxCalculation!M93</f>
        <v>0.65780625297571849</v>
      </c>
      <c r="C94" s="16">
        <f>PostTaxCalculation!N93</f>
        <v>0.26884274435766597</v>
      </c>
      <c r="D94" s="16">
        <f>PostTaxCalculation!O93</f>
        <v>7.3351002666615539E-2</v>
      </c>
      <c r="E94" s="16">
        <v>0.63020003000000002</v>
      </c>
      <c r="F94" s="16">
        <v>0.22889999999999999</v>
      </c>
      <c r="G94" s="16">
        <v>0.1409</v>
      </c>
      <c r="H94" s="3">
        <f t="shared" si="4"/>
        <v>-4.1967103308666043E-2</v>
      </c>
      <c r="I94" s="3">
        <f t="shared" si="5"/>
        <v>-0.14857289324694034</v>
      </c>
      <c r="J94" s="3">
        <f t="shared" si="6"/>
        <v>0.92090080404760766</v>
      </c>
    </row>
    <row r="95" spans="1:10">
      <c r="A95">
        <v>2004</v>
      </c>
      <c r="B95" s="16">
        <f>PostTaxCalculation!M94</f>
        <v>0.65495896247537666</v>
      </c>
      <c r="C95" s="16">
        <f>PostTaxCalculation!N94</f>
        <v>0.27060683023782384</v>
      </c>
      <c r="D95" s="16">
        <f>PostTaxCalculation!O94</f>
        <v>7.4434207286799503E-2</v>
      </c>
      <c r="E95" s="16">
        <v>0.62419999000000004</v>
      </c>
      <c r="F95" s="16">
        <v>0.22800000000000001</v>
      </c>
      <c r="G95" s="16">
        <v>0.1479</v>
      </c>
      <c r="H95" s="3">
        <f t="shared" si="4"/>
        <v>-4.6963205693262067E-2</v>
      </c>
      <c r="I95" s="3">
        <f t="shared" si="5"/>
        <v>-0.15744920481267477</v>
      </c>
      <c r="J95" s="3">
        <f t="shared" si="6"/>
        <v>0.98698965692121043</v>
      </c>
    </row>
    <row r="96" spans="1:10">
      <c r="A96" s="15">
        <v>2005</v>
      </c>
      <c r="B96" s="16">
        <f>PostTaxCalculation!M95</f>
        <v>0.65422211696764554</v>
      </c>
      <c r="C96" s="16">
        <f>PostTaxCalculation!N95</f>
        <v>0.27106192655995109</v>
      </c>
      <c r="D96" s="16">
        <f>PostTaxCalculation!O95</f>
        <v>7.4715956472403366E-2</v>
      </c>
      <c r="E96" s="16">
        <v>0.61930001000000001</v>
      </c>
      <c r="F96" s="16">
        <v>0.22800000000000001</v>
      </c>
      <c r="G96" s="16">
        <v>0.15260001000000001</v>
      </c>
      <c r="H96" s="3">
        <f t="shared" si="4"/>
        <v>-5.3379587852381616E-2</v>
      </c>
      <c r="I96" s="3">
        <f t="shared" si="5"/>
        <v>-0.15886379583606713</v>
      </c>
      <c r="J96" s="3">
        <f t="shared" si="6"/>
        <v>1.0424018804652984</v>
      </c>
    </row>
    <row r="97" spans="1:10">
      <c r="A97">
        <v>2006</v>
      </c>
      <c r="B97" s="16">
        <f>PostTaxCalculation!M96</f>
        <v>0.65229146011790351</v>
      </c>
      <c r="C97" s="16">
        <f>PostTaxCalculation!N96</f>
        <v>0.27225155939908108</v>
      </c>
      <c r="D97" s="16">
        <f>PostTaxCalculation!O96</f>
        <v>7.5456980483015412E-2</v>
      </c>
      <c r="E97" s="16">
        <v>0.61240000000000006</v>
      </c>
      <c r="F97" s="16">
        <v>0.2298</v>
      </c>
      <c r="G97" s="16">
        <v>0.1578</v>
      </c>
      <c r="H97" s="3">
        <f t="shared" si="4"/>
        <v>-6.1155882848279108E-2</v>
      </c>
      <c r="I97" s="3">
        <f t="shared" si="5"/>
        <v>-0.15592769970824405</v>
      </c>
      <c r="J97" s="3">
        <f t="shared" si="6"/>
        <v>1.0912578132584985</v>
      </c>
    </row>
    <row r="98" spans="1:10">
      <c r="A98" s="15">
        <v>2007</v>
      </c>
      <c r="B98" s="16">
        <f>PostTaxCalculation!M97</f>
        <v>0.66574820709520433</v>
      </c>
      <c r="C98" s="16">
        <f>PostTaxCalculation!N97</f>
        <v>0.26387613484276029</v>
      </c>
      <c r="D98" s="16">
        <f>PostTaxCalculation!O97</f>
        <v>7.0375658062035384E-2</v>
      </c>
      <c r="E98" s="16">
        <v>0.61769998000000004</v>
      </c>
      <c r="F98" s="16">
        <v>0.2296</v>
      </c>
      <c r="G98" s="16">
        <v>0.15260001000000001</v>
      </c>
      <c r="H98" s="3">
        <f t="shared" si="4"/>
        <v>-7.217177092349758E-2</v>
      </c>
      <c r="I98" s="3">
        <f t="shared" si="5"/>
        <v>-0.12989478894400552</v>
      </c>
      <c r="J98" s="3">
        <f t="shared" si="6"/>
        <v>1.1683635251479245</v>
      </c>
    </row>
    <row r="99" spans="1:10">
      <c r="A99">
        <v>2008</v>
      </c>
      <c r="B99" s="16">
        <f>PostTaxCalculation!M98</f>
        <v>0.67649715831649015</v>
      </c>
      <c r="C99" s="16">
        <f>PostTaxCalculation!N98</f>
        <v>0.25704749416101358</v>
      </c>
      <c r="D99" s="16">
        <f>PostTaxCalculation!O98</f>
        <v>6.6455347522496266E-2</v>
      </c>
      <c r="E99" s="16">
        <v>0.62199998000000001</v>
      </c>
      <c r="F99" s="16">
        <v>0.22470000000000001</v>
      </c>
      <c r="G99" s="16">
        <v>0.1532</v>
      </c>
      <c r="H99" s="3">
        <f t="shared" si="4"/>
        <v>-8.0557882093858502E-2</v>
      </c>
      <c r="I99" s="3">
        <f t="shared" si="5"/>
        <v>-0.12584248007004972</v>
      </c>
      <c r="J99" s="3">
        <f t="shared" si="6"/>
        <v>1.3053073335917653</v>
      </c>
    </row>
    <row r="100" spans="1:10">
      <c r="A100" s="15">
        <v>2009</v>
      </c>
      <c r="B100" s="16">
        <f>PostTaxCalculation!M99</f>
        <v>0.68825318170976868</v>
      </c>
      <c r="C100" s="16">
        <f>PostTaxCalculation!N99</f>
        <v>0.24944099196330183</v>
      </c>
      <c r="D100" s="16">
        <f>PostTaxCalculation!O99</f>
        <v>6.2305826326929492E-2</v>
      </c>
      <c r="E100" s="16">
        <v>0.62349999</v>
      </c>
      <c r="F100" s="16">
        <v>0.22559999999999999</v>
      </c>
      <c r="G100" s="16">
        <v>0.15090001</v>
      </c>
      <c r="H100" s="3">
        <f t="shared" si="4"/>
        <v>-9.4083388832155945E-2</v>
      </c>
      <c r="I100" s="3">
        <f t="shared" si="5"/>
        <v>-9.5577682624070737E-2</v>
      </c>
      <c r="J100" s="3">
        <f t="shared" si="6"/>
        <v>1.421924543752962</v>
      </c>
    </row>
    <row r="101" spans="1:10">
      <c r="A101">
        <v>2010</v>
      </c>
      <c r="B101" s="16">
        <f>PostTaxCalculation!M100</f>
        <v>0.68492430224937584</v>
      </c>
      <c r="C101" s="16">
        <f>PostTaxCalculation!N100</f>
        <v>0.25160936781388088</v>
      </c>
      <c r="D101" s="16">
        <f>PostTaxCalculation!O100</f>
        <v>6.3466329936743282E-2</v>
      </c>
      <c r="E101" s="16">
        <v>0.61510003000000002</v>
      </c>
      <c r="F101" s="16">
        <v>0.22550000000000001</v>
      </c>
      <c r="G101" s="16">
        <v>0.15939999999999999</v>
      </c>
      <c r="H101" s="3">
        <f t="shared" si="4"/>
        <v>-0.10194450980942604</v>
      </c>
      <c r="I101" s="3">
        <f t="shared" si="5"/>
        <v>-0.10376945835019291</v>
      </c>
      <c r="J101" s="3">
        <f t="shared" si="6"/>
        <v>1.5115679472702066</v>
      </c>
    </row>
    <row r="102" spans="1:10">
      <c r="A102" s="15">
        <v>2011</v>
      </c>
      <c r="B102" s="16">
        <f>PostTaxCalculation!M101</f>
        <v>0.68449381220680572</v>
      </c>
      <c r="C102" s="16">
        <f>PostTaxCalculation!N101</f>
        <v>0.2518889493611548</v>
      </c>
      <c r="D102" s="16">
        <f>PostTaxCalculation!O101</f>
        <v>6.361723843203948E-2</v>
      </c>
      <c r="E102" s="16">
        <v>0.61299998</v>
      </c>
      <c r="F102" s="16">
        <v>0.22869999999999999</v>
      </c>
      <c r="G102" s="16">
        <v>0.1583</v>
      </c>
      <c r="H102" s="3">
        <f t="shared" si="4"/>
        <v>-0.10444774069806395</v>
      </c>
      <c r="I102" s="3">
        <f t="shared" si="5"/>
        <v>-9.2060209151560768E-2</v>
      </c>
      <c r="J102" s="3">
        <f t="shared" si="6"/>
        <v>1.4883192653687329</v>
      </c>
    </row>
    <row r="103" spans="1:10">
      <c r="A103">
        <v>2012</v>
      </c>
      <c r="B103" s="16">
        <f>PostTaxCalculation!M102</f>
        <v>0.68109087373945598</v>
      </c>
      <c r="C103" s="16">
        <f>PostTaxCalculation!N102</f>
        <v>0.25409225107513378</v>
      </c>
      <c r="D103" s="16">
        <f>PostTaxCalculation!O102</f>
        <v>6.4816875185410239E-2</v>
      </c>
      <c r="E103" s="16">
        <v>0.60189998</v>
      </c>
      <c r="F103" s="16">
        <v>0.23150000000000001</v>
      </c>
      <c r="G103" s="16">
        <v>0.16670001000000001</v>
      </c>
      <c r="H103" s="3">
        <f t="shared" si="4"/>
        <v>-0.11627067223007548</v>
      </c>
      <c r="I103" s="3">
        <f t="shared" si="5"/>
        <v>-8.8913577566965496E-2</v>
      </c>
      <c r="J103" s="3">
        <f t="shared" si="6"/>
        <v>1.5718612556244125</v>
      </c>
    </row>
    <row r="104" spans="1:10">
      <c r="A104" s="15">
        <v>2013</v>
      </c>
      <c r="B104" s="16">
        <f>PostTaxCalculation!M103</f>
        <v>0.68694747087309715</v>
      </c>
      <c r="C104" s="16">
        <f>PostTaxCalculation!N103</f>
        <v>0.25029286691468844</v>
      </c>
      <c r="D104" s="16">
        <f>PostTaxCalculation!O103</f>
        <v>6.2759662212214407E-2</v>
      </c>
      <c r="E104" s="16">
        <v>0.61240000000000006</v>
      </c>
      <c r="F104" s="16">
        <v>0.2341</v>
      </c>
      <c r="G104" s="16">
        <v>0.15350000999999999</v>
      </c>
      <c r="H104" s="3">
        <f t="shared" si="4"/>
        <v>-0.1085199000417727</v>
      </c>
      <c r="I104" s="3">
        <f t="shared" si="5"/>
        <v>-6.4695678763421305E-2</v>
      </c>
      <c r="J104" s="3">
        <f t="shared" si="6"/>
        <v>1.4458386898412199</v>
      </c>
    </row>
    <row r="105" spans="1:10">
      <c r="A105">
        <v>2014</v>
      </c>
      <c r="B105" s="16">
        <f>PostTaxCalculation!M104</f>
        <v>0.68488828215530617</v>
      </c>
      <c r="C105" s="16">
        <f>PostTaxCalculation!N104</f>
        <v>0.2516327683674906</v>
      </c>
      <c r="D105" s="16">
        <f>PostTaxCalculation!O104</f>
        <v>6.3478949477203228E-2</v>
      </c>
      <c r="E105" s="16">
        <v>0.60890001000000005</v>
      </c>
      <c r="F105" s="16">
        <v>0.23450001000000001</v>
      </c>
      <c r="G105" s="16">
        <v>0.15659999999999999</v>
      </c>
      <c r="H105" s="3">
        <f t="shared" si="4"/>
        <v>-0.11094987917763055</v>
      </c>
      <c r="I105" s="3">
        <f t="shared" si="5"/>
        <v>-6.8086356473531673E-2</v>
      </c>
      <c r="J105" s="3">
        <f t="shared" si="6"/>
        <v>1.4669595399690523</v>
      </c>
    </row>
    <row r="106" spans="1:10">
      <c r="H106" s="3"/>
      <c r="I106" s="3"/>
      <c r="J106" s="3"/>
    </row>
  </sheetData>
  <mergeCells count="12">
    <mergeCell ref="H2:H3"/>
    <mergeCell ref="I2:I3"/>
    <mergeCell ref="J2:J3"/>
    <mergeCell ref="A1:D1"/>
    <mergeCell ref="E1:G1"/>
    <mergeCell ref="A2:A3"/>
    <mergeCell ref="B2:B3"/>
    <mergeCell ref="C2:C3"/>
    <mergeCell ref="D2:D3"/>
    <mergeCell ref="E2:E3"/>
    <mergeCell ref="F2:F3"/>
    <mergeCell ref="G2:G3"/>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6D150-6C6B-A841-8FCF-FB4C303E770C}">
  <dimension ref="A1:P105"/>
  <sheetViews>
    <sheetView topLeftCell="A86" zoomScale="69" workbookViewId="0">
      <selection activeCell="B37" sqref="B37"/>
    </sheetView>
  </sheetViews>
  <sheetFormatPr baseColWidth="10" defaultRowHeight="20"/>
  <sheetData>
    <row r="1" spans="1:16">
      <c r="B1" s="54" t="s">
        <v>7</v>
      </c>
      <c r="C1" s="54"/>
      <c r="D1" s="54"/>
      <c r="E1" s="55" t="s">
        <v>8</v>
      </c>
      <c r="F1" s="55"/>
      <c r="G1" s="54" t="s">
        <v>9</v>
      </c>
      <c r="H1" s="54"/>
      <c r="I1" s="56" t="s">
        <v>10</v>
      </c>
      <c r="J1" s="56"/>
      <c r="K1" s="53" t="s">
        <v>11</v>
      </c>
      <c r="L1" s="53"/>
      <c r="M1" s="53" t="s">
        <v>12</v>
      </c>
      <c r="N1" s="53"/>
      <c r="O1" s="53"/>
      <c r="P1" s="53"/>
    </row>
    <row r="2" spans="1:16">
      <c r="A2" s="9" t="s">
        <v>28</v>
      </c>
      <c r="B2" s="4" t="s">
        <v>13</v>
      </c>
      <c r="C2" s="4" t="s">
        <v>14</v>
      </c>
      <c r="D2" s="4" t="s">
        <v>15</v>
      </c>
      <c r="E2" s="5" t="s">
        <v>16</v>
      </c>
      <c r="F2" s="5" t="s">
        <v>17</v>
      </c>
      <c r="G2" s="6">
        <v>0.9</v>
      </c>
      <c r="H2" s="6">
        <v>0.99</v>
      </c>
      <c r="I2" s="7" t="s">
        <v>18</v>
      </c>
      <c r="J2" s="7" t="s">
        <v>19</v>
      </c>
      <c r="K2" s="8" t="s">
        <v>20</v>
      </c>
      <c r="L2" s="8" t="s">
        <v>21</v>
      </c>
      <c r="M2" s="8" t="s">
        <v>3</v>
      </c>
      <c r="N2" s="8" t="s">
        <v>4</v>
      </c>
      <c r="O2" s="8" t="s">
        <v>5</v>
      </c>
      <c r="P2" s="9" t="s">
        <v>22</v>
      </c>
    </row>
    <row r="3" spans="1:16">
      <c r="A3" s="15">
        <v>1913</v>
      </c>
      <c r="B3" s="10">
        <f>'Pretax Min, Max, Mean'!P3</f>
        <v>0</v>
      </c>
      <c r="C3" s="10">
        <f>'Pretax Min, Max, Mean'!Q3</f>
        <v>167816.98471907072</v>
      </c>
      <c r="D3" s="10" t="e">
        <f>'Pretax Min, Max, Mean'!R3</f>
        <v>#VALUE!</v>
      </c>
      <c r="E3" s="11" t="e">
        <f>LN(C3)-F3^2/2</f>
        <v>#VALUE!</v>
      </c>
      <c r="F3" s="11" t="e">
        <f>(LN(D3)-LN(B3))/6</f>
        <v>#VALUE!</v>
      </c>
      <c r="G3" s="10" t="e">
        <f>_xlfn.LOGNORM.INV(G$2,$E3,$F3)</f>
        <v>#VALUE!</v>
      </c>
      <c r="H3" s="10" t="e">
        <f>_xlfn.LOGNORM.INV(H$2,$E3,$F3)</f>
        <v>#VALUE!</v>
      </c>
      <c r="I3" s="12" t="e">
        <f>(LN(G3)-($E3+$F3^2))/$F3</f>
        <v>#VALUE!</v>
      </c>
      <c r="J3" s="12" t="e">
        <f>(LN(H3)-($E3+$F3^2))/$F3</f>
        <v>#VALUE!</v>
      </c>
      <c r="K3" s="13" t="e">
        <f>_xlfn.NORM.DIST(I3,0,1,TRUE)</f>
        <v>#VALUE!</v>
      </c>
      <c r="L3" s="13" t="e">
        <f>_xlfn.NORM.DIST(J3,0,1,TRUE)</f>
        <v>#VALUE!</v>
      </c>
      <c r="M3" s="14" t="e">
        <f>K3</f>
        <v>#VALUE!</v>
      </c>
      <c r="N3" s="14" t="e">
        <f>L3-K3</f>
        <v>#VALUE!</v>
      </c>
      <c r="O3" s="14" t="e">
        <f>1-L3</f>
        <v>#VALUE!</v>
      </c>
      <c r="P3" s="11" t="e">
        <f>2*_xlfn.NORM.DIST(F3/SQRT(2),0,1,TRUE)-1</f>
        <v>#VALUE!</v>
      </c>
    </row>
    <row r="4" spans="1:16">
      <c r="A4" s="15">
        <v>1914</v>
      </c>
      <c r="B4" s="10">
        <f>'Pretax Min, Max, Mean'!P4</f>
        <v>0</v>
      </c>
      <c r="C4" s="10">
        <f>'Pretax Min, Max, Mean'!Q4</f>
        <v>150625.14369999999</v>
      </c>
      <c r="D4" s="10">
        <f>'Pretax Min, Max, Mean'!R4</f>
        <v>0</v>
      </c>
      <c r="E4" s="11" t="e">
        <f t="shared" ref="E4:E67" si="0">LN(C4)-F4^2/2</f>
        <v>#NUM!</v>
      </c>
      <c r="F4" s="11" t="e">
        <f t="shared" ref="F4:F67" si="1">(LN(D4)-LN(B4))/6</f>
        <v>#NUM!</v>
      </c>
      <c r="G4" s="10" t="e">
        <f t="shared" ref="G4:H35" si="2">_xlfn.LOGNORM.INV(G$2,$E4,$F4)</f>
        <v>#NUM!</v>
      </c>
      <c r="H4" s="10" t="e">
        <f t="shared" si="2"/>
        <v>#NUM!</v>
      </c>
      <c r="I4" s="12" t="e">
        <f t="shared" ref="I4:J67" si="3">(LN(G4)-($E4+$F4^2))/$F4</f>
        <v>#NUM!</v>
      </c>
      <c r="J4" s="12" t="e">
        <f t="shared" si="3"/>
        <v>#NUM!</v>
      </c>
      <c r="K4" s="13" t="e">
        <f t="shared" ref="K4:L67" si="4">_xlfn.NORM.DIST(I4,0,1,TRUE)</f>
        <v>#NUM!</v>
      </c>
      <c r="L4" s="13" t="e">
        <f t="shared" si="4"/>
        <v>#NUM!</v>
      </c>
      <c r="M4" s="14" t="e">
        <f t="shared" ref="M4:M67" si="5">K4</f>
        <v>#NUM!</v>
      </c>
      <c r="N4" s="14" t="e">
        <f t="shared" ref="N4:N67" si="6">L4-K4</f>
        <v>#NUM!</v>
      </c>
      <c r="O4" s="14" t="e">
        <f t="shared" ref="O4:O67" si="7">1-L4</f>
        <v>#NUM!</v>
      </c>
      <c r="P4" s="11" t="e">
        <f t="shared" ref="P4:P67" si="8">2*_xlfn.NORM.DIST(F4/SQRT(2),0,1,TRUE)-1</f>
        <v>#NUM!</v>
      </c>
    </row>
    <row r="5" spans="1:16">
      <c r="A5" s="15">
        <v>1915</v>
      </c>
      <c r="B5" s="10">
        <f>'Pretax Min, Max, Mean'!P5</f>
        <v>0</v>
      </c>
      <c r="C5" s="10">
        <f>'Pretax Min, Max, Mean'!Q5</f>
        <v>152620.90432085149</v>
      </c>
      <c r="D5" s="10">
        <f>'Pretax Min, Max, Mean'!R5</f>
        <v>0</v>
      </c>
      <c r="E5" s="11" t="e">
        <f t="shared" si="0"/>
        <v>#NUM!</v>
      </c>
      <c r="F5" s="11" t="e">
        <f t="shared" si="1"/>
        <v>#NUM!</v>
      </c>
      <c r="G5" s="10" t="e">
        <f t="shared" si="2"/>
        <v>#NUM!</v>
      </c>
      <c r="H5" s="10" t="e">
        <f t="shared" si="2"/>
        <v>#NUM!</v>
      </c>
      <c r="I5" s="12" t="e">
        <f t="shared" si="3"/>
        <v>#NUM!</v>
      </c>
      <c r="J5" s="12" t="e">
        <f t="shared" si="3"/>
        <v>#NUM!</v>
      </c>
      <c r="K5" s="13" t="e">
        <f t="shared" si="4"/>
        <v>#NUM!</v>
      </c>
      <c r="L5" s="13" t="e">
        <f t="shared" si="4"/>
        <v>#NUM!</v>
      </c>
      <c r="M5" s="14" t="e">
        <f t="shared" si="5"/>
        <v>#NUM!</v>
      </c>
      <c r="N5" s="14" t="e">
        <f t="shared" si="6"/>
        <v>#NUM!</v>
      </c>
      <c r="O5" s="14" t="e">
        <f t="shared" si="7"/>
        <v>#NUM!</v>
      </c>
      <c r="P5" s="11" t="e">
        <f t="shared" si="8"/>
        <v>#NUM!</v>
      </c>
    </row>
    <row r="6" spans="1:16">
      <c r="A6" s="15">
        <v>1916</v>
      </c>
      <c r="B6" s="10">
        <f>'Pretax Min, Max, Mean'!P6</f>
        <v>0</v>
      </c>
      <c r="C6" s="10">
        <f>'Pretax Min, Max, Mean'!Q6</f>
        <v>161802.68746416512</v>
      </c>
      <c r="D6" s="10">
        <f>'Pretax Min, Max, Mean'!R6</f>
        <v>0</v>
      </c>
      <c r="E6" s="11" t="e">
        <f t="shared" si="0"/>
        <v>#NUM!</v>
      </c>
      <c r="F6" s="11" t="e">
        <f t="shared" si="1"/>
        <v>#NUM!</v>
      </c>
      <c r="G6" s="10" t="e">
        <f t="shared" si="2"/>
        <v>#NUM!</v>
      </c>
      <c r="H6" s="10" t="e">
        <f t="shared" si="2"/>
        <v>#NUM!</v>
      </c>
      <c r="I6" s="12" t="e">
        <f t="shared" si="3"/>
        <v>#NUM!</v>
      </c>
      <c r="J6" s="12" t="e">
        <f t="shared" si="3"/>
        <v>#NUM!</v>
      </c>
      <c r="K6" s="13" t="e">
        <f t="shared" si="4"/>
        <v>#NUM!</v>
      </c>
      <c r="L6" s="13" t="e">
        <f t="shared" si="4"/>
        <v>#NUM!</v>
      </c>
      <c r="M6" s="14" t="e">
        <f t="shared" si="5"/>
        <v>#NUM!</v>
      </c>
      <c r="N6" s="14" t="e">
        <f t="shared" si="6"/>
        <v>#NUM!</v>
      </c>
      <c r="O6" s="14" t="e">
        <f t="shared" si="7"/>
        <v>#NUM!</v>
      </c>
      <c r="P6" s="11" t="e">
        <f t="shared" si="8"/>
        <v>#NUM!</v>
      </c>
    </row>
    <row r="7" spans="1:16">
      <c r="A7" s="15">
        <v>1917</v>
      </c>
      <c r="B7" s="10">
        <f>'Pretax Min, Max, Mean'!P7</f>
        <v>0</v>
      </c>
      <c r="C7" s="10">
        <f>'Pretax Min, Max, Mean'!Q7</f>
        <v>135797.67260009373</v>
      </c>
      <c r="D7" s="10">
        <f>'Pretax Min, Max, Mean'!R7</f>
        <v>0</v>
      </c>
      <c r="E7" s="11" t="e">
        <f t="shared" si="0"/>
        <v>#NUM!</v>
      </c>
      <c r="F7" s="11" t="e">
        <f t="shared" si="1"/>
        <v>#NUM!</v>
      </c>
      <c r="G7" s="10" t="e">
        <f t="shared" si="2"/>
        <v>#NUM!</v>
      </c>
      <c r="H7" s="10" t="e">
        <f t="shared" si="2"/>
        <v>#NUM!</v>
      </c>
      <c r="I7" s="12" t="e">
        <f t="shared" si="3"/>
        <v>#NUM!</v>
      </c>
      <c r="J7" s="12" t="e">
        <f t="shared" si="3"/>
        <v>#NUM!</v>
      </c>
      <c r="K7" s="13" t="e">
        <f t="shared" si="4"/>
        <v>#NUM!</v>
      </c>
      <c r="L7" s="13" t="e">
        <f t="shared" si="4"/>
        <v>#NUM!</v>
      </c>
      <c r="M7" s="14" t="e">
        <f t="shared" si="5"/>
        <v>#NUM!</v>
      </c>
      <c r="N7" s="14" t="e">
        <f t="shared" si="6"/>
        <v>#NUM!</v>
      </c>
      <c r="O7" s="14" t="e">
        <f t="shared" si="7"/>
        <v>#NUM!</v>
      </c>
      <c r="P7" s="11" t="e">
        <f t="shared" si="8"/>
        <v>#NUM!</v>
      </c>
    </row>
    <row r="8" spans="1:16">
      <c r="A8" s="15">
        <v>1918</v>
      </c>
      <c r="B8" s="10">
        <f>'Pretax Min, Max, Mean'!P8</f>
        <v>0</v>
      </c>
      <c r="C8" s="10">
        <f>'Pretax Min, Max, Mean'!Q8</f>
        <v>120985.39456953641</v>
      </c>
      <c r="D8" s="10">
        <f>'Pretax Min, Max, Mean'!R8</f>
        <v>0</v>
      </c>
      <c r="E8" s="11" t="e">
        <f t="shared" si="0"/>
        <v>#NUM!</v>
      </c>
      <c r="F8" s="11" t="e">
        <f t="shared" si="1"/>
        <v>#NUM!</v>
      </c>
      <c r="G8" s="10" t="e">
        <f t="shared" si="2"/>
        <v>#NUM!</v>
      </c>
      <c r="H8" s="10" t="e">
        <f t="shared" si="2"/>
        <v>#NUM!</v>
      </c>
      <c r="I8" s="12" t="e">
        <f t="shared" si="3"/>
        <v>#NUM!</v>
      </c>
      <c r="J8" s="12" t="e">
        <f t="shared" si="3"/>
        <v>#NUM!</v>
      </c>
      <c r="K8" s="13" t="e">
        <f t="shared" si="4"/>
        <v>#NUM!</v>
      </c>
      <c r="L8" s="13" t="e">
        <f t="shared" si="4"/>
        <v>#NUM!</v>
      </c>
      <c r="M8" s="14" t="e">
        <f t="shared" si="5"/>
        <v>#NUM!</v>
      </c>
      <c r="N8" s="14" t="e">
        <f t="shared" si="6"/>
        <v>#NUM!</v>
      </c>
      <c r="O8" s="14" t="e">
        <f t="shared" si="7"/>
        <v>#NUM!</v>
      </c>
      <c r="P8" s="11" t="e">
        <f t="shared" si="8"/>
        <v>#NUM!</v>
      </c>
    </row>
    <row r="9" spans="1:16">
      <c r="A9" s="15">
        <v>1919</v>
      </c>
      <c r="B9" s="10">
        <f>'Pretax Min, Max, Mean'!P9</f>
        <v>0</v>
      </c>
      <c r="C9" s="10">
        <f>'Pretax Min, Max, Mean'!Q9</f>
        <v>100903.24649476299</v>
      </c>
      <c r="D9" s="10">
        <f>'Pretax Min, Max, Mean'!R9</f>
        <v>0</v>
      </c>
      <c r="E9" s="11" t="e">
        <f t="shared" si="0"/>
        <v>#NUM!</v>
      </c>
      <c r="F9" s="11" t="e">
        <f t="shared" si="1"/>
        <v>#NUM!</v>
      </c>
      <c r="G9" s="10" t="e">
        <f t="shared" si="2"/>
        <v>#NUM!</v>
      </c>
      <c r="H9" s="10" t="e">
        <f t="shared" si="2"/>
        <v>#NUM!</v>
      </c>
      <c r="I9" s="12" t="e">
        <f t="shared" si="3"/>
        <v>#NUM!</v>
      </c>
      <c r="J9" s="12" t="e">
        <f t="shared" si="3"/>
        <v>#NUM!</v>
      </c>
      <c r="K9" s="13" t="e">
        <f t="shared" si="4"/>
        <v>#NUM!</v>
      </c>
      <c r="L9" s="13" t="e">
        <f t="shared" si="4"/>
        <v>#NUM!</v>
      </c>
      <c r="M9" s="14" t="e">
        <f t="shared" si="5"/>
        <v>#NUM!</v>
      </c>
      <c r="N9" s="14" t="e">
        <f t="shared" si="6"/>
        <v>#NUM!</v>
      </c>
      <c r="O9" s="14" t="e">
        <f t="shared" si="7"/>
        <v>#NUM!</v>
      </c>
      <c r="P9" s="11" t="e">
        <f t="shared" si="8"/>
        <v>#NUM!</v>
      </c>
    </row>
    <row r="10" spans="1:16">
      <c r="A10" s="15">
        <v>1920</v>
      </c>
      <c r="B10" s="10">
        <f>'Pretax Min, Max, Mean'!P10</f>
        <v>0</v>
      </c>
      <c r="C10" s="10">
        <f>'Pretax Min, Max, Mean'!Q10</f>
        <v>85667.261249999996</v>
      </c>
      <c r="D10" s="10" t="e">
        <f>'Pretax Min, Max, Mean'!R10</f>
        <v>#N/A</v>
      </c>
      <c r="E10" s="11" t="e">
        <f t="shared" si="0"/>
        <v>#N/A</v>
      </c>
      <c r="F10" s="11" t="e">
        <f t="shared" si="1"/>
        <v>#N/A</v>
      </c>
      <c r="G10" s="10" t="e">
        <f t="shared" si="2"/>
        <v>#N/A</v>
      </c>
      <c r="H10" s="10" t="e">
        <f t="shared" si="2"/>
        <v>#N/A</v>
      </c>
      <c r="I10" s="12" t="e">
        <f t="shared" si="3"/>
        <v>#N/A</v>
      </c>
      <c r="J10" s="12" t="e">
        <f t="shared" si="3"/>
        <v>#N/A</v>
      </c>
      <c r="K10" s="13" t="e">
        <f t="shared" si="4"/>
        <v>#N/A</v>
      </c>
      <c r="L10" s="13" t="e">
        <f t="shared" si="4"/>
        <v>#N/A</v>
      </c>
      <c r="M10" s="14" t="e">
        <f t="shared" si="5"/>
        <v>#N/A</v>
      </c>
      <c r="N10" s="14" t="e">
        <f t="shared" si="6"/>
        <v>#N/A</v>
      </c>
      <c r="O10" s="14" t="e">
        <f t="shared" si="7"/>
        <v>#N/A</v>
      </c>
      <c r="P10" s="11" t="e">
        <f t="shared" si="8"/>
        <v>#N/A</v>
      </c>
    </row>
    <row r="11" spans="1:16">
      <c r="A11" s="15">
        <v>1921</v>
      </c>
      <c r="B11" s="10">
        <f>'Pretax Min, Max, Mean'!P11</f>
        <v>0</v>
      </c>
      <c r="C11" s="10">
        <f>'Pretax Min, Max, Mean'!Q11</f>
        <v>86331.194509430177</v>
      </c>
      <c r="D11" s="10" t="e">
        <f>'Pretax Min, Max, Mean'!R11</f>
        <v>#N/A</v>
      </c>
      <c r="E11" s="11" t="e">
        <f t="shared" si="0"/>
        <v>#N/A</v>
      </c>
      <c r="F11" s="11" t="e">
        <f t="shared" si="1"/>
        <v>#N/A</v>
      </c>
      <c r="G11" s="10" t="e">
        <f t="shared" si="2"/>
        <v>#N/A</v>
      </c>
      <c r="H11" s="10" t="e">
        <f t="shared" si="2"/>
        <v>#N/A</v>
      </c>
      <c r="I11" s="12" t="e">
        <f t="shared" si="3"/>
        <v>#N/A</v>
      </c>
      <c r="J11" s="12" t="e">
        <f t="shared" si="3"/>
        <v>#N/A</v>
      </c>
      <c r="K11" s="13" t="e">
        <f t="shared" si="4"/>
        <v>#N/A</v>
      </c>
      <c r="L11" s="13" t="e">
        <f t="shared" si="4"/>
        <v>#N/A</v>
      </c>
      <c r="M11" s="14" t="e">
        <f t="shared" si="5"/>
        <v>#N/A</v>
      </c>
      <c r="N11" s="14" t="e">
        <f t="shared" si="6"/>
        <v>#N/A</v>
      </c>
      <c r="O11" s="14" t="e">
        <f t="shared" si="7"/>
        <v>#N/A</v>
      </c>
      <c r="P11" s="11" t="e">
        <f t="shared" si="8"/>
        <v>#N/A</v>
      </c>
    </row>
    <row r="12" spans="1:16">
      <c r="A12" s="15">
        <v>1922</v>
      </c>
      <c r="B12" s="10">
        <f>'Pretax Min, Max, Mean'!P12</f>
        <v>0</v>
      </c>
      <c r="C12" s="10">
        <f>'Pretax Min, Max, Mean'!Q12</f>
        <v>99811.891607142854</v>
      </c>
      <c r="D12" s="10" t="e">
        <f>'Pretax Min, Max, Mean'!R12</f>
        <v>#N/A</v>
      </c>
      <c r="E12" s="11" t="e">
        <f t="shared" si="0"/>
        <v>#N/A</v>
      </c>
      <c r="F12" s="11" t="e">
        <f t="shared" si="1"/>
        <v>#N/A</v>
      </c>
      <c r="G12" s="10" t="e">
        <f t="shared" si="2"/>
        <v>#N/A</v>
      </c>
      <c r="H12" s="10" t="e">
        <f t="shared" si="2"/>
        <v>#N/A</v>
      </c>
      <c r="I12" s="12" t="e">
        <f t="shared" si="3"/>
        <v>#N/A</v>
      </c>
      <c r="J12" s="12" t="e">
        <f t="shared" si="3"/>
        <v>#N/A</v>
      </c>
      <c r="K12" s="13" t="e">
        <f t="shared" si="4"/>
        <v>#N/A</v>
      </c>
      <c r="L12" s="13" t="e">
        <f t="shared" si="4"/>
        <v>#N/A</v>
      </c>
      <c r="M12" s="14" t="e">
        <f t="shared" si="5"/>
        <v>#N/A</v>
      </c>
      <c r="N12" s="14" t="e">
        <f t="shared" si="6"/>
        <v>#N/A</v>
      </c>
      <c r="O12" s="14" t="e">
        <f t="shared" si="7"/>
        <v>#N/A</v>
      </c>
      <c r="P12" s="11" t="e">
        <f t="shared" si="8"/>
        <v>#N/A</v>
      </c>
    </row>
    <row r="13" spans="1:16">
      <c r="A13" s="15">
        <v>1923</v>
      </c>
      <c r="B13" s="10">
        <f>'Pretax Min, Max, Mean'!P13</f>
        <v>0</v>
      </c>
      <c r="C13" s="10">
        <f>'Pretax Min, Max, Mean'!Q13</f>
        <v>110571.6621217076</v>
      </c>
      <c r="D13" s="10" t="e">
        <f>'Pretax Min, Max, Mean'!R13</f>
        <v>#N/A</v>
      </c>
      <c r="E13" s="11" t="e">
        <f t="shared" si="0"/>
        <v>#N/A</v>
      </c>
      <c r="F13" s="11" t="e">
        <f t="shared" si="1"/>
        <v>#N/A</v>
      </c>
      <c r="G13" s="10" t="e">
        <f t="shared" si="2"/>
        <v>#N/A</v>
      </c>
      <c r="H13" s="10" t="e">
        <f t="shared" si="2"/>
        <v>#N/A</v>
      </c>
      <c r="I13" s="12" t="e">
        <f t="shared" si="3"/>
        <v>#N/A</v>
      </c>
      <c r="J13" s="12" t="e">
        <f t="shared" si="3"/>
        <v>#N/A</v>
      </c>
      <c r="K13" s="13" t="e">
        <f t="shared" si="4"/>
        <v>#N/A</v>
      </c>
      <c r="L13" s="13" t="e">
        <f t="shared" si="4"/>
        <v>#N/A</v>
      </c>
      <c r="M13" s="14" t="e">
        <f t="shared" si="5"/>
        <v>#N/A</v>
      </c>
      <c r="N13" s="14" t="e">
        <f t="shared" si="6"/>
        <v>#N/A</v>
      </c>
      <c r="O13" s="14" t="e">
        <f t="shared" si="7"/>
        <v>#N/A</v>
      </c>
      <c r="P13" s="11" t="e">
        <f t="shared" si="8"/>
        <v>#N/A</v>
      </c>
    </row>
    <row r="14" spans="1:16">
      <c r="A14" s="15">
        <v>1924</v>
      </c>
      <c r="B14" s="10">
        <f>'Pretax Min, Max, Mean'!P14</f>
        <v>0</v>
      </c>
      <c r="C14" s="10">
        <f>'Pretax Min, Max, Mean'!Q14</f>
        <v>109423.69212170759</v>
      </c>
      <c r="D14" s="10" t="e">
        <f>'Pretax Min, Max, Mean'!R14</f>
        <v>#N/A</v>
      </c>
      <c r="E14" s="11" t="e">
        <f t="shared" si="0"/>
        <v>#N/A</v>
      </c>
      <c r="F14" s="11" t="e">
        <f t="shared" si="1"/>
        <v>#N/A</v>
      </c>
      <c r="G14" s="10" t="e">
        <f t="shared" si="2"/>
        <v>#N/A</v>
      </c>
      <c r="H14" s="10" t="e">
        <f t="shared" si="2"/>
        <v>#N/A</v>
      </c>
      <c r="I14" s="12" t="e">
        <f t="shared" si="3"/>
        <v>#N/A</v>
      </c>
      <c r="J14" s="12" t="e">
        <f t="shared" si="3"/>
        <v>#N/A</v>
      </c>
      <c r="K14" s="13" t="e">
        <f t="shared" si="4"/>
        <v>#N/A</v>
      </c>
      <c r="L14" s="13" t="e">
        <f t="shared" si="4"/>
        <v>#N/A</v>
      </c>
      <c r="M14" s="14" t="e">
        <f t="shared" si="5"/>
        <v>#N/A</v>
      </c>
      <c r="N14" s="14" t="e">
        <f t="shared" si="6"/>
        <v>#N/A</v>
      </c>
      <c r="O14" s="14" t="e">
        <f t="shared" si="7"/>
        <v>#N/A</v>
      </c>
      <c r="P14" s="11" t="e">
        <f t="shared" si="8"/>
        <v>#N/A</v>
      </c>
    </row>
    <row r="15" spans="1:16">
      <c r="A15" s="15">
        <v>1925</v>
      </c>
      <c r="B15" s="10">
        <f>'Pretax Min, Max, Mean'!P15</f>
        <v>0</v>
      </c>
      <c r="C15" s="10">
        <f>'Pretax Min, Max, Mean'!Q15</f>
        <v>109110.93534642285</v>
      </c>
      <c r="D15" s="10" t="e">
        <f>'Pretax Min, Max, Mean'!R15</f>
        <v>#N/A</v>
      </c>
      <c r="E15" s="11" t="e">
        <f t="shared" si="0"/>
        <v>#N/A</v>
      </c>
      <c r="F15" s="11" t="e">
        <f t="shared" si="1"/>
        <v>#N/A</v>
      </c>
      <c r="G15" s="10" t="e">
        <f t="shared" si="2"/>
        <v>#N/A</v>
      </c>
      <c r="H15" s="10" t="e">
        <f t="shared" si="2"/>
        <v>#N/A</v>
      </c>
      <c r="I15" s="12" t="e">
        <f t="shared" si="3"/>
        <v>#N/A</v>
      </c>
      <c r="J15" s="12" t="e">
        <f t="shared" si="3"/>
        <v>#N/A</v>
      </c>
      <c r="K15" s="13" t="e">
        <f t="shared" si="4"/>
        <v>#N/A</v>
      </c>
      <c r="L15" s="13" t="e">
        <f t="shared" si="4"/>
        <v>#N/A</v>
      </c>
      <c r="M15" s="14" t="e">
        <f t="shared" si="5"/>
        <v>#N/A</v>
      </c>
      <c r="N15" s="14" t="e">
        <f t="shared" si="6"/>
        <v>#N/A</v>
      </c>
      <c r="O15" s="14" t="e">
        <f t="shared" si="7"/>
        <v>#N/A</v>
      </c>
      <c r="P15" s="11" t="e">
        <f t="shared" si="8"/>
        <v>#N/A</v>
      </c>
    </row>
    <row r="16" spans="1:16">
      <c r="A16" s="15">
        <v>1926</v>
      </c>
      <c r="B16" s="10">
        <f>'Pretax Min, Max, Mean'!P16</f>
        <v>0</v>
      </c>
      <c r="C16" s="10">
        <f>'Pretax Min, Max, Mean'!Q16</f>
        <v>113358.46517301696</v>
      </c>
      <c r="D16" s="10" t="e">
        <f>'Pretax Min, Max, Mean'!R16</f>
        <v>#N/A</v>
      </c>
      <c r="E16" s="11" t="e">
        <f t="shared" si="0"/>
        <v>#N/A</v>
      </c>
      <c r="F16" s="11" t="e">
        <f t="shared" si="1"/>
        <v>#N/A</v>
      </c>
      <c r="G16" s="10" t="e">
        <f t="shared" si="2"/>
        <v>#N/A</v>
      </c>
      <c r="H16" s="10" t="e">
        <f t="shared" si="2"/>
        <v>#N/A</v>
      </c>
      <c r="I16" s="12" t="e">
        <f t="shared" si="3"/>
        <v>#N/A</v>
      </c>
      <c r="J16" s="12" t="e">
        <f t="shared" si="3"/>
        <v>#N/A</v>
      </c>
      <c r="K16" s="13" t="e">
        <f t="shared" si="4"/>
        <v>#N/A</v>
      </c>
      <c r="L16" s="13" t="e">
        <f t="shared" si="4"/>
        <v>#N/A</v>
      </c>
      <c r="M16" s="14" t="e">
        <f t="shared" si="5"/>
        <v>#N/A</v>
      </c>
      <c r="N16" s="14" t="e">
        <f t="shared" si="6"/>
        <v>#N/A</v>
      </c>
      <c r="O16" s="14" t="e">
        <f t="shared" si="7"/>
        <v>#N/A</v>
      </c>
      <c r="P16" s="11" t="e">
        <f t="shared" si="8"/>
        <v>#N/A</v>
      </c>
    </row>
    <row r="17" spans="1:16">
      <c r="A17" s="15">
        <v>1927</v>
      </c>
      <c r="B17" s="10">
        <f>'Pretax Min, Max, Mean'!P17</f>
        <v>0</v>
      </c>
      <c r="C17" s="10">
        <f>'Pretax Min, Max, Mean'!Q17</f>
        <v>113647.71577227589</v>
      </c>
      <c r="D17" s="10" t="e">
        <f>'Pretax Min, Max, Mean'!R17</f>
        <v>#N/A</v>
      </c>
      <c r="E17" s="11" t="e">
        <f t="shared" si="0"/>
        <v>#N/A</v>
      </c>
      <c r="F17" s="11" t="e">
        <f t="shared" si="1"/>
        <v>#N/A</v>
      </c>
      <c r="G17" s="10" t="e">
        <f t="shared" si="2"/>
        <v>#N/A</v>
      </c>
      <c r="H17" s="10" t="e">
        <f t="shared" si="2"/>
        <v>#N/A</v>
      </c>
      <c r="I17" s="12" t="e">
        <f t="shared" si="3"/>
        <v>#N/A</v>
      </c>
      <c r="J17" s="12" t="e">
        <f t="shared" si="3"/>
        <v>#N/A</v>
      </c>
      <c r="K17" s="13" t="e">
        <f t="shared" si="4"/>
        <v>#N/A</v>
      </c>
      <c r="L17" s="13" t="e">
        <f t="shared" si="4"/>
        <v>#N/A</v>
      </c>
      <c r="M17" s="14" t="e">
        <f t="shared" si="5"/>
        <v>#N/A</v>
      </c>
      <c r="N17" s="14" t="e">
        <f t="shared" si="6"/>
        <v>#N/A</v>
      </c>
      <c r="O17" s="14" t="e">
        <f t="shared" si="7"/>
        <v>#N/A</v>
      </c>
      <c r="P17" s="11" t="e">
        <f t="shared" si="8"/>
        <v>#N/A</v>
      </c>
    </row>
    <row r="18" spans="1:16">
      <c r="A18" s="15">
        <v>1928</v>
      </c>
      <c r="B18" s="10">
        <f>'Pretax Min, Max, Mean'!P18</f>
        <v>0</v>
      </c>
      <c r="C18" s="10">
        <f>'Pretax Min, Max, Mean'!Q18</f>
        <v>117505.13776133332</v>
      </c>
      <c r="D18" s="10" t="e">
        <f>'Pretax Min, Max, Mean'!R18</f>
        <v>#N/A</v>
      </c>
      <c r="E18" s="11" t="e">
        <f t="shared" si="0"/>
        <v>#N/A</v>
      </c>
      <c r="F18" s="11" t="e">
        <f t="shared" si="1"/>
        <v>#N/A</v>
      </c>
      <c r="G18" s="10" t="e">
        <f t="shared" si="2"/>
        <v>#N/A</v>
      </c>
      <c r="H18" s="10" t="e">
        <f t="shared" si="2"/>
        <v>#N/A</v>
      </c>
      <c r="I18" s="12" t="e">
        <f t="shared" si="3"/>
        <v>#N/A</v>
      </c>
      <c r="J18" s="12" t="e">
        <f t="shared" si="3"/>
        <v>#N/A</v>
      </c>
      <c r="K18" s="13" t="e">
        <f t="shared" si="4"/>
        <v>#N/A</v>
      </c>
      <c r="L18" s="13" t="e">
        <f t="shared" si="4"/>
        <v>#N/A</v>
      </c>
      <c r="M18" s="14" t="e">
        <f t="shared" si="5"/>
        <v>#N/A</v>
      </c>
      <c r="N18" s="14" t="e">
        <f t="shared" si="6"/>
        <v>#N/A</v>
      </c>
      <c r="O18" s="14" t="e">
        <f t="shared" si="7"/>
        <v>#N/A</v>
      </c>
      <c r="P18" s="11" t="e">
        <f t="shared" si="8"/>
        <v>#N/A</v>
      </c>
    </row>
    <row r="19" spans="1:16">
      <c r="A19" s="15">
        <v>1929</v>
      </c>
      <c r="B19" s="10">
        <f>'Pretax Min, Max, Mean'!P19</f>
        <v>0</v>
      </c>
      <c r="C19" s="10">
        <f>'Pretax Min, Max, Mean'!Q19</f>
        <v>123970.02144554383</v>
      </c>
      <c r="D19" s="10" t="e">
        <f>'Pretax Min, Max, Mean'!R19</f>
        <v>#N/A</v>
      </c>
      <c r="E19" s="11" t="e">
        <f t="shared" si="0"/>
        <v>#N/A</v>
      </c>
      <c r="F19" s="11" t="e">
        <f t="shared" si="1"/>
        <v>#N/A</v>
      </c>
      <c r="G19" s="10" t="e">
        <f t="shared" si="2"/>
        <v>#N/A</v>
      </c>
      <c r="H19" s="10" t="e">
        <f t="shared" si="2"/>
        <v>#N/A</v>
      </c>
      <c r="I19" s="12" t="e">
        <f t="shared" si="3"/>
        <v>#N/A</v>
      </c>
      <c r="J19" s="12" t="e">
        <f t="shared" si="3"/>
        <v>#N/A</v>
      </c>
      <c r="K19" s="13" t="e">
        <f t="shared" si="4"/>
        <v>#N/A</v>
      </c>
      <c r="L19" s="13" t="e">
        <f t="shared" si="4"/>
        <v>#N/A</v>
      </c>
      <c r="M19" s="14" t="e">
        <f t="shared" si="5"/>
        <v>#N/A</v>
      </c>
      <c r="N19" s="14" t="e">
        <f t="shared" si="6"/>
        <v>#N/A</v>
      </c>
      <c r="O19" s="14" t="e">
        <f t="shared" si="7"/>
        <v>#N/A</v>
      </c>
      <c r="P19" s="11" t="e">
        <f t="shared" si="8"/>
        <v>#N/A</v>
      </c>
    </row>
    <row r="20" spans="1:16">
      <c r="A20" s="15">
        <v>1930</v>
      </c>
      <c r="B20" s="10">
        <f>'Pretax Min, Max, Mean'!P20</f>
        <v>0</v>
      </c>
      <c r="C20" s="10">
        <f>'Pretax Min, Max, Mean'!Q20</f>
        <v>115186.06971743713</v>
      </c>
      <c r="D20" s="10" t="e">
        <f>'Pretax Min, Max, Mean'!R20</f>
        <v>#N/A</v>
      </c>
      <c r="E20" s="11" t="e">
        <f t="shared" si="0"/>
        <v>#N/A</v>
      </c>
      <c r="F20" s="11" t="e">
        <f t="shared" si="1"/>
        <v>#N/A</v>
      </c>
      <c r="G20" s="10" t="e">
        <f t="shared" si="2"/>
        <v>#N/A</v>
      </c>
      <c r="H20" s="10" t="e">
        <f t="shared" si="2"/>
        <v>#N/A</v>
      </c>
      <c r="I20" s="12" t="e">
        <f t="shared" si="3"/>
        <v>#N/A</v>
      </c>
      <c r="J20" s="12" t="e">
        <f t="shared" si="3"/>
        <v>#N/A</v>
      </c>
      <c r="K20" s="13" t="e">
        <f t="shared" si="4"/>
        <v>#N/A</v>
      </c>
      <c r="L20" s="13" t="e">
        <f t="shared" si="4"/>
        <v>#N/A</v>
      </c>
      <c r="M20" s="14" t="e">
        <f t="shared" si="5"/>
        <v>#N/A</v>
      </c>
      <c r="N20" s="14" t="e">
        <f t="shared" si="6"/>
        <v>#N/A</v>
      </c>
      <c r="O20" s="14" t="e">
        <f t="shared" si="7"/>
        <v>#N/A</v>
      </c>
      <c r="P20" s="11" t="e">
        <f t="shared" si="8"/>
        <v>#N/A</v>
      </c>
    </row>
    <row r="21" spans="1:16">
      <c r="A21" s="15">
        <v>1931</v>
      </c>
      <c r="B21" s="10">
        <f>'Pretax Min, Max, Mean'!P21</f>
        <v>0</v>
      </c>
      <c r="C21" s="10">
        <f>'Pretax Min, Max, Mean'!Q21</f>
        <v>113997.95397101315</v>
      </c>
      <c r="D21" s="10" t="e">
        <f>'Pretax Min, Max, Mean'!R21</f>
        <v>#N/A</v>
      </c>
      <c r="E21" s="11" t="e">
        <f t="shared" si="0"/>
        <v>#N/A</v>
      </c>
      <c r="F21" s="11" t="e">
        <f t="shared" si="1"/>
        <v>#N/A</v>
      </c>
      <c r="G21" s="10" t="e">
        <f t="shared" si="2"/>
        <v>#N/A</v>
      </c>
      <c r="H21" s="10" t="e">
        <f t="shared" si="2"/>
        <v>#N/A</v>
      </c>
      <c r="I21" s="12" t="e">
        <f t="shared" si="3"/>
        <v>#N/A</v>
      </c>
      <c r="J21" s="12" t="e">
        <f t="shared" si="3"/>
        <v>#N/A</v>
      </c>
      <c r="K21" s="13" t="e">
        <f t="shared" si="4"/>
        <v>#N/A</v>
      </c>
      <c r="L21" s="13" t="e">
        <f t="shared" si="4"/>
        <v>#N/A</v>
      </c>
      <c r="M21" s="14" t="e">
        <f t="shared" si="5"/>
        <v>#N/A</v>
      </c>
      <c r="N21" s="14" t="e">
        <f t="shared" si="6"/>
        <v>#N/A</v>
      </c>
      <c r="O21" s="14" t="e">
        <f t="shared" si="7"/>
        <v>#N/A</v>
      </c>
      <c r="P21" s="11" t="e">
        <f t="shared" si="8"/>
        <v>#N/A</v>
      </c>
    </row>
    <row r="22" spans="1:16">
      <c r="A22" s="15">
        <v>1932</v>
      </c>
      <c r="B22" s="10">
        <f>'Pretax Min, Max, Mean'!P22</f>
        <v>0</v>
      </c>
      <c r="C22" s="10">
        <f>'Pretax Min, Max, Mean'!Q22</f>
        <v>107662.82396213138</v>
      </c>
      <c r="D22" s="10" t="e">
        <f>'Pretax Min, Max, Mean'!R22</f>
        <v>#N/A</v>
      </c>
      <c r="E22" s="11" t="e">
        <f t="shared" si="0"/>
        <v>#N/A</v>
      </c>
      <c r="F22" s="11" t="e">
        <f t="shared" si="1"/>
        <v>#N/A</v>
      </c>
      <c r="G22" s="10" t="e">
        <f t="shared" si="2"/>
        <v>#N/A</v>
      </c>
      <c r="H22" s="10" t="e">
        <f t="shared" si="2"/>
        <v>#N/A</v>
      </c>
      <c r="I22" s="12" t="e">
        <f t="shared" si="3"/>
        <v>#N/A</v>
      </c>
      <c r="J22" s="12" t="e">
        <f t="shared" si="3"/>
        <v>#N/A</v>
      </c>
      <c r="K22" s="13" t="e">
        <f t="shared" si="4"/>
        <v>#N/A</v>
      </c>
      <c r="L22" s="13" t="e">
        <f t="shared" si="4"/>
        <v>#N/A</v>
      </c>
      <c r="M22" s="14" t="e">
        <f t="shared" si="5"/>
        <v>#N/A</v>
      </c>
      <c r="N22" s="14" t="e">
        <f t="shared" si="6"/>
        <v>#N/A</v>
      </c>
      <c r="O22" s="14" t="e">
        <f t="shared" si="7"/>
        <v>#N/A</v>
      </c>
      <c r="P22" s="11" t="e">
        <f t="shared" si="8"/>
        <v>#N/A</v>
      </c>
    </row>
    <row r="23" spans="1:16">
      <c r="A23" s="15">
        <v>1933</v>
      </c>
      <c r="B23" s="10">
        <f>'Pretax Min, Max, Mean'!P23</f>
        <v>0</v>
      </c>
      <c r="C23" s="10">
        <f>'Pretax Min, Max, Mean'!Q23</f>
        <v>110878.00879687692</v>
      </c>
      <c r="D23" s="10" t="e">
        <f>'Pretax Min, Max, Mean'!R23</f>
        <v>#N/A</v>
      </c>
      <c r="E23" s="11" t="e">
        <f t="shared" si="0"/>
        <v>#N/A</v>
      </c>
      <c r="F23" s="11" t="e">
        <f t="shared" si="1"/>
        <v>#N/A</v>
      </c>
      <c r="G23" s="10" t="e">
        <f t="shared" si="2"/>
        <v>#N/A</v>
      </c>
      <c r="H23" s="10" t="e">
        <f t="shared" si="2"/>
        <v>#N/A</v>
      </c>
      <c r="I23" s="12" t="e">
        <f t="shared" si="3"/>
        <v>#N/A</v>
      </c>
      <c r="J23" s="12" t="e">
        <f t="shared" si="3"/>
        <v>#N/A</v>
      </c>
      <c r="K23" s="13" t="e">
        <f t="shared" si="4"/>
        <v>#N/A</v>
      </c>
      <c r="L23" s="13" t="e">
        <f t="shared" si="4"/>
        <v>#N/A</v>
      </c>
      <c r="M23" s="14" t="e">
        <f t="shared" si="5"/>
        <v>#N/A</v>
      </c>
      <c r="N23" s="14" t="e">
        <f t="shared" si="6"/>
        <v>#N/A</v>
      </c>
      <c r="O23" s="14" t="e">
        <f t="shared" si="7"/>
        <v>#N/A</v>
      </c>
      <c r="P23" s="11" t="e">
        <f t="shared" si="8"/>
        <v>#N/A</v>
      </c>
    </row>
    <row r="24" spans="1:16">
      <c r="A24" s="15">
        <v>1934</v>
      </c>
      <c r="B24" s="10">
        <f>'Pretax Min, Max, Mean'!P24</f>
        <v>0</v>
      </c>
      <c r="C24" s="10">
        <f>'Pretax Min, Max, Mean'!Q24</f>
        <v>121597.43549556717</v>
      </c>
      <c r="D24" s="10" t="e">
        <f>'Pretax Min, Max, Mean'!R24</f>
        <v>#N/A</v>
      </c>
      <c r="E24" s="11" t="e">
        <f t="shared" si="0"/>
        <v>#N/A</v>
      </c>
      <c r="F24" s="11" t="e">
        <f t="shared" si="1"/>
        <v>#N/A</v>
      </c>
      <c r="G24" s="10" t="e">
        <f t="shared" si="2"/>
        <v>#N/A</v>
      </c>
      <c r="H24" s="10" t="e">
        <f t="shared" si="2"/>
        <v>#N/A</v>
      </c>
      <c r="I24" s="12" t="e">
        <f t="shared" si="3"/>
        <v>#N/A</v>
      </c>
      <c r="J24" s="12" t="e">
        <f t="shared" si="3"/>
        <v>#N/A</v>
      </c>
      <c r="K24" s="13" t="e">
        <f t="shared" si="4"/>
        <v>#N/A</v>
      </c>
      <c r="L24" s="13" t="e">
        <f t="shared" si="4"/>
        <v>#N/A</v>
      </c>
      <c r="M24" s="14" t="e">
        <f t="shared" si="5"/>
        <v>#N/A</v>
      </c>
      <c r="N24" s="14" t="e">
        <f t="shared" si="6"/>
        <v>#N/A</v>
      </c>
      <c r="O24" s="14" t="e">
        <f t="shared" si="7"/>
        <v>#N/A</v>
      </c>
      <c r="P24" s="11" t="e">
        <f t="shared" si="8"/>
        <v>#N/A</v>
      </c>
    </row>
    <row r="25" spans="1:16">
      <c r="A25" s="15">
        <v>1935</v>
      </c>
      <c r="B25" s="10">
        <f>'Pretax Min, Max, Mean'!P25</f>
        <v>0</v>
      </c>
      <c r="C25" s="10">
        <f>'Pretax Min, Max, Mean'!Q25</f>
        <v>131535.57235629199</v>
      </c>
      <c r="D25" s="10" t="e">
        <f>'Pretax Min, Max, Mean'!R25</f>
        <v>#N/A</v>
      </c>
      <c r="E25" s="11" t="e">
        <f t="shared" si="0"/>
        <v>#N/A</v>
      </c>
      <c r="F25" s="11" t="e">
        <f t="shared" si="1"/>
        <v>#N/A</v>
      </c>
      <c r="G25" s="10" t="e">
        <f t="shared" si="2"/>
        <v>#N/A</v>
      </c>
      <c r="H25" s="10" t="e">
        <f t="shared" si="2"/>
        <v>#N/A</v>
      </c>
      <c r="I25" s="12" t="e">
        <f t="shared" si="3"/>
        <v>#N/A</v>
      </c>
      <c r="J25" s="12" t="e">
        <f t="shared" si="3"/>
        <v>#N/A</v>
      </c>
      <c r="K25" s="13" t="e">
        <f t="shared" si="4"/>
        <v>#N/A</v>
      </c>
      <c r="L25" s="13" t="e">
        <f t="shared" si="4"/>
        <v>#N/A</v>
      </c>
      <c r="M25" s="14" t="e">
        <f t="shared" si="5"/>
        <v>#N/A</v>
      </c>
      <c r="N25" s="14" t="e">
        <f t="shared" si="6"/>
        <v>#N/A</v>
      </c>
      <c r="O25" s="14" t="e">
        <f t="shared" si="7"/>
        <v>#N/A</v>
      </c>
      <c r="P25" s="11" t="e">
        <f t="shared" si="8"/>
        <v>#N/A</v>
      </c>
    </row>
    <row r="26" spans="1:16">
      <c r="A26" s="15">
        <v>1936</v>
      </c>
      <c r="B26" s="10">
        <f>'Pretax Min, Max, Mean'!P26</f>
        <v>0</v>
      </c>
      <c r="C26" s="10">
        <f>'Pretax Min, Max, Mean'!Q26</f>
        <v>144318.82088353959</v>
      </c>
      <c r="D26" s="10" t="e">
        <f>'Pretax Min, Max, Mean'!R26</f>
        <v>#N/A</v>
      </c>
      <c r="E26" s="11" t="e">
        <f t="shared" si="0"/>
        <v>#N/A</v>
      </c>
      <c r="F26" s="11" t="e">
        <f t="shared" si="1"/>
        <v>#N/A</v>
      </c>
      <c r="G26" s="10" t="e">
        <f t="shared" si="2"/>
        <v>#N/A</v>
      </c>
      <c r="H26" s="10" t="e">
        <f t="shared" si="2"/>
        <v>#N/A</v>
      </c>
      <c r="I26" s="12" t="e">
        <f t="shared" si="3"/>
        <v>#N/A</v>
      </c>
      <c r="J26" s="12" t="e">
        <f t="shared" si="3"/>
        <v>#N/A</v>
      </c>
      <c r="K26" s="13" t="e">
        <f t="shared" si="4"/>
        <v>#N/A</v>
      </c>
      <c r="L26" s="13" t="e">
        <f t="shared" si="4"/>
        <v>#N/A</v>
      </c>
      <c r="M26" s="14" t="e">
        <f t="shared" si="5"/>
        <v>#N/A</v>
      </c>
      <c r="N26" s="14" t="e">
        <f t="shared" si="6"/>
        <v>#N/A</v>
      </c>
      <c r="O26" s="14" t="e">
        <f t="shared" si="7"/>
        <v>#N/A</v>
      </c>
      <c r="P26" s="11" t="e">
        <f t="shared" si="8"/>
        <v>#N/A</v>
      </c>
    </row>
    <row r="27" spans="1:16">
      <c r="A27" s="15">
        <v>1937</v>
      </c>
      <c r="B27" s="10">
        <f>'Pretax Min, Max, Mean'!P27</f>
        <v>0</v>
      </c>
      <c r="C27" s="10">
        <f>'Pretax Min, Max, Mean'!Q27</f>
        <v>149323.79215277778</v>
      </c>
      <c r="D27" s="10" t="e">
        <f>'Pretax Min, Max, Mean'!R27</f>
        <v>#N/A</v>
      </c>
      <c r="E27" s="11" t="e">
        <f t="shared" si="0"/>
        <v>#N/A</v>
      </c>
      <c r="F27" s="11" t="e">
        <f t="shared" si="1"/>
        <v>#N/A</v>
      </c>
      <c r="G27" s="10" t="e">
        <f t="shared" si="2"/>
        <v>#N/A</v>
      </c>
      <c r="H27" s="10" t="e">
        <f t="shared" si="2"/>
        <v>#N/A</v>
      </c>
      <c r="I27" s="12" t="e">
        <f t="shared" si="3"/>
        <v>#N/A</v>
      </c>
      <c r="J27" s="12" t="e">
        <f t="shared" si="3"/>
        <v>#N/A</v>
      </c>
      <c r="K27" s="13" t="e">
        <f t="shared" si="4"/>
        <v>#N/A</v>
      </c>
      <c r="L27" s="13" t="e">
        <f t="shared" si="4"/>
        <v>#N/A</v>
      </c>
      <c r="M27" s="14" t="e">
        <f t="shared" si="5"/>
        <v>#N/A</v>
      </c>
      <c r="N27" s="14" t="e">
        <f t="shared" si="6"/>
        <v>#N/A</v>
      </c>
      <c r="O27" s="14" t="e">
        <f t="shared" si="7"/>
        <v>#N/A</v>
      </c>
      <c r="P27" s="11" t="e">
        <f t="shared" si="8"/>
        <v>#N/A</v>
      </c>
    </row>
    <row r="28" spans="1:16">
      <c r="A28" s="15">
        <v>1938</v>
      </c>
      <c r="B28" s="10">
        <f>'Pretax Min, Max, Mean'!P28</f>
        <v>0</v>
      </c>
      <c r="C28" s="10">
        <f>'Pretax Min, Max, Mean'!Q28</f>
        <v>142511.11262411348</v>
      </c>
      <c r="D28" s="10" t="e">
        <f>'Pretax Min, Max, Mean'!R28</f>
        <v>#N/A</v>
      </c>
      <c r="E28" s="11" t="e">
        <f t="shared" si="0"/>
        <v>#N/A</v>
      </c>
      <c r="F28" s="11" t="e">
        <f t="shared" si="1"/>
        <v>#N/A</v>
      </c>
      <c r="G28" s="10" t="e">
        <f t="shared" si="2"/>
        <v>#N/A</v>
      </c>
      <c r="H28" s="10" t="e">
        <f t="shared" si="2"/>
        <v>#N/A</v>
      </c>
      <c r="I28" s="12" t="e">
        <f t="shared" si="3"/>
        <v>#N/A</v>
      </c>
      <c r="J28" s="12" t="e">
        <f t="shared" si="3"/>
        <v>#N/A</v>
      </c>
      <c r="K28" s="13" t="e">
        <f t="shared" si="4"/>
        <v>#N/A</v>
      </c>
      <c r="L28" s="13" t="e">
        <f t="shared" si="4"/>
        <v>#N/A</v>
      </c>
      <c r="M28" s="14" t="e">
        <f t="shared" si="5"/>
        <v>#N/A</v>
      </c>
      <c r="N28" s="14" t="e">
        <f t="shared" si="6"/>
        <v>#N/A</v>
      </c>
      <c r="O28" s="14" t="e">
        <f t="shared" si="7"/>
        <v>#N/A</v>
      </c>
      <c r="P28" s="11" t="e">
        <f t="shared" si="8"/>
        <v>#N/A</v>
      </c>
    </row>
    <row r="29" spans="1:16">
      <c r="A29" s="15">
        <v>1939</v>
      </c>
      <c r="B29" s="10">
        <f>'Posttax Min, Max, Mean'!P29</f>
        <v>445.25</v>
      </c>
      <c r="C29" s="10">
        <f>'Pretax Min, Max, Mean'!Q29</f>
        <v>155504.51172661869</v>
      </c>
      <c r="D29" s="10" t="e">
        <f>'Pretax Min, Max, Mean'!R29</f>
        <v>#N/A</v>
      </c>
      <c r="E29" s="11" t="e">
        <f t="shared" si="0"/>
        <v>#N/A</v>
      </c>
      <c r="F29" s="11" t="e">
        <f t="shared" si="1"/>
        <v>#N/A</v>
      </c>
      <c r="G29" s="10" t="e">
        <f t="shared" si="2"/>
        <v>#N/A</v>
      </c>
      <c r="H29" s="10" t="e">
        <f t="shared" si="2"/>
        <v>#N/A</v>
      </c>
      <c r="I29" s="12" t="e">
        <f t="shared" si="3"/>
        <v>#N/A</v>
      </c>
      <c r="J29" s="12" t="e">
        <f t="shared" si="3"/>
        <v>#N/A</v>
      </c>
      <c r="K29" s="13" t="e">
        <f t="shared" si="4"/>
        <v>#N/A</v>
      </c>
      <c r="L29" s="13" t="e">
        <f t="shared" si="4"/>
        <v>#N/A</v>
      </c>
      <c r="M29" s="14" t="e">
        <f t="shared" si="5"/>
        <v>#N/A</v>
      </c>
      <c r="N29" s="14" t="e">
        <f t="shared" si="6"/>
        <v>#N/A</v>
      </c>
      <c r="O29" s="14" t="e">
        <f t="shared" si="7"/>
        <v>#N/A</v>
      </c>
      <c r="P29" s="11" t="e">
        <f t="shared" si="8"/>
        <v>#N/A</v>
      </c>
    </row>
    <row r="30" spans="1:16">
      <c r="A30" s="15">
        <v>1940</v>
      </c>
      <c r="B30" s="10">
        <f>'Posttax Min, Max, Mean'!P30</f>
        <v>534.29999999999995</v>
      </c>
      <c r="C30" s="10">
        <f>'Pretax Min, Max, Mean'!Q30</f>
        <v>168704.03124285716</v>
      </c>
      <c r="D30" s="10" t="e">
        <f>'Pretax Min, Max, Mean'!R30</f>
        <v>#N/A</v>
      </c>
      <c r="E30" s="11" t="e">
        <f t="shared" si="0"/>
        <v>#N/A</v>
      </c>
      <c r="F30" s="11" t="e">
        <f t="shared" si="1"/>
        <v>#N/A</v>
      </c>
      <c r="G30" s="10" t="e">
        <f t="shared" si="2"/>
        <v>#N/A</v>
      </c>
      <c r="H30" s="10" t="e">
        <f t="shared" si="2"/>
        <v>#N/A</v>
      </c>
      <c r="I30" s="12" t="e">
        <f t="shared" si="3"/>
        <v>#N/A</v>
      </c>
      <c r="J30" s="12" t="e">
        <f t="shared" si="3"/>
        <v>#N/A</v>
      </c>
      <c r="K30" s="13" t="e">
        <f t="shared" si="4"/>
        <v>#N/A</v>
      </c>
      <c r="L30" s="13" t="e">
        <f t="shared" si="4"/>
        <v>#N/A</v>
      </c>
      <c r="M30" s="14" t="e">
        <f t="shared" si="5"/>
        <v>#N/A</v>
      </c>
      <c r="N30" s="14" t="e">
        <f t="shared" si="6"/>
        <v>#N/A</v>
      </c>
      <c r="O30" s="14" t="e">
        <f t="shared" si="7"/>
        <v>#N/A</v>
      </c>
      <c r="P30" s="11" t="e">
        <f t="shared" si="8"/>
        <v>#N/A</v>
      </c>
    </row>
    <row r="31" spans="1:16">
      <c r="A31" s="15">
        <v>1941</v>
      </c>
      <c r="B31" s="10">
        <f>'Posttax Min, Max, Mean'!P31</f>
        <v>534.29999999999995</v>
      </c>
      <c r="C31" s="10">
        <f>'Pretax Min, Max, Mean'!Q31</f>
        <v>191598.53579591837</v>
      </c>
      <c r="D31" s="10" t="e">
        <f>'Pretax Min, Max, Mean'!R31</f>
        <v>#N/A</v>
      </c>
      <c r="E31" s="11" t="e">
        <f t="shared" si="0"/>
        <v>#N/A</v>
      </c>
      <c r="F31" s="11" t="e">
        <f t="shared" si="1"/>
        <v>#N/A</v>
      </c>
      <c r="G31" s="10" t="e">
        <f t="shared" si="2"/>
        <v>#N/A</v>
      </c>
      <c r="H31" s="10" t="e">
        <f t="shared" si="2"/>
        <v>#N/A</v>
      </c>
      <c r="I31" s="12" t="e">
        <f t="shared" si="3"/>
        <v>#N/A</v>
      </c>
      <c r="J31" s="12" t="e">
        <f t="shared" si="3"/>
        <v>#N/A</v>
      </c>
      <c r="K31" s="13" t="e">
        <f t="shared" si="4"/>
        <v>#N/A</v>
      </c>
      <c r="L31" s="13" t="e">
        <f t="shared" si="4"/>
        <v>#N/A</v>
      </c>
      <c r="M31" s="14" t="e">
        <f t="shared" si="5"/>
        <v>#N/A</v>
      </c>
      <c r="N31" s="14" t="e">
        <f t="shared" si="6"/>
        <v>#N/A</v>
      </c>
      <c r="O31" s="14" t="e">
        <f t="shared" si="7"/>
        <v>#N/A</v>
      </c>
      <c r="P31" s="11" t="e">
        <f t="shared" si="8"/>
        <v>#N/A</v>
      </c>
    </row>
    <row r="32" spans="1:16">
      <c r="A32" s="15">
        <v>1942</v>
      </c>
      <c r="B32" s="10">
        <f>'Posttax Min, Max, Mean'!P32</f>
        <v>534.29999999999995</v>
      </c>
      <c r="C32" s="10">
        <f>'Posttax Min, Max, Mean'!Q32</f>
        <v>461123.35065030673</v>
      </c>
      <c r="D32" s="10">
        <f>'Posttax Min, Max, Mean'!R32</f>
        <v>0</v>
      </c>
      <c r="E32" s="11" t="e">
        <f t="shared" si="0"/>
        <v>#NUM!</v>
      </c>
      <c r="F32" s="11" t="e">
        <f t="shared" si="1"/>
        <v>#NUM!</v>
      </c>
      <c r="G32" s="10" t="e">
        <f t="shared" si="2"/>
        <v>#NUM!</v>
      </c>
      <c r="H32" s="10" t="e">
        <f t="shared" si="2"/>
        <v>#NUM!</v>
      </c>
      <c r="I32" s="12" t="e">
        <f t="shared" si="3"/>
        <v>#NUM!</v>
      </c>
      <c r="J32" s="12" t="e">
        <f t="shared" si="3"/>
        <v>#NUM!</v>
      </c>
      <c r="K32" s="13" t="e">
        <f t="shared" si="4"/>
        <v>#NUM!</v>
      </c>
      <c r="L32" s="13" t="e">
        <f t="shared" si="4"/>
        <v>#NUM!</v>
      </c>
      <c r="M32" s="14" t="e">
        <f t="shared" si="5"/>
        <v>#NUM!</v>
      </c>
      <c r="N32" s="14" t="e">
        <f t="shared" si="6"/>
        <v>#NUM!</v>
      </c>
      <c r="O32" s="14" t="e">
        <f t="shared" si="7"/>
        <v>#NUM!</v>
      </c>
      <c r="P32" s="11" t="e">
        <f t="shared" si="8"/>
        <v>#NUM!</v>
      </c>
    </row>
    <row r="33" spans="1:16">
      <c r="A33" s="15">
        <v>1943</v>
      </c>
      <c r="B33" s="10">
        <f>'Posttax Min, Max, Mean'!P33</f>
        <v>534.29999999999995</v>
      </c>
      <c r="C33" s="10">
        <f>'Posttax Min, Max, Mean'!Q33</f>
        <v>504193.71926046233</v>
      </c>
      <c r="D33" s="10">
        <f>'Posttax Min, Max, Mean'!R33</f>
        <v>0</v>
      </c>
      <c r="E33" s="11" t="e">
        <f t="shared" si="0"/>
        <v>#NUM!</v>
      </c>
      <c r="F33" s="11" t="e">
        <f t="shared" si="1"/>
        <v>#NUM!</v>
      </c>
      <c r="G33" s="10" t="e">
        <f t="shared" si="2"/>
        <v>#NUM!</v>
      </c>
      <c r="H33" s="10" t="e">
        <f t="shared" si="2"/>
        <v>#NUM!</v>
      </c>
      <c r="I33" s="12" t="e">
        <f t="shared" si="3"/>
        <v>#NUM!</v>
      </c>
      <c r="J33" s="12" t="e">
        <f t="shared" si="3"/>
        <v>#NUM!</v>
      </c>
      <c r="K33" s="13" t="e">
        <f t="shared" si="4"/>
        <v>#NUM!</v>
      </c>
      <c r="L33" s="13" t="e">
        <f t="shared" si="4"/>
        <v>#NUM!</v>
      </c>
      <c r="M33" s="14" t="e">
        <f t="shared" si="5"/>
        <v>#NUM!</v>
      </c>
      <c r="N33" s="14" t="e">
        <f t="shared" si="6"/>
        <v>#NUM!</v>
      </c>
      <c r="O33" s="14" t="e">
        <f t="shared" si="7"/>
        <v>#NUM!</v>
      </c>
      <c r="P33" s="11" t="e">
        <f t="shared" si="8"/>
        <v>#NUM!</v>
      </c>
    </row>
    <row r="34" spans="1:16">
      <c r="A34" s="15">
        <v>1944</v>
      </c>
      <c r="B34" s="10">
        <f>'Posttax Min, Max, Mean'!P34</f>
        <v>534.29999999999995</v>
      </c>
      <c r="C34" s="10">
        <f>'Posttax Min, Max, Mean'!Q34</f>
        <v>516416.91352272721</v>
      </c>
      <c r="D34" s="10">
        <f>'Posttax Min, Max, Mean'!R34</f>
        <v>0</v>
      </c>
      <c r="E34" s="11" t="e">
        <f t="shared" si="0"/>
        <v>#NUM!</v>
      </c>
      <c r="F34" s="11" t="e">
        <f t="shared" si="1"/>
        <v>#NUM!</v>
      </c>
      <c r="G34" s="10" t="e">
        <f t="shared" si="2"/>
        <v>#NUM!</v>
      </c>
      <c r="H34" s="10" t="e">
        <f t="shared" si="2"/>
        <v>#NUM!</v>
      </c>
      <c r="I34" s="12" t="e">
        <f t="shared" si="3"/>
        <v>#NUM!</v>
      </c>
      <c r="J34" s="12" t="e">
        <f t="shared" si="3"/>
        <v>#NUM!</v>
      </c>
      <c r="K34" s="13" t="e">
        <f t="shared" si="4"/>
        <v>#NUM!</v>
      </c>
      <c r="L34" s="13" t="e">
        <f t="shared" si="4"/>
        <v>#NUM!</v>
      </c>
      <c r="M34" s="14" t="e">
        <f t="shared" si="5"/>
        <v>#NUM!</v>
      </c>
      <c r="N34" s="14" t="e">
        <f t="shared" si="6"/>
        <v>#NUM!</v>
      </c>
      <c r="O34" s="14" t="e">
        <f t="shared" si="7"/>
        <v>#NUM!</v>
      </c>
      <c r="P34" s="11" t="e">
        <f t="shared" si="8"/>
        <v>#NUM!</v>
      </c>
    </row>
    <row r="35" spans="1:16">
      <c r="A35" s="15">
        <v>1945</v>
      </c>
      <c r="B35" s="10">
        <f>'Posttax Min, Max, Mean'!P35</f>
        <v>801.45</v>
      </c>
      <c r="C35" s="10">
        <f>'Posttax Min, Max, Mean'!Q35</f>
        <v>489007.17126633337</v>
      </c>
      <c r="D35" s="10">
        <f>'Posttax Min, Max, Mean'!R35</f>
        <v>0</v>
      </c>
      <c r="E35" s="11" t="e">
        <f t="shared" si="0"/>
        <v>#NUM!</v>
      </c>
      <c r="F35" s="11" t="e">
        <f t="shared" si="1"/>
        <v>#NUM!</v>
      </c>
      <c r="G35" s="10" t="e">
        <f t="shared" si="2"/>
        <v>#NUM!</v>
      </c>
      <c r="H35" s="10" t="e">
        <f t="shared" si="2"/>
        <v>#NUM!</v>
      </c>
      <c r="I35" s="12" t="e">
        <f t="shared" si="3"/>
        <v>#NUM!</v>
      </c>
      <c r="J35" s="12" t="e">
        <f t="shared" si="3"/>
        <v>#NUM!</v>
      </c>
      <c r="K35" s="13" t="e">
        <f t="shared" si="4"/>
        <v>#NUM!</v>
      </c>
      <c r="L35" s="13" t="e">
        <f t="shared" si="4"/>
        <v>#NUM!</v>
      </c>
      <c r="M35" s="14" t="e">
        <f t="shared" si="5"/>
        <v>#NUM!</v>
      </c>
      <c r="N35" s="14" t="e">
        <f t="shared" si="6"/>
        <v>#NUM!</v>
      </c>
      <c r="O35" s="14" t="e">
        <f t="shared" si="7"/>
        <v>#NUM!</v>
      </c>
      <c r="P35" s="11" t="e">
        <f t="shared" si="8"/>
        <v>#NUM!</v>
      </c>
    </row>
    <row r="36" spans="1:16">
      <c r="A36" s="15">
        <v>1946</v>
      </c>
      <c r="B36" s="10">
        <f>'Posttax Min, Max, Mean'!P36</f>
        <v>801.45</v>
      </c>
      <c r="C36" s="10">
        <f>'Posttax Min, Max, Mean'!Q36</f>
        <v>397831.07573302562</v>
      </c>
      <c r="D36" s="10">
        <f>'Posttax Min, Max, Mean'!R36</f>
        <v>0</v>
      </c>
      <c r="E36" s="11" t="e">
        <f t="shared" si="0"/>
        <v>#NUM!</v>
      </c>
      <c r="F36" s="11" t="e">
        <f t="shared" si="1"/>
        <v>#NUM!</v>
      </c>
      <c r="G36" s="10" t="e">
        <f t="shared" ref="G36:H67" si="9">_xlfn.LOGNORM.INV(G$2,$E36,$F36)</f>
        <v>#NUM!</v>
      </c>
      <c r="H36" s="10" t="e">
        <f t="shared" si="9"/>
        <v>#NUM!</v>
      </c>
      <c r="I36" s="12" t="e">
        <f t="shared" si="3"/>
        <v>#NUM!</v>
      </c>
      <c r="J36" s="12" t="e">
        <f t="shared" si="3"/>
        <v>#NUM!</v>
      </c>
      <c r="K36" s="13" t="e">
        <f t="shared" si="4"/>
        <v>#NUM!</v>
      </c>
      <c r="L36" s="13" t="e">
        <f t="shared" si="4"/>
        <v>#NUM!</v>
      </c>
      <c r="M36" s="14" t="e">
        <f t="shared" si="5"/>
        <v>#NUM!</v>
      </c>
      <c r="N36" s="14" t="e">
        <f t="shared" si="6"/>
        <v>#NUM!</v>
      </c>
      <c r="O36" s="14" t="e">
        <f t="shared" si="7"/>
        <v>#NUM!</v>
      </c>
      <c r="P36" s="11" t="e">
        <f t="shared" si="8"/>
        <v>#NUM!</v>
      </c>
    </row>
    <row r="37" spans="1:16">
      <c r="A37" s="15">
        <v>1947</v>
      </c>
      <c r="B37" s="10">
        <f>'Posttax Min, Max, Mean'!P37</f>
        <v>801.45</v>
      </c>
      <c r="C37" s="10">
        <f>'Posttax Min, Max, Mean'!Q37</f>
        <v>337306.53222421528</v>
      </c>
      <c r="D37" s="10">
        <f>'Posttax Min, Max, Mean'!R37</f>
        <v>0</v>
      </c>
      <c r="E37" s="11" t="e">
        <f t="shared" si="0"/>
        <v>#NUM!</v>
      </c>
      <c r="F37" s="11" t="e">
        <f t="shared" si="1"/>
        <v>#NUM!</v>
      </c>
      <c r="G37" s="10" t="e">
        <f t="shared" si="9"/>
        <v>#NUM!</v>
      </c>
      <c r="H37" s="10" t="e">
        <f t="shared" si="9"/>
        <v>#NUM!</v>
      </c>
      <c r="I37" s="12" t="e">
        <f t="shared" si="3"/>
        <v>#NUM!</v>
      </c>
      <c r="J37" s="12" t="e">
        <f t="shared" si="3"/>
        <v>#NUM!</v>
      </c>
      <c r="K37" s="13" t="e">
        <f t="shared" si="4"/>
        <v>#NUM!</v>
      </c>
      <c r="L37" s="13" t="e">
        <f t="shared" si="4"/>
        <v>#NUM!</v>
      </c>
      <c r="M37" s="14" t="e">
        <f t="shared" si="5"/>
        <v>#NUM!</v>
      </c>
      <c r="N37" s="14" t="e">
        <f t="shared" si="6"/>
        <v>#NUM!</v>
      </c>
      <c r="O37" s="14" t="e">
        <f t="shared" si="7"/>
        <v>#NUM!</v>
      </c>
      <c r="P37" s="11" t="e">
        <f t="shared" si="8"/>
        <v>#NUM!</v>
      </c>
    </row>
    <row r="38" spans="1:16">
      <c r="A38" s="15">
        <v>1948</v>
      </c>
      <c r="B38" s="10">
        <f>'Posttax Min, Max, Mean'!P38</f>
        <v>801.44999999999993</v>
      </c>
      <c r="C38" s="10">
        <f>'Posttax Min, Max, Mean'!Q38</f>
        <v>327970.7229216597</v>
      </c>
      <c r="D38" s="10">
        <f>'Posttax Min, Max, Mean'!R38</f>
        <v>0</v>
      </c>
      <c r="E38" s="11" t="e">
        <f t="shared" si="0"/>
        <v>#NUM!</v>
      </c>
      <c r="F38" s="11" t="e">
        <f t="shared" si="1"/>
        <v>#NUM!</v>
      </c>
      <c r="G38" s="10" t="e">
        <f t="shared" si="9"/>
        <v>#NUM!</v>
      </c>
      <c r="H38" s="10" t="e">
        <f t="shared" si="9"/>
        <v>#NUM!</v>
      </c>
      <c r="I38" s="12" t="e">
        <f t="shared" si="3"/>
        <v>#NUM!</v>
      </c>
      <c r="J38" s="12" t="e">
        <f t="shared" si="3"/>
        <v>#NUM!</v>
      </c>
      <c r="K38" s="13" t="e">
        <f t="shared" si="4"/>
        <v>#NUM!</v>
      </c>
      <c r="L38" s="13" t="e">
        <f t="shared" si="4"/>
        <v>#NUM!</v>
      </c>
      <c r="M38" s="14" t="e">
        <f t="shared" si="5"/>
        <v>#NUM!</v>
      </c>
      <c r="N38" s="14" t="e">
        <f t="shared" si="6"/>
        <v>#NUM!</v>
      </c>
      <c r="O38" s="14" t="e">
        <f t="shared" si="7"/>
        <v>#NUM!</v>
      </c>
      <c r="P38" s="11" t="e">
        <f t="shared" si="8"/>
        <v>#NUM!</v>
      </c>
    </row>
    <row r="39" spans="1:16">
      <c r="A39" s="15">
        <v>1949</v>
      </c>
      <c r="B39" s="10">
        <f>'Posttax Min, Max, Mean'!P39</f>
        <v>801.45000000000016</v>
      </c>
      <c r="C39" s="10">
        <f>'Posttax Min, Max, Mean'!Q39</f>
        <v>321389.17334403354</v>
      </c>
      <c r="D39" s="10">
        <f>'Posttax Min, Max, Mean'!R39</f>
        <v>0</v>
      </c>
      <c r="E39" s="11" t="e">
        <f t="shared" si="0"/>
        <v>#NUM!</v>
      </c>
      <c r="F39" s="11" t="e">
        <f t="shared" si="1"/>
        <v>#NUM!</v>
      </c>
      <c r="G39" s="10" t="e">
        <f t="shared" si="9"/>
        <v>#NUM!</v>
      </c>
      <c r="H39" s="10" t="e">
        <f t="shared" si="9"/>
        <v>#NUM!</v>
      </c>
      <c r="I39" s="12" t="e">
        <f t="shared" si="3"/>
        <v>#NUM!</v>
      </c>
      <c r="J39" s="12" t="e">
        <f t="shared" si="3"/>
        <v>#NUM!</v>
      </c>
      <c r="K39" s="13" t="e">
        <f t="shared" si="4"/>
        <v>#NUM!</v>
      </c>
      <c r="L39" s="13" t="e">
        <f t="shared" si="4"/>
        <v>#NUM!</v>
      </c>
      <c r="M39" s="14" t="e">
        <f t="shared" si="5"/>
        <v>#NUM!</v>
      </c>
      <c r="N39" s="14" t="e">
        <f t="shared" si="6"/>
        <v>#NUM!</v>
      </c>
      <c r="O39" s="14" t="e">
        <f t="shared" si="7"/>
        <v>#NUM!</v>
      </c>
      <c r="P39" s="11" t="e">
        <f t="shared" si="8"/>
        <v>#NUM!</v>
      </c>
    </row>
    <row r="40" spans="1:16">
      <c r="A40" s="15">
        <v>1950</v>
      </c>
      <c r="B40" s="10">
        <f>'Posttax Min, Max, Mean'!P40</f>
        <v>1335.75</v>
      </c>
      <c r="C40" s="10">
        <f>'Posttax Min, Max, Mean'!Q40</f>
        <v>345755.2170624896</v>
      </c>
      <c r="D40" s="10">
        <f>'Posttax Min, Max, Mean'!R40</f>
        <v>0</v>
      </c>
      <c r="E40" s="11" t="e">
        <f t="shared" si="0"/>
        <v>#NUM!</v>
      </c>
      <c r="F40" s="11" t="e">
        <f t="shared" si="1"/>
        <v>#NUM!</v>
      </c>
      <c r="G40" s="10" t="e">
        <f t="shared" si="9"/>
        <v>#NUM!</v>
      </c>
      <c r="H40" s="10" t="e">
        <f t="shared" si="9"/>
        <v>#NUM!</v>
      </c>
      <c r="I40" s="12" t="e">
        <f t="shared" si="3"/>
        <v>#NUM!</v>
      </c>
      <c r="J40" s="12" t="e">
        <f t="shared" si="3"/>
        <v>#NUM!</v>
      </c>
      <c r="K40" s="13" t="e">
        <f t="shared" si="4"/>
        <v>#NUM!</v>
      </c>
      <c r="L40" s="13" t="e">
        <f t="shared" si="4"/>
        <v>#NUM!</v>
      </c>
      <c r="M40" s="14" t="e">
        <f t="shared" si="5"/>
        <v>#NUM!</v>
      </c>
      <c r="N40" s="14" t="e">
        <f t="shared" si="6"/>
        <v>#NUM!</v>
      </c>
      <c r="O40" s="14" t="e">
        <f t="shared" si="7"/>
        <v>#NUM!</v>
      </c>
      <c r="P40" s="11" t="e">
        <f t="shared" si="8"/>
        <v>#NUM!</v>
      </c>
    </row>
    <row r="41" spans="1:16">
      <c r="A41" s="15">
        <v>1951</v>
      </c>
      <c r="B41" s="10">
        <f>'Posttax Min, Max, Mean'!P41</f>
        <v>1335.75</v>
      </c>
      <c r="C41" s="10">
        <f>'Posttax Min, Max, Mean'!Q41</f>
        <v>343020.50926130766</v>
      </c>
      <c r="D41" s="10">
        <f>'Posttax Min, Max, Mean'!R41</f>
        <v>0</v>
      </c>
      <c r="E41" s="11" t="e">
        <f t="shared" si="0"/>
        <v>#NUM!</v>
      </c>
      <c r="F41" s="11" t="e">
        <f t="shared" si="1"/>
        <v>#NUM!</v>
      </c>
      <c r="G41" s="10" t="e">
        <f t="shared" si="9"/>
        <v>#NUM!</v>
      </c>
      <c r="H41" s="10" t="e">
        <f t="shared" si="9"/>
        <v>#NUM!</v>
      </c>
      <c r="I41" s="12" t="e">
        <f t="shared" si="3"/>
        <v>#NUM!</v>
      </c>
      <c r="J41" s="12" t="e">
        <f t="shared" si="3"/>
        <v>#NUM!</v>
      </c>
      <c r="K41" s="13" t="e">
        <f t="shared" si="4"/>
        <v>#NUM!</v>
      </c>
      <c r="L41" s="13" t="e">
        <f t="shared" si="4"/>
        <v>#NUM!</v>
      </c>
      <c r="M41" s="14" t="e">
        <f t="shared" si="5"/>
        <v>#NUM!</v>
      </c>
      <c r="N41" s="14" t="e">
        <f t="shared" si="6"/>
        <v>#NUM!</v>
      </c>
      <c r="O41" s="14" t="e">
        <f t="shared" si="7"/>
        <v>#NUM!</v>
      </c>
      <c r="P41" s="11" t="e">
        <f t="shared" si="8"/>
        <v>#NUM!</v>
      </c>
    </row>
    <row r="42" spans="1:16">
      <c r="A42" s="15">
        <v>1952</v>
      </c>
      <c r="B42" s="10">
        <f>'Posttax Min, Max, Mean'!P42</f>
        <v>1335.75</v>
      </c>
      <c r="C42" s="10">
        <f>'Posttax Min, Max, Mean'!Q42</f>
        <v>345647.26905660378</v>
      </c>
      <c r="D42" s="10">
        <f>'Posttax Min, Max, Mean'!R42</f>
        <v>0</v>
      </c>
      <c r="E42" s="11" t="e">
        <f t="shared" si="0"/>
        <v>#NUM!</v>
      </c>
      <c r="F42" s="11" t="e">
        <f t="shared" si="1"/>
        <v>#NUM!</v>
      </c>
      <c r="G42" s="10" t="e">
        <f t="shared" si="9"/>
        <v>#NUM!</v>
      </c>
      <c r="H42" s="10" t="e">
        <f t="shared" si="9"/>
        <v>#NUM!</v>
      </c>
      <c r="I42" s="12" t="e">
        <f t="shared" si="3"/>
        <v>#NUM!</v>
      </c>
      <c r="J42" s="12" t="e">
        <f t="shared" si="3"/>
        <v>#NUM!</v>
      </c>
      <c r="K42" s="13" t="e">
        <f t="shared" si="4"/>
        <v>#NUM!</v>
      </c>
      <c r="L42" s="13" t="e">
        <f t="shared" si="4"/>
        <v>#NUM!</v>
      </c>
      <c r="M42" s="14" t="e">
        <f t="shared" si="5"/>
        <v>#NUM!</v>
      </c>
      <c r="N42" s="14" t="e">
        <f t="shared" si="6"/>
        <v>#NUM!</v>
      </c>
      <c r="O42" s="14" t="e">
        <f t="shared" si="7"/>
        <v>#NUM!</v>
      </c>
      <c r="P42" s="11" t="e">
        <f t="shared" si="8"/>
        <v>#NUM!</v>
      </c>
    </row>
    <row r="43" spans="1:16">
      <c r="A43" s="15">
        <v>1953</v>
      </c>
      <c r="B43" s="10">
        <f>'Posttax Min, Max, Mean'!P43</f>
        <v>1335.75</v>
      </c>
      <c r="C43" s="10">
        <f>'Posttax Min, Max, Mean'!Q43</f>
        <v>353928.19717558048</v>
      </c>
      <c r="D43" s="10">
        <f>'Posttax Min, Max, Mean'!R43</f>
        <v>0</v>
      </c>
      <c r="E43" s="11" t="e">
        <f t="shared" si="0"/>
        <v>#NUM!</v>
      </c>
      <c r="F43" s="11" t="e">
        <f t="shared" si="1"/>
        <v>#NUM!</v>
      </c>
      <c r="G43" s="10" t="e">
        <f t="shared" si="9"/>
        <v>#NUM!</v>
      </c>
      <c r="H43" s="10" t="e">
        <f t="shared" si="9"/>
        <v>#NUM!</v>
      </c>
      <c r="I43" s="12" t="e">
        <f t="shared" si="3"/>
        <v>#NUM!</v>
      </c>
      <c r="J43" s="12" t="e">
        <f t="shared" si="3"/>
        <v>#NUM!</v>
      </c>
      <c r="K43" s="13" t="e">
        <f t="shared" si="4"/>
        <v>#NUM!</v>
      </c>
      <c r="L43" s="13" t="e">
        <f t="shared" si="4"/>
        <v>#NUM!</v>
      </c>
      <c r="M43" s="14" t="e">
        <f t="shared" si="5"/>
        <v>#NUM!</v>
      </c>
      <c r="N43" s="14" t="e">
        <f t="shared" si="6"/>
        <v>#NUM!</v>
      </c>
      <c r="O43" s="14" t="e">
        <f t="shared" si="7"/>
        <v>#NUM!</v>
      </c>
      <c r="P43" s="11" t="e">
        <f t="shared" si="8"/>
        <v>#NUM!</v>
      </c>
    </row>
    <row r="44" spans="1:16">
      <c r="A44" s="15">
        <v>1954</v>
      </c>
      <c r="B44" s="10">
        <f>'Posttax Min, Max, Mean'!P44</f>
        <v>1335.75</v>
      </c>
      <c r="C44" s="10">
        <f>'Posttax Min, Max, Mean'!Q44</f>
        <v>343754.26499672869</v>
      </c>
      <c r="D44" s="10">
        <f>'Posttax Min, Max, Mean'!R44</f>
        <v>0</v>
      </c>
      <c r="E44" s="11" t="e">
        <f t="shared" si="0"/>
        <v>#NUM!</v>
      </c>
      <c r="F44" s="11" t="e">
        <f t="shared" si="1"/>
        <v>#NUM!</v>
      </c>
      <c r="G44" s="10" t="e">
        <f t="shared" si="9"/>
        <v>#NUM!</v>
      </c>
      <c r="H44" s="10" t="e">
        <f t="shared" si="9"/>
        <v>#NUM!</v>
      </c>
      <c r="I44" s="12" t="e">
        <f t="shared" si="3"/>
        <v>#NUM!</v>
      </c>
      <c r="J44" s="12" t="e">
        <f t="shared" si="3"/>
        <v>#NUM!</v>
      </c>
      <c r="K44" s="13" t="e">
        <f t="shared" si="4"/>
        <v>#NUM!</v>
      </c>
      <c r="L44" s="13" t="e">
        <f t="shared" si="4"/>
        <v>#NUM!</v>
      </c>
      <c r="M44" s="14" t="e">
        <f t="shared" si="5"/>
        <v>#NUM!</v>
      </c>
      <c r="N44" s="14" t="e">
        <f t="shared" si="6"/>
        <v>#NUM!</v>
      </c>
      <c r="O44" s="14" t="e">
        <f t="shared" si="7"/>
        <v>#NUM!</v>
      </c>
      <c r="P44" s="11" t="e">
        <f t="shared" si="8"/>
        <v>#NUM!</v>
      </c>
    </row>
    <row r="45" spans="1:16">
      <c r="A45" s="15">
        <v>1955</v>
      </c>
      <c r="B45" s="10">
        <f>'Posttax Min, Max, Mean'!P45</f>
        <v>1335.75</v>
      </c>
      <c r="C45" s="10">
        <f>'Posttax Min, Max, Mean'!Q45</f>
        <v>369276.25674604473</v>
      </c>
      <c r="D45" s="10">
        <f>'Posttax Min, Max, Mean'!R45</f>
        <v>0</v>
      </c>
      <c r="E45" s="11" t="e">
        <f t="shared" si="0"/>
        <v>#NUM!</v>
      </c>
      <c r="F45" s="11" t="e">
        <f t="shared" si="1"/>
        <v>#NUM!</v>
      </c>
      <c r="G45" s="10" t="e">
        <f t="shared" si="9"/>
        <v>#NUM!</v>
      </c>
      <c r="H45" s="10" t="e">
        <f t="shared" si="9"/>
        <v>#NUM!</v>
      </c>
      <c r="I45" s="12" t="e">
        <f t="shared" si="3"/>
        <v>#NUM!</v>
      </c>
      <c r="J45" s="12" t="e">
        <f t="shared" si="3"/>
        <v>#NUM!</v>
      </c>
      <c r="K45" s="13" t="e">
        <f t="shared" si="4"/>
        <v>#NUM!</v>
      </c>
      <c r="L45" s="13" t="e">
        <f t="shared" si="4"/>
        <v>#NUM!</v>
      </c>
      <c r="M45" s="14" t="e">
        <f t="shared" si="5"/>
        <v>#NUM!</v>
      </c>
      <c r="N45" s="14" t="e">
        <f t="shared" si="6"/>
        <v>#NUM!</v>
      </c>
      <c r="O45" s="14" t="e">
        <f t="shared" si="7"/>
        <v>#NUM!</v>
      </c>
      <c r="P45" s="11" t="e">
        <f t="shared" si="8"/>
        <v>#NUM!</v>
      </c>
    </row>
    <row r="46" spans="1:16">
      <c r="A46" s="15">
        <v>1956</v>
      </c>
      <c r="B46" s="10">
        <f>'Posttax Min, Max, Mean'!P46</f>
        <v>1781</v>
      </c>
      <c r="C46" s="10">
        <f>'Posttax Min, Max, Mean'!Q46</f>
        <v>370903.18144897057</v>
      </c>
      <c r="D46" s="10">
        <f>'Posttax Min, Max, Mean'!R46</f>
        <v>0</v>
      </c>
      <c r="E46" s="11" t="e">
        <f t="shared" si="0"/>
        <v>#NUM!</v>
      </c>
      <c r="F46" s="11" t="e">
        <f t="shared" si="1"/>
        <v>#NUM!</v>
      </c>
      <c r="G46" s="10" t="e">
        <f t="shared" si="9"/>
        <v>#NUM!</v>
      </c>
      <c r="H46" s="10" t="e">
        <f t="shared" si="9"/>
        <v>#NUM!</v>
      </c>
      <c r="I46" s="12" t="e">
        <f t="shared" si="3"/>
        <v>#NUM!</v>
      </c>
      <c r="J46" s="12" t="e">
        <f t="shared" si="3"/>
        <v>#NUM!</v>
      </c>
      <c r="K46" s="13" t="e">
        <f t="shared" si="4"/>
        <v>#NUM!</v>
      </c>
      <c r="L46" s="13" t="e">
        <f t="shared" si="4"/>
        <v>#NUM!</v>
      </c>
      <c r="M46" s="14" t="e">
        <f t="shared" si="5"/>
        <v>#NUM!</v>
      </c>
      <c r="N46" s="14" t="e">
        <f t="shared" si="6"/>
        <v>#NUM!</v>
      </c>
      <c r="O46" s="14" t="e">
        <f t="shared" si="7"/>
        <v>#NUM!</v>
      </c>
      <c r="P46" s="11" t="e">
        <f t="shared" si="8"/>
        <v>#NUM!</v>
      </c>
    </row>
    <row r="47" spans="1:16">
      <c r="A47" s="15">
        <v>1957</v>
      </c>
      <c r="B47" s="10">
        <f>'Posttax Min, Max, Mean'!P47</f>
        <v>1781</v>
      </c>
      <c r="C47" s="10">
        <f>'Posttax Min, Max, Mean'!Q47</f>
        <v>359551.55754448398</v>
      </c>
      <c r="D47" s="10">
        <f>'Posttax Min, Max, Mean'!R47</f>
        <v>0</v>
      </c>
      <c r="E47" s="11" t="e">
        <f t="shared" si="0"/>
        <v>#NUM!</v>
      </c>
      <c r="F47" s="11" t="e">
        <f t="shared" si="1"/>
        <v>#NUM!</v>
      </c>
      <c r="G47" s="10" t="e">
        <f t="shared" si="9"/>
        <v>#NUM!</v>
      </c>
      <c r="H47" s="10" t="e">
        <f t="shared" si="9"/>
        <v>#NUM!</v>
      </c>
      <c r="I47" s="12" t="e">
        <f t="shared" si="3"/>
        <v>#NUM!</v>
      </c>
      <c r="J47" s="12" t="e">
        <f t="shared" si="3"/>
        <v>#NUM!</v>
      </c>
      <c r="K47" s="13" t="e">
        <f t="shared" si="4"/>
        <v>#NUM!</v>
      </c>
      <c r="L47" s="13" t="e">
        <f t="shared" si="4"/>
        <v>#NUM!</v>
      </c>
      <c r="M47" s="14" t="e">
        <f t="shared" si="5"/>
        <v>#NUM!</v>
      </c>
      <c r="N47" s="14" t="e">
        <f t="shared" si="6"/>
        <v>#NUM!</v>
      </c>
      <c r="O47" s="14" t="e">
        <f t="shared" si="7"/>
        <v>#NUM!</v>
      </c>
      <c r="P47" s="11" t="e">
        <f t="shared" si="8"/>
        <v>#NUM!</v>
      </c>
    </row>
    <row r="48" spans="1:16">
      <c r="A48" s="15">
        <v>1958</v>
      </c>
      <c r="B48" s="10">
        <f>'Posttax Min, Max, Mean'!P48</f>
        <v>1781</v>
      </c>
      <c r="C48" s="10">
        <f>'Posttax Min, Max, Mean'!Q48</f>
        <v>339786.39302463672</v>
      </c>
      <c r="D48" s="10">
        <f>'Posttax Min, Max, Mean'!R48</f>
        <v>0</v>
      </c>
      <c r="E48" s="11" t="e">
        <f t="shared" si="0"/>
        <v>#NUM!</v>
      </c>
      <c r="F48" s="11" t="e">
        <f t="shared" si="1"/>
        <v>#NUM!</v>
      </c>
      <c r="G48" s="10" t="e">
        <f t="shared" si="9"/>
        <v>#NUM!</v>
      </c>
      <c r="H48" s="10" t="e">
        <f t="shared" si="9"/>
        <v>#NUM!</v>
      </c>
      <c r="I48" s="12" t="e">
        <f t="shared" si="3"/>
        <v>#NUM!</v>
      </c>
      <c r="J48" s="12" t="e">
        <f t="shared" si="3"/>
        <v>#NUM!</v>
      </c>
      <c r="K48" s="13" t="e">
        <f t="shared" si="4"/>
        <v>#NUM!</v>
      </c>
      <c r="L48" s="13" t="e">
        <f t="shared" si="4"/>
        <v>#NUM!</v>
      </c>
      <c r="M48" s="14" t="e">
        <f t="shared" si="5"/>
        <v>#NUM!</v>
      </c>
      <c r="N48" s="14" t="e">
        <f t="shared" si="6"/>
        <v>#NUM!</v>
      </c>
      <c r="O48" s="14" t="e">
        <f t="shared" si="7"/>
        <v>#NUM!</v>
      </c>
      <c r="P48" s="11" t="e">
        <f t="shared" si="8"/>
        <v>#NUM!</v>
      </c>
    </row>
    <row r="49" spans="1:16">
      <c r="A49" s="15">
        <v>1959</v>
      </c>
      <c r="B49" s="10">
        <f>'Posttax Min, Max, Mean'!P49</f>
        <v>1781</v>
      </c>
      <c r="C49" s="10">
        <f>'Posttax Min, Max, Mean'!Q49</f>
        <v>360296.8936082474</v>
      </c>
      <c r="D49" s="10">
        <f>'Posttax Min, Max, Mean'!R49</f>
        <v>0</v>
      </c>
      <c r="E49" s="11" t="e">
        <f t="shared" si="0"/>
        <v>#NUM!</v>
      </c>
      <c r="F49" s="11" t="e">
        <f t="shared" si="1"/>
        <v>#NUM!</v>
      </c>
      <c r="G49" s="10" t="e">
        <f t="shared" si="9"/>
        <v>#NUM!</v>
      </c>
      <c r="H49" s="10" t="e">
        <f t="shared" si="9"/>
        <v>#NUM!</v>
      </c>
      <c r="I49" s="12" t="e">
        <f t="shared" si="3"/>
        <v>#NUM!</v>
      </c>
      <c r="J49" s="12" t="e">
        <f t="shared" si="3"/>
        <v>#NUM!</v>
      </c>
      <c r="K49" s="13" t="e">
        <f t="shared" si="4"/>
        <v>#NUM!</v>
      </c>
      <c r="L49" s="13" t="e">
        <f t="shared" si="4"/>
        <v>#NUM!</v>
      </c>
      <c r="M49" s="14" t="e">
        <f t="shared" si="5"/>
        <v>#NUM!</v>
      </c>
      <c r="N49" s="14" t="e">
        <f t="shared" si="6"/>
        <v>#NUM!</v>
      </c>
      <c r="O49" s="14" t="e">
        <f t="shared" si="7"/>
        <v>#NUM!</v>
      </c>
      <c r="P49" s="11" t="e">
        <f t="shared" si="8"/>
        <v>#NUM!</v>
      </c>
    </row>
    <row r="50" spans="1:16">
      <c r="A50" s="15">
        <v>1960</v>
      </c>
      <c r="B50" s="10">
        <f>'Posttax Min, Max, Mean'!P50</f>
        <v>1781</v>
      </c>
      <c r="C50" s="10">
        <f>'Posttax Min, Max, Mean'!Q50</f>
        <v>361549.28873608104</v>
      </c>
      <c r="D50" s="10">
        <f>'Posttax Min, Max, Mean'!R50</f>
        <v>0</v>
      </c>
      <c r="E50" s="11" t="e">
        <f t="shared" si="0"/>
        <v>#NUM!</v>
      </c>
      <c r="F50" s="11" t="e">
        <f t="shared" si="1"/>
        <v>#NUM!</v>
      </c>
      <c r="G50" s="10" t="e">
        <f t="shared" si="9"/>
        <v>#NUM!</v>
      </c>
      <c r="H50" s="10" t="e">
        <f t="shared" si="9"/>
        <v>#NUM!</v>
      </c>
      <c r="I50" s="12" t="e">
        <f t="shared" si="3"/>
        <v>#NUM!</v>
      </c>
      <c r="J50" s="12" t="e">
        <f t="shared" si="3"/>
        <v>#NUM!</v>
      </c>
      <c r="K50" s="13" t="e">
        <f t="shared" si="4"/>
        <v>#NUM!</v>
      </c>
      <c r="L50" s="13" t="e">
        <f t="shared" si="4"/>
        <v>#NUM!</v>
      </c>
      <c r="M50" s="14" t="e">
        <f t="shared" si="5"/>
        <v>#NUM!</v>
      </c>
      <c r="N50" s="14" t="e">
        <f t="shared" si="6"/>
        <v>#NUM!</v>
      </c>
      <c r="O50" s="14" t="e">
        <f t="shared" si="7"/>
        <v>#NUM!</v>
      </c>
      <c r="P50" s="11" t="e">
        <f t="shared" si="8"/>
        <v>#NUM!</v>
      </c>
    </row>
    <row r="51" spans="1:16">
      <c r="A51" s="15">
        <v>1961</v>
      </c>
      <c r="B51" s="10">
        <f>'Posttax Min, Max, Mean'!P51</f>
        <v>1781</v>
      </c>
      <c r="C51" s="10">
        <f>'Posttax Min, Max, Mean'!Q51</f>
        <v>359169.49737752508</v>
      </c>
      <c r="D51" s="10">
        <f>'Posttax Min, Max, Mean'!R51</f>
        <v>0</v>
      </c>
      <c r="E51" s="11" t="e">
        <f t="shared" si="0"/>
        <v>#NUM!</v>
      </c>
      <c r="F51" s="11" t="e">
        <f t="shared" si="1"/>
        <v>#NUM!</v>
      </c>
      <c r="G51" s="10" t="e">
        <f t="shared" si="9"/>
        <v>#NUM!</v>
      </c>
      <c r="H51" s="10" t="e">
        <f t="shared" si="9"/>
        <v>#NUM!</v>
      </c>
      <c r="I51" s="12" t="e">
        <f t="shared" si="3"/>
        <v>#NUM!</v>
      </c>
      <c r="J51" s="12" t="e">
        <f t="shared" si="3"/>
        <v>#NUM!</v>
      </c>
      <c r="K51" s="13" t="e">
        <f t="shared" si="4"/>
        <v>#NUM!</v>
      </c>
      <c r="L51" s="13" t="e">
        <f t="shared" si="4"/>
        <v>#NUM!</v>
      </c>
      <c r="M51" s="14" t="e">
        <f t="shared" si="5"/>
        <v>#NUM!</v>
      </c>
      <c r="N51" s="14" t="e">
        <f t="shared" si="6"/>
        <v>#NUM!</v>
      </c>
      <c r="O51" s="14" t="e">
        <f t="shared" si="7"/>
        <v>#NUM!</v>
      </c>
      <c r="P51" s="11" t="e">
        <f t="shared" si="8"/>
        <v>#NUM!</v>
      </c>
    </row>
    <row r="52" spans="1:16">
      <c r="A52" s="15">
        <v>1962</v>
      </c>
      <c r="B52" s="10">
        <f>'Posttax Min, Max, Mean'!P52</f>
        <v>1781</v>
      </c>
      <c r="C52" s="10">
        <f>'Posttax Min, Max, Mean'!Q52</f>
        <v>370192.9409739073</v>
      </c>
      <c r="D52" s="10">
        <f>'Posttax Min, Max, Mean'!R52</f>
        <v>3566929.7342536426</v>
      </c>
      <c r="E52" s="11">
        <f t="shared" si="0"/>
        <v>12.019074825379057</v>
      </c>
      <c r="F52" s="11">
        <f t="shared" si="1"/>
        <v>1.2670475803369678</v>
      </c>
      <c r="G52" s="10">
        <f t="shared" si="9"/>
        <v>841432.97127591504</v>
      </c>
      <c r="H52" s="10">
        <f t="shared" si="9"/>
        <v>3161851.3055547057</v>
      </c>
      <c r="I52" s="12">
        <f t="shared" si="3"/>
        <v>1.4503985207633486E-2</v>
      </c>
      <c r="J52" s="12">
        <f t="shared" si="3"/>
        <v>1.0593002937038736</v>
      </c>
      <c r="K52" s="13">
        <f t="shared" si="4"/>
        <v>0.50578605006862765</v>
      </c>
      <c r="L52" s="13">
        <f t="shared" si="4"/>
        <v>0.85526847937617978</v>
      </c>
      <c r="M52" s="14">
        <f t="shared" si="5"/>
        <v>0.50578605006862765</v>
      </c>
      <c r="N52" s="14">
        <f t="shared" si="6"/>
        <v>0.34948242930755213</v>
      </c>
      <c r="O52" s="14">
        <f t="shared" si="7"/>
        <v>0.14473152062382022</v>
      </c>
      <c r="P52" s="11">
        <f t="shared" si="8"/>
        <v>0.62971408844169119</v>
      </c>
    </row>
    <row r="53" spans="1:16">
      <c r="A53" s="15">
        <v>1963</v>
      </c>
      <c r="B53" s="10">
        <f>'Posttax Min, Max, Mean'!P53</f>
        <v>2226.25</v>
      </c>
      <c r="C53" s="10">
        <f>'Posttax Min, Max, Mean'!Q53</f>
        <v>376856.02677816991</v>
      </c>
      <c r="D53" s="10">
        <f>'Posttax Min, Max, Mean'!R53</f>
        <v>0</v>
      </c>
      <c r="E53" s="11" t="e">
        <f t="shared" si="0"/>
        <v>#NUM!</v>
      </c>
      <c r="F53" s="11" t="e">
        <f t="shared" si="1"/>
        <v>#NUM!</v>
      </c>
      <c r="G53" s="10" t="e">
        <f t="shared" si="9"/>
        <v>#NUM!</v>
      </c>
      <c r="H53" s="10" t="e">
        <f t="shared" si="9"/>
        <v>#NUM!</v>
      </c>
      <c r="I53" s="12" t="e">
        <f t="shared" si="3"/>
        <v>#NUM!</v>
      </c>
      <c r="J53" s="12" t="e">
        <f t="shared" si="3"/>
        <v>#NUM!</v>
      </c>
      <c r="K53" s="13" t="e">
        <f t="shared" si="4"/>
        <v>#NUM!</v>
      </c>
      <c r="L53" s="13" t="e">
        <f t="shared" si="4"/>
        <v>#NUM!</v>
      </c>
      <c r="M53" s="14" t="e">
        <f t="shared" si="5"/>
        <v>#NUM!</v>
      </c>
      <c r="N53" s="14" t="e">
        <f t="shared" si="6"/>
        <v>#NUM!</v>
      </c>
      <c r="O53" s="14" t="e">
        <f t="shared" si="7"/>
        <v>#NUM!</v>
      </c>
      <c r="P53" s="11" t="e">
        <f t="shared" si="8"/>
        <v>#NUM!</v>
      </c>
    </row>
    <row r="54" spans="1:16">
      <c r="A54" s="15">
        <v>1964</v>
      </c>
      <c r="B54" s="10">
        <f>'Posttax Min, Max, Mean'!P54</f>
        <v>2048.1499999999996</v>
      </c>
      <c r="C54" s="10">
        <f>'Posttax Min, Max, Mean'!Q54</f>
        <v>385906.77958064515</v>
      </c>
      <c r="D54" s="10">
        <f>'Posttax Min, Max, Mean'!R54</f>
        <v>3879356.5732109672</v>
      </c>
      <c r="E54" s="11">
        <f t="shared" si="0"/>
        <v>12.07238617520361</v>
      </c>
      <c r="F54" s="11">
        <f t="shared" si="1"/>
        <v>1.2577479400893985</v>
      </c>
      <c r="G54" s="10">
        <f t="shared" si="9"/>
        <v>876993.63785407564</v>
      </c>
      <c r="H54" s="10">
        <f t="shared" si="9"/>
        <v>3263612.9995094435</v>
      </c>
      <c r="I54" s="12">
        <f t="shared" si="3"/>
        <v>2.3803625455202718E-2</v>
      </c>
      <c r="J54" s="12">
        <f t="shared" si="3"/>
        <v>1.0685999339514423</v>
      </c>
      <c r="K54" s="13">
        <f t="shared" si="4"/>
        <v>0.50949537591253846</v>
      </c>
      <c r="L54" s="13">
        <f t="shared" si="4"/>
        <v>0.85737501083481626</v>
      </c>
      <c r="M54" s="14">
        <f t="shared" si="5"/>
        <v>0.50949537591253846</v>
      </c>
      <c r="N54" s="14">
        <f t="shared" si="6"/>
        <v>0.3478796349222778</v>
      </c>
      <c r="O54" s="14">
        <f t="shared" si="7"/>
        <v>0.14262498916518374</v>
      </c>
      <c r="P54" s="11">
        <f t="shared" si="8"/>
        <v>0.62619149186637957</v>
      </c>
    </row>
    <row r="55" spans="1:16">
      <c r="A55" s="15">
        <v>1965</v>
      </c>
      <c r="B55" s="10">
        <f>'Posttax Min, Max, Mean'!P55</f>
        <v>2226.25</v>
      </c>
      <c r="C55" s="10">
        <f>'Posttax Min, Max, Mean'!Q55</f>
        <v>399130.57553034922</v>
      </c>
      <c r="D55" s="10">
        <f>'Posttax Min, Max, Mean'!R55</f>
        <v>0</v>
      </c>
      <c r="E55" s="11" t="e">
        <f t="shared" si="0"/>
        <v>#NUM!</v>
      </c>
      <c r="F55" s="11" t="e">
        <f t="shared" si="1"/>
        <v>#NUM!</v>
      </c>
      <c r="G55" s="10" t="e">
        <f t="shared" si="9"/>
        <v>#NUM!</v>
      </c>
      <c r="H55" s="10" t="e">
        <f t="shared" si="9"/>
        <v>#NUM!</v>
      </c>
      <c r="I55" s="12" t="e">
        <f t="shared" si="3"/>
        <v>#NUM!</v>
      </c>
      <c r="J55" s="12" t="e">
        <f t="shared" si="3"/>
        <v>#NUM!</v>
      </c>
      <c r="K55" s="13" t="e">
        <f t="shared" si="4"/>
        <v>#NUM!</v>
      </c>
      <c r="L55" s="13" t="e">
        <f t="shared" si="4"/>
        <v>#NUM!</v>
      </c>
      <c r="M55" s="14" t="e">
        <f t="shared" si="5"/>
        <v>#NUM!</v>
      </c>
      <c r="N55" s="14" t="e">
        <f t="shared" si="6"/>
        <v>#NUM!</v>
      </c>
      <c r="O55" s="14" t="e">
        <f t="shared" si="7"/>
        <v>#NUM!</v>
      </c>
      <c r="P55" s="11" t="e">
        <f t="shared" si="8"/>
        <v>#NUM!</v>
      </c>
    </row>
    <row r="56" spans="1:16">
      <c r="A56" s="15">
        <v>1966</v>
      </c>
      <c r="B56" s="10">
        <f>'Posttax Min, Max, Mean'!P56</f>
        <v>2226.25</v>
      </c>
      <c r="C56" s="10">
        <f>'Posttax Min, Max, Mean'!Q56</f>
        <v>404370.29954339511</v>
      </c>
      <c r="D56" s="10">
        <f>'Posttax Min, Max, Mean'!R56</f>
        <v>3953267.6903925925</v>
      </c>
      <c r="E56" s="11">
        <f t="shared" si="0"/>
        <v>12.132586138173655</v>
      </c>
      <c r="F56" s="11">
        <f t="shared" si="1"/>
        <v>1.2469965372783676</v>
      </c>
      <c r="G56" s="10">
        <f t="shared" si="9"/>
        <v>918664.71937454923</v>
      </c>
      <c r="H56" s="10">
        <f t="shared" si="9"/>
        <v>3380498.9726479705</v>
      </c>
      <c r="I56" s="12">
        <f t="shared" si="3"/>
        <v>3.4555028266232246E-2</v>
      </c>
      <c r="J56" s="12">
        <f t="shared" si="3"/>
        <v>1.0793513367624721</v>
      </c>
      <c r="K56" s="13">
        <f t="shared" si="4"/>
        <v>0.51378271884544136</v>
      </c>
      <c r="L56" s="13">
        <f t="shared" si="4"/>
        <v>0.85978443218053069</v>
      </c>
      <c r="M56" s="14">
        <f t="shared" si="5"/>
        <v>0.51378271884544136</v>
      </c>
      <c r="N56" s="14">
        <f t="shared" si="6"/>
        <v>0.34600171333508933</v>
      </c>
      <c r="O56" s="14">
        <f t="shared" si="7"/>
        <v>0.14021556781946931</v>
      </c>
      <c r="P56" s="11">
        <f t="shared" si="8"/>
        <v>0.62209323502983693</v>
      </c>
    </row>
    <row r="57" spans="1:16">
      <c r="A57" s="15">
        <v>1967</v>
      </c>
      <c r="B57" s="10">
        <f>'Posttax Min, Max, Mean'!P57</f>
        <v>1781</v>
      </c>
      <c r="C57" s="10">
        <f>'Posttax Min, Max, Mean'!Q57</f>
        <v>397748.91368880239</v>
      </c>
      <c r="D57" s="10">
        <f>'Posttax Min, Max, Mean'!R57</f>
        <v>3557516.4794952096</v>
      </c>
      <c r="E57" s="11">
        <f t="shared" si="0"/>
        <v>12.091429366602446</v>
      </c>
      <c r="F57" s="11">
        <f t="shared" si="1"/>
        <v>1.2666071596617463</v>
      </c>
      <c r="G57" s="10">
        <f t="shared" si="9"/>
        <v>904060.67455895257</v>
      </c>
      <c r="H57" s="10">
        <f t="shared" si="9"/>
        <v>3395624.4683760093</v>
      </c>
      <c r="I57" s="12">
        <f t="shared" si="3"/>
        <v>1.4944405882855179E-2</v>
      </c>
      <c r="J57" s="12">
        <f t="shared" si="3"/>
        <v>1.0597407143790951</v>
      </c>
      <c r="K57" s="13">
        <f t="shared" si="4"/>
        <v>0.50596173345043605</v>
      </c>
      <c r="L57" s="13">
        <f t="shared" si="4"/>
        <v>0.8553687126260614</v>
      </c>
      <c r="M57" s="14">
        <f t="shared" si="5"/>
        <v>0.50596173345043605</v>
      </c>
      <c r="N57" s="14">
        <f t="shared" si="6"/>
        <v>0.34940697917562535</v>
      </c>
      <c r="O57" s="14">
        <f t="shared" si="7"/>
        <v>0.1446312873739386</v>
      </c>
      <c r="P57" s="11">
        <f t="shared" si="8"/>
        <v>0.62954772870865483</v>
      </c>
    </row>
    <row r="58" spans="1:16">
      <c r="A58" s="15">
        <v>1968</v>
      </c>
      <c r="B58" s="10">
        <f>'Posttax Min, Max, Mean'!P58</f>
        <v>2048.1499999999996</v>
      </c>
      <c r="C58" s="10">
        <f>'Posttax Min, Max, Mean'!Q58</f>
        <v>394729.47130494256</v>
      </c>
      <c r="D58" s="10">
        <f>'Posttax Min, Max, Mean'!R58</f>
        <v>3486043.8637396558</v>
      </c>
      <c r="E58" s="11">
        <f t="shared" si="0"/>
        <v>12.117241512579259</v>
      </c>
      <c r="F58" s="11">
        <f t="shared" si="1"/>
        <v>1.2399309770244129</v>
      </c>
      <c r="G58" s="10">
        <f t="shared" si="9"/>
        <v>896521.00104967528</v>
      </c>
      <c r="H58" s="10">
        <f t="shared" si="9"/>
        <v>3274750.7095646812</v>
      </c>
      <c r="I58" s="12">
        <f t="shared" si="3"/>
        <v>4.1620588520187039E-2</v>
      </c>
      <c r="J58" s="12">
        <f t="shared" si="3"/>
        <v>1.0864168970164267</v>
      </c>
      <c r="K58" s="13">
        <f t="shared" si="4"/>
        <v>0.51659941990203095</v>
      </c>
      <c r="L58" s="13">
        <f t="shared" si="4"/>
        <v>0.86135270536807673</v>
      </c>
      <c r="M58" s="14">
        <f t="shared" si="5"/>
        <v>0.51659941990203095</v>
      </c>
      <c r="N58" s="14">
        <f t="shared" si="6"/>
        <v>0.34475328546604578</v>
      </c>
      <c r="O58" s="14">
        <f t="shared" si="7"/>
        <v>0.13864729463192327</v>
      </c>
      <c r="P58" s="11">
        <f t="shared" si="8"/>
        <v>0.61938494728923166</v>
      </c>
    </row>
    <row r="59" spans="1:16">
      <c r="A59" s="15">
        <v>1969</v>
      </c>
      <c r="B59" s="10">
        <f>'Posttax Min, Max, Mean'!P59</f>
        <v>2315.3000000000002</v>
      </c>
      <c r="C59" s="10">
        <f>'Posttax Min, Max, Mean'!Q59</f>
        <v>380700.63422343321</v>
      </c>
      <c r="D59" s="10">
        <f>'Posttax Min, Max, Mean'!R59</f>
        <v>3055175.5151264304</v>
      </c>
      <c r="E59" s="11">
        <f t="shared" si="0"/>
        <v>12.132754894787645</v>
      </c>
      <c r="F59" s="11">
        <f t="shared" si="1"/>
        <v>1.1975088421567117</v>
      </c>
      <c r="G59" s="10">
        <f t="shared" si="9"/>
        <v>862356.66296226671</v>
      </c>
      <c r="H59" s="10">
        <f t="shared" si="9"/>
        <v>3013392.3957992466</v>
      </c>
      <c r="I59" s="12">
        <f t="shared" si="3"/>
        <v>8.4042723387889498E-2</v>
      </c>
      <c r="J59" s="12">
        <f t="shared" si="3"/>
        <v>1.1288390318841295</v>
      </c>
      <c r="K59" s="13">
        <f t="shared" si="4"/>
        <v>0.53348876822452773</v>
      </c>
      <c r="L59" s="13">
        <f t="shared" si="4"/>
        <v>0.87051712809264514</v>
      </c>
      <c r="M59" s="14">
        <f t="shared" si="5"/>
        <v>0.53348876822452773</v>
      </c>
      <c r="N59" s="14">
        <f t="shared" si="6"/>
        <v>0.33702835986811741</v>
      </c>
      <c r="O59" s="14">
        <f t="shared" si="7"/>
        <v>0.12948287190735486</v>
      </c>
      <c r="P59" s="11">
        <f t="shared" si="8"/>
        <v>0.60287478433635022</v>
      </c>
    </row>
    <row r="60" spans="1:16">
      <c r="A60" s="15">
        <v>1970</v>
      </c>
      <c r="B60" s="10">
        <f>'Posttax Min, Max, Mean'!P60</f>
        <v>2582.4499999999998</v>
      </c>
      <c r="C60" s="10">
        <f>'Posttax Min, Max, Mean'!Q60</f>
        <v>351833.27175788663</v>
      </c>
      <c r="D60" s="10">
        <f>'Posttax Min, Max, Mean'!R60</f>
        <v>2737422.101266495</v>
      </c>
      <c r="E60" s="11">
        <f t="shared" si="0"/>
        <v>12.09694572802886</v>
      </c>
      <c r="F60" s="11">
        <f t="shared" si="1"/>
        <v>1.1610055594702511</v>
      </c>
      <c r="G60" s="10">
        <f t="shared" si="9"/>
        <v>793996.41124298063</v>
      </c>
      <c r="H60" s="10">
        <f t="shared" si="9"/>
        <v>2670692.988759764</v>
      </c>
      <c r="I60" s="12">
        <f t="shared" si="3"/>
        <v>0.12054600607434925</v>
      </c>
      <c r="J60" s="12">
        <f t="shared" si="3"/>
        <v>1.1653423145705897</v>
      </c>
      <c r="K60" s="13">
        <f t="shared" si="4"/>
        <v>0.54797468112673398</v>
      </c>
      <c r="L60" s="13">
        <f t="shared" si="4"/>
        <v>0.87805977134727398</v>
      </c>
      <c r="M60" s="14">
        <f t="shared" si="5"/>
        <v>0.54797468112673398</v>
      </c>
      <c r="N60" s="14">
        <f t="shared" si="6"/>
        <v>0.33008509022054</v>
      </c>
      <c r="O60" s="14">
        <f t="shared" si="7"/>
        <v>0.12194022865272602</v>
      </c>
      <c r="P60" s="11">
        <f t="shared" si="8"/>
        <v>0.58832804444954423</v>
      </c>
    </row>
    <row r="61" spans="1:16">
      <c r="A61" s="15">
        <v>1971</v>
      </c>
      <c r="B61" s="10">
        <f>'Posttax Min, Max, Mean'!P61</f>
        <v>2849.6</v>
      </c>
      <c r="C61" s="10">
        <f>'Posttax Min, Max, Mean'!Q61</f>
        <v>338698.75815832097</v>
      </c>
      <c r="D61" s="10">
        <f>'Posttax Min, Max, Mean'!R61</f>
        <v>2701121.3120034565</v>
      </c>
      <c r="E61" s="11">
        <f t="shared" si="0"/>
        <v>12.080357264248024</v>
      </c>
      <c r="F61" s="11">
        <f t="shared" si="1"/>
        <v>1.1423739388279495</v>
      </c>
      <c r="G61" s="10">
        <f t="shared" si="9"/>
        <v>762508.07226928428</v>
      </c>
      <c r="H61" s="10">
        <f t="shared" si="9"/>
        <v>2515334.7352844439</v>
      </c>
      <c r="I61" s="12">
        <f t="shared" si="3"/>
        <v>0.13917762671665074</v>
      </c>
      <c r="J61" s="12">
        <f t="shared" si="3"/>
        <v>1.1839739352128906</v>
      </c>
      <c r="K61" s="13">
        <f t="shared" si="4"/>
        <v>0.55534510614252408</v>
      </c>
      <c r="L61" s="13">
        <f t="shared" si="4"/>
        <v>0.88178830963532384</v>
      </c>
      <c r="M61" s="14">
        <f t="shared" si="5"/>
        <v>0.55534510614252408</v>
      </c>
      <c r="N61" s="14">
        <f t="shared" si="6"/>
        <v>0.32644320349279976</v>
      </c>
      <c r="O61" s="14">
        <f t="shared" si="7"/>
        <v>0.11821169036467616</v>
      </c>
      <c r="P61" s="11">
        <f t="shared" si="8"/>
        <v>0.58078296612212843</v>
      </c>
    </row>
    <row r="62" spans="1:16">
      <c r="A62" s="15">
        <v>1972</v>
      </c>
      <c r="B62" s="10">
        <f>'Posttax Min, Max, Mean'!P62</f>
        <v>2849.6000000000008</v>
      </c>
      <c r="C62" s="10">
        <f>'Posttax Min, Max, Mean'!Q62</f>
        <v>339008.73441598087</v>
      </c>
      <c r="D62" s="10">
        <f>'Posttax Min, Max, Mean'!R62</f>
        <v>2804255.5683937799</v>
      </c>
      <c r="E62" s="11">
        <f t="shared" si="0"/>
        <v>12.074118203218012</v>
      </c>
      <c r="F62" s="11">
        <f t="shared" si="1"/>
        <v>1.1486191257780265</v>
      </c>
      <c r="G62" s="10">
        <f t="shared" si="9"/>
        <v>763854.68110059656</v>
      </c>
      <c r="H62" s="10">
        <f t="shared" si="9"/>
        <v>2536272.0513495575</v>
      </c>
      <c r="I62" s="12">
        <f t="shared" si="3"/>
        <v>0.13293243976657509</v>
      </c>
      <c r="J62" s="12">
        <f t="shared" si="3"/>
        <v>1.1777287482628149</v>
      </c>
      <c r="K62" s="13">
        <f t="shared" si="4"/>
        <v>0.5528765943279621</v>
      </c>
      <c r="L62" s="13">
        <f t="shared" si="4"/>
        <v>0.88054761893467193</v>
      </c>
      <c r="M62" s="14">
        <f t="shared" si="5"/>
        <v>0.5528765943279621</v>
      </c>
      <c r="N62" s="14">
        <f t="shared" si="6"/>
        <v>0.32767102460670983</v>
      </c>
      <c r="O62" s="14">
        <f t="shared" si="7"/>
        <v>0.11945238106532807</v>
      </c>
      <c r="P62" s="11">
        <f t="shared" si="8"/>
        <v>0.58332103949941638</v>
      </c>
    </row>
    <row r="63" spans="1:16">
      <c r="A63" s="15">
        <v>1973</v>
      </c>
      <c r="B63" s="10">
        <f>'Posttax Min, Max, Mean'!P63</f>
        <v>2849.6000000000004</v>
      </c>
      <c r="C63" s="10">
        <f>'Posttax Min, Max, Mean'!Q63</f>
        <v>331781.95607180177</v>
      </c>
      <c r="D63" s="10">
        <f>'Posttax Min, Max, Mean'!R63</f>
        <v>2856955.4210972972</v>
      </c>
      <c r="E63" s="11">
        <f t="shared" si="0"/>
        <v>12.049001267019516</v>
      </c>
      <c r="F63" s="11">
        <f t="shared" si="1"/>
        <v>1.1517221941932771</v>
      </c>
      <c r="G63" s="10">
        <f t="shared" si="9"/>
        <v>747876.1348024836</v>
      </c>
      <c r="H63" s="10">
        <f t="shared" si="9"/>
        <v>2491281.3761399724</v>
      </c>
      <c r="I63" s="12">
        <f t="shared" si="3"/>
        <v>0.12982937135132278</v>
      </c>
      <c r="J63" s="12">
        <f t="shared" si="3"/>
        <v>1.1746256798475634</v>
      </c>
      <c r="K63" s="13">
        <f t="shared" si="4"/>
        <v>0.55164928770047594</v>
      </c>
      <c r="L63" s="13">
        <f t="shared" si="4"/>
        <v>0.87992774761133807</v>
      </c>
      <c r="M63" s="14">
        <f t="shared" si="5"/>
        <v>0.55164928770047594</v>
      </c>
      <c r="N63" s="14">
        <f t="shared" si="6"/>
        <v>0.32827845991086213</v>
      </c>
      <c r="O63" s="14">
        <f t="shared" si="7"/>
        <v>0.12007225238866193</v>
      </c>
      <c r="P63" s="11">
        <f t="shared" si="8"/>
        <v>0.58457876293013</v>
      </c>
    </row>
    <row r="64" spans="1:16">
      <c r="A64" s="15">
        <v>1974</v>
      </c>
      <c r="B64" s="10">
        <f>'Posttax Min, Max, Mean'!P64</f>
        <v>2849.6000000000004</v>
      </c>
      <c r="C64" s="10">
        <f>'Posttax Min, Max, Mean'!Q64</f>
        <v>289181.32718052738</v>
      </c>
      <c r="D64" s="10">
        <f>'Posttax Min, Max, Mean'!R64</f>
        <v>2348497.8854048685</v>
      </c>
      <c r="E64" s="11">
        <f t="shared" si="0"/>
        <v>11.948662943719988</v>
      </c>
      <c r="F64" s="11">
        <f t="shared" si="1"/>
        <v>1.1190587619184906</v>
      </c>
      <c r="G64" s="10">
        <f t="shared" si="9"/>
        <v>648744.64039399335</v>
      </c>
      <c r="H64" s="10">
        <f t="shared" si="9"/>
        <v>2088554.8291003585</v>
      </c>
      <c r="I64" s="12">
        <f t="shared" si="3"/>
        <v>0.16249280362611029</v>
      </c>
      <c r="J64" s="12">
        <f t="shared" si="3"/>
        <v>1.2072891121223499</v>
      </c>
      <c r="K64" s="13">
        <f t="shared" si="4"/>
        <v>0.56454110257878554</v>
      </c>
      <c r="L64" s="13">
        <f t="shared" si="4"/>
        <v>0.88633958886557862</v>
      </c>
      <c r="M64" s="14">
        <f t="shared" si="5"/>
        <v>0.56454110257878554</v>
      </c>
      <c r="N64" s="14">
        <f t="shared" si="6"/>
        <v>0.32179848628679308</v>
      </c>
      <c r="O64" s="14">
        <f t="shared" si="7"/>
        <v>0.11366041113442138</v>
      </c>
      <c r="P64" s="11">
        <f t="shared" si="8"/>
        <v>0.57122757392174028</v>
      </c>
    </row>
    <row r="65" spans="1:16">
      <c r="A65" s="15">
        <v>1975</v>
      </c>
      <c r="B65" s="10">
        <f>'Posttax Min, Max, Mean'!P65</f>
        <v>3205.8</v>
      </c>
      <c r="C65" s="10">
        <f>'Posttax Min, Max, Mean'!Q65</f>
        <v>255281.2114350558</v>
      </c>
      <c r="D65" s="10">
        <f>'Posttax Min, Max, Mean'!R65</f>
        <v>2090533.6425490708</v>
      </c>
      <c r="E65" s="11">
        <f t="shared" si="0"/>
        <v>11.866882670412076</v>
      </c>
      <c r="F65" s="11">
        <f t="shared" si="1"/>
        <v>1.0800354957534832</v>
      </c>
      <c r="G65" s="10">
        <f t="shared" si="9"/>
        <v>568640.58393118251</v>
      </c>
      <c r="H65" s="10">
        <f t="shared" si="9"/>
        <v>1757531.7182048508</v>
      </c>
      <c r="I65" s="12">
        <f t="shared" si="3"/>
        <v>0.20151606979111919</v>
      </c>
      <c r="J65" s="12">
        <f t="shared" si="3"/>
        <v>1.2463123782873582</v>
      </c>
      <c r="K65" s="13">
        <f t="shared" si="4"/>
        <v>0.57985246735660878</v>
      </c>
      <c r="L65" s="13">
        <f t="shared" si="4"/>
        <v>0.89367513239178498</v>
      </c>
      <c r="M65" s="14">
        <f t="shared" si="5"/>
        <v>0.57985246735660878</v>
      </c>
      <c r="N65" s="14">
        <f t="shared" si="6"/>
        <v>0.3138226650351762</v>
      </c>
      <c r="O65" s="14">
        <f t="shared" si="7"/>
        <v>0.10632486760821502</v>
      </c>
      <c r="P65" s="11">
        <f t="shared" si="8"/>
        <v>0.55495421133261891</v>
      </c>
    </row>
    <row r="66" spans="1:16">
      <c r="A66" s="15">
        <v>1976</v>
      </c>
      <c r="B66" s="10">
        <f>'Posttax Min, Max, Mean'!P66</f>
        <v>3562</v>
      </c>
      <c r="C66" s="10">
        <f>'Posttax Min, Max, Mean'!Q66</f>
        <v>249407.2802775747</v>
      </c>
      <c r="D66" s="10">
        <f>'Posttax Min, Max, Mean'!R66</f>
        <v>2022296.1920010545</v>
      </c>
      <c r="E66" s="11">
        <f t="shared" si="0"/>
        <v>11.868276719776855</v>
      </c>
      <c r="F66" s="11">
        <f t="shared" si="1"/>
        <v>1.0569444481090466</v>
      </c>
      <c r="G66" s="10">
        <f t="shared" si="9"/>
        <v>552829.84123083495</v>
      </c>
      <c r="H66" s="10">
        <f t="shared" si="9"/>
        <v>1667935.4958738473</v>
      </c>
      <c r="I66" s="12">
        <f t="shared" si="3"/>
        <v>0.22460711743555484</v>
      </c>
      <c r="J66" s="12">
        <f t="shared" si="3"/>
        <v>1.2694034259317946</v>
      </c>
      <c r="K66" s="13">
        <f t="shared" si="4"/>
        <v>0.58885753627723592</v>
      </c>
      <c r="L66" s="13">
        <f t="shared" si="4"/>
        <v>0.89785139253856683</v>
      </c>
      <c r="M66" s="14">
        <f t="shared" si="5"/>
        <v>0.58885753627723592</v>
      </c>
      <c r="N66" s="14">
        <f t="shared" si="6"/>
        <v>0.30899385626133091</v>
      </c>
      <c r="O66" s="14">
        <f t="shared" si="7"/>
        <v>0.10214860746143317</v>
      </c>
      <c r="P66" s="11">
        <f t="shared" si="8"/>
        <v>0.54516131186143824</v>
      </c>
    </row>
    <row r="67" spans="1:16">
      <c r="A67" s="15">
        <v>1977</v>
      </c>
      <c r="B67" s="10">
        <f>'Posttax Min, Max, Mean'!P67</f>
        <v>3918.2000000000003</v>
      </c>
      <c r="C67" s="10">
        <f>'Posttax Min, Max, Mean'!Q67</f>
        <v>240300.42286158417</v>
      </c>
      <c r="D67" s="10">
        <f>'Posttax Min, Max, Mean'!R67</f>
        <v>2051817.8524046205</v>
      </c>
      <c r="E67" s="11">
        <f t="shared" si="0"/>
        <v>11.845225305060694</v>
      </c>
      <c r="F67" s="11">
        <f t="shared" si="1"/>
        <v>1.0434748452990421</v>
      </c>
      <c r="G67" s="10">
        <f t="shared" si="9"/>
        <v>530986.63300577272</v>
      </c>
      <c r="H67" s="10">
        <f t="shared" si="9"/>
        <v>1579645.1529467646</v>
      </c>
      <c r="I67" s="12">
        <f t="shared" si="3"/>
        <v>0.2380767202455597</v>
      </c>
      <c r="J67" s="12">
        <f t="shared" si="3"/>
        <v>1.2828730287417998</v>
      </c>
      <c r="K67" s="13">
        <f t="shared" si="4"/>
        <v>0.59408920488722627</v>
      </c>
      <c r="L67" s="13">
        <f t="shared" si="4"/>
        <v>0.90023171825384607</v>
      </c>
      <c r="M67" s="14">
        <f t="shared" si="5"/>
        <v>0.59408920488722627</v>
      </c>
      <c r="N67" s="14">
        <f t="shared" si="6"/>
        <v>0.3061425133666198</v>
      </c>
      <c r="O67" s="14">
        <f t="shared" si="7"/>
        <v>9.9768281746153931E-2</v>
      </c>
      <c r="P67" s="11">
        <f t="shared" si="8"/>
        <v>0.53939326347226002</v>
      </c>
    </row>
    <row r="68" spans="1:16">
      <c r="A68" s="15">
        <v>1978</v>
      </c>
      <c r="B68" s="10">
        <f>'Posttax Min, Max, Mean'!P68</f>
        <v>4719.6499999999996</v>
      </c>
      <c r="C68" s="10">
        <f>'Posttax Min, Max, Mean'!Q68</f>
        <v>230303.91732496928</v>
      </c>
      <c r="D68" s="10">
        <f>'Posttax Min, Max, Mean'!R68</f>
        <v>2000236.2740315949</v>
      </c>
      <c r="E68" s="11">
        <f t="shared" ref="E68:E104" si="10">LN(C68)-F68^2/2</f>
        <v>11.838907033551726</v>
      </c>
      <c r="F68" s="11">
        <f t="shared" ref="F68:F104" si="11">(LN(D68)-LN(B68))/6</f>
        <v>1.0082143242124328</v>
      </c>
      <c r="G68" s="10">
        <f t="shared" ref="G68:H104" si="12">_xlfn.LOGNORM.INV(G$2,$E68,$F68)</f>
        <v>504329.79042845865</v>
      </c>
      <c r="H68" s="10">
        <f t="shared" si="12"/>
        <v>1446076.0638562725</v>
      </c>
      <c r="I68" s="12">
        <f t="shared" ref="I68:J104" si="13">(LN(G68)-($E68+$F68^2))/$F68</f>
        <v>0.27333724133216647</v>
      </c>
      <c r="J68" s="12">
        <f t="shared" si="13"/>
        <v>1.3181335498284064</v>
      </c>
      <c r="K68" s="13">
        <f t="shared" ref="K68:L104" si="14">_xlfn.NORM.DIST(I68,0,1,TRUE)</f>
        <v>0.60770300477500694</v>
      </c>
      <c r="L68" s="13">
        <f t="shared" si="14"/>
        <v>0.90627052738052738</v>
      </c>
      <c r="M68" s="14">
        <f t="shared" ref="M68:M104" si="15">K68</f>
        <v>0.60770300477500694</v>
      </c>
      <c r="N68" s="14">
        <f t="shared" ref="N68:N104" si="16">L68-K68</f>
        <v>0.29856752260552044</v>
      </c>
      <c r="O68" s="14">
        <f t="shared" ref="O68:O104" si="17">1-L68</f>
        <v>9.372947261947262E-2</v>
      </c>
      <c r="P68" s="11">
        <f t="shared" ref="P68:P104" si="18">2*_xlfn.NORM.DIST(F68/SQRT(2),0,1,TRUE)-1</f>
        <v>0.52410175823029093</v>
      </c>
    </row>
    <row r="69" spans="1:16">
      <c r="A69" s="15">
        <v>1979</v>
      </c>
      <c r="B69" s="10">
        <f>'Posttax Min, Max, Mean'!P69</f>
        <v>5164.8999999999996</v>
      </c>
      <c r="C69" s="10">
        <f>'Posttax Min, Max, Mean'!Q69</f>
        <v>206700.05958961433</v>
      </c>
      <c r="D69" s="10">
        <f>'Posttax Min, Max, Mean'!R69</f>
        <v>1887619.6575581271</v>
      </c>
      <c r="E69" s="11">
        <f t="shared" si="10"/>
        <v>11.755357398252373</v>
      </c>
      <c r="F69" s="11">
        <f t="shared" si="11"/>
        <v>0.9835310220911081</v>
      </c>
      <c r="G69" s="10">
        <f t="shared" si="12"/>
        <v>449460.43966420286</v>
      </c>
      <c r="H69" s="10">
        <f t="shared" si="12"/>
        <v>1255937.2951837131</v>
      </c>
      <c r="I69" s="12">
        <f t="shared" si="13"/>
        <v>0.29802054345349188</v>
      </c>
      <c r="J69" s="12">
        <f t="shared" si="13"/>
        <v>1.3428168519497317</v>
      </c>
      <c r="K69" s="13">
        <f t="shared" si="14"/>
        <v>0.61715625787391115</v>
      </c>
      <c r="L69" s="13">
        <f t="shared" si="14"/>
        <v>0.9103343573640128</v>
      </c>
      <c r="M69" s="14">
        <f t="shared" si="15"/>
        <v>0.61715625787391115</v>
      </c>
      <c r="N69" s="14">
        <f t="shared" si="16"/>
        <v>0.29317809949010165</v>
      </c>
      <c r="O69" s="14">
        <f t="shared" si="17"/>
        <v>8.9665642635987197E-2</v>
      </c>
      <c r="P69" s="11">
        <f t="shared" si="18"/>
        <v>0.51323384127264449</v>
      </c>
    </row>
    <row r="70" spans="1:16">
      <c r="A70" s="15">
        <v>1980</v>
      </c>
      <c r="B70" s="10">
        <f>'Posttax Min, Max, Mean'!P70</f>
        <v>5521.1</v>
      </c>
      <c r="C70" s="10">
        <f>'Posttax Min, Max, Mean'!Q70</f>
        <v>176580.90700742719</v>
      </c>
      <c r="D70" s="10">
        <f>'Posttax Min, Max, Mean'!R70</f>
        <v>1534114.5914711163</v>
      </c>
      <c r="E70" s="11">
        <f t="shared" si="10"/>
        <v>11.641748201919523</v>
      </c>
      <c r="F70" s="11">
        <f t="shared" si="11"/>
        <v>0.93785526073799552</v>
      </c>
      <c r="G70" s="10">
        <f t="shared" si="12"/>
        <v>378381.44501029846</v>
      </c>
      <c r="H70" s="10">
        <f t="shared" si="12"/>
        <v>1008047.4439286783</v>
      </c>
      <c r="I70" s="12">
        <f t="shared" si="13"/>
        <v>0.3436963048066054</v>
      </c>
      <c r="J70" s="12">
        <f t="shared" si="13"/>
        <v>1.388492613302847</v>
      </c>
      <c r="K70" s="13">
        <f t="shared" si="14"/>
        <v>0.63446265479169051</v>
      </c>
      <c r="L70" s="13">
        <f t="shared" si="14"/>
        <v>0.91750645374324435</v>
      </c>
      <c r="M70" s="14">
        <f t="shared" si="15"/>
        <v>0.63446265479169051</v>
      </c>
      <c r="N70" s="14">
        <f t="shared" si="16"/>
        <v>0.28304379895155385</v>
      </c>
      <c r="O70" s="14">
        <f t="shared" si="17"/>
        <v>8.2493546256755645E-2</v>
      </c>
      <c r="P70" s="11">
        <f t="shared" si="18"/>
        <v>0.49277435618919729</v>
      </c>
    </row>
    <row r="71" spans="1:16">
      <c r="A71" s="15">
        <v>1981</v>
      </c>
      <c r="B71" s="10">
        <f>'Posttax Min, Max, Mean'!P71</f>
        <v>5966.3500000000013</v>
      </c>
      <c r="C71" s="10">
        <f>'Posttax Min, Max, Mean'!Q71</f>
        <v>161116.63980424643</v>
      </c>
      <c r="D71" s="10">
        <f>'Posttax Min, Max, Mean'!R71</f>
        <v>1530919.178010341</v>
      </c>
      <c r="E71" s="11">
        <f t="shared" si="10"/>
        <v>11.562458492415123</v>
      </c>
      <c r="F71" s="11">
        <f t="shared" si="11"/>
        <v>0.92458137563222742</v>
      </c>
      <c r="G71" s="10">
        <f t="shared" si="12"/>
        <v>343642.51719902048</v>
      </c>
      <c r="H71" s="10">
        <f t="shared" si="12"/>
        <v>902890.36222537362</v>
      </c>
      <c r="I71" s="12">
        <f t="shared" si="13"/>
        <v>0.35697018991237245</v>
      </c>
      <c r="J71" s="12">
        <f t="shared" si="13"/>
        <v>1.4017664984086129</v>
      </c>
      <c r="K71" s="13">
        <f t="shared" si="14"/>
        <v>0.6394429387709395</v>
      </c>
      <c r="L71" s="13">
        <f t="shared" si="14"/>
        <v>0.91950750716921315</v>
      </c>
      <c r="M71" s="14">
        <f t="shared" si="15"/>
        <v>0.6394429387709395</v>
      </c>
      <c r="N71" s="14">
        <f t="shared" si="16"/>
        <v>0.28006456839827365</v>
      </c>
      <c r="O71" s="14">
        <f t="shared" si="17"/>
        <v>8.0492492830786855E-2</v>
      </c>
      <c r="P71" s="11">
        <f t="shared" si="18"/>
        <v>0.48674500343133498</v>
      </c>
    </row>
    <row r="72" spans="1:16">
      <c r="A72" s="15">
        <v>1982</v>
      </c>
      <c r="B72" s="10">
        <f>'Posttax Min, Max, Mean'!P72</f>
        <v>5966.35</v>
      </c>
      <c r="C72" s="10">
        <f>'Posttax Min, Max, Mean'!Q72</f>
        <v>146758.86639164767</v>
      </c>
      <c r="D72" s="10">
        <f>'Posttax Min, Max, Mean'!R72</f>
        <v>1403945.0167794817</v>
      </c>
      <c r="E72" s="11">
        <f t="shared" si="10"/>
        <v>11.482358721909449</v>
      </c>
      <c r="F72" s="11">
        <f t="shared" si="11"/>
        <v>0.91015101197273951</v>
      </c>
      <c r="G72" s="10">
        <f t="shared" si="12"/>
        <v>311378.40136095264</v>
      </c>
      <c r="H72" s="10">
        <f t="shared" si="12"/>
        <v>805877.15253967</v>
      </c>
      <c r="I72" s="12">
        <f t="shared" si="13"/>
        <v>0.37140055357186108</v>
      </c>
      <c r="J72" s="12">
        <f t="shared" si="13"/>
        <v>1.4161968620681016</v>
      </c>
      <c r="K72" s="13">
        <f t="shared" si="14"/>
        <v>0.64483039333986525</v>
      </c>
      <c r="L72" s="13">
        <f t="shared" si="14"/>
        <v>0.92164106280690528</v>
      </c>
      <c r="M72" s="14">
        <f t="shared" si="15"/>
        <v>0.64483039333986525</v>
      </c>
      <c r="N72" s="14">
        <f t="shared" si="16"/>
        <v>0.27681066946704003</v>
      </c>
      <c r="O72" s="14">
        <f t="shared" si="17"/>
        <v>7.8358937193094724E-2</v>
      </c>
      <c r="P72" s="11">
        <f t="shared" si="18"/>
        <v>0.48014825454297139</v>
      </c>
    </row>
    <row r="73" spans="1:16">
      <c r="A73" s="15">
        <v>1983</v>
      </c>
      <c r="B73" s="10">
        <f>'Posttax Min, Max, Mean'!P73</f>
        <v>5966.35</v>
      </c>
      <c r="C73" s="10">
        <f>'Posttax Min, Max, Mean'!Q73</f>
        <v>144250.7313834739</v>
      </c>
      <c r="D73" s="10">
        <f>'Posttax Min, Max, Mean'!R73</f>
        <v>1438136.7062048195</v>
      </c>
      <c r="E73" s="11">
        <f t="shared" si="10"/>
        <v>11.461462744756744</v>
      </c>
      <c r="F73" s="11">
        <f t="shared" si="11"/>
        <v>0.91416137508662365</v>
      </c>
      <c r="G73" s="10">
        <f t="shared" si="12"/>
        <v>306510.62096102559</v>
      </c>
      <c r="H73" s="10">
        <f t="shared" si="12"/>
        <v>796609.69188495714</v>
      </c>
      <c r="I73" s="12">
        <f t="shared" si="13"/>
        <v>0.367390190457976</v>
      </c>
      <c r="J73" s="12">
        <f t="shared" si="13"/>
        <v>1.4121864989542166</v>
      </c>
      <c r="K73" s="13">
        <f t="shared" si="14"/>
        <v>0.64333600616401132</v>
      </c>
      <c r="L73" s="13">
        <f t="shared" si="14"/>
        <v>0.92105247262775702</v>
      </c>
      <c r="M73" s="14">
        <f t="shared" si="15"/>
        <v>0.64333600616401132</v>
      </c>
      <c r="N73" s="14">
        <f t="shared" si="16"/>
        <v>0.2777164664637457</v>
      </c>
      <c r="O73" s="14">
        <f t="shared" si="17"/>
        <v>7.8947527372242976E-2</v>
      </c>
      <c r="P73" s="11">
        <f t="shared" si="18"/>
        <v>0.48198594467573486</v>
      </c>
    </row>
    <row r="74" spans="1:16">
      <c r="A74" s="15">
        <v>1984</v>
      </c>
      <c r="B74" s="10">
        <f>'Posttax Min, Max, Mean'!P74</f>
        <v>5966.35</v>
      </c>
      <c r="C74" s="10">
        <f>'Posttax Min, Max, Mean'!Q74</f>
        <v>147314.05791705483</v>
      </c>
      <c r="D74" s="10">
        <f>'Posttax Min, Max, Mean'!R74</f>
        <v>1702064.535930125</v>
      </c>
      <c r="E74" s="11">
        <f t="shared" si="10"/>
        <v>11.456410491006237</v>
      </c>
      <c r="F74" s="11">
        <f t="shared" si="11"/>
        <v>0.94224364599545629</v>
      </c>
      <c r="G74" s="10">
        <f t="shared" si="12"/>
        <v>316141.22606435942</v>
      </c>
      <c r="H74" s="10">
        <f t="shared" si="12"/>
        <v>846103.5187541747</v>
      </c>
      <c r="I74" s="12">
        <f t="shared" si="13"/>
        <v>0.33930791954914458</v>
      </c>
      <c r="J74" s="12">
        <f t="shared" si="13"/>
        <v>1.3841042280453832</v>
      </c>
      <c r="K74" s="13">
        <f t="shared" si="14"/>
        <v>0.63281111138586121</v>
      </c>
      <c r="L74" s="13">
        <f t="shared" si="14"/>
        <v>0.91683672875259814</v>
      </c>
      <c r="M74" s="14">
        <f t="shared" si="15"/>
        <v>0.63281111138586121</v>
      </c>
      <c r="N74" s="14">
        <f t="shared" si="16"/>
        <v>0.28402561736673693</v>
      </c>
      <c r="O74" s="14">
        <f t="shared" si="17"/>
        <v>8.316327124740186E-2</v>
      </c>
      <c r="P74" s="11">
        <f t="shared" si="18"/>
        <v>0.49475946340557364</v>
      </c>
    </row>
    <row r="75" spans="1:16">
      <c r="A75" s="15">
        <v>1985</v>
      </c>
      <c r="B75" s="10">
        <f>'Posttax Min, Max, Mean'!P75</f>
        <v>5966.35</v>
      </c>
      <c r="C75" s="10">
        <f>'Posttax Min, Max, Mean'!Q75</f>
        <v>144425.29059862453</v>
      </c>
      <c r="D75" s="10">
        <f>'Posttax Min, Max, Mean'!R75</f>
        <v>1641704.4501314128</v>
      </c>
      <c r="E75" s="11">
        <f t="shared" si="10"/>
        <v>11.442258238202623</v>
      </c>
      <c r="F75" s="11">
        <f t="shared" si="11"/>
        <v>0.93622582163953449</v>
      </c>
      <c r="G75" s="10">
        <f t="shared" si="12"/>
        <v>309304.00451906963</v>
      </c>
      <c r="H75" s="10">
        <f t="shared" si="12"/>
        <v>822616.33141877502</v>
      </c>
      <c r="I75" s="12">
        <f t="shared" si="13"/>
        <v>0.34532574390506665</v>
      </c>
      <c r="J75" s="12">
        <f t="shared" si="13"/>
        <v>1.3901220524013072</v>
      </c>
      <c r="K75" s="13">
        <f t="shared" si="14"/>
        <v>0.63507525257111441</v>
      </c>
      <c r="L75" s="13">
        <f t="shared" si="14"/>
        <v>0.91775409106421413</v>
      </c>
      <c r="M75" s="14">
        <f t="shared" si="15"/>
        <v>0.63507525257111441</v>
      </c>
      <c r="N75" s="14">
        <f t="shared" si="16"/>
        <v>0.28267883849309972</v>
      </c>
      <c r="O75" s="14">
        <f t="shared" si="17"/>
        <v>8.2245908935785872E-2</v>
      </c>
      <c r="P75" s="11">
        <f t="shared" si="18"/>
        <v>0.49203622992084428</v>
      </c>
    </row>
    <row r="76" spans="1:16">
      <c r="A76" s="15">
        <v>1986</v>
      </c>
      <c r="B76" s="10">
        <f>'Posttax Min, Max, Mean'!P76</f>
        <v>5966.35</v>
      </c>
      <c r="C76" s="10">
        <f>'Posttax Min, Max, Mean'!Q76</f>
        <v>142502.25042883214</v>
      </c>
      <c r="D76" s="10">
        <f>'Posttax Min, Max, Mean'!R76</f>
        <v>1519147.4135649637</v>
      </c>
      <c r="E76" s="11">
        <f t="shared" si="10"/>
        <v>11.440876366535576</v>
      </c>
      <c r="F76" s="11">
        <f t="shared" si="11"/>
        <v>0.92329486569957508</v>
      </c>
      <c r="G76" s="10">
        <f t="shared" si="12"/>
        <v>303800.44901319209</v>
      </c>
      <c r="H76" s="10">
        <f t="shared" si="12"/>
        <v>797136.66270244739</v>
      </c>
      <c r="I76" s="12">
        <f t="shared" si="13"/>
        <v>0.35825669984502545</v>
      </c>
      <c r="J76" s="12">
        <f t="shared" si="13"/>
        <v>1.4030530083412658</v>
      </c>
      <c r="K76" s="13">
        <f t="shared" si="14"/>
        <v>0.63992439054622097</v>
      </c>
      <c r="L76" s="13">
        <f t="shared" si="14"/>
        <v>0.91969948373812349</v>
      </c>
      <c r="M76" s="14">
        <f t="shared" si="15"/>
        <v>0.63992439054622097</v>
      </c>
      <c r="N76" s="14">
        <f t="shared" si="16"/>
        <v>0.27977509319190252</v>
      </c>
      <c r="O76" s="14">
        <f t="shared" si="17"/>
        <v>8.0300516261876509E-2</v>
      </c>
      <c r="P76" s="11">
        <f t="shared" si="18"/>
        <v>0.48615865865213115</v>
      </c>
    </row>
    <row r="77" spans="1:16">
      <c r="A77" s="15">
        <v>1987</v>
      </c>
      <c r="B77" s="10">
        <f>'Posttax Min, Max, Mean'!P77</f>
        <v>5966.35</v>
      </c>
      <c r="C77" s="10">
        <f>'Posttax Min, Max, Mean'!Q77</f>
        <v>140855.11663364436</v>
      </c>
      <c r="D77" s="10">
        <f>'Posttax Min, Max, Mean'!R77</f>
        <v>1651583.9943637326</v>
      </c>
      <c r="E77" s="11">
        <f t="shared" si="10"/>
        <v>11.416291006747148</v>
      </c>
      <c r="F77" s="11">
        <f t="shared" si="11"/>
        <v>0.93722579213869717</v>
      </c>
      <c r="G77" s="10">
        <f t="shared" si="12"/>
        <v>301762.08501914336</v>
      </c>
      <c r="H77" s="10">
        <f t="shared" si="12"/>
        <v>803396.97510662314</v>
      </c>
      <c r="I77" s="12">
        <f t="shared" si="13"/>
        <v>0.34432577340590231</v>
      </c>
      <c r="J77" s="12">
        <f t="shared" si="13"/>
        <v>1.3891220819021424</v>
      </c>
      <c r="K77" s="13">
        <f t="shared" si="14"/>
        <v>0.63469934818985774</v>
      </c>
      <c r="L77" s="13">
        <f t="shared" si="14"/>
        <v>0.91760218496850587</v>
      </c>
      <c r="M77" s="14">
        <f t="shared" si="15"/>
        <v>0.63469934818985774</v>
      </c>
      <c r="N77" s="14">
        <f t="shared" si="16"/>
        <v>0.28290283677864814</v>
      </c>
      <c r="O77" s="14">
        <f t="shared" si="17"/>
        <v>8.2397815031494126E-2</v>
      </c>
      <c r="P77" s="11">
        <f t="shared" si="18"/>
        <v>0.49248927743773008</v>
      </c>
    </row>
    <row r="78" spans="1:16">
      <c r="A78" s="15">
        <v>1988</v>
      </c>
      <c r="B78" s="10">
        <f>'Posttax Min, Max, Mean'!P78</f>
        <v>5966.35</v>
      </c>
      <c r="C78" s="10">
        <f>'Posttax Min, Max, Mean'!Q78</f>
        <v>140072.91612500424</v>
      </c>
      <c r="D78" s="10">
        <f>'Posttax Min, Max, Mean'!R78</f>
        <v>1952043.3160760778</v>
      </c>
      <c r="E78" s="11">
        <f t="shared" si="10"/>
        <v>11.384226021055367</v>
      </c>
      <c r="F78" s="11">
        <f t="shared" si="11"/>
        <v>0.9650827678658459</v>
      </c>
      <c r="G78" s="10">
        <f t="shared" si="12"/>
        <v>302861.03626249445</v>
      </c>
      <c r="H78" s="10">
        <f t="shared" si="12"/>
        <v>830135.53892756265</v>
      </c>
      <c r="I78" s="12">
        <f t="shared" si="13"/>
        <v>0.31646879767875369</v>
      </c>
      <c r="J78" s="12">
        <f t="shared" si="13"/>
        <v>1.3612651061749939</v>
      </c>
      <c r="K78" s="13">
        <f t="shared" si="14"/>
        <v>0.62417664754385838</v>
      </c>
      <c r="L78" s="13">
        <f t="shared" si="14"/>
        <v>0.91328503705595743</v>
      </c>
      <c r="M78" s="14">
        <f t="shared" si="15"/>
        <v>0.62417664754385838</v>
      </c>
      <c r="N78" s="14">
        <f t="shared" si="16"/>
        <v>0.28910838951209905</v>
      </c>
      <c r="O78" s="14">
        <f t="shared" si="17"/>
        <v>8.6714962944042573E-2</v>
      </c>
      <c r="P78" s="11">
        <f t="shared" si="18"/>
        <v>0.50502441865129821</v>
      </c>
    </row>
    <row r="79" spans="1:16">
      <c r="A79" s="15">
        <v>1989</v>
      </c>
      <c r="B79" s="10">
        <f>'Posttax Min, Max, Mean'!P79</f>
        <v>5966.35</v>
      </c>
      <c r="C79" s="10">
        <f>'Posttax Min, Max, Mean'!Q79</f>
        <v>134163.81492404838</v>
      </c>
      <c r="D79" s="10">
        <f>'Posttax Min, Max, Mean'!R79</f>
        <v>1833328.6979130644</v>
      </c>
      <c r="E79" s="11">
        <f t="shared" si="10"/>
        <v>11.351161876640875</v>
      </c>
      <c r="F79" s="11">
        <f t="shared" si="11"/>
        <v>0.95462553399895</v>
      </c>
      <c r="G79" s="10">
        <f t="shared" si="12"/>
        <v>289110.34887868311</v>
      </c>
      <c r="H79" s="10">
        <f t="shared" si="12"/>
        <v>783834.32603168313</v>
      </c>
      <c r="I79" s="12">
        <f t="shared" si="13"/>
        <v>0.32692603154565103</v>
      </c>
      <c r="J79" s="12">
        <f t="shared" si="13"/>
        <v>1.3717223400418912</v>
      </c>
      <c r="K79" s="13">
        <f t="shared" si="14"/>
        <v>0.62813808416916128</v>
      </c>
      <c r="L79" s="13">
        <f t="shared" si="14"/>
        <v>0.91492505444671024</v>
      </c>
      <c r="M79" s="14">
        <f t="shared" si="15"/>
        <v>0.62813808416916128</v>
      </c>
      <c r="N79" s="14">
        <f t="shared" si="16"/>
        <v>0.28678697027754896</v>
      </c>
      <c r="O79" s="14">
        <f t="shared" si="17"/>
        <v>8.507494555328976E-2</v>
      </c>
      <c r="P79" s="11">
        <f t="shared" si="18"/>
        <v>0.50033833212121004</v>
      </c>
    </row>
    <row r="80" spans="1:16">
      <c r="A80" s="15">
        <v>1990</v>
      </c>
      <c r="B80" s="10">
        <f>'Posttax Min, Max, Mean'!P80</f>
        <v>6767.7999999999993</v>
      </c>
      <c r="C80" s="10">
        <f>'Posttax Min, Max, Mean'!Q80</f>
        <v>126437.61254466718</v>
      </c>
      <c r="D80" s="10">
        <f>'Posttax Min, Max, Mean'!R80</f>
        <v>1748015.2189201226</v>
      </c>
      <c r="E80" s="11">
        <f t="shared" si="10"/>
        <v>11.319065608863033</v>
      </c>
      <c r="F80" s="11">
        <f t="shared" si="11"/>
        <v>0.92567669860229296</v>
      </c>
      <c r="G80" s="10">
        <f t="shared" si="12"/>
        <v>269781.60253068083</v>
      </c>
      <c r="H80" s="10">
        <f t="shared" si="12"/>
        <v>709638.97139959037</v>
      </c>
      <c r="I80" s="12">
        <f t="shared" si="13"/>
        <v>0.35587486694230758</v>
      </c>
      <c r="J80" s="12">
        <f t="shared" si="13"/>
        <v>1.4006711754385477</v>
      </c>
      <c r="K80" s="13">
        <f t="shared" si="14"/>
        <v>0.63903286073942211</v>
      </c>
      <c r="L80" s="13">
        <f t="shared" si="14"/>
        <v>0.91934378695679464</v>
      </c>
      <c r="M80" s="14">
        <f t="shared" si="15"/>
        <v>0.63903286073942211</v>
      </c>
      <c r="N80" s="14">
        <f t="shared" si="16"/>
        <v>0.28031092621737252</v>
      </c>
      <c r="O80" s="14">
        <f t="shared" si="17"/>
        <v>8.065621304320536E-2</v>
      </c>
      <c r="P80" s="11">
        <f t="shared" si="18"/>
        <v>0.48724393734904359</v>
      </c>
    </row>
    <row r="81" spans="1:16">
      <c r="A81" s="15">
        <v>1991</v>
      </c>
      <c r="B81" s="10">
        <f>'Posttax Min, Max, Mean'!P81</f>
        <v>7569.25</v>
      </c>
      <c r="C81" s="10">
        <f>'Posttax Min, Max, Mean'!Q81</f>
        <v>119097.07984883993</v>
      </c>
      <c r="D81" s="10">
        <f>'Posttax Min, Max, Mean'!R81</f>
        <v>1502744.6667925112</v>
      </c>
      <c r="E81" s="11">
        <f t="shared" si="10"/>
        <v>11.298885909041356</v>
      </c>
      <c r="F81" s="11">
        <f t="shared" si="11"/>
        <v>0.88182575095065019</v>
      </c>
      <c r="G81" s="10">
        <f t="shared" si="12"/>
        <v>249943.72730051444</v>
      </c>
      <c r="H81" s="10">
        <f t="shared" si="12"/>
        <v>628015.02482195792</v>
      </c>
      <c r="I81" s="12">
        <f t="shared" si="13"/>
        <v>0.39972581459395135</v>
      </c>
      <c r="J81" s="12">
        <f t="shared" si="13"/>
        <v>1.4445221230901917</v>
      </c>
      <c r="K81" s="13">
        <f t="shared" si="14"/>
        <v>0.65532076177629661</v>
      </c>
      <c r="L81" s="13">
        <f t="shared" si="14"/>
        <v>0.92570391936925722</v>
      </c>
      <c r="M81" s="14">
        <f t="shared" si="15"/>
        <v>0.65532076177629661</v>
      </c>
      <c r="N81" s="14">
        <f t="shared" si="16"/>
        <v>0.27038315759296061</v>
      </c>
      <c r="O81" s="14">
        <f t="shared" si="17"/>
        <v>7.4296080630742778E-2</v>
      </c>
      <c r="P81" s="11">
        <f t="shared" si="18"/>
        <v>0.46707353867675394</v>
      </c>
    </row>
    <row r="82" spans="1:16">
      <c r="A82" s="15">
        <v>1992</v>
      </c>
      <c r="B82" s="10">
        <f>'Posttax Min, Max, Mean'!P82</f>
        <v>7569.25</v>
      </c>
      <c r="C82" s="10">
        <f>'Posttax Min, Max, Mean'!Q82</f>
        <v>117920.98393442623</v>
      </c>
      <c r="D82" s="10">
        <f>'Posttax Min, Max, Mean'!R82</f>
        <v>1614743.9788611545</v>
      </c>
      <c r="E82" s="11">
        <f t="shared" si="10"/>
        <v>11.278325214094954</v>
      </c>
      <c r="F82" s="11">
        <f t="shared" si="11"/>
        <v>0.89380628480420243</v>
      </c>
      <c r="G82" s="10">
        <f t="shared" si="12"/>
        <v>248645.64705595266</v>
      </c>
      <c r="H82" s="10">
        <f t="shared" si="12"/>
        <v>632622.75800448901</v>
      </c>
      <c r="I82" s="12">
        <f t="shared" si="13"/>
        <v>0.38774528074039755</v>
      </c>
      <c r="J82" s="12">
        <f t="shared" si="13"/>
        <v>1.4325415892366369</v>
      </c>
      <c r="K82" s="13">
        <f t="shared" si="14"/>
        <v>0.65089772848189609</v>
      </c>
      <c r="L82" s="13">
        <f t="shared" si="14"/>
        <v>0.92400555769505699</v>
      </c>
      <c r="M82" s="14">
        <f t="shared" si="15"/>
        <v>0.65089772848189609</v>
      </c>
      <c r="N82" s="14">
        <f t="shared" si="16"/>
        <v>0.2731078292131609</v>
      </c>
      <c r="O82" s="14">
        <f t="shared" si="17"/>
        <v>7.5994442304943011E-2</v>
      </c>
      <c r="P82" s="11">
        <f t="shared" si="18"/>
        <v>0.47262389472564914</v>
      </c>
    </row>
    <row r="83" spans="1:16">
      <c r="A83" s="15">
        <v>1993</v>
      </c>
      <c r="B83" s="10">
        <f>'Posttax Min, Max, Mean'!P83</f>
        <v>7569.25</v>
      </c>
      <c r="C83" s="10">
        <f>'Posttax Min, Max, Mean'!Q83</f>
        <v>115461.94871280277</v>
      </c>
      <c r="D83" s="10">
        <f>'Posttax Min, Max, Mean'!R83</f>
        <v>1500501.068575917</v>
      </c>
      <c r="E83" s="11">
        <f t="shared" si="10"/>
        <v>11.268107539413807</v>
      </c>
      <c r="F83" s="11">
        <f t="shared" si="11"/>
        <v>0.88157673163048023</v>
      </c>
      <c r="G83" s="10">
        <f t="shared" si="12"/>
        <v>242290.71358897118</v>
      </c>
      <c r="H83" s="10">
        <f t="shared" si="12"/>
        <v>608627.49619610712</v>
      </c>
      <c r="I83" s="12">
        <f t="shared" si="13"/>
        <v>0.39997483391411959</v>
      </c>
      <c r="J83" s="12">
        <f t="shared" si="13"/>
        <v>1.4447711424103615</v>
      </c>
      <c r="K83" s="13">
        <f t="shared" si="14"/>
        <v>0.65541247364569943</v>
      </c>
      <c r="L83" s="13">
        <f t="shared" si="14"/>
        <v>0.9257389103385274</v>
      </c>
      <c r="M83" s="14">
        <f t="shared" si="15"/>
        <v>0.65541247364569943</v>
      </c>
      <c r="N83" s="14">
        <f t="shared" si="16"/>
        <v>0.27032643669282796</v>
      </c>
      <c r="O83" s="14">
        <f t="shared" si="17"/>
        <v>7.4261089661472601E-2</v>
      </c>
      <c r="P83" s="11">
        <f t="shared" si="18"/>
        <v>0.4669578600056028</v>
      </c>
    </row>
    <row r="84" spans="1:16">
      <c r="A84" s="15">
        <v>1994</v>
      </c>
      <c r="B84" s="10">
        <f>'Posttax Min, Max, Mean'!P84</f>
        <v>7569.25</v>
      </c>
      <c r="C84" s="10">
        <f>'Posttax Min, Max, Mean'!Q84</f>
        <v>116208.3369365722</v>
      </c>
      <c r="D84" s="10">
        <f>'Posttax Min, Max, Mean'!R84</f>
        <v>1446448.9855716601</v>
      </c>
      <c r="E84" s="11">
        <f t="shared" si="10"/>
        <v>11.279922883741898</v>
      </c>
      <c r="F84" s="11">
        <f t="shared" si="11"/>
        <v>0.87546214484293738</v>
      </c>
      <c r="G84" s="10">
        <f t="shared" si="12"/>
        <v>243256.7541713574</v>
      </c>
      <c r="H84" s="10">
        <f t="shared" si="12"/>
        <v>607162.88793894264</v>
      </c>
      <c r="I84" s="12">
        <f t="shared" si="13"/>
        <v>0.40608942070166204</v>
      </c>
      <c r="J84" s="12">
        <f t="shared" si="13"/>
        <v>1.4508857291979027</v>
      </c>
      <c r="K84" s="13">
        <f t="shared" si="14"/>
        <v>0.65766155064035881</v>
      </c>
      <c r="L84" s="13">
        <f t="shared" si="14"/>
        <v>0.92659415882742346</v>
      </c>
      <c r="M84" s="14">
        <f t="shared" si="15"/>
        <v>0.65766155064035881</v>
      </c>
      <c r="N84" s="14">
        <f t="shared" si="16"/>
        <v>0.26893260818706466</v>
      </c>
      <c r="O84" s="14">
        <f t="shared" si="17"/>
        <v>7.3405841172576536E-2</v>
      </c>
      <c r="P84" s="11">
        <f t="shared" si="18"/>
        <v>0.46411343007625527</v>
      </c>
    </row>
    <row r="85" spans="1:16">
      <c r="A85" s="15">
        <v>1995</v>
      </c>
      <c r="B85" s="10">
        <f>'Posttax Min, Max, Mean'!P85</f>
        <v>7569.25</v>
      </c>
      <c r="C85" s="10">
        <f>'Posttax Min, Max, Mean'!Q85</f>
        <v>115634.47273892388</v>
      </c>
      <c r="D85" s="10">
        <f>'Posttax Min, Max, Mean'!R85</f>
        <v>1532381.4638530184</v>
      </c>
      <c r="E85" s="11">
        <f t="shared" si="10"/>
        <v>11.266505456011775</v>
      </c>
      <c r="F85" s="11">
        <f t="shared" si="11"/>
        <v>0.88508072155918305</v>
      </c>
      <c r="G85" s="10">
        <f t="shared" si="12"/>
        <v>242991.57242903823</v>
      </c>
      <c r="H85" s="10">
        <f t="shared" si="12"/>
        <v>612626.7329676646</v>
      </c>
      <c r="I85" s="12">
        <f t="shared" si="13"/>
        <v>0.3964708439854171</v>
      </c>
      <c r="J85" s="12">
        <f t="shared" si="13"/>
        <v>1.4412671524816565</v>
      </c>
      <c r="K85" s="13">
        <f t="shared" si="14"/>
        <v>0.65412114374196784</v>
      </c>
      <c r="L85" s="13">
        <f t="shared" si="14"/>
        <v>0.92524538832325609</v>
      </c>
      <c r="M85" s="14">
        <f t="shared" si="15"/>
        <v>0.65412114374196784</v>
      </c>
      <c r="N85" s="14">
        <f t="shared" si="16"/>
        <v>0.27112424458128825</v>
      </c>
      <c r="O85" s="14">
        <f t="shared" si="17"/>
        <v>7.4754611676743909E-2</v>
      </c>
      <c r="P85" s="11">
        <f t="shared" si="18"/>
        <v>0.46858442396601374</v>
      </c>
    </row>
    <row r="86" spans="1:16">
      <c r="A86" s="15">
        <v>1996</v>
      </c>
      <c r="B86" s="10">
        <f>'Posttax Min, Max, Mean'!P86</f>
        <v>8459.75</v>
      </c>
      <c r="C86" s="10">
        <f>'Posttax Min, Max, Mean'!Q86</f>
        <v>115590.41335616315</v>
      </c>
      <c r="D86" s="10">
        <f>'Posttax Min, Max, Mean'!R86</f>
        <v>1546135.0170261313</v>
      </c>
      <c r="E86" s="11">
        <f t="shared" si="10"/>
        <v>11.281068245722999</v>
      </c>
      <c r="F86" s="11">
        <f t="shared" si="11"/>
        <v>0.86803232268576702</v>
      </c>
      <c r="G86" s="10">
        <f t="shared" si="12"/>
        <v>241227.66335958638</v>
      </c>
      <c r="H86" s="10">
        <f t="shared" si="12"/>
        <v>597442.5420327126</v>
      </c>
      <c r="I86" s="12">
        <f t="shared" si="13"/>
        <v>0.4135192428588324</v>
      </c>
      <c r="J86" s="12">
        <f t="shared" si="13"/>
        <v>1.4583155513550727</v>
      </c>
      <c r="K86" s="13">
        <f t="shared" si="14"/>
        <v>0.66038688652372957</v>
      </c>
      <c r="L86" s="13">
        <f t="shared" si="14"/>
        <v>0.92762320717904745</v>
      </c>
      <c r="M86" s="14">
        <f t="shared" si="15"/>
        <v>0.66038688652372957</v>
      </c>
      <c r="N86" s="14">
        <f t="shared" si="16"/>
        <v>0.26723632065531788</v>
      </c>
      <c r="O86" s="14">
        <f t="shared" si="17"/>
        <v>7.2376792820952551E-2</v>
      </c>
      <c r="P86" s="11">
        <f t="shared" si="18"/>
        <v>0.46064691268344804</v>
      </c>
    </row>
    <row r="87" spans="1:16">
      <c r="A87" s="15">
        <v>1997</v>
      </c>
      <c r="B87" s="10">
        <f>'Posttax Min, Max, Mean'!P87</f>
        <v>9172.1500000000015</v>
      </c>
      <c r="C87" s="10">
        <f>'Posttax Min, Max, Mean'!Q87</f>
        <v>117044.44917500312</v>
      </c>
      <c r="D87" s="10">
        <f>'Posttax Min, Max, Mean'!R87</f>
        <v>1668837.2479439252</v>
      </c>
      <c r="E87" s="11">
        <f t="shared" si="10"/>
        <v>11.29421731445397</v>
      </c>
      <c r="F87" s="11">
        <f t="shared" si="11"/>
        <v>0.86728511420179188</v>
      </c>
      <c r="G87" s="10">
        <f t="shared" si="12"/>
        <v>244186.58638281689</v>
      </c>
      <c r="H87" s="10">
        <f t="shared" si="12"/>
        <v>604298.88429096073</v>
      </c>
      <c r="I87" s="12">
        <f t="shared" si="13"/>
        <v>0.41426645134280882</v>
      </c>
      <c r="J87" s="12">
        <f t="shared" si="13"/>
        <v>1.4590627598390493</v>
      </c>
      <c r="K87" s="13">
        <f t="shared" si="14"/>
        <v>0.66066050974201029</v>
      </c>
      <c r="L87" s="13">
        <f t="shared" si="14"/>
        <v>0.92772608259558043</v>
      </c>
      <c r="M87" s="14">
        <f t="shared" si="15"/>
        <v>0.66066050974201029</v>
      </c>
      <c r="N87" s="14">
        <f t="shared" si="16"/>
        <v>0.26706557285357013</v>
      </c>
      <c r="O87" s="14">
        <f t="shared" si="17"/>
        <v>7.2273917404419574E-2</v>
      </c>
      <c r="P87" s="11">
        <f t="shared" si="18"/>
        <v>0.46029766848794584</v>
      </c>
    </row>
    <row r="88" spans="1:16">
      <c r="A88" s="15">
        <v>1998</v>
      </c>
      <c r="B88" s="10">
        <f>'Posttax Min, Max, Mean'!P88</f>
        <v>9172.1500000000015</v>
      </c>
      <c r="C88" s="10">
        <f>'Posttax Min, Max, Mean'!Q88</f>
        <v>119571.28750306748</v>
      </c>
      <c r="D88" s="10">
        <f>'Posttax Min, Max, Mean'!R88</f>
        <v>1710525.8670220857</v>
      </c>
      <c r="E88" s="11">
        <f t="shared" si="10"/>
        <v>11.312001305134496</v>
      </c>
      <c r="F88" s="11">
        <f t="shared" si="11"/>
        <v>0.87139740130197774</v>
      </c>
      <c r="G88" s="10">
        <f t="shared" si="12"/>
        <v>249881.48113736347</v>
      </c>
      <c r="H88" s="10">
        <f t="shared" si="12"/>
        <v>621054.92129778047</v>
      </c>
      <c r="I88" s="12">
        <f t="shared" si="13"/>
        <v>0.41015416424262391</v>
      </c>
      <c r="J88" s="12">
        <f t="shared" si="13"/>
        <v>1.454950472738864</v>
      </c>
      <c r="K88" s="13">
        <f t="shared" si="14"/>
        <v>0.65915356905767175</v>
      </c>
      <c r="L88" s="13">
        <f t="shared" si="14"/>
        <v>0.9271585133600676</v>
      </c>
      <c r="M88" s="14">
        <f t="shared" si="15"/>
        <v>0.65915356905767175</v>
      </c>
      <c r="N88" s="14">
        <f t="shared" si="16"/>
        <v>0.26800494430239585</v>
      </c>
      <c r="O88" s="14">
        <f t="shared" si="17"/>
        <v>7.2841486639932396E-2</v>
      </c>
      <c r="P88" s="11">
        <f t="shared" si="18"/>
        <v>0.46221834145458773</v>
      </c>
    </row>
    <row r="89" spans="1:16">
      <c r="A89" s="15">
        <v>1999</v>
      </c>
      <c r="B89" s="10">
        <f>'Posttax Min, Max, Mean'!P89</f>
        <v>9172.1500000000015</v>
      </c>
      <c r="C89" s="10">
        <f>'Posttax Min, Max, Mean'!Q89</f>
        <v>120704.43157015607</v>
      </c>
      <c r="D89" s="10">
        <f>'Posttax Min, Max, Mean'!R89</f>
        <v>1789296.0502545019</v>
      </c>
      <c r="E89" s="11">
        <f t="shared" si="10"/>
        <v>11.314866662333111</v>
      </c>
      <c r="F89" s="11">
        <f t="shared" si="11"/>
        <v>0.87890097241454013</v>
      </c>
      <c r="G89" s="10">
        <f t="shared" si="12"/>
        <v>253019.94016608468</v>
      </c>
      <c r="H89" s="10">
        <f t="shared" si="12"/>
        <v>633804.6551279776</v>
      </c>
      <c r="I89" s="12">
        <f t="shared" si="13"/>
        <v>0.40265059313006113</v>
      </c>
      <c r="J89" s="12">
        <f t="shared" si="13"/>
        <v>1.4474469016263001</v>
      </c>
      <c r="K89" s="13">
        <f t="shared" si="14"/>
        <v>0.656397357487988</v>
      </c>
      <c r="L89" s="13">
        <f t="shared" si="14"/>
        <v>0.92611410109428416</v>
      </c>
      <c r="M89" s="14">
        <f t="shared" si="15"/>
        <v>0.656397357487988</v>
      </c>
      <c r="N89" s="14">
        <f t="shared" si="16"/>
        <v>0.26971674360629616</v>
      </c>
      <c r="O89" s="14">
        <f t="shared" si="17"/>
        <v>7.3885898905715841E-2</v>
      </c>
      <c r="P89" s="11">
        <f t="shared" si="18"/>
        <v>0.46571407019727906</v>
      </c>
    </row>
    <row r="90" spans="1:16">
      <c r="A90" s="15">
        <v>2000</v>
      </c>
      <c r="B90" s="10">
        <f>'Posttax Min, Max, Mean'!P90</f>
        <v>9172.1500000000015</v>
      </c>
      <c r="C90" s="10">
        <f>'Posttax Min, Max, Mean'!Q90</f>
        <v>120156.99592675958</v>
      </c>
      <c r="D90" s="10">
        <f>'Posttax Min, Max, Mean'!R90</f>
        <v>1867897.5860696866</v>
      </c>
      <c r="E90" s="11">
        <f t="shared" si="10"/>
        <v>11.303997829460711</v>
      </c>
      <c r="F90" s="11">
        <f t="shared" si="11"/>
        <v>0.88606617880969252</v>
      </c>
      <c r="G90" s="10">
        <f t="shared" si="12"/>
        <v>252593.64445982091</v>
      </c>
      <c r="H90" s="10">
        <f t="shared" si="12"/>
        <v>637491.35860544303</v>
      </c>
      <c r="I90" s="12">
        <f t="shared" si="13"/>
        <v>0.39548538673490774</v>
      </c>
      <c r="J90" s="12">
        <f t="shared" si="13"/>
        <v>1.4402816952311481</v>
      </c>
      <c r="K90" s="13">
        <f t="shared" si="14"/>
        <v>0.65375764790439927</v>
      </c>
      <c r="L90" s="13">
        <f t="shared" si="14"/>
        <v>0.92510614098172583</v>
      </c>
      <c r="M90" s="14">
        <f t="shared" si="15"/>
        <v>0.65375764790439927</v>
      </c>
      <c r="N90" s="14">
        <f t="shared" si="16"/>
        <v>0.27134849307732656</v>
      </c>
      <c r="O90" s="14">
        <f t="shared" si="17"/>
        <v>7.4893859018274167E-2</v>
      </c>
      <c r="P90" s="11">
        <f t="shared" si="18"/>
        <v>0.46904142273994753</v>
      </c>
    </row>
    <row r="91" spans="1:16">
      <c r="A91" s="15">
        <v>2001</v>
      </c>
      <c r="B91" s="10">
        <f>'Posttax Min, Max, Mean'!P91</f>
        <v>9172.1500000000015</v>
      </c>
      <c r="C91" s="10">
        <f>'Posttax Min, Max, Mean'!Q91</f>
        <v>115499.26854083568</v>
      </c>
      <c r="D91" s="10">
        <f>'Posttax Min, Max, Mean'!R91</f>
        <v>1760332.5899604743</v>
      </c>
      <c r="E91" s="11">
        <f t="shared" si="10"/>
        <v>11.273172856430284</v>
      </c>
      <c r="F91" s="11">
        <f t="shared" si="11"/>
        <v>0.87618105379410027</v>
      </c>
      <c r="G91" s="10">
        <f t="shared" si="12"/>
        <v>241843.00564665519</v>
      </c>
      <c r="H91" s="10">
        <f t="shared" si="12"/>
        <v>604087.77439153939</v>
      </c>
      <c r="I91" s="12">
        <f t="shared" si="13"/>
        <v>0.40537051175050198</v>
      </c>
      <c r="J91" s="12">
        <f t="shared" si="13"/>
        <v>1.4501668202467421</v>
      </c>
      <c r="K91" s="13">
        <f t="shared" si="14"/>
        <v>0.65739740839580774</v>
      </c>
      <c r="L91" s="13">
        <f t="shared" si="14"/>
        <v>0.92649399741881433</v>
      </c>
      <c r="M91" s="14">
        <f t="shared" si="15"/>
        <v>0.65739740839580774</v>
      </c>
      <c r="N91" s="14">
        <f t="shared" si="16"/>
        <v>0.26909658902300659</v>
      </c>
      <c r="O91" s="14">
        <f t="shared" si="17"/>
        <v>7.350600258118567E-2</v>
      </c>
      <c r="P91" s="11">
        <f t="shared" si="18"/>
        <v>0.46444825370073395</v>
      </c>
    </row>
    <row r="92" spans="1:16">
      <c r="A92" s="15">
        <v>2002</v>
      </c>
      <c r="B92" s="10">
        <f>'Posttax Min, Max, Mean'!P92</f>
        <v>9172.1500000000015</v>
      </c>
      <c r="C92" s="10">
        <f>'Posttax Min, Max, Mean'!Q92</f>
        <v>112771.90382706249</v>
      </c>
      <c r="D92" s="10">
        <f>'Posttax Min, Max, Mean'!R92</f>
        <v>1741577.1947943072</v>
      </c>
      <c r="E92" s="11">
        <f t="shared" si="10"/>
        <v>11.250838515034786</v>
      </c>
      <c r="F92" s="11">
        <f t="shared" si="11"/>
        <v>0.87439578274203489</v>
      </c>
      <c r="G92" s="10">
        <f t="shared" si="12"/>
        <v>235960.99603561108</v>
      </c>
      <c r="H92" s="10">
        <f t="shared" si="12"/>
        <v>588297.0493501852</v>
      </c>
      <c r="I92" s="12">
        <f t="shared" si="13"/>
        <v>0.40715578280256659</v>
      </c>
      <c r="J92" s="12">
        <f t="shared" si="13"/>
        <v>1.4519520912988046</v>
      </c>
      <c r="K92" s="13">
        <f t="shared" si="14"/>
        <v>0.65805321243008397</v>
      </c>
      <c r="L92" s="13">
        <f t="shared" si="14"/>
        <v>0.9267425365677463</v>
      </c>
      <c r="M92" s="14">
        <f t="shared" si="15"/>
        <v>0.65805321243008397</v>
      </c>
      <c r="N92" s="14">
        <f t="shared" si="16"/>
        <v>0.26868932413766233</v>
      </c>
      <c r="O92" s="14">
        <f t="shared" si="17"/>
        <v>7.32574634322537E-2</v>
      </c>
      <c r="P92" s="11">
        <f t="shared" si="18"/>
        <v>0.46361659004853162</v>
      </c>
    </row>
    <row r="93" spans="1:16">
      <c r="A93" s="15">
        <v>2003</v>
      </c>
      <c r="B93" s="10">
        <f>'Posttax Min, Max, Mean'!P93</f>
        <v>9172.1500000000015</v>
      </c>
      <c r="C93" s="10">
        <f>'Posttax Min, Max, Mean'!Q93</f>
        <v>111192.3355099913</v>
      </c>
      <c r="D93" s="10">
        <f>'Posttax Min, Max, Mean'!R93</f>
        <v>1748618.032284192</v>
      </c>
      <c r="E93" s="11">
        <f t="shared" si="10"/>
        <v>11.236144535391517</v>
      </c>
      <c r="F93" s="11">
        <f t="shared" si="11"/>
        <v>0.87506822335379564</v>
      </c>
      <c r="G93" s="10">
        <f t="shared" si="12"/>
        <v>232719.60293808795</v>
      </c>
      <c r="H93" s="10">
        <f t="shared" si="12"/>
        <v>580623.40205314825</v>
      </c>
      <c r="I93" s="12">
        <f t="shared" si="13"/>
        <v>0.40648334219080401</v>
      </c>
      <c r="J93" s="12">
        <f t="shared" si="13"/>
        <v>1.4512796506870442</v>
      </c>
      <c r="K93" s="13">
        <f t="shared" si="14"/>
        <v>0.65780625297571849</v>
      </c>
      <c r="L93" s="13">
        <f t="shared" si="14"/>
        <v>0.92664899733338446</v>
      </c>
      <c r="M93" s="14">
        <f t="shared" si="15"/>
        <v>0.65780625297571849</v>
      </c>
      <c r="N93" s="14">
        <f t="shared" si="16"/>
        <v>0.26884274435766597</v>
      </c>
      <c r="O93" s="14">
        <f t="shared" si="17"/>
        <v>7.3351002666615539E-2</v>
      </c>
      <c r="P93" s="11">
        <f t="shared" si="18"/>
        <v>0.46392992095144203</v>
      </c>
    </row>
    <row r="94" spans="1:16">
      <c r="A94" s="15">
        <v>2004</v>
      </c>
      <c r="B94" s="10">
        <f>'Posttax Min, Max, Mean'!P94</f>
        <v>9172.1500000000015</v>
      </c>
      <c r="C94" s="10">
        <f>'Posttax Min, Max, Mean'!Q94</f>
        <v>110968.76860464796</v>
      </c>
      <c r="D94" s="10">
        <f>'Posttax Min, Max, Mean'!R94</f>
        <v>1831735.2070174695</v>
      </c>
      <c r="E94" s="11">
        <f t="shared" si="10"/>
        <v>11.227329200559263</v>
      </c>
      <c r="F94" s="11">
        <f t="shared" si="11"/>
        <v>0.88280787969168573</v>
      </c>
      <c r="G94" s="10">
        <f t="shared" si="12"/>
        <v>232976.5353567634</v>
      </c>
      <c r="H94" s="10">
        <f t="shared" si="12"/>
        <v>585983.8067626605</v>
      </c>
      <c r="I94" s="12">
        <f t="shared" si="13"/>
        <v>0.39874368585291448</v>
      </c>
      <c r="J94" s="12">
        <f t="shared" si="13"/>
        <v>1.4435399943491551</v>
      </c>
      <c r="K94" s="13">
        <f t="shared" si="14"/>
        <v>0.65495896247537666</v>
      </c>
      <c r="L94" s="13">
        <f t="shared" si="14"/>
        <v>0.9255657927132005</v>
      </c>
      <c r="M94" s="14">
        <f t="shared" si="15"/>
        <v>0.65495896247537666</v>
      </c>
      <c r="N94" s="14">
        <f t="shared" si="16"/>
        <v>0.27060683023782384</v>
      </c>
      <c r="O94" s="14">
        <f t="shared" si="17"/>
        <v>7.4434207286799503E-2</v>
      </c>
      <c r="P94" s="11">
        <f t="shared" si="18"/>
        <v>0.46752964990655155</v>
      </c>
    </row>
    <row r="95" spans="1:16">
      <c r="A95" s="15">
        <v>2005</v>
      </c>
      <c r="B95" s="10">
        <f>'Posttax Min, Max, Mean'!P95</f>
        <v>9172.1500000000015</v>
      </c>
      <c r="C95" s="10">
        <f>'Posttax Min, Max, Mean'!Q95</f>
        <v>109584.2851275576</v>
      </c>
      <c r="D95" s="10">
        <f>'Posttax Min, Max, Mean'!R95</f>
        <v>1853837.6495565795</v>
      </c>
      <c r="E95" s="11">
        <f t="shared" si="10"/>
        <v>11.213007625992947</v>
      </c>
      <c r="F95" s="11">
        <f t="shared" si="11"/>
        <v>0.88480690927456662</v>
      </c>
      <c r="G95" s="10">
        <f t="shared" si="12"/>
        <v>230252.84398748493</v>
      </c>
      <c r="H95" s="10">
        <f t="shared" si="12"/>
        <v>580343.9931321746</v>
      </c>
      <c r="I95" s="12">
        <f t="shared" si="13"/>
        <v>0.39674465627003391</v>
      </c>
      <c r="J95" s="12">
        <f t="shared" si="13"/>
        <v>1.4415409647662745</v>
      </c>
      <c r="K95" s="13">
        <f t="shared" si="14"/>
        <v>0.65422211696764554</v>
      </c>
      <c r="L95" s="13">
        <f t="shared" si="14"/>
        <v>0.92528404352759663</v>
      </c>
      <c r="M95" s="14">
        <f t="shared" si="15"/>
        <v>0.65422211696764554</v>
      </c>
      <c r="N95" s="14">
        <f t="shared" si="16"/>
        <v>0.27106192655995109</v>
      </c>
      <c r="O95" s="14">
        <f t="shared" si="17"/>
        <v>7.4715956472403366E-2</v>
      </c>
      <c r="P95" s="11">
        <f t="shared" si="18"/>
        <v>0.46845741007659547</v>
      </c>
    </row>
    <row r="96" spans="1:16">
      <c r="A96" s="15">
        <v>2006</v>
      </c>
      <c r="B96" s="10">
        <f>'Posttax Min, Max, Mean'!P96</f>
        <v>9172.1500000000015</v>
      </c>
      <c r="C96" s="10">
        <f>'Posttax Min, Max, Mean'!Q96</f>
        <v>108375.77400090278</v>
      </c>
      <c r="D96" s="10">
        <f>'Posttax Min, Max, Mean'!R96</f>
        <v>1912936.8923869047</v>
      </c>
      <c r="E96" s="11">
        <f t="shared" si="10"/>
        <v>11.197276738179797</v>
      </c>
      <c r="F96" s="11">
        <f t="shared" si="11"/>
        <v>0.8900372101821189</v>
      </c>
      <c r="G96" s="10">
        <f t="shared" si="12"/>
        <v>228183.47934512215</v>
      </c>
      <c r="H96" s="10">
        <f t="shared" si="12"/>
        <v>578279.6822247206</v>
      </c>
      <c r="I96" s="12">
        <f t="shared" si="13"/>
        <v>0.39151435536248141</v>
      </c>
      <c r="J96" s="12">
        <f t="shared" si="13"/>
        <v>1.4363106638587211</v>
      </c>
      <c r="K96" s="13">
        <f t="shared" si="14"/>
        <v>0.65229146011790351</v>
      </c>
      <c r="L96" s="13">
        <f t="shared" si="14"/>
        <v>0.92454301951698459</v>
      </c>
      <c r="M96" s="14">
        <f t="shared" si="15"/>
        <v>0.65229146011790351</v>
      </c>
      <c r="N96" s="14">
        <f t="shared" si="16"/>
        <v>0.27225155939908108</v>
      </c>
      <c r="O96" s="14">
        <f t="shared" si="17"/>
        <v>7.5456980483015412E-2</v>
      </c>
      <c r="P96" s="11">
        <f t="shared" si="18"/>
        <v>0.47088093738612402</v>
      </c>
    </row>
    <row r="97" spans="1:16">
      <c r="A97" s="15">
        <v>2007</v>
      </c>
      <c r="B97" s="10">
        <f>'Posttax Min, Max, Mean'!P97</f>
        <v>10418.849999999999</v>
      </c>
      <c r="C97" s="10">
        <f>'Posttax Min, Max, Mean'!Q97</f>
        <v>104042.93029671747</v>
      </c>
      <c r="D97" s="10">
        <f>'Posttax Min, Max, Mean'!R97</f>
        <v>1743605.1045094577</v>
      </c>
      <c r="E97" s="11">
        <f t="shared" si="10"/>
        <v>11.188456699981439</v>
      </c>
      <c r="F97" s="11">
        <f t="shared" si="11"/>
        <v>0.85334891372962485</v>
      </c>
      <c r="G97" s="10">
        <f t="shared" si="12"/>
        <v>215791.36914828504</v>
      </c>
      <c r="H97" s="10">
        <f t="shared" si="12"/>
        <v>526308.66292168689</v>
      </c>
      <c r="I97" s="12">
        <f t="shared" si="13"/>
        <v>0.42820265181497758</v>
      </c>
      <c r="J97" s="12">
        <f t="shared" si="13"/>
        <v>1.4729989603112166</v>
      </c>
      <c r="K97" s="13">
        <f t="shared" si="14"/>
        <v>0.66574820709520433</v>
      </c>
      <c r="L97" s="13">
        <f t="shared" si="14"/>
        <v>0.92962434193796462</v>
      </c>
      <c r="M97" s="14">
        <f t="shared" si="15"/>
        <v>0.66574820709520433</v>
      </c>
      <c r="N97" s="14">
        <f t="shared" si="16"/>
        <v>0.26387613484276029</v>
      </c>
      <c r="O97" s="14">
        <f t="shared" si="17"/>
        <v>7.0375658062035384E-2</v>
      </c>
      <c r="P97" s="11">
        <f t="shared" si="18"/>
        <v>0.45376323292245746</v>
      </c>
    </row>
    <row r="98" spans="1:16">
      <c r="A98" s="15">
        <v>2008</v>
      </c>
      <c r="B98" s="10">
        <f>'Posttax Min, Max, Mean'!P98</f>
        <v>11665.55</v>
      </c>
      <c r="C98" s="10">
        <f>'Posttax Min, Max, Mean'!Q98</f>
        <v>97474.142670617686</v>
      </c>
      <c r="D98" s="10">
        <f>'Posttax Min, Max, Mean'!R98</f>
        <v>1633359.2903563813</v>
      </c>
      <c r="E98" s="11">
        <f t="shared" si="10"/>
        <v>11.148162794453491</v>
      </c>
      <c r="F98" s="11">
        <f t="shared" si="11"/>
        <v>0.82362567223409544</v>
      </c>
      <c r="G98" s="10">
        <f t="shared" si="12"/>
        <v>199522.35499114674</v>
      </c>
      <c r="H98" s="10">
        <f t="shared" si="12"/>
        <v>471749.13331582065</v>
      </c>
      <c r="I98" s="12">
        <f t="shared" si="13"/>
        <v>0.45792589331050498</v>
      </c>
      <c r="J98" s="12">
        <f t="shared" si="13"/>
        <v>1.5027222018067459</v>
      </c>
      <c r="K98" s="13">
        <f t="shared" si="14"/>
        <v>0.67649715831649015</v>
      </c>
      <c r="L98" s="13">
        <f t="shared" si="14"/>
        <v>0.93354465247750373</v>
      </c>
      <c r="M98" s="14">
        <f t="shared" si="15"/>
        <v>0.67649715831649015</v>
      </c>
      <c r="N98" s="14">
        <f t="shared" si="16"/>
        <v>0.25704749416101358</v>
      </c>
      <c r="O98" s="14">
        <f t="shared" si="17"/>
        <v>6.6455347522496266E-2</v>
      </c>
      <c r="P98" s="11">
        <f t="shared" si="18"/>
        <v>0.43969685833544414</v>
      </c>
    </row>
    <row r="99" spans="1:16">
      <c r="A99" s="15">
        <v>2009</v>
      </c>
      <c r="B99" s="10">
        <f>'Posttax Min, Max, Mean'!P99</f>
        <v>12912.25</v>
      </c>
      <c r="C99" s="10">
        <f>'Posttax Min, Max, Mean'!Q99</f>
        <v>93646.959578068112</v>
      </c>
      <c r="D99" s="10">
        <f>'Posttax Min, Max, Mean'!R99</f>
        <v>1483346.3076205968</v>
      </c>
      <c r="E99" s="11">
        <f t="shared" si="10"/>
        <v>11.134726250129109</v>
      </c>
      <c r="F99" s="11">
        <f t="shared" si="11"/>
        <v>0.7906465599983884</v>
      </c>
      <c r="G99" s="10">
        <f t="shared" si="12"/>
        <v>188712.61606039447</v>
      </c>
      <c r="H99" s="10">
        <f t="shared" si="12"/>
        <v>431078.37370561442</v>
      </c>
      <c r="I99" s="12">
        <f t="shared" si="13"/>
        <v>0.49090500554621264</v>
      </c>
      <c r="J99" s="12">
        <f t="shared" si="13"/>
        <v>1.5357013140424525</v>
      </c>
      <c r="K99" s="13">
        <f t="shared" si="14"/>
        <v>0.68825318170976868</v>
      </c>
      <c r="L99" s="13">
        <f t="shared" si="14"/>
        <v>0.93769417367307051</v>
      </c>
      <c r="M99" s="14">
        <f t="shared" si="15"/>
        <v>0.68825318170976868</v>
      </c>
      <c r="N99" s="14">
        <f t="shared" si="16"/>
        <v>0.24944099196330183</v>
      </c>
      <c r="O99" s="14">
        <f t="shared" si="17"/>
        <v>6.2305826326929492E-2</v>
      </c>
      <c r="P99" s="11">
        <f t="shared" si="18"/>
        <v>0.42388710577749378</v>
      </c>
    </row>
    <row r="100" spans="1:16">
      <c r="A100" s="15">
        <v>2010</v>
      </c>
      <c r="B100" s="10">
        <f>'Posttax Min, Max, Mean'!P100</f>
        <v>12912.25</v>
      </c>
      <c r="C100" s="10">
        <f>'Posttax Min, Max, Mean'!Q100</f>
        <v>93713.996280771913</v>
      </c>
      <c r="D100" s="10">
        <f>'Posttax Min, Max, Mean'!R100</f>
        <v>1569328.7306801921</v>
      </c>
      <c r="E100" s="11">
        <f t="shared" si="10"/>
        <v>11.127972593196242</v>
      </c>
      <c r="F100" s="11">
        <f t="shared" si="11"/>
        <v>0.80003779561034405</v>
      </c>
      <c r="G100" s="10">
        <f t="shared" si="12"/>
        <v>189711.97551912445</v>
      </c>
      <c r="H100" s="10">
        <f t="shared" si="12"/>
        <v>437634.26020346343</v>
      </c>
      <c r="I100" s="12">
        <f t="shared" si="13"/>
        <v>0.48151376993425482</v>
      </c>
      <c r="J100" s="12">
        <f t="shared" si="13"/>
        <v>1.5263100784304962</v>
      </c>
      <c r="K100" s="13">
        <f t="shared" si="14"/>
        <v>0.68492430224937584</v>
      </c>
      <c r="L100" s="13">
        <f t="shared" si="14"/>
        <v>0.93653367006325672</v>
      </c>
      <c r="M100" s="14">
        <f t="shared" si="15"/>
        <v>0.68492430224937584</v>
      </c>
      <c r="N100" s="14">
        <f t="shared" si="16"/>
        <v>0.25160936781388088</v>
      </c>
      <c r="O100" s="14">
        <f t="shared" si="17"/>
        <v>6.3466329936743282E-2</v>
      </c>
      <c r="P100" s="11">
        <f t="shared" si="18"/>
        <v>0.4284105259294404</v>
      </c>
    </row>
    <row r="101" spans="1:16">
      <c r="A101" s="15">
        <v>2011</v>
      </c>
      <c r="B101" s="10">
        <f>'Posttax Min, Max, Mean'!P101</f>
        <v>12912.25</v>
      </c>
      <c r="C101" s="10">
        <f>'Posttax Min, Max, Mean'!Q101</f>
        <v>91932.8287554048</v>
      </c>
      <c r="D101" s="10">
        <f>'Posttax Min, Max, Mean'!R101</f>
        <v>1580776.4154824198</v>
      </c>
      <c r="E101" s="11">
        <f t="shared" si="10"/>
        <v>11.107813362362938</v>
      </c>
      <c r="F101" s="11">
        <f t="shared" si="11"/>
        <v>0.80124915572540745</v>
      </c>
      <c r="G101" s="10">
        <f t="shared" si="12"/>
        <v>186214.67843573884</v>
      </c>
      <c r="H101" s="10">
        <f t="shared" si="12"/>
        <v>430110.58643531363</v>
      </c>
      <c r="I101" s="12">
        <f t="shared" si="13"/>
        <v>0.48030240981919159</v>
      </c>
      <c r="J101" s="12">
        <f t="shared" si="13"/>
        <v>1.5250987183154328</v>
      </c>
      <c r="K101" s="13">
        <f t="shared" si="14"/>
        <v>0.68449381220680572</v>
      </c>
      <c r="L101" s="13">
        <f t="shared" si="14"/>
        <v>0.93638276156796052</v>
      </c>
      <c r="M101" s="14">
        <f t="shared" si="15"/>
        <v>0.68449381220680572</v>
      </c>
      <c r="N101" s="14">
        <f t="shared" si="16"/>
        <v>0.2518889493611548</v>
      </c>
      <c r="O101" s="14">
        <f t="shared" si="17"/>
        <v>6.361723843203948E-2</v>
      </c>
      <c r="P101" s="11">
        <f t="shared" si="18"/>
        <v>0.42899276236497741</v>
      </c>
    </row>
    <row r="102" spans="1:16">
      <c r="A102" s="15">
        <v>2012</v>
      </c>
      <c r="B102" s="10">
        <f>'Posttax Min, Max, Mean'!P102</f>
        <v>12912.25</v>
      </c>
      <c r="C102" s="10">
        <f>'Posttax Min, Max, Mean'!Q102</f>
        <v>91844.202999999994</v>
      </c>
      <c r="D102" s="10">
        <f>'Posttax Min, Max, Mean'!R102</f>
        <v>1674010.1</v>
      </c>
      <c r="E102" s="11">
        <f t="shared" si="10"/>
        <v>11.099150545244035</v>
      </c>
      <c r="F102" s="11">
        <f t="shared" si="11"/>
        <v>0.81080013521831995</v>
      </c>
      <c r="G102" s="10">
        <f t="shared" si="12"/>
        <v>186882.00883154268</v>
      </c>
      <c r="H102" s="10">
        <f t="shared" si="12"/>
        <v>435980.90089334548</v>
      </c>
      <c r="I102" s="12">
        <f t="shared" si="13"/>
        <v>0.47075143032628186</v>
      </c>
      <c r="J102" s="12">
        <f t="shared" si="13"/>
        <v>1.5155477388225214</v>
      </c>
      <c r="K102" s="13">
        <f t="shared" si="14"/>
        <v>0.68109087373945598</v>
      </c>
      <c r="L102" s="13">
        <f t="shared" si="14"/>
        <v>0.93518312481458976</v>
      </c>
      <c r="M102" s="14">
        <f t="shared" si="15"/>
        <v>0.68109087373945598</v>
      </c>
      <c r="N102" s="14">
        <f t="shared" si="16"/>
        <v>0.25409225107513378</v>
      </c>
      <c r="O102" s="14">
        <f t="shared" si="17"/>
        <v>6.4816875185410239E-2</v>
      </c>
      <c r="P102" s="11">
        <f t="shared" si="18"/>
        <v>0.43357349319664129</v>
      </c>
    </row>
    <row r="103" spans="1:16">
      <c r="A103" s="15">
        <v>2013</v>
      </c>
      <c r="B103" s="10">
        <f>'Posttax Min, Max, Mean'!P103</f>
        <v>12912.25</v>
      </c>
      <c r="C103" s="10">
        <f>'Posttax Min, Max, Mean'!Q103</f>
        <v>90229.457421704443</v>
      </c>
      <c r="D103" s="10">
        <f>'Posttax Min, Max, Mean'!R103</f>
        <v>1516542.1049601429</v>
      </c>
      <c r="E103" s="11">
        <f t="shared" si="10"/>
        <v>11.094626971354282</v>
      </c>
      <c r="F103" s="11">
        <f t="shared" si="11"/>
        <v>0.79433526968872226</v>
      </c>
      <c r="G103" s="10">
        <f t="shared" si="12"/>
        <v>182154.14894236336</v>
      </c>
      <c r="H103" s="10">
        <f t="shared" si="12"/>
        <v>417703.50317479862</v>
      </c>
      <c r="I103" s="12">
        <f t="shared" si="13"/>
        <v>0.48721629585587833</v>
      </c>
      <c r="J103" s="12">
        <f t="shared" si="13"/>
        <v>1.5320126043521194</v>
      </c>
      <c r="K103" s="13">
        <f t="shared" si="14"/>
        <v>0.68694747087309715</v>
      </c>
      <c r="L103" s="13">
        <f t="shared" si="14"/>
        <v>0.93724033778778559</v>
      </c>
      <c r="M103" s="14">
        <f t="shared" si="15"/>
        <v>0.68694747087309715</v>
      </c>
      <c r="N103" s="14">
        <f t="shared" si="16"/>
        <v>0.25029286691468844</v>
      </c>
      <c r="O103" s="14">
        <f t="shared" si="17"/>
        <v>6.2759662212214407E-2</v>
      </c>
      <c r="P103" s="11">
        <f t="shared" si="18"/>
        <v>0.42566583843326455</v>
      </c>
    </row>
    <row r="104" spans="1:16">
      <c r="A104" s="15">
        <v>2014</v>
      </c>
      <c r="B104" s="10">
        <f>'Posttax Min, Max, Mean'!P104</f>
        <v>12912.25</v>
      </c>
      <c r="C104" s="10">
        <f>'Posttax Min, Max, Mean'!Q104</f>
        <v>90438.715227088396</v>
      </c>
      <c r="D104" s="10">
        <f>'Posttax Min, Max, Mean'!R104</f>
        <v>1570283.6534215331</v>
      </c>
      <c r="E104" s="11">
        <f t="shared" si="10"/>
        <v>11.092316366825717</v>
      </c>
      <c r="F104" s="11">
        <f t="shared" si="11"/>
        <v>0.80013917996972361</v>
      </c>
      <c r="G104" s="10">
        <f t="shared" si="12"/>
        <v>183090.52571857686</v>
      </c>
      <c r="H104" s="10">
        <f t="shared" si="12"/>
        <v>422404.40806727449</v>
      </c>
      <c r="I104" s="12">
        <f t="shared" si="13"/>
        <v>0.4814123855748772</v>
      </c>
      <c r="J104" s="12">
        <f t="shared" si="13"/>
        <v>1.5262086940711168</v>
      </c>
      <c r="K104" s="13">
        <f t="shared" si="14"/>
        <v>0.68488828215530617</v>
      </c>
      <c r="L104" s="13">
        <f t="shared" si="14"/>
        <v>0.93652105052279677</v>
      </c>
      <c r="M104" s="14">
        <f t="shared" si="15"/>
        <v>0.68488828215530617</v>
      </c>
      <c r="N104" s="14">
        <f t="shared" si="16"/>
        <v>0.2516327683674906</v>
      </c>
      <c r="O104" s="14">
        <f t="shared" si="17"/>
        <v>6.3478949477203228E-2</v>
      </c>
      <c r="P104" s="11">
        <f t="shared" si="18"/>
        <v>0.42845926682841751</v>
      </c>
    </row>
    <row r="105" spans="1:16">
      <c r="B105" s="10" t="str">
        <f>'Posttax Min, Max, Mean'!P105</f>
        <v>X</v>
      </c>
      <c r="C105" s="10" t="str">
        <f>'Posttax Min, Max, Mean'!Q105</f>
        <v>X</v>
      </c>
      <c r="D105" s="10" t="str">
        <f>'Pretax Min, Max, Mean'!R105</f>
        <v>X</v>
      </c>
    </row>
  </sheetData>
  <mergeCells count="6">
    <mergeCell ref="M1:P1"/>
    <mergeCell ref="B1:D1"/>
    <mergeCell ref="E1:F1"/>
    <mergeCell ref="G1:H1"/>
    <mergeCell ref="I1:J1"/>
    <mergeCell ref="K1:L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Summary for US</vt:lpstr>
      <vt:lpstr>Pretax Summary</vt:lpstr>
      <vt:lpstr>Pretax Calculation</vt:lpstr>
      <vt:lpstr>Pretax Min, Max, Mean</vt:lpstr>
      <vt:lpstr>PretaxMinimumWage</vt:lpstr>
      <vt:lpstr>PretaxMeanWage</vt:lpstr>
      <vt:lpstr>PretaxMaximumWage</vt:lpstr>
      <vt:lpstr>Posttax Summary</vt:lpstr>
      <vt:lpstr>PostTaxCalculation</vt:lpstr>
      <vt:lpstr>Posttax Min, Max, Mean</vt:lpstr>
      <vt:lpstr>PosttaxMeanWage</vt:lpstr>
      <vt:lpstr>PosttaxMaxWage</vt:lpstr>
      <vt:lpstr>CPI</vt:lpstr>
      <vt:lpstr>PosttaxMinimumWage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2019-11-09T03:40:18Z</dcterms:created>
  <dcterms:modified xsi:type="dcterms:W3CDTF">2019-12-14T01:12:54Z</dcterms:modified>
</cp:coreProperties>
</file>