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_Adv_Veda\"/>
    </mc:Choice>
  </mc:AlternateContent>
  <xr:revisionPtr revIDLastSave="0" documentId="13_ncr:1_{890E9C83-93A2-41AA-85A9-A41B7A0367CD}" xr6:coauthVersionLast="47" xr6:coauthVersionMax="47" xr10:uidLastSave="{00000000-0000-0000-0000-000000000000}"/>
  <bookViews>
    <workbookView xWindow="3420" yWindow="3420" windowWidth="21600" windowHeight="12735" activeTab="2" xr2:uid="{00000000-000D-0000-FFFF-FFFF00000000}"/>
  </bookViews>
  <sheets>
    <sheet name="ScenMap" sheetId="56" r:id="rId1"/>
    <sheet name="TS_Defs" sheetId="27" r:id="rId2"/>
    <sheet name="varbl map" sheetId="64" r:id="rId3"/>
    <sheet name="PSet_MAP coarse" sheetId="57" r:id="rId4"/>
    <sheet name="CName_MAP" sheetId="58" r:id="rId5"/>
    <sheet name="TS_Agg" sheetId="24" r:id="rId6"/>
    <sheet name="Op_Varbl" sheetId="49" r:id="rId7"/>
    <sheet name="ATS" sheetId="63" r:id="rId8"/>
    <sheet name="UnitConv" sheetId="59" r:id="rId9"/>
  </sheets>
  <definedNames>
    <definedName name="_xlnm._FilterDatabase" localSheetId="1" hidden="1">TS_Defs!$B$2:$P$2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57" l="1"/>
  <c r="E10" i="27"/>
  <c r="D3" i="59"/>
  <c r="C21" i="64"/>
  <c r="B11" i="27"/>
  <c r="E3" i="27"/>
  <c r="E23" i="27" s="1"/>
  <c r="C9" i="64"/>
  <c r="C11" i="64"/>
  <c r="C12" i="64"/>
  <c r="C13" i="64"/>
  <c r="C8" i="64"/>
  <c r="R18" i="27" l="1"/>
  <c r="R17" i="27"/>
  <c r="R16" i="27"/>
  <c r="R15" i="27"/>
  <c r="R14" i="27"/>
  <c r="Q15" i="27"/>
  <c r="Q16" i="27"/>
  <c r="Q17" i="27"/>
  <c r="Q18" i="27"/>
  <c r="Q14" i="27"/>
  <c r="F11" i="57"/>
  <c r="F10" i="57"/>
  <c r="F9" i="57"/>
  <c r="B4" i="27"/>
  <c r="B5" i="27" s="1"/>
  <c r="B6" i="27" s="1"/>
  <c r="B7" i="27" s="1"/>
  <c r="B8" i="27" s="1"/>
  <c r="B9" i="27" s="1"/>
  <c r="C18" i="57"/>
  <c r="C17" i="57"/>
  <c r="C10" i="57"/>
  <c r="C16" i="57"/>
  <c r="C15" i="57"/>
  <c r="C14" i="57"/>
  <c r="M5" i="56"/>
  <c r="L5" i="56"/>
  <c r="K5" i="56"/>
  <c r="J5" i="56"/>
  <c r="I5" i="56"/>
  <c r="C4" i="57"/>
  <c r="C5" i="57"/>
  <c r="C6" i="57"/>
  <c r="C7" i="57"/>
  <c r="C8" i="57"/>
  <c r="C9" i="57"/>
  <c r="C11" i="57"/>
  <c r="C12" i="57"/>
  <c r="C13" i="57"/>
  <c r="C19" i="57"/>
  <c r="C3" i="57"/>
  <c r="F3" i="57"/>
  <c r="F4" i="57" s="1"/>
  <c r="F5" i="57" s="1"/>
  <c r="F6" i="57" s="1"/>
  <c r="F7" i="57" s="1"/>
  <c r="F8" i="57" s="1"/>
  <c r="E14" i="27" s="1"/>
  <c r="F12" i="57"/>
  <c r="F13" i="57" s="1"/>
  <c r="F14" i="57" s="1"/>
  <c r="F15" i="57" s="1"/>
  <c r="F16" i="57" s="1"/>
  <c r="F17" i="57" s="1"/>
  <c r="F18" i="57" s="1"/>
  <c r="F19" i="57" s="1"/>
  <c r="B12" i="27" l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10" i="27"/>
  <c r="E22" i="27"/>
  <c r="E7" i="27"/>
  <c r="E5" i="27"/>
  <c r="E11" i="27"/>
  <c r="E9" i="27"/>
  <c r="E8" i="27"/>
  <c r="E6" i="27"/>
  <c r="E4" i="27"/>
  <c r="E18" i="27"/>
  <c r="E17" i="27"/>
  <c r="E16" i="27"/>
  <c r="E15" i="2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</author>
    <author>Amit Kanudia</author>
  </authors>
  <commentList>
    <comment ref="A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Amit:</t>
        </r>
        <r>
          <rPr>
            <sz val="9"/>
            <color indexed="81"/>
            <rFont val="Tahoma"/>
            <family val="2"/>
          </rPr>
          <t xml:space="preserve">
31-05-2012
Flag to trigger process level reporting for GIS</t>
        </r>
      </text>
    </comment>
    <comment ref="B2" authorId="1" shapeId="0" xr:uid="{00000000-0006-0000-01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i/>
            <sz val="8"/>
            <color indexed="81"/>
            <rFont val="Tahoma"/>
            <family val="2"/>
          </rPr>
          <t>Types:</t>
        </r>
        <r>
          <rPr>
            <sz val="8"/>
            <color indexed="81"/>
            <rFont val="Tahoma"/>
            <family val="2"/>
          </rPr>
          <t xml:space="preserve">
1: PSet
2: CName
3: Pset,Cname
4: PSet, Cset
</t>
        </r>
      </text>
    </comment>
    <comment ref="D2" authorId="1" shapeId="0" xr:uid="{00000000-0006-0000-0100-000003000000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3/20/2013
to use as weight for aggregating over commodities or TS (or process?)
</t>
        </r>
      </text>
    </comment>
    <comment ref="E2" authorId="1" shapeId="0" xr:uid="{00000000-0006-0000-0100-000004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6/4/2011
These sets should not have common elements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A2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3/11/2012
Processing order
</t>
        </r>
      </text>
    </comment>
  </commentList>
</comments>
</file>

<file path=xl/sharedStrings.xml><?xml version="1.0" encoding="utf-8"?>
<sst xmlns="http://schemas.openxmlformats.org/spreadsheetml/2006/main" count="313" uniqueCount="217">
  <si>
    <t>Op</t>
  </si>
  <si>
    <t>Unit</t>
  </si>
  <si>
    <t>Desc</t>
  </si>
  <si>
    <t>Name</t>
  </si>
  <si>
    <t>Val1</t>
  </si>
  <si>
    <t>Val2</t>
  </si>
  <si>
    <t>Bio</t>
  </si>
  <si>
    <t>Coal</t>
  </si>
  <si>
    <t>Gas</t>
  </si>
  <si>
    <t>Industry</t>
  </si>
  <si>
    <t>Transport</t>
  </si>
  <si>
    <t>Hydro</t>
  </si>
  <si>
    <t>Nuclear</t>
  </si>
  <si>
    <t>Oil</t>
  </si>
  <si>
    <t>Solar</t>
  </si>
  <si>
    <t>Wind</t>
  </si>
  <si>
    <t>Nuc</t>
  </si>
  <si>
    <t>Varbl</t>
  </si>
  <si>
    <t>Commercial</t>
  </si>
  <si>
    <t>Residential</t>
  </si>
  <si>
    <t>InnerOnly</t>
  </si>
  <si>
    <t>N</t>
  </si>
  <si>
    <t>VAR_FOUT</t>
  </si>
  <si>
    <t>kt</t>
  </si>
  <si>
    <t>TS</t>
  </si>
  <si>
    <t>ELC</t>
  </si>
  <si>
    <t>VAR_CAP</t>
  </si>
  <si>
    <t>GW</t>
  </si>
  <si>
    <t>Scen</t>
  </si>
  <si>
    <t>Renewable</t>
  </si>
  <si>
    <t>Agriculture</t>
  </si>
  <si>
    <t>Ldesc</t>
  </si>
  <si>
    <t>ProcOrd</t>
  </si>
  <si>
    <t>WhereCond</t>
  </si>
  <si>
    <t>YrForElast</t>
  </si>
  <si>
    <t>Attribute</t>
  </si>
  <si>
    <t>PSET_Set</t>
  </si>
  <si>
    <t>PSET_PN</t>
  </si>
  <si>
    <t>CSET_Set</t>
  </si>
  <si>
    <t>CSET_CN</t>
  </si>
  <si>
    <t>CSET_CD</t>
  </si>
  <si>
    <t>PSET_PD</t>
  </si>
  <si>
    <t>PSET_CI</t>
  </si>
  <si>
    <t>PSET_CO</t>
  </si>
  <si>
    <t>LDesc</t>
  </si>
  <si>
    <t>Boolean</t>
  </si>
  <si>
    <t>Oname</t>
  </si>
  <si>
    <t>~TS_Defs</t>
  </si>
  <si>
    <t>~TS_Agg</t>
  </si>
  <si>
    <t>~Op_Varbl</t>
  </si>
  <si>
    <t>WAttribute</t>
  </si>
  <si>
    <t>ELCCO2N</t>
  </si>
  <si>
    <t>IgnoreForRegAgg</t>
  </si>
  <si>
    <t>UC_N</t>
  </si>
  <si>
    <t>~Pset_Map</t>
  </si>
  <si>
    <t>Pset</t>
  </si>
  <si>
    <t>&lt;Pset&gt;.Cap</t>
  </si>
  <si>
    <t>&lt;Pset&gt; - Installed Capacity</t>
  </si>
  <si>
    <t>&lt;Pset&gt; - Electricity Production</t>
  </si>
  <si>
    <t>&lt;Pset&gt;.ElecProd</t>
  </si>
  <si>
    <t>VAR_FIN</t>
  </si>
  <si>
    <t>NRG</t>
  </si>
  <si>
    <t>EFuel_&lt;Pset&gt;</t>
  </si>
  <si>
    <t>&lt;Pset&gt;.Fuel</t>
  </si>
  <si>
    <t>&lt;Pset&gt; - Fuel Consumption</t>
  </si>
  <si>
    <t>~CName_Map</t>
  </si>
  <si>
    <t>CName</t>
  </si>
  <si>
    <t>EQ_COMBALM</t>
  </si>
  <si>
    <t>Cost_INV</t>
  </si>
  <si>
    <t>ICost_&lt;Pset&gt;</t>
  </si>
  <si>
    <t>&lt;Pset&gt;.CostInv</t>
  </si>
  <si>
    <t>&lt;Pset&gt; - Annualized Investement cost</t>
  </si>
  <si>
    <t>ELEWIN</t>
  </si>
  <si>
    <t>ELEHYD</t>
  </si>
  <si>
    <t>ELENUC</t>
  </si>
  <si>
    <t>ELESOL</t>
  </si>
  <si>
    <t>Emi_ElcCO2_&lt;Pset&gt;</t>
  </si>
  <si>
    <t>&lt;Pset&gt;.CO2EmiElec</t>
  </si>
  <si>
    <t>&lt;Pset&gt; - CO2 Emissions from electricity production</t>
  </si>
  <si>
    <t>~UnitConv</t>
  </si>
  <si>
    <t>Model</t>
  </si>
  <si>
    <t>Unit1</t>
  </si>
  <si>
    <t>Unit2</t>
  </si>
  <si>
    <t>MultFact</t>
  </si>
  <si>
    <t>VAR_NCAP</t>
  </si>
  <si>
    <t>NewCap_Elec_&lt;Pset&gt;</t>
  </si>
  <si>
    <t>&lt;Pset&gt;.NCap</t>
  </si>
  <si>
    <t xml:space="preserve">&lt;Pset&gt; - New Capacity </t>
  </si>
  <si>
    <t>ELEOIL</t>
  </si>
  <si>
    <t>EProd_&lt;Pset&gt;</t>
  </si>
  <si>
    <t>CO2</t>
  </si>
  <si>
    <t>C</t>
  </si>
  <si>
    <t>S</t>
  </si>
  <si>
    <t>ELEBIO</t>
  </si>
  <si>
    <t>ELECOA</t>
  </si>
  <si>
    <t>ELEGAS</t>
  </si>
  <si>
    <t>Shale</t>
  </si>
  <si>
    <t>RECost</t>
  </si>
  <si>
    <t>Re</t>
  </si>
  <si>
    <t>Rg</t>
  </si>
  <si>
    <t>Regions</t>
  </si>
  <si>
    <t>ScenG_MC-Reg~CO2</t>
  </si>
  <si>
    <t>ScenG_MC-RE~Shale</t>
  </si>
  <si>
    <t>IEMM</t>
  </si>
  <si>
    <t>ECap_&lt;Pset&gt;</t>
  </si>
  <si>
    <t>CO2Captured</t>
  </si>
  <si>
    <t>Emi_CO2Cap_&lt;Pset&gt;</t>
  </si>
  <si>
    <t>&lt;Pset&gt;.CO2Cap</t>
  </si>
  <si>
    <t>&lt;Pset&gt; - CO2 Emissions captured from electricity production</t>
  </si>
  <si>
    <t>Storage</t>
  </si>
  <si>
    <t>IRE</t>
  </si>
  <si>
    <t>ImpElec</t>
  </si>
  <si>
    <t>ExpElec</t>
  </si>
  <si>
    <t>Elec_Imp</t>
  </si>
  <si>
    <t>Elec_Exp</t>
  </si>
  <si>
    <t>electricity imports</t>
  </si>
  <si>
    <t>electricity exports</t>
  </si>
  <si>
    <t>~ATS</t>
  </si>
  <si>
    <t>Region</t>
  </si>
  <si>
    <t>Year</t>
  </si>
  <si>
    <t>Val</t>
  </si>
  <si>
    <t>ELCCurt</t>
  </si>
  <si>
    <t>&lt;Pset&gt; - Electricity Production curtailed</t>
  </si>
  <si>
    <t>EProd_curt_&lt;Pset&gt;</t>
  </si>
  <si>
    <t>&lt;Pset&gt;.ElecProd_curt</t>
  </si>
  <si>
    <t>SECAGR</t>
  </si>
  <si>
    <t>SECCOM</t>
  </si>
  <si>
    <t>SECELC</t>
  </si>
  <si>
    <t>Power</t>
  </si>
  <si>
    <t>SECIND</t>
  </si>
  <si>
    <t>SECRES</t>
  </si>
  <si>
    <t>SECTRA</t>
  </si>
  <si>
    <t>TRD_ENDO</t>
  </si>
  <si>
    <t>Trade</t>
  </si>
  <si>
    <t>DUMIMP</t>
  </si>
  <si>
    <t>DumImp</t>
  </si>
  <si>
    <t>ELEELC</t>
  </si>
  <si>
    <t>PJ</t>
  </si>
  <si>
    <t>MEuro05</t>
  </si>
  <si>
    <t>NRG_ELC</t>
  </si>
  <si>
    <t>NRG_GAS</t>
  </si>
  <si>
    <t>NRG_OIL</t>
  </si>
  <si>
    <t>NRG_RNW</t>
  </si>
  <si>
    <t>NRG_SOLID</t>
  </si>
  <si>
    <t>FE_&lt;Pset&gt;-Elec</t>
  </si>
  <si>
    <t>FE_&lt;Pset&gt;-Gas</t>
  </si>
  <si>
    <t>FE_&lt;Pset&gt;-Oil</t>
  </si>
  <si>
    <t>FE_&lt;Pset&gt;-Rnw</t>
  </si>
  <si>
    <t>FE_&lt;Pset&gt;-Solid</t>
  </si>
  <si>
    <t>Eur/GJ</t>
  </si>
  <si>
    <t>group_by</t>
  </si>
  <si>
    <t>p</t>
  </si>
  <si>
    <t>Price_NRG</t>
  </si>
  <si>
    <t>NRG.Price</t>
  </si>
  <si>
    <t>Prices of all NRG - native TS</t>
  </si>
  <si>
    <t>ct</t>
  </si>
  <si>
    <t>IMP*Z</t>
  </si>
  <si>
    <t>DummyImp</t>
  </si>
  <si>
    <t>all dummy imports</t>
  </si>
  <si>
    <t>cp</t>
  </si>
  <si>
    <t>User_conFXM</t>
  </si>
  <si>
    <t>Eur/UCU</t>
  </si>
  <si>
    <t>UC_shadowprice</t>
  </si>
  <si>
    <t>u</t>
  </si>
  <si>
    <t>shadow prices of all Ucs</t>
  </si>
  <si>
    <t>DetEFuel_&lt;Pset&gt;</t>
  </si>
  <si>
    <t>&lt;Pset&gt;.Fuel.detailed</t>
  </si>
  <si>
    <t>VBE equivalent of elec fuel consumption</t>
  </si>
  <si>
    <t>c</t>
  </si>
  <si>
    <t>t</t>
  </si>
  <si>
    <t>process</t>
  </si>
  <si>
    <t>commodity</t>
  </si>
  <si>
    <t>timeslice</t>
  </si>
  <si>
    <t>userconstraint</t>
  </si>
  <si>
    <t>v</t>
  </si>
  <si>
    <t>vintage</t>
  </si>
  <si>
    <t>cptv</t>
  </si>
  <si>
    <t>~Varbl_map</t>
  </si>
  <si>
    <t>dimension</t>
  </si>
  <si>
    <t>name</t>
  </si>
  <si>
    <t>description</t>
  </si>
  <si>
    <t>Elec</t>
  </si>
  <si>
    <t>Rnw</t>
  </si>
  <si>
    <t>Solid</t>
  </si>
  <si>
    <t>Fuel</t>
  </si>
  <si>
    <t>Electricity</t>
  </si>
  <si>
    <t>Sector</t>
  </si>
  <si>
    <t>Power,Eprod*,*cap[_]*,-*CO2*</t>
  </si>
  <si>
    <t>VAR_COMPRD</t>
  </si>
  <si>
    <t>VAR_NCAPR</t>
  </si>
  <si>
    <t>LCOE_&lt;Pset&gt;</t>
  </si>
  <si>
    <t>&lt;Pset&gt;.LCOE</t>
  </si>
  <si>
    <t>&lt;Pset&gt; - Lev Cost</t>
  </si>
  <si>
    <t>show_me</t>
  </si>
  <si>
    <t>discard</t>
  </si>
  <si>
    <t>VAR_POUT</t>
  </si>
  <si>
    <t>PJ2GW</t>
  </si>
  <si>
    <t>Power_&lt;Pset&gt;</t>
  </si>
  <si>
    <t>&lt;Pset&gt;.Power</t>
  </si>
  <si>
    <t>&lt;Pset&gt; - Power delivered</t>
  </si>
  <si>
    <t>attribute</t>
  </si>
  <si>
    <t>EProd_</t>
  </si>
  <si>
    <t>Elec gen</t>
  </si>
  <si>
    <t>ECap_</t>
  </si>
  <si>
    <t>Elec cap</t>
  </si>
  <si>
    <t>ECost-</t>
  </si>
  <si>
    <t>Elec Costs</t>
  </si>
  <si>
    <t>EFuel_</t>
  </si>
  <si>
    <t>Elec fuels</t>
  </si>
  <si>
    <t>Emi_ElcCO2_</t>
  </si>
  <si>
    <t>Emissions</t>
  </si>
  <si>
    <t>CO2 emissions</t>
  </si>
  <si>
    <t>LCOE</t>
  </si>
  <si>
    <t>Demo</t>
  </si>
  <si>
    <t>PJ2gw</t>
  </si>
  <si>
    <t>V2G</t>
  </si>
  <si>
    <t>Power_*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</si>
</sst>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o\n\th\ d\,\ yyyy"/>
    <numFmt numFmtId="165" formatCode="#.00"/>
    <numFmt numFmtId="166" formatCode="#."/>
  </numFmts>
  <fonts count="2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8"/>
      <color indexed="81"/>
      <name val="Tahoma"/>
      <family val="2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STKFLOW - 14 of 3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MS Sans Serif"/>
    </font>
    <font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0">
    <xf numFmtId="0" fontId="0" fillId="0" borderId="0"/>
    <xf numFmtId="164" fontId="7" fillId="0" borderId="0">
      <protection locked="0"/>
    </xf>
    <xf numFmtId="165" fontId="7" fillId="0" borderId="0">
      <protection locked="0"/>
    </xf>
    <xf numFmtId="0" fontId="16" fillId="2" borderId="0" applyNumberFormat="0" applyBorder="0" applyAlignment="0" applyProtection="0"/>
    <xf numFmtId="166" fontId="8" fillId="0" borderId="0">
      <protection locked="0"/>
    </xf>
    <xf numFmtId="166" fontId="8" fillId="0" borderId="0">
      <protection locked="0"/>
    </xf>
    <xf numFmtId="0" fontId="17" fillId="0" borderId="1" applyNumberFormat="0" applyFill="0" applyAlignment="0" applyProtection="0"/>
    <xf numFmtId="0" fontId="18" fillId="3" borderId="0" applyNumberFormat="0" applyBorder="0" applyAlignment="0" applyProtection="0"/>
    <xf numFmtId="0" fontId="2" fillId="0" borderId="0"/>
    <xf numFmtId="0" fontId="6" fillId="0" borderId="0"/>
    <xf numFmtId="0" fontId="15" fillId="0" borderId="0"/>
    <xf numFmtId="0" fontId="2" fillId="0" borderId="0"/>
    <xf numFmtId="0" fontId="13" fillId="0" borderId="0"/>
    <xf numFmtId="0" fontId="9" fillId="0" borderId="0"/>
    <xf numFmtId="0" fontId="2" fillId="0" borderId="0"/>
    <xf numFmtId="0" fontId="14" fillId="0" borderId="0"/>
    <xf numFmtId="0" fontId="12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19" fillId="4" borderId="0" xfId="0" applyFont="1" applyFill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18" fillId="3" borderId="0" xfId="7"/>
    <xf numFmtId="0" fontId="20" fillId="0" borderId="0" xfId="0" applyFont="1"/>
    <xf numFmtId="0" fontId="0" fillId="0" borderId="0" xfId="0" applyFont="1"/>
    <xf numFmtId="0" fontId="17" fillId="0" borderId="1" xfId="6"/>
    <xf numFmtId="0" fontId="16" fillId="2" borderId="0" xfId="3" applyFont="1"/>
    <xf numFmtId="0" fontId="19" fillId="0" borderId="0" xfId="0" applyFont="1"/>
    <xf numFmtId="0" fontId="0" fillId="0" borderId="0" xfId="0"/>
    <xf numFmtId="0" fontId="21" fillId="2" borderId="0" xfId="3" applyFont="1" applyAlignment="1">
      <alignment horizontal="left"/>
    </xf>
  </cellXfs>
  <cellStyles count="20">
    <cellStyle name="Date" xfId="1" xr:uid="{00000000-0005-0000-0000-000000000000}"/>
    <cellStyle name="Fixed" xfId="2" xr:uid="{00000000-0005-0000-0000-000001000000}"/>
    <cellStyle name="Good" xfId="3" builtinId="26"/>
    <cellStyle name="Heading1" xfId="4" xr:uid="{00000000-0005-0000-0000-000003000000}"/>
    <cellStyle name="Heading2" xfId="5" xr:uid="{00000000-0005-0000-0000-000004000000}"/>
    <cellStyle name="Linked Cell" xfId="6" builtinId="24"/>
    <cellStyle name="Neutral" xfId="7" builtinId="28"/>
    <cellStyle name="Normal" xfId="0" builtinId="0"/>
    <cellStyle name="Normal 10" xfId="8" xr:uid="{00000000-0005-0000-0000-000008000000}"/>
    <cellStyle name="Normal 2" xfId="9" xr:uid="{00000000-0005-0000-0000-000009000000}"/>
    <cellStyle name="Normal 2 2" xfId="10" xr:uid="{00000000-0005-0000-0000-00000A000000}"/>
    <cellStyle name="Normal 2 3" xfId="11" xr:uid="{00000000-0005-0000-0000-00000B000000}"/>
    <cellStyle name="Normal 2 4" xfId="12" xr:uid="{00000000-0005-0000-0000-00000C000000}"/>
    <cellStyle name="Normal 3" xfId="13" xr:uid="{00000000-0005-0000-0000-00000D000000}"/>
    <cellStyle name="Normal 3 2" xfId="14" xr:uid="{00000000-0005-0000-0000-00000E000000}"/>
    <cellStyle name="Normal 3 3" xfId="15" xr:uid="{00000000-0005-0000-0000-00000F000000}"/>
    <cellStyle name="Normal 4" xfId="16" xr:uid="{00000000-0005-0000-0000-000010000000}"/>
    <cellStyle name="Normale_Scen_UC_IND-StrucConst" xfId="17" xr:uid="{00000000-0005-0000-0000-000011000000}"/>
    <cellStyle name="Percent 2" xfId="18" xr:uid="{00000000-0005-0000-0000-000012000000}"/>
    <cellStyle name="Standard_Sce_D_Extraction" xfId="19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O5"/>
  <sheetViews>
    <sheetView zoomScaleNormal="100" workbookViewId="0"/>
  </sheetViews>
  <sheetFormatPr defaultRowHeight="15"/>
  <cols>
    <col min="1" max="1" width="10" style="5" bestFit="1" customWidth="1"/>
    <col min="2" max="2" width="8.42578125" style="5" bestFit="1" customWidth="1"/>
    <col min="3" max="5" width="24.85546875" style="5" bestFit="1" customWidth="1"/>
    <col min="6" max="6" width="9.140625" style="5"/>
    <col min="7" max="7" width="20.28515625" style="5" bestFit="1" customWidth="1"/>
    <col min="8" max="8" width="23.42578125" style="5" bestFit="1" customWidth="1"/>
    <col min="9" max="9" width="11" style="5" bestFit="1" customWidth="1"/>
    <col min="10" max="10" width="12.28515625" style="5" bestFit="1" customWidth="1"/>
    <col min="11" max="11" width="13.5703125" style="5" bestFit="1" customWidth="1"/>
    <col min="12" max="12" width="10.85546875" style="5" bestFit="1" customWidth="1"/>
    <col min="13" max="13" width="14.7109375" style="5" bestFit="1" customWidth="1"/>
    <col min="14" max="14" width="19.28515625" style="5" bestFit="1" customWidth="1"/>
    <col min="15" max="15" width="19.140625" style="5" bestFit="1" customWidth="1"/>
    <col min="16" max="16" width="19.140625" style="5" customWidth="1"/>
    <col min="17" max="16384" width="9.140625" style="5"/>
  </cols>
  <sheetData>
    <row r="1" spans="1:15">
      <c r="B1" s="5" t="s">
        <v>103</v>
      </c>
      <c r="I1" s="5" t="s">
        <v>91</v>
      </c>
      <c r="J1" s="5" t="s">
        <v>92</v>
      </c>
      <c r="K1" s="5" t="s">
        <v>98</v>
      </c>
      <c r="L1" s="5" t="s">
        <v>21</v>
      </c>
      <c r="M1" s="5" t="s">
        <v>99</v>
      </c>
    </row>
    <row r="2" spans="1:15">
      <c r="I2" s="5" t="s">
        <v>90</v>
      </c>
      <c r="J2" s="5" t="s">
        <v>96</v>
      </c>
      <c r="K2" s="5" t="s">
        <v>97</v>
      </c>
      <c r="L2" s="5" t="s">
        <v>16</v>
      </c>
      <c r="M2" s="5" t="s">
        <v>100</v>
      </c>
    </row>
    <row r="5" spans="1:15">
      <c r="A5" s="5" t="s">
        <v>32</v>
      </c>
      <c r="B5" s="5" t="s">
        <v>46</v>
      </c>
      <c r="C5" s="5" t="s">
        <v>3</v>
      </c>
      <c r="D5" s="5" t="s">
        <v>2</v>
      </c>
      <c r="E5" s="5" t="s">
        <v>31</v>
      </c>
      <c r="H5" s="5" t="s">
        <v>28</v>
      </c>
      <c r="I5" s="5" t="str">
        <f>"ScenG_"&amp;I2</f>
        <v>ScenG_CO2</v>
      </c>
      <c r="J5" s="5" t="str">
        <f>"ScenG_"&amp;J2</f>
        <v>ScenG_Shale</v>
      </c>
      <c r="K5" s="5" t="str">
        <f>"ScenG_"&amp;K2</f>
        <v>ScenG_RECost</v>
      </c>
      <c r="L5" s="5" t="str">
        <f>"ScenG_"&amp;L2</f>
        <v>ScenG_Nuc</v>
      </c>
      <c r="M5" s="5" t="str">
        <f>"ScenG_"&amp;M2</f>
        <v>ScenG_Regions</v>
      </c>
      <c r="N5" s="5" t="s">
        <v>102</v>
      </c>
      <c r="O5" s="5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/>
  <dimension ref="A1:AE24"/>
  <sheetViews>
    <sheetView topLeftCell="D1" zoomScaleNormal="100" workbookViewId="0">
      <pane ySplit="2" topLeftCell="A3" activePane="bottomLeft" state="frozen"/>
      <selection pane="bottomLeft" activeCell="E10" sqref="E10"/>
    </sheetView>
  </sheetViews>
  <sheetFormatPr defaultRowHeight="15"/>
  <cols>
    <col min="1" max="1" width="9.140625" style="3"/>
    <col min="2" max="2" width="8.140625" style="2" bestFit="1" customWidth="1"/>
    <col min="3" max="3" width="13.85546875" style="2" bestFit="1" customWidth="1"/>
    <col min="4" max="4" width="13.7109375" style="3" bestFit="1" customWidth="1"/>
    <col min="5" max="6" width="16.85546875" style="2" bestFit="1" customWidth="1"/>
    <col min="7" max="7" width="8.5703125" style="3" bestFit="1" customWidth="1"/>
    <col min="8" max="8" width="7.85546875" style="3" bestFit="1" customWidth="1"/>
    <col min="9" max="9" width="8.7109375" style="3" bestFit="1" customWidth="1"/>
    <col min="10" max="10" width="17.28515625" style="2" bestFit="1" customWidth="1"/>
    <col min="11" max="11" width="12.7109375" style="2" bestFit="1" customWidth="1"/>
    <col min="12" max="12" width="8.5703125" style="3" bestFit="1" customWidth="1"/>
    <col min="13" max="13" width="8.7109375" style="2" bestFit="1" customWidth="1"/>
    <col min="14" max="14" width="6.85546875" style="2" bestFit="1" customWidth="1"/>
    <col min="15" max="15" width="9.28515625" style="5" bestFit="1" customWidth="1"/>
    <col min="16" max="16" width="27" style="2" bestFit="1" customWidth="1"/>
    <col min="17" max="17" width="23.7109375" style="3" bestFit="1" customWidth="1"/>
    <col min="18" max="18" width="38.28515625" style="2" customWidth="1"/>
    <col min="19" max="19" width="9.28515625" style="5" bestFit="1" customWidth="1"/>
    <col min="20" max="20" width="7.28515625" style="2" bestFit="1" customWidth="1"/>
    <col min="21" max="21" width="11.5703125" style="2" bestFit="1" customWidth="1"/>
    <col min="22" max="22" width="2.140625" style="2" bestFit="1" customWidth="1"/>
    <col min="23" max="23" width="13.85546875" style="2" bestFit="1" customWidth="1"/>
    <col min="24" max="25" width="9.140625" style="2"/>
    <col min="26" max="26" width="14.42578125" style="2" bestFit="1" customWidth="1"/>
    <col min="27" max="27" width="12.7109375" style="2" bestFit="1" customWidth="1"/>
    <col min="28" max="28" width="107.7109375" style="2" bestFit="1" customWidth="1"/>
    <col min="29" max="16384" width="9.140625" style="2"/>
  </cols>
  <sheetData>
    <row r="1" spans="1:31" s="3" customFormat="1">
      <c r="A1" s="3" t="s">
        <v>47</v>
      </c>
      <c r="O1" s="5"/>
      <c r="S1" s="5"/>
      <c r="Z1"/>
      <c r="AA1"/>
      <c r="AB1"/>
      <c r="AC1"/>
      <c r="AD1"/>
      <c r="AE1"/>
    </row>
    <row r="2" spans="1:31">
      <c r="A2" s="3" t="s">
        <v>52</v>
      </c>
      <c r="B2" s="1" t="s">
        <v>32</v>
      </c>
      <c r="C2" s="1" t="s">
        <v>35</v>
      </c>
      <c r="D2" s="1" t="s">
        <v>50</v>
      </c>
      <c r="E2" s="1" t="s">
        <v>36</v>
      </c>
      <c r="F2" s="1" t="s">
        <v>37</v>
      </c>
      <c r="G2" s="1" t="s">
        <v>41</v>
      </c>
      <c r="H2" s="1" t="s">
        <v>42</v>
      </c>
      <c r="I2" s="1" t="s">
        <v>43</v>
      </c>
      <c r="J2" s="1" t="s">
        <v>38</v>
      </c>
      <c r="K2" s="1" t="s">
        <v>39</v>
      </c>
      <c r="L2" s="1" t="s">
        <v>40</v>
      </c>
      <c r="M2" s="1" t="s">
        <v>1</v>
      </c>
      <c r="N2" s="1" t="s">
        <v>24</v>
      </c>
      <c r="O2" s="1" t="s">
        <v>53</v>
      </c>
      <c r="P2" s="1" t="s">
        <v>3</v>
      </c>
      <c r="Q2" s="1" t="s">
        <v>2</v>
      </c>
      <c r="R2" s="1" t="s">
        <v>31</v>
      </c>
      <c r="S2" s="1" t="s">
        <v>193</v>
      </c>
      <c r="T2" s="1" t="s">
        <v>194</v>
      </c>
      <c r="U2"/>
      <c r="V2"/>
      <c r="W2"/>
      <c r="Z2"/>
      <c r="AA2"/>
      <c r="AB2"/>
      <c r="AC2"/>
      <c r="AD2"/>
      <c r="AE2"/>
    </row>
    <row r="3" spans="1:31">
      <c r="B3" s="5">
        <v>1</v>
      </c>
      <c r="C3" s="2" t="s">
        <v>26</v>
      </c>
      <c r="E3" s="7" t="str">
        <f>'PSet_MAP coarse'!$F$19</f>
        <v>ELEBIO,ELECOA,ELEELC,ELEGAS,ELEHYD,ELENUC,ELEOIL,ELESOL,ELEWIN</v>
      </c>
      <c r="M3" s="5" t="s">
        <v>27</v>
      </c>
      <c r="P3" s="2" t="s">
        <v>104</v>
      </c>
      <c r="Q3" s="3" t="s">
        <v>56</v>
      </c>
      <c r="R3" s="2" t="s">
        <v>57</v>
      </c>
      <c r="W3"/>
      <c r="X3"/>
      <c r="Y3"/>
      <c r="AC3"/>
      <c r="AD3"/>
      <c r="AE3"/>
    </row>
    <row r="4" spans="1:31" s="5" customFormat="1" ht="15.75" thickBot="1">
      <c r="B4" s="5">
        <f>B3+1</f>
        <v>2</v>
      </c>
      <c r="C4" s="5" t="s">
        <v>84</v>
      </c>
      <c r="E4" s="9" t="str">
        <f t="shared" ref="E4:E9" si="0">$E$3</f>
        <v>ELEBIO,ELECOA,ELEELC,ELEGAS,ELEHYD,ELENUC,ELEOIL,ELESOL,ELEWIN</v>
      </c>
      <c r="M4" s="5" t="s">
        <v>27</v>
      </c>
      <c r="P4" s="5" t="s">
        <v>85</v>
      </c>
      <c r="Q4" s="5" t="s">
        <v>86</v>
      </c>
      <c r="R4" s="5" t="s">
        <v>87</v>
      </c>
      <c r="S4" s="5" t="s">
        <v>151</v>
      </c>
      <c r="V4" s="13" t="s">
        <v>150</v>
      </c>
      <c r="W4" s="13"/>
    </row>
    <row r="5" spans="1:31" ht="16.5" thickTop="1" thickBot="1">
      <c r="B5" s="5">
        <f t="shared" ref="B5:B23" si="1">B4+1</f>
        <v>3</v>
      </c>
      <c r="C5" s="2" t="s">
        <v>22</v>
      </c>
      <c r="E5" s="9" t="str">
        <f t="shared" si="0"/>
        <v>ELEBIO,ELECOA,ELEELC,ELEGAS,ELEHYD,ELENUC,ELEOIL,ELESOL,ELEWIN</v>
      </c>
      <c r="K5" s="2" t="s">
        <v>25</v>
      </c>
      <c r="M5" s="2" t="s">
        <v>137</v>
      </c>
      <c r="P5" s="2" t="s">
        <v>89</v>
      </c>
      <c r="Q5" s="5" t="s">
        <v>59</v>
      </c>
      <c r="R5" s="5" t="s">
        <v>58</v>
      </c>
      <c r="V5" s="10" t="s">
        <v>151</v>
      </c>
      <c r="W5" s="10" t="s">
        <v>170</v>
      </c>
    </row>
    <row r="6" spans="1:31" s="5" customFormat="1" ht="16.5" thickTop="1" thickBot="1">
      <c r="B6" s="5">
        <f t="shared" si="1"/>
        <v>4</v>
      </c>
      <c r="C6" s="5" t="s">
        <v>22</v>
      </c>
      <c r="E6" s="9" t="str">
        <f t="shared" si="0"/>
        <v>ELEBIO,ELECOA,ELEELC,ELEGAS,ELEHYD,ELENUC,ELEOIL,ELESOL,ELEWIN</v>
      </c>
      <c r="K6" s="5" t="s">
        <v>121</v>
      </c>
      <c r="M6" s="5" t="s">
        <v>137</v>
      </c>
      <c r="P6" s="5" t="s">
        <v>123</v>
      </c>
      <c r="Q6" s="5" t="s">
        <v>124</v>
      </c>
      <c r="R6" s="5" t="s">
        <v>122</v>
      </c>
      <c r="V6" s="10" t="s">
        <v>168</v>
      </c>
      <c r="W6" s="10" t="s">
        <v>171</v>
      </c>
    </row>
    <row r="7" spans="1:31" ht="16.5" thickTop="1" thickBot="1">
      <c r="B7" s="5">
        <f t="shared" si="1"/>
        <v>5</v>
      </c>
      <c r="C7" s="5" t="s">
        <v>22</v>
      </c>
      <c r="D7" s="5"/>
      <c r="E7" s="9" t="str">
        <f t="shared" si="0"/>
        <v>ELEBIO,ELECOA,ELEELC,ELEGAS,ELEHYD,ELENUC,ELEOIL,ELESOL,ELEWIN</v>
      </c>
      <c r="F7" s="5"/>
      <c r="G7" s="5"/>
      <c r="H7" s="5"/>
      <c r="I7" s="5"/>
      <c r="J7" s="5"/>
      <c r="K7" s="5" t="s">
        <v>51</v>
      </c>
      <c r="L7" s="5"/>
      <c r="M7" s="5" t="s">
        <v>23</v>
      </c>
      <c r="N7" s="5"/>
      <c r="P7" s="5" t="s">
        <v>76</v>
      </c>
      <c r="Q7" s="5" t="s">
        <v>77</v>
      </c>
      <c r="R7" s="5" t="s">
        <v>78</v>
      </c>
      <c r="V7" s="10" t="s">
        <v>169</v>
      </c>
      <c r="W7" s="10" t="s">
        <v>172</v>
      </c>
    </row>
    <row r="8" spans="1:31" s="5" customFormat="1" ht="16.5" thickTop="1" thickBot="1">
      <c r="B8" s="5">
        <f t="shared" si="1"/>
        <v>6</v>
      </c>
      <c r="C8" s="5" t="s">
        <v>22</v>
      </c>
      <c r="E8" s="9" t="str">
        <f t="shared" si="0"/>
        <v>ELEBIO,ELECOA,ELEELC,ELEGAS,ELEHYD,ELENUC,ELEOIL,ELESOL,ELEWIN</v>
      </c>
      <c r="K8" s="5" t="s">
        <v>105</v>
      </c>
      <c r="M8" s="5" t="s">
        <v>23</v>
      </c>
      <c r="P8" s="5" t="s">
        <v>106</v>
      </c>
      <c r="Q8" s="5" t="s">
        <v>107</v>
      </c>
      <c r="R8" s="5" t="s">
        <v>108</v>
      </c>
      <c r="V8" s="10" t="s">
        <v>163</v>
      </c>
      <c r="W8" s="10" t="s">
        <v>173</v>
      </c>
    </row>
    <row r="9" spans="1:31" ht="16.5" thickTop="1" thickBot="1">
      <c r="B9" s="5">
        <f t="shared" si="1"/>
        <v>7</v>
      </c>
      <c r="C9" s="5" t="s">
        <v>60</v>
      </c>
      <c r="D9" s="5"/>
      <c r="E9" s="9" t="str">
        <f t="shared" si="0"/>
        <v>ELEBIO,ELECOA,ELEELC,ELEGAS,ELEHYD,ELENUC,ELEOIL,ELESOL,ELEWIN</v>
      </c>
      <c r="F9" s="5"/>
      <c r="G9" s="5"/>
      <c r="H9" s="5"/>
      <c r="I9" s="5"/>
      <c r="J9" s="5" t="s">
        <v>61</v>
      </c>
      <c r="K9" s="5"/>
      <c r="L9" s="5"/>
      <c r="M9" s="5" t="s">
        <v>137</v>
      </c>
      <c r="N9" s="5"/>
      <c r="P9" s="5" t="s">
        <v>62</v>
      </c>
      <c r="Q9" s="5" t="s">
        <v>63</v>
      </c>
      <c r="R9" s="5" t="s">
        <v>64</v>
      </c>
      <c r="V9" s="10" t="s">
        <v>174</v>
      </c>
      <c r="W9" s="10" t="s">
        <v>175</v>
      </c>
    </row>
    <row r="10" spans="1:31" s="12" customFormat="1" ht="16.5" thickTop="1" thickBot="1">
      <c r="B10" s="12">
        <f t="shared" si="1"/>
        <v>8</v>
      </c>
      <c r="C10" s="12" t="s">
        <v>195</v>
      </c>
      <c r="E10" s="9" t="str">
        <f>$E$3&amp;",V2G"</f>
        <v>ELEBIO,ELECOA,ELEELC,ELEGAS,ELEHYD,ELENUC,ELEOIL,ELESOL,ELEWIN,V2G</v>
      </c>
      <c r="M10" s="12" t="s">
        <v>196</v>
      </c>
      <c r="P10" s="12" t="s">
        <v>197</v>
      </c>
      <c r="Q10" s="12" t="s">
        <v>198</v>
      </c>
      <c r="R10" s="12" t="s">
        <v>199</v>
      </c>
      <c r="S10" s="12" t="s">
        <v>169</v>
      </c>
      <c r="V10" s="10"/>
      <c r="W10" s="10"/>
    </row>
    <row r="11" spans="1:31" ht="16.5" thickTop="1" thickBot="1">
      <c r="B11" s="12">
        <f t="shared" si="1"/>
        <v>9</v>
      </c>
      <c r="C11" s="2" t="s">
        <v>68</v>
      </c>
      <c r="E11" s="9" t="str">
        <f>$E$3</f>
        <v>ELEBIO,ELECOA,ELEELC,ELEGAS,ELEHYD,ELENUC,ELEOIL,ELESOL,ELEWIN</v>
      </c>
      <c r="M11" s="8" t="s">
        <v>138</v>
      </c>
      <c r="P11" s="5" t="s">
        <v>69</v>
      </c>
      <c r="Q11" s="5" t="s">
        <v>70</v>
      </c>
      <c r="R11" s="5" t="s">
        <v>71</v>
      </c>
    </row>
    <row r="12" spans="1:31" ht="15.75" thickTop="1">
      <c r="B12" s="5">
        <f t="shared" si="1"/>
        <v>10</v>
      </c>
      <c r="C12" s="5" t="s">
        <v>22</v>
      </c>
      <c r="E12" s="2" t="s">
        <v>110</v>
      </c>
      <c r="K12" s="2" t="s">
        <v>25</v>
      </c>
      <c r="M12" s="5" t="s">
        <v>137</v>
      </c>
      <c r="P12" s="2" t="s">
        <v>113</v>
      </c>
      <c r="Q12" s="5" t="s">
        <v>111</v>
      </c>
      <c r="R12" s="2" t="s">
        <v>115</v>
      </c>
    </row>
    <row r="13" spans="1:31">
      <c r="B13" s="5">
        <f t="shared" si="1"/>
        <v>11</v>
      </c>
      <c r="C13" s="5" t="s">
        <v>60</v>
      </c>
      <c r="E13" s="5" t="s">
        <v>110</v>
      </c>
      <c r="K13" s="5" t="s">
        <v>25</v>
      </c>
      <c r="M13" s="5" t="s">
        <v>137</v>
      </c>
      <c r="P13" s="5" t="s">
        <v>114</v>
      </c>
      <c r="Q13" s="5" t="s">
        <v>112</v>
      </c>
      <c r="R13" s="2" t="s">
        <v>116</v>
      </c>
    </row>
    <row r="14" spans="1:31">
      <c r="B14" s="5">
        <f t="shared" si="1"/>
        <v>12</v>
      </c>
      <c r="C14" s="5" t="s">
        <v>60</v>
      </c>
      <c r="E14" s="2" t="str">
        <f>'PSet_MAP coarse'!$F$8</f>
        <v>SECAGR,SECCOM,SECELC,SECIND,SECRES,SECTRA</v>
      </c>
      <c r="J14" s="2" t="s">
        <v>139</v>
      </c>
      <c r="M14" s="5" t="s">
        <v>137</v>
      </c>
      <c r="P14" s="2" t="s">
        <v>144</v>
      </c>
      <c r="Q14" s="3" t="str">
        <f>MID(P14,4,20)&amp;".FE"</f>
        <v>&lt;Pset&gt;-Elec.FE</v>
      </c>
      <c r="R14" s="2" t="str">
        <f>"FE  &lt;Pset&gt; - "&amp;MID(P14,11,20)</f>
        <v>FE  &lt;Pset&gt; - Elec</v>
      </c>
    </row>
    <row r="15" spans="1:31" ht="15.75" thickBot="1">
      <c r="B15" s="5">
        <f t="shared" si="1"/>
        <v>13</v>
      </c>
      <c r="C15" s="5" t="s">
        <v>60</v>
      </c>
      <c r="E15" s="9" t="str">
        <f>$E$14</f>
        <v>SECAGR,SECCOM,SECELC,SECIND,SECRES,SECTRA</v>
      </c>
      <c r="J15" s="2" t="s">
        <v>140</v>
      </c>
      <c r="M15" s="5" t="s">
        <v>137</v>
      </c>
      <c r="P15" s="5" t="s">
        <v>145</v>
      </c>
      <c r="Q15" s="5" t="str">
        <f>MID(P15,4,20)&amp;".FE"</f>
        <v>&lt;Pset&gt;-Gas.FE</v>
      </c>
      <c r="R15" s="5" t="str">
        <f>"FE  &lt;Pset&gt; - "&amp;MID(P15,11,20)</f>
        <v>FE  &lt;Pset&gt; - Gas</v>
      </c>
    </row>
    <row r="16" spans="1:31" ht="16.5" thickTop="1" thickBot="1">
      <c r="B16" s="5">
        <f t="shared" si="1"/>
        <v>14</v>
      </c>
      <c r="C16" s="5" t="s">
        <v>60</v>
      </c>
      <c r="E16" s="9" t="str">
        <f>$E$14</f>
        <v>SECAGR,SECCOM,SECELC,SECIND,SECRES,SECTRA</v>
      </c>
      <c r="J16" s="2" t="s">
        <v>141</v>
      </c>
      <c r="M16" s="5" t="s">
        <v>137</v>
      </c>
      <c r="P16" s="5" t="s">
        <v>146</v>
      </c>
      <c r="Q16" s="5" t="str">
        <f>MID(P16,4,20)&amp;".FE"</f>
        <v>&lt;Pset&gt;-Oil.FE</v>
      </c>
      <c r="R16" s="5" t="str">
        <f>"FE  &lt;Pset&gt; - "&amp;MID(P16,11,20)</f>
        <v>FE  &lt;Pset&gt; - Oil</v>
      </c>
    </row>
    <row r="17" spans="2:19" ht="16.5" thickTop="1" thickBot="1">
      <c r="B17" s="5">
        <f t="shared" si="1"/>
        <v>15</v>
      </c>
      <c r="C17" s="5" t="s">
        <v>60</v>
      </c>
      <c r="E17" s="9" t="str">
        <f>$E$14</f>
        <v>SECAGR,SECCOM,SECELC,SECIND,SECRES,SECTRA</v>
      </c>
      <c r="J17" s="2" t="s">
        <v>142</v>
      </c>
      <c r="M17" s="5" t="s">
        <v>137</v>
      </c>
      <c r="P17" s="5" t="s">
        <v>147</v>
      </c>
      <c r="Q17" s="5" t="str">
        <f>MID(P17,4,20)&amp;".FE"</f>
        <v>&lt;Pset&gt;-Rnw.FE</v>
      </c>
      <c r="R17" s="5" t="str">
        <f>"FE  &lt;Pset&gt; - "&amp;MID(P17,11,20)</f>
        <v>FE  &lt;Pset&gt; - Rnw</v>
      </c>
    </row>
    <row r="18" spans="2:19" ht="16.5" thickTop="1" thickBot="1">
      <c r="B18" s="5">
        <f t="shared" si="1"/>
        <v>16</v>
      </c>
      <c r="C18" s="5" t="s">
        <v>60</v>
      </c>
      <c r="E18" s="9" t="str">
        <f>$E$14</f>
        <v>SECAGR,SECCOM,SECELC,SECIND,SECRES,SECTRA</v>
      </c>
      <c r="J18" s="2" t="s">
        <v>143</v>
      </c>
      <c r="M18" s="5" t="s">
        <v>137</v>
      </c>
      <c r="P18" s="5" t="s">
        <v>148</v>
      </c>
      <c r="Q18" s="5" t="str">
        <f>MID(P18,4,20)&amp;".FE"</f>
        <v>&lt;Pset&gt;-Solid.FE</v>
      </c>
      <c r="R18" s="5" t="str">
        <f>"FE  &lt;Pset&gt; - "&amp;MID(P18,11,20)</f>
        <v>FE  &lt;Pset&gt; - Solid</v>
      </c>
    </row>
    <row r="19" spans="2:19" ht="15.75" thickTop="1">
      <c r="B19" s="11">
        <f t="shared" si="1"/>
        <v>17</v>
      </c>
      <c r="C19" s="11" t="s">
        <v>67</v>
      </c>
      <c r="D19" s="11" t="s">
        <v>188</v>
      </c>
      <c r="E19" s="5"/>
      <c r="F19" s="5"/>
      <c r="G19" s="5"/>
      <c r="H19" s="5"/>
      <c r="I19" s="5"/>
      <c r="J19" s="5" t="s">
        <v>61</v>
      </c>
      <c r="K19" s="5"/>
      <c r="L19" s="5"/>
      <c r="M19" s="8" t="s">
        <v>149</v>
      </c>
      <c r="N19" s="5"/>
      <c r="P19" s="5" t="s">
        <v>152</v>
      </c>
      <c r="Q19" s="5" t="s">
        <v>153</v>
      </c>
      <c r="R19" s="5" t="s">
        <v>154</v>
      </c>
      <c r="S19" s="5" t="s">
        <v>155</v>
      </c>
    </row>
    <row r="20" spans="2:19">
      <c r="B20" s="5">
        <f t="shared" si="1"/>
        <v>18</v>
      </c>
      <c r="C20" s="2" t="s">
        <v>22</v>
      </c>
      <c r="F20" s="2" t="s">
        <v>156</v>
      </c>
      <c r="M20" s="8" t="s">
        <v>137</v>
      </c>
      <c r="P20" s="2" t="s">
        <v>157</v>
      </c>
      <c r="Q20" s="5" t="s">
        <v>157</v>
      </c>
      <c r="R20" s="2" t="s">
        <v>158</v>
      </c>
      <c r="S20" s="5" t="s">
        <v>159</v>
      </c>
    </row>
    <row r="21" spans="2:19">
      <c r="B21" s="5">
        <f t="shared" si="1"/>
        <v>19</v>
      </c>
      <c r="C21" s="2" t="s">
        <v>160</v>
      </c>
      <c r="M21" s="8" t="s">
        <v>161</v>
      </c>
      <c r="P21" s="2" t="s">
        <v>162</v>
      </c>
      <c r="Q21" s="5" t="s">
        <v>162</v>
      </c>
      <c r="R21" s="2" t="s">
        <v>164</v>
      </c>
      <c r="S21" s="5" t="s">
        <v>163</v>
      </c>
    </row>
    <row r="22" spans="2:19" ht="15.75" thickBot="1">
      <c r="B22" s="5">
        <f t="shared" si="1"/>
        <v>20</v>
      </c>
      <c r="C22" s="5" t="s">
        <v>60</v>
      </c>
      <c r="D22" s="5"/>
      <c r="E22" s="9" t="str">
        <f>$E$3</f>
        <v>ELEBIO,ELECOA,ELEELC,ELEGAS,ELEHYD,ELENUC,ELEOIL,ELESOL,ELEWIN</v>
      </c>
      <c r="F22" s="5"/>
      <c r="G22" s="5"/>
      <c r="H22" s="5"/>
      <c r="I22" s="5"/>
      <c r="J22" s="5" t="s">
        <v>61</v>
      </c>
      <c r="K22" s="5"/>
      <c r="L22" s="5"/>
      <c r="M22" s="5" t="s">
        <v>137</v>
      </c>
      <c r="N22" s="5"/>
      <c r="P22" s="5" t="s">
        <v>165</v>
      </c>
      <c r="Q22" s="5" t="s">
        <v>166</v>
      </c>
      <c r="R22" s="5" t="s">
        <v>167</v>
      </c>
      <c r="S22" s="5" t="s">
        <v>176</v>
      </c>
    </row>
    <row r="23" spans="2:19" ht="16.5" thickTop="1" thickBot="1">
      <c r="B23" s="11">
        <f t="shared" si="1"/>
        <v>21</v>
      </c>
      <c r="C23" s="11" t="s">
        <v>189</v>
      </c>
      <c r="D23" s="11" t="s">
        <v>84</v>
      </c>
      <c r="E23" s="9" t="str">
        <f t="shared" ref="E23" si="2">$E$3</f>
        <v>ELEBIO,ELECOA,ELEELC,ELEGAS,ELEHYD,ELENUC,ELEOIL,ELESOL,ELEWIN</v>
      </c>
      <c r="M23" s="8" t="s">
        <v>149</v>
      </c>
      <c r="P23" s="12" t="s">
        <v>190</v>
      </c>
      <c r="Q23" s="12" t="s">
        <v>191</v>
      </c>
      <c r="R23" s="12" t="s">
        <v>192</v>
      </c>
      <c r="S23" s="5" t="s">
        <v>151</v>
      </c>
    </row>
    <row r="24" spans="2:19" ht="15.75" thickTop="1"/>
  </sheetData>
  <mergeCells count="1">
    <mergeCell ref="V4:W4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7E82-8232-40A9-A839-CC5F79005B92}">
  <sheetPr codeName="Sheet3"/>
  <dimension ref="A1:C21"/>
  <sheetViews>
    <sheetView tabSelected="1" workbookViewId="0">
      <selection activeCell="B21" sqref="B21"/>
    </sheetView>
  </sheetViews>
  <sheetFormatPr defaultRowHeight="15"/>
  <cols>
    <col min="1" max="1" width="11.5703125" bestFit="1" customWidth="1"/>
    <col min="2" max="2" width="34" bestFit="1" customWidth="1"/>
    <col min="3" max="3" width="11.5703125" bestFit="1" customWidth="1"/>
  </cols>
  <sheetData>
    <row r="1" spans="1:3">
      <c r="A1" t="s">
        <v>177</v>
      </c>
    </row>
    <row r="2" spans="1:3">
      <c r="A2" t="s">
        <v>178</v>
      </c>
      <c r="B2" t="s">
        <v>179</v>
      </c>
      <c r="C2" t="s">
        <v>180</v>
      </c>
    </row>
    <row r="3" spans="1:3">
      <c r="A3" t="s">
        <v>184</v>
      </c>
      <c r="B3" t="s">
        <v>181</v>
      </c>
      <c r="C3" t="s">
        <v>185</v>
      </c>
    </row>
    <row r="4" spans="1:3">
      <c r="A4" s="5" t="s">
        <v>184</v>
      </c>
      <c r="B4" t="s">
        <v>8</v>
      </c>
      <c r="C4" t="s">
        <v>8</v>
      </c>
    </row>
    <row r="5" spans="1:3">
      <c r="A5" s="5" t="s">
        <v>184</v>
      </c>
      <c r="B5" t="s">
        <v>13</v>
      </c>
      <c r="C5" t="s">
        <v>13</v>
      </c>
    </row>
    <row r="6" spans="1:3">
      <c r="A6" s="5" t="s">
        <v>184</v>
      </c>
      <c r="B6" t="s">
        <v>182</v>
      </c>
      <c r="C6" t="s">
        <v>29</v>
      </c>
    </row>
    <row r="7" spans="1:3">
      <c r="A7" s="5" t="s">
        <v>184</v>
      </c>
      <c r="B7" t="s">
        <v>183</v>
      </c>
      <c r="C7" t="s">
        <v>183</v>
      </c>
    </row>
    <row r="8" spans="1:3">
      <c r="A8" t="s">
        <v>186</v>
      </c>
      <c r="B8" t="s">
        <v>30</v>
      </c>
      <c r="C8" t="str">
        <f>B8</f>
        <v>Agriculture</v>
      </c>
    </row>
    <row r="9" spans="1:3">
      <c r="A9" s="5" t="s">
        <v>186</v>
      </c>
      <c r="B9" t="s">
        <v>18</v>
      </c>
      <c r="C9" s="5" t="str">
        <f t="shared" ref="C9:C13" si="0">B9</f>
        <v>Commercial</v>
      </c>
    </row>
    <row r="10" spans="1:3">
      <c r="A10" s="5" t="s">
        <v>186</v>
      </c>
      <c r="B10" t="s">
        <v>187</v>
      </c>
      <c r="C10" s="5" t="s">
        <v>128</v>
      </c>
    </row>
    <row r="11" spans="1:3">
      <c r="A11" s="5" t="s">
        <v>186</v>
      </c>
      <c r="B11" t="s">
        <v>9</v>
      </c>
      <c r="C11" s="5" t="str">
        <f t="shared" si="0"/>
        <v>Industry</v>
      </c>
    </row>
    <row r="12" spans="1:3">
      <c r="A12" s="5" t="s">
        <v>186</v>
      </c>
      <c r="B12" t="s">
        <v>19</v>
      </c>
      <c r="C12" s="5" t="str">
        <f t="shared" si="0"/>
        <v>Residential</v>
      </c>
    </row>
    <row r="13" spans="1:3">
      <c r="A13" s="5" t="s">
        <v>186</v>
      </c>
      <c r="B13" t="s">
        <v>10</v>
      </c>
      <c r="C13" s="5" t="str">
        <f t="shared" si="0"/>
        <v>Transport</v>
      </c>
    </row>
    <row r="14" spans="1:3">
      <c r="A14" s="12" t="s">
        <v>200</v>
      </c>
      <c r="B14" s="12" t="s">
        <v>201</v>
      </c>
      <c r="C14" s="12" t="s">
        <v>202</v>
      </c>
    </row>
    <row r="15" spans="1:3">
      <c r="A15" s="12" t="s">
        <v>200</v>
      </c>
      <c r="B15" s="12" t="s">
        <v>203</v>
      </c>
      <c r="C15" s="12" t="s">
        <v>204</v>
      </c>
    </row>
    <row r="16" spans="1:3">
      <c r="A16" s="12" t="s">
        <v>200</v>
      </c>
      <c r="B16" s="12" t="s">
        <v>205</v>
      </c>
      <c r="C16" s="12" t="s">
        <v>206</v>
      </c>
    </row>
    <row r="17" spans="1:3">
      <c r="A17" s="12" t="s">
        <v>200</v>
      </c>
      <c r="B17" s="12" t="s">
        <v>207</v>
      </c>
      <c r="C17" s="12" t="s">
        <v>208</v>
      </c>
    </row>
    <row r="18" spans="1:3">
      <c r="A18" s="12" t="s">
        <v>200</v>
      </c>
      <c r="B18" s="12" t="s">
        <v>209</v>
      </c>
      <c r="C18" s="12" t="s">
        <v>210</v>
      </c>
    </row>
    <row r="19" spans="1:3">
      <c r="A19" s="12" t="s">
        <v>200</v>
      </c>
      <c r="B19" s="12" t="s">
        <v>211</v>
      </c>
      <c r="C19" s="12" t="s">
        <v>210</v>
      </c>
    </row>
    <row r="20" spans="1:3">
      <c r="A20" s="12" t="s">
        <v>200</v>
      </c>
      <c r="B20" s="12" t="s">
        <v>216</v>
      </c>
      <c r="C20" s="12" t="s">
        <v>128</v>
      </c>
    </row>
    <row r="21" spans="1:3">
      <c r="A21" s="12" t="s">
        <v>200</v>
      </c>
      <c r="B21" s="12" t="s">
        <v>212</v>
      </c>
      <c r="C21" s="12" t="str">
        <f>B21</f>
        <v>LCOE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F20"/>
  <sheetViews>
    <sheetView workbookViewId="0">
      <selection activeCell="B21" sqref="B21"/>
    </sheetView>
  </sheetViews>
  <sheetFormatPr defaultRowHeight="15"/>
  <cols>
    <col min="1" max="1" width="24.28515625" style="5" bestFit="1" customWidth="1"/>
    <col min="2" max="2" width="23.28515625" style="5" bestFit="1" customWidth="1"/>
    <col min="3" max="3" width="37.140625" style="5" bestFit="1" customWidth="1"/>
    <col min="4" max="5" width="9.140625" style="5"/>
    <col min="6" max="6" width="11" style="5" bestFit="1" customWidth="1"/>
    <col min="7" max="16384" width="9.140625" style="5"/>
  </cols>
  <sheetData>
    <row r="1" spans="1:6">
      <c r="A1" s="1" t="s">
        <v>54</v>
      </c>
    </row>
    <row r="2" spans="1:6">
      <c r="A2" s="5" t="s">
        <v>55</v>
      </c>
      <c r="B2" s="5" t="s">
        <v>2</v>
      </c>
      <c r="C2" s="5" t="s">
        <v>31</v>
      </c>
    </row>
    <row r="3" spans="1:6">
      <c r="A3" s="5" t="s">
        <v>125</v>
      </c>
      <c r="B3" s="5" t="s">
        <v>30</v>
      </c>
      <c r="C3" s="5" t="str">
        <f>B3</f>
        <v>Agriculture</v>
      </c>
      <c r="F3" s="6" t="str">
        <f>A3</f>
        <v>SECAGR</v>
      </c>
    </row>
    <row r="4" spans="1:6">
      <c r="A4" s="5" t="s">
        <v>126</v>
      </c>
      <c r="B4" s="5" t="s">
        <v>18</v>
      </c>
      <c r="C4" s="5" t="str">
        <f t="shared" ref="C4:C20" si="0">B4</f>
        <v>Commercial</v>
      </c>
      <c r="F4" s="6" t="str">
        <f>F3&amp;","&amp;A4</f>
        <v>SECAGR,SECCOM</v>
      </c>
    </row>
    <row r="5" spans="1:6">
      <c r="A5" s="5" t="s">
        <v>127</v>
      </c>
      <c r="B5" s="5" t="s">
        <v>128</v>
      </c>
      <c r="C5" s="5" t="str">
        <f t="shared" si="0"/>
        <v>Power</v>
      </c>
      <c r="F5" s="6" t="str">
        <f>F4&amp;","&amp;A5</f>
        <v>SECAGR,SECCOM,SECELC</v>
      </c>
    </row>
    <row r="6" spans="1:6">
      <c r="A6" s="5" t="s">
        <v>129</v>
      </c>
      <c r="B6" s="5" t="s">
        <v>9</v>
      </c>
      <c r="C6" s="5" t="str">
        <f t="shared" si="0"/>
        <v>Industry</v>
      </c>
      <c r="F6" s="6" t="str">
        <f>F5&amp;","&amp;A6</f>
        <v>SECAGR,SECCOM,SECELC,SECIND</v>
      </c>
    </row>
    <row r="7" spans="1:6">
      <c r="A7" s="5" t="s">
        <v>130</v>
      </c>
      <c r="B7" s="5" t="s">
        <v>19</v>
      </c>
      <c r="C7" s="5" t="str">
        <f t="shared" si="0"/>
        <v>Residential</v>
      </c>
      <c r="F7" s="6" t="str">
        <f>F6&amp;","&amp;A7</f>
        <v>SECAGR,SECCOM,SECELC,SECIND,SECRES</v>
      </c>
    </row>
    <row r="8" spans="1:6">
      <c r="A8" s="5" t="s">
        <v>131</v>
      </c>
      <c r="B8" s="5" t="s">
        <v>10</v>
      </c>
      <c r="C8" s="5" t="str">
        <f t="shared" si="0"/>
        <v>Transport</v>
      </c>
      <c r="F8" s="6" t="str">
        <f>F7&amp;","&amp;A8</f>
        <v>SECAGR,SECCOM,SECELC,SECIND,SECRES,SECTRA</v>
      </c>
    </row>
    <row r="9" spans="1:6">
      <c r="A9" s="5" t="s">
        <v>132</v>
      </c>
      <c r="B9" s="5" t="s">
        <v>133</v>
      </c>
      <c r="C9" s="5" t="str">
        <f t="shared" si="0"/>
        <v>Trade</v>
      </c>
      <c r="F9" s="6" t="str">
        <f>A9</f>
        <v>TRD_ENDO</v>
      </c>
    </row>
    <row r="10" spans="1:6">
      <c r="A10" s="5" t="s">
        <v>134</v>
      </c>
      <c r="B10" s="5" t="s">
        <v>135</v>
      </c>
      <c r="C10" s="5" t="str">
        <f t="shared" si="0"/>
        <v>DumImp</v>
      </c>
      <c r="F10" s="6" t="str">
        <f>A10</f>
        <v>DUMIMP</v>
      </c>
    </row>
    <row r="11" spans="1:6">
      <c r="A11" s="12" t="s">
        <v>93</v>
      </c>
      <c r="B11" s="12" t="s">
        <v>6</v>
      </c>
      <c r="C11" s="5" t="str">
        <f t="shared" si="0"/>
        <v>Bio</v>
      </c>
      <c r="F11" s="6" t="str">
        <f>A11</f>
        <v>ELEBIO</v>
      </c>
    </row>
    <row r="12" spans="1:6">
      <c r="A12" s="12" t="s">
        <v>94</v>
      </c>
      <c r="B12" s="12" t="s">
        <v>7</v>
      </c>
      <c r="C12" s="5" t="str">
        <f t="shared" si="0"/>
        <v>Coal</v>
      </c>
      <c r="F12" s="6" t="str">
        <f t="shared" ref="F12:F19" si="1">F11&amp;","&amp;A12</f>
        <v>ELEBIO,ELECOA</v>
      </c>
    </row>
    <row r="13" spans="1:6">
      <c r="A13" s="12" t="s">
        <v>136</v>
      </c>
      <c r="B13" s="12" t="s">
        <v>109</v>
      </c>
      <c r="C13" s="5" t="str">
        <f t="shared" si="0"/>
        <v>Storage</v>
      </c>
      <c r="F13" s="6" t="str">
        <f t="shared" si="1"/>
        <v>ELEBIO,ELECOA,ELEELC</v>
      </c>
    </row>
    <row r="14" spans="1:6">
      <c r="A14" s="12" t="s">
        <v>95</v>
      </c>
      <c r="B14" s="12" t="s">
        <v>8</v>
      </c>
      <c r="C14" s="5" t="str">
        <f t="shared" si="0"/>
        <v>Gas</v>
      </c>
      <c r="F14" s="6" t="str">
        <f t="shared" si="1"/>
        <v>ELEBIO,ELECOA,ELEELC,ELEGAS</v>
      </c>
    </row>
    <row r="15" spans="1:6">
      <c r="A15" s="12" t="s">
        <v>73</v>
      </c>
      <c r="B15" s="12" t="s">
        <v>11</v>
      </c>
      <c r="C15" s="5" t="str">
        <f t="shared" si="0"/>
        <v>Hydro</v>
      </c>
      <c r="F15" s="6" t="str">
        <f t="shared" si="1"/>
        <v>ELEBIO,ELECOA,ELEELC,ELEGAS,ELEHYD</v>
      </c>
    </row>
    <row r="16" spans="1:6">
      <c r="A16" s="12" t="s">
        <v>74</v>
      </c>
      <c r="B16" s="12" t="s">
        <v>12</v>
      </c>
      <c r="C16" s="5" t="str">
        <f t="shared" si="0"/>
        <v>Nuclear</v>
      </c>
      <c r="F16" s="6" t="str">
        <f t="shared" si="1"/>
        <v>ELEBIO,ELECOA,ELEELC,ELEGAS,ELEHYD,ELENUC</v>
      </c>
    </row>
    <row r="17" spans="1:6">
      <c r="A17" s="12" t="s">
        <v>88</v>
      </c>
      <c r="B17" s="12" t="s">
        <v>13</v>
      </c>
      <c r="C17" s="5" t="str">
        <f t="shared" si="0"/>
        <v>Oil</v>
      </c>
      <c r="F17" s="6" t="str">
        <f t="shared" si="1"/>
        <v>ELEBIO,ELECOA,ELEELC,ELEGAS,ELEHYD,ELENUC,ELEOIL</v>
      </c>
    </row>
    <row r="18" spans="1:6">
      <c r="A18" s="12" t="s">
        <v>75</v>
      </c>
      <c r="B18" s="12" t="s">
        <v>14</v>
      </c>
      <c r="C18" s="5" t="str">
        <f t="shared" si="0"/>
        <v>Solar</v>
      </c>
      <c r="F18" s="6" t="str">
        <f t="shared" si="1"/>
        <v>ELEBIO,ELECOA,ELEELC,ELEGAS,ELEHYD,ELENUC,ELEOIL,ELESOL</v>
      </c>
    </row>
    <row r="19" spans="1:6">
      <c r="A19" s="12" t="s">
        <v>72</v>
      </c>
      <c r="B19" s="12" t="s">
        <v>15</v>
      </c>
      <c r="C19" s="5" t="str">
        <f t="shared" si="0"/>
        <v>Wind</v>
      </c>
      <c r="F19" s="6" t="str">
        <f t="shared" si="1"/>
        <v>ELEBIO,ELECOA,ELEELC,ELEGAS,ELEHYD,ELENUC,ELEOIL,ELESOL,ELEWIN</v>
      </c>
    </row>
    <row r="20" spans="1:6">
      <c r="A20" s="5" t="s">
        <v>215</v>
      </c>
      <c r="B20" s="5" t="s">
        <v>215</v>
      </c>
      <c r="C20" s="5" t="str">
        <f t="shared" si="0"/>
        <v>V2G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C2"/>
  <sheetViews>
    <sheetView workbookViewId="0">
      <pane ySplit="2" topLeftCell="A3" activePane="bottomLeft" state="frozen"/>
      <selection pane="bottomLeft" activeCell="A3" sqref="A3"/>
    </sheetView>
  </sheetViews>
  <sheetFormatPr defaultRowHeight="15"/>
  <cols>
    <col min="1" max="1" width="13.5703125" style="5" bestFit="1" customWidth="1"/>
    <col min="2" max="2" width="14.140625" style="5" bestFit="1" customWidth="1"/>
    <col min="3" max="3" width="36.42578125" style="5" bestFit="1" customWidth="1"/>
    <col min="4" max="5" width="9.140625" style="5"/>
    <col min="6" max="6" width="11" style="5" bestFit="1" customWidth="1"/>
    <col min="7" max="16384" width="9.140625" style="5"/>
  </cols>
  <sheetData>
    <row r="1" spans="1:3">
      <c r="A1" s="1" t="s">
        <v>65</v>
      </c>
    </row>
    <row r="2" spans="1:3">
      <c r="A2" s="5" t="s">
        <v>66</v>
      </c>
      <c r="B2" s="5" t="s">
        <v>2</v>
      </c>
      <c r="C2" s="5" t="s">
        <v>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4"/>
  <dimension ref="A1:L2"/>
  <sheetViews>
    <sheetView zoomScaleNormal="100" workbookViewId="0"/>
  </sheetViews>
  <sheetFormatPr defaultRowHeight="15"/>
  <cols>
    <col min="1" max="1" width="8.140625" bestFit="1" customWidth="1"/>
    <col min="2" max="2" width="31.42578125" bestFit="1" customWidth="1"/>
    <col min="3" max="3" width="9.28515625" bestFit="1" customWidth="1"/>
    <col min="4" max="4" width="4.85546875" bestFit="1" customWidth="1"/>
    <col min="5" max="5" width="9.28515625" style="3" bestFit="1" customWidth="1"/>
    <col min="6" max="6" width="19.7109375" style="2" bestFit="1" customWidth="1"/>
    <col min="7" max="7" width="15.28515625" bestFit="1" customWidth="1"/>
    <col min="8" max="8" width="6" bestFit="1" customWidth="1"/>
  </cols>
  <sheetData>
    <row r="1" spans="1:12" s="3" customFormat="1">
      <c r="A1" s="3" t="s">
        <v>48</v>
      </c>
    </row>
    <row r="2" spans="1:12" s="3" customFormat="1">
      <c r="A2" s="1" t="s">
        <v>32</v>
      </c>
      <c r="B2" s="1" t="s">
        <v>4</v>
      </c>
      <c r="C2" s="1" t="s">
        <v>0</v>
      </c>
      <c r="D2" s="1" t="s">
        <v>5</v>
      </c>
      <c r="E2" s="1" t="s">
        <v>1</v>
      </c>
      <c r="F2" s="1" t="s">
        <v>3</v>
      </c>
      <c r="G2" s="1" t="s">
        <v>2</v>
      </c>
      <c r="H2" s="1" t="s">
        <v>44</v>
      </c>
      <c r="I2" s="1" t="s">
        <v>20</v>
      </c>
      <c r="J2" s="1" t="s">
        <v>45</v>
      </c>
      <c r="K2" s="1" t="s">
        <v>34</v>
      </c>
      <c r="L2" s="1" t="s">
        <v>33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2"/>
  <dimension ref="A1:L2"/>
  <sheetViews>
    <sheetView zoomScaleNormal="100" workbookViewId="0">
      <pane ySplit="2" topLeftCell="A3" activePane="bottomLeft" state="frozen"/>
      <selection pane="bottomLeft" activeCell="A3" sqref="A3"/>
    </sheetView>
  </sheetViews>
  <sheetFormatPr defaultRowHeight="15"/>
  <cols>
    <col min="1" max="1" width="9.140625" style="3"/>
    <col min="2" max="2" width="23.5703125" style="3" bestFit="1" customWidth="1"/>
    <col min="3" max="3" width="22" style="3" bestFit="1" customWidth="1"/>
    <col min="4" max="4" width="18.85546875" style="3" bestFit="1" customWidth="1"/>
    <col min="5" max="5" width="9.140625" style="3"/>
    <col min="6" max="6" width="17.5703125" style="3" bestFit="1" customWidth="1"/>
    <col min="7" max="7" width="16.28515625" style="3" bestFit="1" customWidth="1"/>
    <col min="8" max="8" width="92.28515625" style="3" bestFit="1" customWidth="1"/>
    <col min="9" max="16384" width="9.140625" style="3"/>
  </cols>
  <sheetData>
    <row r="1" spans="1:12">
      <c r="A1" s="3" t="s">
        <v>49</v>
      </c>
    </row>
    <row r="2" spans="1:12">
      <c r="A2" s="1" t="s">
        <v>32</v>
      </c>
      <c r="B2" s="1" t="s">
        <v>4</v>
      </c>
      <c r="C2" s="1" t="s">
        <v>5</v>
      </c>
      <c r="D2" s="1" t="s">
        <v>0</v>
      </c>
      <c r="E2" s="1" t="s">
        <v>1</v>
      </c>
      <c r="F2" s="1" t="s">
        <v>3</v>
      </c>
      <c r="G2" s="1" t="s">
        <v>2</v>
      </c>
      <c r="H2" s="1" t="s">
        <v>44</v>
      </c>
      <c r="I2" s="1" t="s">
        <v>20</v>
      </c>
      <c r="J2" s="1" t="s">
        <v>45</v>
      </c>
      <c r="K2" s="1" t="s">
        <v>34</v>
      </c>
      <c r="L2" s="1" t="s">
        <v>33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G14"/>
  <sheetViews>
    <sheetView workbookViewId="0">
      <selection activeCell="A3" sqref="A3:G14"/>
    </sheetView>
  </sheetViews>
  <sheetFormatPr defaultRowHeight="15"/>
  <cols>
    <col min="4" max="4" width="10.85546875" bestFit="1" customWidth="1"/>
  </cols>
  <sheetData>
    <row r="1" spans="1:7">
      <c r="A1" t="s">
        <v>117</v>
      </c>
    </row>
    <row r="2" spans="1:7">
      <c r="A2" t="s">
        <v>80</v>
      </c>
      <c r="B2" t="s">
        <v>28</v>
      </c>
      <c r="C2" t="s">
        <v>118</v>
      </c>
      <c r="D2" t="s">
        <v>17</v>
      </c>
      <c r="E2" t="s">
        <v>1</v>
      </c>
      <c r="F2" t="s">
        <v>119</v>
      </c>
      <c r="G2" t="s">
        <v>120</v>
      </c>
    </row>
    <row r="3" spans="1:7">
      <c r="F3" s="4"/>
    </row>
    <row r="4" spans="1:7">
      <c r="A4" s="5"/>
      <c r="B4" s="5"/>
      <c r="C4" s="5"/>
      <c r="D4" s="5"/>
      <c r="E4" s="5"/>
      <c r="F4" s="5"/>
      <c r="G4" s="5"/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1"/>
  <dimension ref="A1:D3"/>
  <sheetViews>
    <sheetView zoomScaleNormal="100" workbookViewId="0">
      <selection activeCell="D4" sqref="D4"/>
    </sheetView>
  </sheetViews>
  <sheetFormatPr defaultRowHeight="15"/>
  <cols>
    <col min="1" max="1" width="9.140625" style="5"/>
    <col min="2" max="2" width="7.5703125" style="5" bestFit="1" customWidth="1"/>
    <col min="3" max="3" width="17.28515625" style="5" bestFit="1" customWidth="1"/>
    <col min="4" max="4" width="8" style="5" bestFit="1" customWidth="1"/>
    <col min="5" max="5" width="9.140625" style="5"/>
    <col min="6" max="6" width="2" style="5" bestFit="1" customWidth="1"/>
    <col min="7" max="7" width="12.7109375" style="5" bestFit="1" customWidth="1"/>
    <col min="8" max="8" width="5" style="5" bestFit="1" customWidth="1"/>
    <col min="9" max="9" width="2" style="5" bestFit="1" customWidth="1"/>
    <col min="10" max="10" width="5" style="5" bestFit="1" customWidth="1"/>
    <col min="11" max="16384" width="9.140625" style="5"/>
  </cols>
  <sheetData>
    <row r="1" spans="1:4">
      <c r="A1" s="5" t="s">
        <v>79</v>
      </c>
    </row>
    <row r="2" spans="1:4">
      <c r="A2" s="5" t="s">
        <v>80</v>
      </c>
      <c r="B2" s="1" t="s">
        <v>81</v>
      </c>
      <c r="C2" s="1" t="s">
        <v>82</v>
      </c>
      <c r="D2" s="1" t="s">
        <v>83</v>
      </c>
    </row>
    <row r="3" spans="1:4">
      <c r="A3" s="5" t="s">
        <v>213</v>
      </c>
      <c r="B3" s="5" t="s">
        <v>214</v>
      </c>
      <c r="C3" s="5" t="s">
        <v>27</v>
      </c>
      <c r="D3" s="5">
        <f>1/31.536</f>
        <v>3.1709791983764585E-2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E7B7DF-CF6B-46C6-A28F-6AA404EDE04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ScenMap</vt:lpstr>
      <vt:lpstr>TS_Defs</vt:lpstr>
      <vt:lpstr>varbl map</vt:lpstr>
      <vt:lpstr>PSet_MAP coarse</vt:lpstr>
      <vt:lpstr>CName_MAP</vt:lpstr>
      <vt:lpstr>TS_Agg</vt:lpstr>
      <vt:lpstr>Op_Varbl</vt:lpstr>
      <vt:lpstr>ATS</vt:lpstr>
      <vt:lpstr>UnitConv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2013-04-26T17:54:26Z</cp:lastPrinted>
  <dcterms:created xsi:type="dcterms:W3CDTF">2011-02-22T06:05:52Z</dcterms:created>
  <dcterms:modified xsi:type="dcterms:W3CDTF">2022-03-10T11:01:45Z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222404122352600</vt:r8>
  </property>
</Properties>
</file>