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5122A9A7-87C9-4AC7-AB0B-26F2CF4FBAC4}" xr6:coauthVersionLast="47" xr6:coauthVersionMax="47" xr10:uidLastSave="{00000000-0000-0000-0000-000000000000}"/>
  <bookViews>
    <workbookView xWindow="30780" yWindow="2850" windowWidth="21600" windowHeight="14565" tabRatio="853" firstSheet="2" activeTab="9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8" l="1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E27" i="18" l="1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<sst xmlns="http://schemas.openxmlformats.org/spreadsheetml/2006/main" count="532" uniqueCount="292">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</sst>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  <xf numFmtId="0" fontId="63" fillId="0" borderId="0" xfId="421"/>
    <xf numFmtId="0" fontId="6" fillId="0" borderId="0" xfId="431" applyFill="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7"/>
  <sheetViews>
    <sheetView tabSelected="1" zoomScaleNormal="100" workbookViewId="0">
      <selection activeCell="B9" sqref="B9"/>
    </sheetView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32"/>
    </row>
    <row r="16" spans="2:9">
      <c r="B16" s="138"/>
      <c r="C16" s="138"/>
      <c r="D16" s="138"/>
    </row>
    <row r="17" spans="2:4">
      <c r="B17" s="138"/>
      <c r="C17" s="138"/>
      <c r="D17" s="138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3"/>
  <sheetViews>
    <sheetView zoomScaleNormal="100" workbookViewId="0">
      <selection activeCell="G24" sqref="G24"/>
    </sheetView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164</v>
      </c>
      <c r="D23" s="124" t="s">
        <v>288</v>
      </c>
      <c r="E23" s="124" t="s">
        <v>289</v>
      </c>
      <c r="F23" t="s">
        <v>163</v>
      </c>
      <c r="G23" s="124" t="s">
        <v>290</v>
      </c>
    </row>
    <row r="24" spans="2:10">
      <c r="C24" s="124" t="s">
        <v>133</v>
      </c>
      <c r="D24" s="124" t="s">
        <v>176</v>
      </c>
      <c r="E24" s="124" t="s">
        <v>178</v>
      </c>
      <c r="F24" t="s">
        <v>51</v>
      </c>
    </row>
    <row r="25" spans="2:10">
      <c r="D25" s="124" t="s">
        <v>177</v>
      </c>
      <c r="E25" s="124" t="s">
        <v>179</v>
      </c>
      <c r="F25" t="s">
        <v>51</v>
      </c>
    </row>
    <row r="26" spans="2:10">
      <c r="C26" t="s">
        <v>164</v>
      </c>
      <c r="D26" s="124" t="s">
        <v>189</v>
      </c>
      <c r="E26" s="124" t="s">
        <v>190</v>
      </c>
      <c r="F26" t="s">
        <v>51</v>
      </c>
    </row>
    <row r="27" spans="2:10">
      <c r="B27" t="s">
        <v>200</v>
      </c>
      <c r="C27" t="s">
        <v>133</v>
      </c>
      <c r="D27" s="124" t="s">
        <v>202</v>
      </c>
      <c r="E27" s="124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24" t="s">
        <v>202</v>
      </c>
      <c r="E28" s="124" t="s">
        <v>205</v>
      </c>
      <c r="F28" t="s">
        <v>163</v>
      </c>
    </row>
    <row r="29" spans="2:10">
      <c r="C29" t="str">
        <f>LEFT(D29,3)</f>
        <v>ENV</v>
      </c>
      <c r="D29" s="124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24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24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24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24" t="s">
        <v>210</v>
      </c>
      <c r="E33" t="str">
        <f t="shared" si="1"/>
        <v>DEM commodity to test trade pcg</v>
      </c>
      <c r="F33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2"/>
  <sheetViews>
    <sheetView zoomScale="110" zoomScaleNormal="110" workbookViewId="0">
      <selection activeCell="A29" sqref="A29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11.42578125" bestFit="1" customWidth="1"/>
    <col min="5" max="5" width="11.7109375" bestFit="1" customWidth="1"/>
    <col min="6" max="6" width="8.7109375" bestFit="1" customWidth="1"/>
    <col min="7" max="7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6">
      <c r="B17" s="14"/>
      <c r="C17" s="14">
        <v>5</v>
      </c>
      <c r="D17" s="14">
        <v>5</v>
      </c>
    </row>
    <row r="18" spans="1:6">
      <c r="B18" s="14"/>
      <c r="C18" s="14"/>
      <c r="D18" s="14">
        <v>5</v>
      </c>
    </row>
    <row r="19" spans="1:6">
      <c r="B19" s="14"/>
      <c r="C19" s="14"/>
      <c r="D19" s="14">
        <v>5</v>
      </c>
    </row>
    <row r="20" spans="1:6">
      <c r="B20" s="14"/>
      <c r="C20" s="14"/>
      <c r="D20" s="14">
        <v>5</v>
      </c>
    </row>
    <row r="21" spans="1:6">
      <c r="B21" s="14"/>
      <c r="C21" s="14"/>
      <c r="D21" s="14">
        <v>5</v>
      </c>
    </row>
    <row r="22" spans="1:6">
      <c r="B22" s="14"/>
      <c r="C22" s="14"/>
      <c r="D22" s="14">
        <v>5</v>
      </c>
    </row>
    <row r="23" spans="1:6">
      <c r="B23" s="14"/>
      <c r="C23" s="14"/>
      <c r="D23" s="14">
        <v>5</v>
      </c>
    </row>
    <row r="26" spans="1:6">
      <c r="A26" s="129" t="s">
        <v>212</v>
      </c>
    </row>
    <row r="27" spans="1:6">
      <c r="A27" t="s">
        <v>213</v>
      </c>
      <c r="B27" s="125" t="str">
        <f>"msy"&amp;MAX(B29:B45)&amp;"-"&amp;COUNT(B29:B45)&amp;"p"</f>
        <v>msy2007-2p</v>
      </c>
      <c r="C27" s="125" t="str">
        <f t="shared" ref="C27:F27" si="0">"msy"&amp;MAX(C29:C45)&amp;"-"&amp;COUNT(C29:C45)&amp;"p"</f>
        <v>msy2015-5p</v>
      </c>
      <c r="D27" s="125" t="str">
        <f t="shared" si="0"/>
        <v>msy2050-9p</v>
      </c>
      <c r="E27" s="125" t="str">
        <f t="shared" si="0"/>
        <v>msy2100-14p</v>
      </c>
      <c r="F27" s="125" t="str">
        <f t="shared" si="0"/>
        <v>msy2050-6p</v>
      </c>
    </row>
    <row r="28" spans="1:6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6">
      <c r="A29" t="s">
        <v>243</v>
      </c>
      <c r="B29" s="14">
        <v>2005</v>
      </c>
      <c r="C29" s="14">
        <v>2005</v>
      </c>
      <c r="D29" s="14">
        <v>2005</v>
      </c>
      <c r="E29" s="14">
        <f>D29</f>
        <v>2005</v>
      </c>
      <c r="F29" s="14">
        <f>E29</f>
        <v>2005</v>
      </c>
    </row>
    <row r="30" spans="1:6">
      <c r="A30" t="s">
        <v>243</v>
      </c>
      <c r="B30" s="14">
        <v>2007</v>
      </c>
      <c r="C30" s="14">
        <v>2006</v>
      </c>
      <c r="D30" s="14">
        <v>2015</v>
      </c>
      <c r="E30" s="14">
        <f t="shared" ref="E30:F31" si="1">D30</f>
        <v>2015</v>
      </c>
      <c r="F30" s="14">
        <f t="shared" si="1"/>
        <v>2015</v>
      </c>
    </row>
    <row r="31" spans="1:6">
      <c r="A31" t="s">
        <v>243</v>
      </c>
      <c r="B31" s="14"/>
      <c r="C31" s="14">
        <v>2007</v>
      </c>
      <c r="D31" s="14">
        <f>D30+5</f>
        <v>2020</v>
      </c>
      <c r="E31" s="14">
        <f t="shared" si="1"/>
        <v>2020</v>
      </c>
      <c r="F31" s="14">
        <f t="shared" si="1"/>
        <v>2020</v>
      </c>
    </row>
    <row r="32" spans="1:6">
      <c r="A32" t="s">
        <v>243</v>
      </c>
      <c r="B32" s="14"/>
      <c r="C32" s="14">
        <v>2010</v>
      </c>
      <c r="D32" s="14">
        <f t="shared" ref="D32:D37" si="2">D31+5</f>
        <v>2025</v>
      </c>
      <c r="E32" s="14">
        <f>E31+5</f>
        <v>2025</v>
      </c>
      <c r="F32" s="14">
        <f>F31+10</f>
        <v>2030</v>
      </c>
    </row>
    <row r="33" spans="1:6">
      <c r="A33" t="s">
        <v>243</v>
      </c>
      <c r="B33" s="14"/>
      <c r="C33" s="14">
        <v>2015</v>
      </c>
      <c r="D33" s="14">
        <f t="shared" si="2"/>
        <v>2030</v>
      </c>
      <c r="E33" s="14">
        <f t="shared" ref="E33:E37" si="3">E32+5</f>
        <v>2030</v>
      </c>
      <c r="F33" s="14">
        <f t="shared" ref="F33:F34" si="4">F32+10</f>
        <v>2040</v>
      </c>
    </row>
    <row r="34" spans="1:6">
      <c r="A34" t="s">
        <v>243</v>
      </c>
      <c r="B34" s="14"/>
      <c r="C34" s="14"/>
      <c r="D34" s="14">
        <f t="shared" si="2"/>
        <v>2035</v>
      </c>
      <c r="E34" s="14">
        <f t="shared" si="3"/>
        <v>2035</v>
      </c>
      <c r="F34" s="14">
        <f t="shared" si="4"/>
        <v>2050</v>
      </c>
    </row>
    <row r="35" spans="1:6">
      <c r="A35" t="s">
        <v>243</v>
      </c>
      <c r="B35" s="14"/>
      <c r="C35" s="14"/>
      <c r="D35" s="14">
        <f t="shared" si="2"/>
        <v>2040</v>
      </c>
      <c r="E35" s="14">
        <f t="shared" si="3"/>
        <v>2040</v>
      </c>
      <c r="F35" s="14"/>
    </row>
    <row r="36" spans="1:6">
      <c r="A36" t="s">
        <v>243</v>
      </c>
      <c r="B36" s="14"/>
      <c r="C36" s="14"/>
      <c r="D36" s="14">
        <f t="shared" si="2"/>
        <v>2045</v>
      </c>
      <c r="E36" s="14">
        <f t="shared" si="3"/>
        <v>2045</v>
      </c>
      <c r="F36" s="14"/>
    </row>
    <row r="37" spans="1:6">
      <c r="A37" t="s">
        <v>243</v>
      </c>
      <c r="B37" s="14"/>
      <c r="C37" s="14"/>
      <c r="D37" s="14">
        <f t="shared" si="2"/>
        <v>2050</v>
      </c>
      <c r="E37" s="14">
        <f t="shared" si="3"/>
        <v>2050</v>
      </c>
      <c r="F37" s="14"/>
    </row>
    <row r="38" spans="1:6">
      <c r="A38" t="s">
        <v>243</v>
      </c>
      <c r="B38" s="14"/>
      <c r="C38" s="14"/>
      <c r="D38" s="14"/>
      <c r="E38" s="14">
        <f>E37+10</f>
        <v>2060</v>
      </c>
      <c r="F38" s="14"/>
    </row>
    <row r="39" spans="1:6">
      <c r="A39" t="s">
        <v>243</v>
      </c>
      <c r="B39" s="14"/>
      <c r="C39" s="14"/>
      <c r="D39" s="14"/>
      <c r="E39" s="14">
        <f t="shared" ref="E39:E42" si="5">E38+10</f>
        <v>2070</v>
      </c>
      <c r="F39" s="14"/>
    </row>
    <row r="40" spans="1:6">
      <c r="E40" s="14">
        <f t="shared" si="5"/>
        <v>2080</v>
      </c>
    </row>
    <row r="41" spans="1:6">
      <c r="E41" s="14">
        <f t="shared" si="5"/>
        <v>2090</v>
      </c>
    </row>
    <row r="42" spans="1:6">
      <c r="E42" s="14">
        <f t="shared" si="5"/>
        <v>2100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>
        <v>3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E15" sqref="E15"/>
    </sheetView>
  </sheetViews>
  <sheetFormatPr defaultRowHeight="12.75"/>
  <cols>
    <col min="4" max="4" width="14.28515625" bestFit="1" customWidth="1"/>
  </cols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278</v>
      </c>
      <c r="D6" s="137" t="s">
        <v>279</v>
      </c>
      <c r="E6" s="134">
        <v>1</v>
      </c>
    </row>
    <row r="7" spans="2:5">
      <c r="B7" s="134"/>
      <c r="C7" s="134" t="s">
        <v>278</v>
      </c>
      <c r="D7" s="134" t="s">
        <v>285</v>
      </c>
      <c r="E7" s="134">
        <v>1</v>
      </c>
    </row>
    <row r="8" spans="2:5">
      <c r="B8" s="134"/>
      <c r="C8" s="134" t="s">
        <v>278</v>
      </c>
      <c r="D8" s="134" t="s">
        <v>280</v>
      </c>
      <c r="E8" s="134">
        <v>1</v>
      </c>
    </row>
    <row r="9" spans="2:5">
      <c r="B9" s="134"/>
      <c r="C9" s="134" t="s">
        <v>278</v>
      </c>
      <c r="D9" s="134" t="s">
        <v>281</v>
      </c>
      <c r="E9" s="134">
        <v>1</v>
      </c>
    </row>
    <row r="10" spans="2:5">
      <c r="B10" s="134"/>
      <c r="C10" s="134" t="s">
        <v>278</v>
      </c>
      <c r="D10" s="134" t="s">
        <v>282</v>
      </c>
      <c r="E10" s="134">
        <v>0</v>
      </c>
    </row>
    <row r="11" spans="2:5">
      <c r="B11" s="134"/>
      <c r="C11" s="134" t="s">
        <v>278</v>
      </c>
      <c r="D11" s="134" t="s">
        <v>283</v>
      </c>
      <c r="E11" s="134">
        <v>1</v>
      </c>
    </row>
    <row r="12" spans="2:5">
      <c r="B12" s="134"/>
      <c r="C12" s="134" t="s">
        <v>278</v>
      </c>
      <c r="D12" s="134" t="s">
        <v>284</v>
      </c>
      <c r="E12" s="134">
        <v>1</v>
      </c>
    </row>
    <row r="13" spans="2:5">
      <c r="C13" s="134" t="s">
        <v>278</v>
      </c>
      <c r="D13" s="134" t="s">
        <v>286</v>
      </c>
      <c r="E13" s="134">
        <v>1</v>
      </c>
    </row>
    <row r="14" spans="2:5">
      <c r="C14" s="139" t="s">
        <v>278</v>
      </c>
      <c r="D14" s="139" t="s">
        <v>291</v>
      </c>
      <c r="E14" s="139">
        <v>-1</v>
      </c>
    </row>
    <row r="18" spans="10:10">
      <c r="J18" s="133"/>
    </row>
    <row r="19" spans="10:10">
      <c r="J19" s="134"/>
    </row>
    <row r="20" spans="10:10">
      <c r="J20" s="134"/>
    </row>
    <row r="21" spans="10:10"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239</v>
      </c>
      <c r="C13" s="131"/>
    </row>
    <row r="14" spans="2:11">
      <c r="B14" s="131" t="s">
        <v>214</v>
      </c>
      <c r="C14" s="131" t="s">
        <v>215</v>
      </c>
      <c r="D14" s="130" t="s">
        <v>216</v>
      </c>
    </row>
    <row r="15" spans="2:11">
      <c r="B15" s="131" t="s">
        <v>217</v>
      </c>
      <c r="C15" s="131" t="s">
        <v>51</v>
      </c>
      <c r="D15" s="130">
        <v>1055.55</v>
      </c>
      <c r="K15" s="132" t="s">
        <v>241</v>
      </c>
    </row>
    <row r="16" spans="2:11">
      <c r="B16" s="131" t="s">
        <v>218</v>
      </c>
      <c r="C16" s="131" t="s">
        <v>51</v>
      </c>
      <c r="D16" s="130">
        <v>3.6</v>
      </c>
    </row>
    <row r="17" spans="2:11">
      <c r="B17" s="131" t="s">
        <v>219</v>
      </c>
      <c r="C17" s="131" t="s">
        <v>220</v>
      </c>
      <c r="D17" s="130">
        <v>1000</v>
      </c>
      <c r="K17" s="132" t="s">
        <v>240</v>
      </c>
    </row>
    <row r="18" spans="2:11">
      <c r="B18" s="131" t="s">
        <v>221</v>
      </c>
      <c r="C18" s="131" t="s">
        <v>222</v>
      </c>
      <c r="D18" s="130">
        <v>1000</v>
      </c>
    </row>
    <row r="19" spans="2:11">
      <c r="B19" s="131" t="s">
        <v>223</v>
      </c>
      <c r="C19" s="131" t="s">
        <v>51</v>
      </c>
      <c r="D19" s="130">
        <v>1.05555</v>
      </c>
    </row>
    <row r="20" spans="2:11">
      <c r="B20" s="131" t="s">
        <v>224</v>
      </c>
      <c r="C20" s="131" t="s">
        <v>51</v>
      </c>
      <c r="D20" s="130">
        <v>4.1868000000000002E-2</v>
      </c>
    </row>
    <row r="21" spans="2:11">
      <c r="B21" s="131" t="s">
        <v>225</v>
      </c>
      <c r="C21" s="131" t="s">
        <v>51</v>
      </c>
      <c r="D21" s="130">
        <v>41.868000000000002</v>
      </c>
    </row>
    <row r="22" spans="2:11">
      <c r="B22" s="131" t="s">
        <v>226</v>
      </c>
      <c r="C22" s="131" t="s">
        <v>51</v>
      </c>
      <c r="D22" s="130">
        <v>3.5999999999999999E-3</v>
      </c>
    </row>
    <row r="23" spans="2:11">
      <c r="B23" s="131" t="s">
        <v>227</v>
      </c>
      <c r="C23" s="131" t="s">
        <v>220</v>
      </c>
      <c r="D23" s="130">
        <v>1000000</v>
      </c>
    </row>
    <row r="24" spans="2:11">
      <c r="B24" s="131" t="s">
        <v>228</v>
      </c>
      <c r="C24" s="131" t="s">
        <v>229</v>
      </c>
      <c r="D24" s="130">
        <v>1000</v>
      </c>
    </row>
    <row r="25" spans="2:11">
      <c r="B25" s="131" t="s">
        <v>230</v>
      </c>
      <c r="C25" s="131" t="s">
        <v>231</v>
      </c>
      <c r="D25" s="130">
        <v>0.15384600000000001</v>
      </c>
    </row>
    <row r="26" spans="2:11">
      <c r="B26" s="131" t="s">
        <v>232</v>
      </c>
      <c r="C26" s="131" t="s">
        <v>233</v>
      </c>
      <c r="D26" s="130">
        <v>-1E-3</v>
      </c>
    </row>
    <row r="27" spans="2:11">
      <c r="B27" s="131" t="s">
        <v>234</v>
      </c>
      <c r="C27" s="131" t="s">
        <v>51</v>
      </c>
      <c r="D27" s="130">
        <v>1000</v>
      </c>
    </row>
    <row r="28" spans="2:11">
      <c r="B28" s="131" t="s">
        <v>235</v>
      </c>
      <c r="C28" s="131" t="s">
        <v>51</v>
      </c>
      <c r="D28" s="130">
        <v>37.681199999999997</v>
      </c>
    </row>
    <row r="29" spans="2:11">
      <c r="B29" s="131" t="s">
        <v>236</v>
      </c>
      <c r="C29" s="131" t="s">
        <v>51</v>
      </c>
      <c r="D29" s="130">
        <v>2299</v>
      </c>
    </row>
    <row r="30" spans="2:11">
      <c r="B30" s="131" t="s">
        <v>237</v>
      </c>
      <c r="C30" s="131" t="s">
        <v>231</v>
      </c>
      <c r="D30" s="130">
        <v>2.7777769999999999</v>
      </c>
    </row>
    <row r="31" spans="2:11">
      <c r="B31" s="131" t="s">
        <v>238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287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2022-03-10T12:07:27Z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</Properties>
</file>