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Model_Demo_Adv_Veda\"/>
    </mc:Choice>
  </mc:AlternateContent>
  <xr:revisionPtr revIDLastSave="0" documentId="13_ncr:1_{5E8E95C7-52AA-4DE1-8A22-0980FC05D0B7}" xr6:coauthVersionLast="47" xr6:coauthVersionMax="47" xr10:uidLastSave="{00000000-0000-0000-0000-000000000000}"/>
  <bookViews>
    <workbookView xWindow="-28065" yWindow="2475" windowWidth="21600" windowHeight="11333" tabRatio="853" xr2:uid="{00000000-000D-0000-FFFF-FFFF00000000}"/>
  </bookViews>
  <sheets>
    <sheet name="Region-Time Slices" sheetId="16" r:id="rId1"/>
    <sheet name="TimeSlices Adv" sheetId="25" r:id="rId2"/>
    <sheet name="TimePeriods" sheetId="18" r:id="rId3"/>
    <sheet name="Interpol_Extrapol_Defaults" sheetId="14" r:id="rId4"/>
    <sheet name="Sheet1" sheetId="23" r:id="rId5"/>
    <sheet name="Constants" sheetId="20" r:id="rId6"/>
    <sheet name="TimeSlices" sheetId="22" r:id="rId7"/>
    <sheet name="reporting options" sheetId="26" r:id="rId8"/>
    <sheet name="Defaults" sheetId="21" r:id="rId9"/>
    <sheet name="Commodity Group" sheetId="15" r:id="rId10"/>
    <sheet name="Commodities" sheetId="24" r:id="rId11"/>
  </sheets>
  <externalReferences>
    <externalReference r:id="rId12"/>
  </externalReferences>
  <definedNames>
    <definedName name="_xlnm._FilterDatabase" localSheetId="8" hidden="1">Defaults!$B$14:$D$32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8" l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32" i="18"/>
  <c r="G31" i="18"/>
  <c r="G30" i="18"/>
  <c r="G29" i="18"/>
  <c r="E31" i="18"/>
  <c r="F31" i="18" s="1"/>
  <c r="F32" i="18" s="1"/>
  <c r="F33" i="18" s="1"/>
  <c r="E30" i="18"/>
  <c r="F30" i="18" s="1"/>
  <c r="E29" i="18"/>
  <c r="F29" i="18" s="1"/>
  <c r="D32" i="18"/>
  <c r="D33" i="18"/>
  <c r="D34" i="18" s="1"/>
  <c r="D35" i="18" s="1"/>
  <c r="D36" i="18" s="1"/>
  <c r="D37" i="18" s="1"/>
  <c r="D31" i="18"/>
  <c r="C27" i="18"/>
  <c r="B27" i="18"/>
  <c r="E32" i="18" l="1"/>
  <c r="E33" i="18" s="1"/>
  <c r="E34" i="18" s="1"/>
  <c r="F34" i="18"/>
  <c r="F27" i="18" s="1"/>
  <c r="E35" i="18"/>
  <c r="E36" i="18" s="1"/>
  <c r="E37" i="18" s="1"/>
  <c r="E38" i="18" s="1"/>
  <c r="E39" i="18" s="1"/>
  <c r="E40" i="18" s="1"/>
  <c r="E41" i="18" s="1"/>
  <c r="E42" i="18" s="1"/>
  <c r="D27" i="18"/>
  <c r="D28" i="18"/>
  <c r="C28" i="18"/>
  <c r="B28" i="18"/>
  <c r="G27" i="18" l="1"/>
  <c r="E27" i="18"/>
  <c r="B8" i="18" s="1"/>
  <c r="C30" i="24" l="1"/>
  <c r="E30" i="24" s="1"/>
  <c r="C31" i="24"/>
  <c r="E31" i="24" s="1"/>
  <c r="C32" i="24"/>
  <c r="E32" i="24" s="1"/>
  <c r="C33" i="24"/>
  <c r="E33" i="24" s="1"/>
  <c r="C29" i="24"/>
  <c r="E29" i="24" s="1"/>
  <c r="C6" i="23" l="1"/>
  <c r="E4" i="14"/>
  <c r="B3" i="14"/>
  <c r="F41" i="20"/>
  <c r="N28" i="20" s="1"/>
  <c r="F40" i="20"/>
  <c r="K28" i="20" s="1"/>
  <c r="F39" i="20"/>
  <c r="G28" i="20" s="1"/>
  <c r="F38" i="20"/>
  <c r="D28" i="20" s="1"/>
  <c r="C35" i="20"/>
  <c r="D34" i="20"/>
  <c r="F26" i="22"/>
  <c r="F25" i="22"/>
  <c r="F24" i="22"/>
  <c r="F23" i="22"/>
  <c r="C19" i="22"/>
  <c r="D15" i="22" s="1"/>
  <c r="L28" i="20"/>
  <c r="M28" i="20"/>
  <c r="D32" i="20"/>
  <c r="H28" i="20" s="1"/>
  <c r="D31" i="20"/>
  <c r="D35" i="20" s="1"/>
  <c r="D18" i="22"/>
  <c r="M11" i="22"/>
  <c r="E28" i="20"/>
  <c r="D33" i="20"/>
  <c r="J28" i="20"/>
  <c r="D17" i="22" l="1"/>
  <c r="J11" i="22" s="1"/>
  <c r="D11" i="22"/>
  <c r="N11" i="22"/>
  <c r="C11" i="22"/>
  <c r="L11" i="22"/>
  <c r="E11" i="22"/>
  <c r="C28" i="20"/>
  <c r="F28" i="20"/>
  <c r="I28" i="20"/>
  <c r="D16" i="22"/>
  <c r="G11" i="22" s="1"/>
  <c r="K11" i="22" l="1"/>
  <c r="I11" i="22"/>
  <c r="H11" i="22"/>
  <c r="F11" i="22"/>
  <c r="D1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2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<sst xmlns="http://schemas.openxmlformats.org/spreadsheetml/2006/main" count="557" uniqueCount="298">
  <si>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</si>
  <si>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</si>
  <si>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</si>
  <si>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</si>
  <si>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</si>
  <si>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</si>
  <si>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</si>
  <si>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</si>
  <si>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</si>
  <si>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</si>
  <si>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</si>
  <si>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</si>
  <si>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</si>
  <si>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</si>
  <si>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</si>
  <si>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</si>
  <si>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</si>
  <si>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</si>
  <si>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</si>
  <si>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</si>
  <si>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</si>
  <si>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</si>
  <si>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</si>
  <si>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</si>
  <si>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</si>
  <si>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</si>
  <si>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</si>
  <si>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</si>
  <si>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</si>
  <si>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</si>
  <si>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</si>
  <si>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</si>
  <si>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</si>
  <si>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</si>
  <si>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</si>
  <si>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</si>
  <si>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</si>
  <si>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</si>
  <si>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</si>
  <si>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</si>
  <si>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</si>
  <si>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</si>
  <si>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</si>
  <si>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</si>
  <si>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</si>
  <si>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</si>
  <si>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</si>
  <si>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</si>
  <si>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</si>
  <si>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</si>
  <si>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</si>
  <si>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</si>
  <si>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</si>
  <si>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</si>
  <si>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</si>
  <si>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</si>
  <si>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</si>
  <si>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</si>
  <si>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</si>
  <si>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</si>
  <si>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</si>
  <si>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</si>
  <si>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</si>
  <si>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</si>
  <si>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</si>
  <si>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</si>
  <si>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</si>
  <si>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</si>
  <si>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</si>
  <si>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</si>
  <si>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</si>
  <si>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</si>
  <si>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</si>
  <si>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</si>
  <si>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</si>
  <si>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</si>
  <si>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</si>
  <si>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</si>
  <si>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</si>
  <si>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</si>
  <si>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</si>
  <si>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</si>
  <si>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</si>
  <si>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</si>
  <si>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</si>
  <si>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</si>
  <si>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</si>
  <si>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</si>
  <si>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</si>
  <si>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</si>
  <si>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</si>
  <si>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</si>
  <si>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</si>
  <si>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</si>
  <si>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</si>
  <si>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</si>
  <si>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</si>
  <si>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</si>
  <si>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</si>
  <si>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</si>
  <si>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</si>
  <si>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</si>
  <si>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</si>
  <si>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</si>
  <si>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</si>
  <si>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</si>
  <si>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</si>
  <si>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</si>
  <si>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</si>
  <si>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</si>
  <si>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</si>
  <si>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</si>
  <si>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</si>
  <si>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</si>
  <si>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</si>
  <si>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</si>
  <si>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</si>
  <si>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</si>
  <si>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</si>
  <si>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</si>
  <si>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</si>
  <si>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</si>
  <si>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</si>
  <si>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</si>
  <si>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</si>
  <si>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</si>
  <si>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</si>
  <si>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</si>
  <si>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</si>
  <si>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</si>
  <si>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</si>
  <si>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</si>
  <si>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</si>
  <si>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</si>
  <si>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</si>
  <si>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</si>
  <si>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</si>
  <si>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</si>
  <si>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</si>
  <si>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</si>
  <si>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</si>
  <si>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</si>
  <si>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</si>
  <si>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</si>
  <si>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</si>
  <si>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</si>
  <si>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</si>
  <si>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</si>
  <si>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</si>
  <si>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</si>
  <si>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</si>
  <si>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</si>
  <si>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</si>
  <si>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</si>
  <si>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</si>
  <si>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</si>
  <si>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</si>
  <si>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</si>
  <si>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</si>
  <si>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</si>
  <si>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</si>
  <si>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</si>
  <si>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</si>
  <si>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</si>
  <si>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</si>
  <si>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</si>
  <si>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</si>
  <si>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</si>
  <si>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</si>
  <si>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</si>
  <si>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</si>
  <si>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</si>
  <si>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</si>
  <si>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</si>
  <si>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</si>
  <si>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</si>
  <si>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</si>
  <si>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</si>
  <si>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</si>
  <si>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</si>
  <si>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</si>
  <si>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</si>
  <si>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</si>
  <si>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</si>
  <si>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</si>
  <si>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</si>
  <si>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</si>
  <si>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</si>
  <si>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</si>
  <si>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</si>
  <si>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</si>
  <si>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</si>
  <si>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</si>
  <si>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</si>
  <si>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</si>
  <si>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</si>
  <si>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</si>
  <si>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</si>
  <si>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</si>
  <si>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</si>
  <si>
    <t>AT,DE,FR,ES,IT,BE,NL,UK</t>
  </si>
  <si>
    <t>REG1,REG2</t>
  </si>
  <si>
    <t>ComX</t>
  </si>
  <si>
    <t>SEASON</t>
  </si>
  <si>
    <t>commodity x in elc regions</t>
  </si>
  <si>
    <t>commodity x in non-elc regions</t>
  </si>
  <si>
    <t>ENVt</t>
  </si>
  <si>
    <t>NRGt</t>
  </si>
  <si>
    <t>MATt</t>
  </si>
  <si>
    <t>FINt</t>
  </si>
  <si>
    <t>DEMt</t>
  </si>
  <si>
    <t>mUSD</t>
  </si>
  <si>
    <t>~Milestoneyears</t>
  </si>
  <si>
    <t>type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</si>
  <si>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</si>
  <si>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</si>
  <si>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</si>
  <si>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</si>
  <si>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</si>
  <si>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</si>
  <si>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</si>
  <si>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</si>
  <si>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</si>
  <si>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</si>
  <si>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</si>
  <si>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</si>
  <si>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</si>
  <si>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</si>
  <si>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</si>
  <si>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</si>
  <si>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</si>
  <si>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</si>
  <si>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</si>
  <si>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</si>
  <si>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</si>
  <si>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</si>
  <si>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</si>
  <si>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</si>
  <si>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</si>
  <si>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~UnitConversion</t>
  </si>
  <si>
    <t>if original units are Qbtu and display units are bcm, then mult factor will be 1055.55 / 37.68</t>
  </si>
  <si>
    <t>user selects original units. For conversion, we display all units where to_unit = &lt;to_unit of &lt;original units&gt;&gt;</t>
  </si>
  <si>
    <t>Endyear</t>
  </si>
  <si>
    <t>milestoneyear</t>
  </si>
  <si>
    <t>~Timeslices</t>
  </si>
  <si>
    <t>WParent</t>
  </si>
  <si>
    <t>DParent</t>
  </si>
  <si>
    <t>WkE</t>
  </si>
  <si>
    <t>S,F,W,R</t>
  </si>
  <si>
    <t>WkD,WkE</t>
  </si>
  <si>
    <t>WkD</t>
  </si>
  <si>
    <t>M</t>
  </si>
  <si>
    <t>Od</t>
  </si>
  <si>
    <t>E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</si>
  <si>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</si>
  <si>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</si>
  <si>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</si>
  <si>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</si>
  <si>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</si>
  <si>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</si>
  <si>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</si>
  <si>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</si>
  <si>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</si>
  <si>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</si>
  <si>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</si>
  <si>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</si>
  <si>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</si>
  <si>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</si>
  <si>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</si>
  <si>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</si>
  <si>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</si>
  <si>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</si>
  <si>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</si>
  <si>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</si>
  <si>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</si>
  <si>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</si>
  <si>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</si>
  <si>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</si>
  <si>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RPT_OPT</t>
  </si>
  <si>
    <t>NCAP~1</t>
  </si>
  <si>
    <t>FLO~3</t>
  </si>
  <si>
    <t>FLO~5</t>
  </si>
  <si>
    <t>FLO~7</t>
  </si>
  <si>
    <t>COMPRD~1</t>
  </si>
  <si>
    <t>OBJ~1</t>
  </si>
  <si>
    <t>FLO~1</t>
  </si>
  <si>
    <t>ELC~1</t>
  </si>
  <si>
    <t>MW</t>
  </si>
  <si>
    <t>CO2Captured</t>
  </si>
  <si>
    <t>CO2 captured</t>
  </si>
  <si>
    <t>FX</t>
  </si>
  <si>
    <t>ACT~2</t>
  </si>
  <si>
    <t>ELC~3</t>
  </si>
  <si>
    <t>PTC</t>
  </si>
  <si>
    <t>to model production tax credit</t>
  </si>
  <si>
    <t>ELCTECOA00</t>
  </si>
  <si>
    <t>~TFM_INS-txt</t>
  </si>
  <si>
    <t>ELCTEGAS00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</si>
</sst>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0.000"/>
    <numFmt numFmtId="166" formatCode="0.0000"/>
    <numFmt numFmtId="167" formatCode="\Te\x\t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5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i/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5">
    <xf numFmtId="0" fontId="0" fillId="0" borderId="0"/>
    <xf numFmtId="0" fontId="20" fillId="8" borderId="15" applyNumberFormat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27" fillId="25" borderId="0" applyNumberFormat="0" applyBorder="0" applyAlignment="0" applyProtection="0"/>
    <xf numFmtId="0" fontId="1" fillId="17" borderId="0" applyNumberFormat="0" applyBorder="0" applyAlignment="0" applyProtection="0"/>
    <xf numFmtId="0" fontId="27" fillId="26" borderId="0" applyNumberFormat="0" applyBorder="0" applyAlignment="0" applyProtection="0"/>
    <xf numFmtId="0" fontId="1" fillId="18" borderId="0" applyNumberFormat="0" applyBorder="0" applyAlignment="0" applyProtection="0"/>
    <xf numFmtId="0" fontId="27" fillId="28" borderId="0" applyNumberFormat="0" applyBorder="0" applyAlignment="0" applyProtection="0"/>
    <xf numFmtId="0" fontId="1" fillId="19" borderId="0" applyNumberFormat="0" applyBorder="0" applyAlignment="0" applyProtection="0"/>
    <xf numFmtId="0" fontId="27" fillId="30" borderId="0" applyNumberFormat="0" applyBorder="0" applyAlignment="0" applyProtection="0"/>
    <xf numFmtId="0" fontId="1" fillId="22" borderId="0" applyNumberFormat="0" applyBorder="0" applyAlignment="0" applyProtection="0"/>
    <xf numFmtId="0" fontId="27" fillId="31" borderId="0" applyNumberFormat="0" applyBorder="0" applyAlignment="0" applyProtection="0"/>
    <xf numFmtId="0" fontId="27" fillId="27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1" fillId="2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51" fillId="0" borderId="0" applyNumberFormat="0" applyFont="0" applyFill="0" applyBorder="0" applyProtection="0">
      <alignment horizontal="left" vertical="center" indent="5"/>
    </xf>
    <xf numFmtId="0" fontId="5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4" fillId="21" borderId="0" applyNumberFormat="0" applyBorder="0" applyAlignment="0" applyProtection="0"/>
    <xf numFmtId="0" fontId="28" fillId="40" borderId="0" applyNumberFormat="0" applyBorder="0" applyAlignment="0" applyProtection="0"/>
    <xf numFmtId="0" fontId="24" fillId="23" borderId="0" applyNumberFormat="0" applyBorder="0" applyAlignment="0" applyProtection="0"/>
    <xf numFmtId="0" fontId="28" fillId="38" borderId="0" applyNumberFormat="0" applyBorder="0" applyAlignment="0" applyProtection="0"/>
    <xf numFmtId="0" fontId="28" fillId="41" borderId="0" applyNumberFormat="0" applyBorder="0" applyAlignment="0" applyProtection="0"/>
    <xf numFmtId="0" fontId="24" fillId="24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0" borderId="0" applyNumberFormat="0" applyBorder="0" applyAlignment="0" applyProtection="0"/>
    <xf numFmtId="0" fontId="28" fillId="38" borderId="0" applyNumberFormat="0" applyBorder="0" applyAlignment="0" applyProtection="0"/>
    <xf numFmtId="0" fontId="28" fillId="45" borderId="0" applyNumberFormat="0" applyBorder="0" applyAlignment="0" applyProtection="0"/>
    <xf numFmtId="4" fontId="52" fillId="46" borderId="3">
      <alignment horizontal="right" vertical="center"/>
    </xf>
    <xf numFmtId="0" fontId="2" fillId="0" borderId="0">
      <alignment horizontal="center" vertical="center"/>
    </xf>
    <xf numFmtId="0" fontId="57" fillId="12" borderId="0"/>
    <xf numFmtId="0" fontId="2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29" fillId="26" borderId="0" applyNumberFormat="0" applyBorder="0" applyAlignment="0" applyProtection="0"/>
    <xf numFmtId="4" fontId="53" fillId="0" borderId="8" applyFill="0" applyBorder="0" applyProtection="0">
      <alignment horizontal="right" vertical="center"/>
    </xf>
    <xf numFmtId="0" fontId="30" fillId="32" borderId="18" applyNumberFormat="0" applyAlignment="0" applyProtection="0"/>
    <xf numFmtId="0" fontId="23" fillId="15" borderId="15" applyNumberFormat="0" applyAlignment="0" applyProtection="0"/>
    <xf numFmtId="0" fontId="58" fillId="15" borderId="15" applyNumberFormat="0" applyAlignment="0" applyProtection="0"/>
    <xf numFmtId="1" fontId="1" fillId="52" borderId="0"/>
    <xf numFmtId="0" fontId="31" fillId="47" borderId="19" applyNumberFormat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ill="0" applyBorder="0" applyAlignment="0" applyProtection="0"/>
    <xf numFmtId="169" fontId="6" fillId="0" borderId="0" applyFill="0" applyBorder="0" applyAlignment="0" applyProtection="0"/>
    <xf numFmtId="43" fontId="4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" fontId="1" fillId="53" borderId="0"/>
    <xf numFmtId="0" fontId="6" fillId="54" borderId="0"/>
    <xf numFmtId="0" fontId="6" fillId="54" borderId="0"/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9">
      <alignment horizontal="center" vertical="center" wrapText="1"/>
    </xf>
    <xf numFmtId="0" fontId="21" fillId="0" borderId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33" fillId="28" borderId="0" applyNumberFormat="0" applyBorder="0" applyAlignment="0" applyProtection="0"/>
    <xf numFmtId="0" fontId="11" fillId="56" borderId="0">
      <alignment horizontal="lef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11" fillId="56" borderId="0">
      <alignment horizontal="left"/>
    </xf>
    <xf numFmtId="173" fontId="50" fillId="0" borderId="0">
      <alignment horizontal="left" vertical="center"/>
    </xf>
    <xf numFmtId="173" fontId="50" fillId="0" borderId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7" fillId="27" borderId="18" applyNumberFormat="0" applyAlignment="0" applyProtection="0"/>
    <xf numFmtId="4" fontId="52" fillId="0" borderId="23">
      <alignment horizontal="right" vertical="center"/>
    </xf>
    <xf numFmtId="0" fontId="38" fillId="0" borderId="24" applyNumberFormat="0" applyFill="0" applyAlignment="0" applyProtection="0"/>
    <xf numFmtId="0" fontId="60" fillId="0" borderId="16" applyNumberFormat="0" applyFill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1" fillId="14" borderId="0" applyNumberFormat="0" applyBorder="0" applyAlignment="0" applyProtection="0"/>
    <xf numFmtId="0" fontId="39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" fillId="0" borderId="0"/>
    <xf numFmtId="0" fontId="6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1" fillId="48" borderId="0" applyNumberFormat="0" applyFont="0" applyBorder="0" applyAlignment="0" applyProtection="0"/>
    <xf numFmtId="0" fontId="51" fillId="48" borderId="0" applyNumberFormat="0" applyFont="0" applyBorder="0" applyAlignment="0" applyProtection="0"/>
    <xf numFmtId="0" fontId="27" fillId="29" borderId="25" applyNumberFormat="0" applyFont="0" applyAlignment="0" applyProtection="0"/>
    <xf numFmtId="0" fontId="27" fillId="16" borderId="17" applyNumberFormat="0" applyFont="0" applyAlignment="0" applyProtection="0"/>
    <xf numFmtId="0" fontId="27" fillId="16" borderId="17" applyNumberFormat="0" applyFon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40" fillId="32" borderId="26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173" fontId="49" fillId="0" borderId="0" applyFill="0" applyBorder="0" applyAlignment="0" applyProtection="0"/>
    <xf numFmtId="41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6" fillId="0" borderId="0"/>
    <xf numFmtId="0" fontId="6" fillId="0" borderId="0"/>
    <xf numFmtId="0" fontId="52" fillId="48" borderId="3"/>
    <xf numFmtId="0" fontId="55" fillId="0" borderId="0"/>
    <xf numFmtId="0" fontId="46" fillId="0" borderId="0">
      <alignment vertical="top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17" fillId="49" borderId="0" applyNumberFormat="0" applyBorder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48" fillId="50" borderId="0" applyNumberFormat="0" applyBorder="0" applyProtection="0">
      <alignment horizontal="left"/>
    </xf>
    <xf numFmtId="0" fontId="63" fillId="0" borderId="0"/>
    <xf numFmtId="0" fontId="63" fillId="0" borderId="0"/>
    <xf numFmtId="0" fontId="41" fillId="0" borderId="0" applyNumberFormat="0" applyFill="0" applyBorder="0" applyAlignment="0" applyProtection="0"/>
    <xf numFmtId="0" fontId="42" fillId="0" borderId="27" applyNumberFormat="0" applyFill="0" applyAlignment="0" applyProtection="0"/>
    <xf numFmtId="0" fontId="44" fillId="57" borderId="1">
      <alignment horizontal="center" vertical="center" wrapText="1"/>
    </xf>
    <xf numFmtId="0" fontId="44" fillId="57" borderId="1">
      <alignment horizontal="center" vertical="center" wrapText="1"/>
    </xf>
    <xf numFmtId="0" fontId="44" fillId="57" borderId="1">
      <alignment vertical="center" wrapText="1"/>
    </xf>
    <xf numFmtId="171" fontId="4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" fontId="52" fillId="0" borderId="0"/>
    <xf numFmtId="0" fontId="6" fillId="0" borderId="0"/>
    <xf numFmtId="0" fontId="1" fillId="0" borderId="0"/>
    <xf numFmtId="0" fontId="22" fillId="14" borderId="0" applyNumberFormat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10" fillId="0" borderId="0" xfId="0" applyFont="1"/>
    <xf numFmtId="0" fontId="7" fillId="0" borderId="0" xfId="0" applyFont="1"/>
    <xf numFmtId="0" fontId="11" fillId="5" borderId="0" xfId="0" applyFont="1" applyFill="1" applyAlignment="1">
      <alignment horizontal="left"/>
    </xf>
    <xf numFmtId="0" fontId="2" fillId="6" borderId="1" xfId="3" applyFont="1" applyFill="1" applyBorder="1" applyAlignment="1">
      <alignment horizontal="center" wrapText="1"/>
    </xf>
    <xf numFmtId="0" fontId="3" fillId="0" borderId="0" xfId="3" applyFont="1"/>
    <xf numFmtId="0" fontId="6" fillId="0" borderId="0" xfId="3"/>
    <xf numFmtId="0" fontId="0" fillId="2" borderId="1" xfId="0" applyFill="1" applyBorder="1"/>
    <xf numFmtId="0" fontId="0" fillId="10" borderId="0" xfId="0" applyFill="1"/>
    <xf numFmtId="0" fontId="6" fillId="0" borderId="0" xfId="0" applyFont="1"/>
    <xf numFmtId="2" fontId="6" fillId="0" borderId="0" xfId="3" applyNumberFormat="1"/>
    <xf numFmtId="0" fontId="6" fillId="11" borderId="1" xfId="0" applyFont="1" applyFill="1" applyBorder="1"/>
    <xf numFmtId="0" fontId="11" fillId="5" borderId="0" xfId="4" applyFont="1" applyFill="1"/>
    <xf numFmtId="0" fontId="12" fillId="5" borderId="0" xfId="4" applyFont="1" applyFill="1"/>
    <xf numFmtId="0" fontId="6" fillId="0" borderId="0" xfId="4"/>
    <xf numFmtId="0" fontId="5" fillId="0" borderId="0" xfId="3" applyFont="1" applyAlignment="1">
      <alignment horizontal="right"/>
    </xf>
    <xf numFmtId="0" fontId="6" fillId="3" borderId="0" xfId="0" applyFont="1" applyFill="1"/>
    <xf numFmtId="0" fontId="3" fillId="0" borderId="0" xfId="6" applyFont="1"/>
    <xf numFmtId="0" fontId="6" fillId="0" borderId="0" xfId="6"/>
    <xf numFmtId="0" fontId="2" fillId="7" borderId="1" xfId="6" applyFont="1" applyFill="1" applyBorder="1"/>
    <xf numFmtId="2" fontId="6" fillId="0" borderId="0" xfId="6" applyNumberFormat="1"/>
    <xf numFmtId="166" fontId="6" fillId="0" borderId="0" xfId="6" applyNumberFormat="1"/>
    <xf numFmtId="0" fontId="11" fillId="5" borderId="0" xfId="5" applyFont="1" applyFill="1"/>
    <xf numFmtId="0" fontId="12" fillId="5" borderId="0" xfId="5" applyFont="1" applyFill="1"/>
    <xf numFmtId="0" fontId="6" fillId="0" borderId="0" xfId="5"/>
    <xf numFmtId="0" fontId="3" fillId="0" borderId="0" xfId="5" applyFont="1"/>
    <xf numFmtId="0" fontId="2" fillId="4" borderId="3" xfId="6" applyFont="1" applyFill="1" applyBorder="1" applyAlignment="1">
      <alignment horizontal="left" vertical="center" wrapText="1"/>
    </xf>
    <xf numFmtId="0" fontId="2" fillId="4" borderId="4" xfId="6" applyFont="1" applyFill="1" applyBorder="1" applyAlignment="1">
      <alignment horizontal="center"/>
    </xf>
    <xf numFmtId="0" fontId="2" fillId="4" borderId="5" xfId="6" applyFont="1" applyFill="1" applyBorder="1" applyAlignment="1">
      <alignment horizontal="center"/>
    </xf>
    <xf numFmtId="0" fontId="2" fillId="4" borderId="6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 vertical="center" wrapText="1"/>
    </xf>
    <xf numFmtId="0" fontId="2" fillId="4" borderId="8" xfId="6" applyFont="1" applyFill="1" applyBorder="1" applyAlignment="1">
      <alignment horizontal="left" vertical="center" wrapText="1"/>
    </xf>
    <xf numFmtId="165" fontId="2" fillId="4" borderId="2" xfId="6" applyNumberFormat="1" applyFont="1" applyFill="1" applyBorder="1" applyAlignment="1">
      <alignment horizontal="center"/>
    </xf>
    <xf numFmtId="165" fontId="2" fillId="4" borderId="9" xfId="6" applyNumberFormat="1" applyFont="1" applyFill="1" applyBorder="1" applyAlignment="1">
      <alignment horizontal="center"/>
    </xf>
    <xf numFmtId="165" fontId="2" fillId="4" borderId="10" xfId="6" applyNumberFormat="1" applyFont="1" applyFill="1" applyBorder="1" applyAlignment="1">
      <alignment horizontal="center"/>
    </xf>
    <xf numFmtId="0" fontId="16" fillId="0" borderId="0" xfId="6" applyFont="1"/>
    <xf numFmtId="0" fontId="17" fillId="0" borderId="0" xfId="6" applyFont="1" applyAlignment="1">
      <alignment horizontal="left"/>
    </xf>
    <xf numFmtId="0" fontId="2" fillId="4" borderId="3" xfId="6" applyFont="1" applyFill="1" applyBorder="1" applyAlignment="1">
      <alignment horizontal="center"/>
    </xf>
    <xf numFmtId="0" fontId="2" fillId="4" borderId="10" xfId="6" quotePrefix="1" applyFont="1" applyFill="1" applyBorder="1" applyAlignment="1">
      <alignment horizontal="center"/>
    </xf>
    <xf numFmtId="0" fontId="2" fillId="4" borderId="10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/>
    </xf>
    <xf numFmtId="0" fontId="2" fillId="4" borderId="0" xfId="6" applyFont="1" applyFill="1" applyAlignment="1">
      <alignment horizontal="center"/>
    </xf>
    <xf numFmtId="165" fontId="6" fillId="4" borderId="11" xfId="6" applyNumberFormat="1" applyFill="1" applyBorder="1" applyAlignment="1">
      <alignment horizontal="center"/>
    </xf>
    <xf numFmtId="2" fontId="6" fillId="4" borderId="11" xfId="6" applyNumberFormat="1" applyFill="1" applyBorder="1" applyAlignment="1">
      <alignment horizontal="center"/>
    </xf>
    <xf numFmtId="0" fontId="6" fillId="4" borderId="11" xfId="6" quotePrefix="1" applyFill="1" applyBorder="1" applyAlignment="1">
      <alignment horizontal="center"/>
    </xf>
    <xf numFmtId="0" fontId="2" fillId="4" borderId="11" xfId="6" applyFont="1" applyFill="1" applyBorder="1" applyAlignment="1">
      <alignment horizontal="left"/>
    </xf>
    <xf numFmtId="0" fontId="2" fillId="4" borderId="8" xfId="6" applyFont="1" applyFill="1" applyBorder="1" applyAlignment="1">
      <alignment horizontal="left"/>
    </xf>
    <xf numFmtId="0" fontId="2" fillId="4" borderId="12" xfId="6" applyFont="1" applyFill="1" applyBorder="1" applyAlignment="1">
      <alignment horizontal="center"/>
    </xf>
    <xf numFmtId="165" fontId="6" fillId="4" borderId="8" xfId="6" applyNumberFormat="1" applyFill="1" applyBorder="1" applyAlignment="1">
      <alignment horizontal="center"/>
    </xf>
    <xf numFmtId="2" fontId="6" fillId="4" borderId="8" xfId="6" applyNumberFormat="1" applyFill="1" applyBorder="1" applyAlignment="1">
      <alignment horizontal="center"/>
    </xf>
    <xf numFmtId="0" fontId="6" fillId="4" borderId="8" xfId="6" quotePrefix="1" applyFill="1" applyBorder="1" applyAlignment="1">
      <alignment horizontal="center"/>
    </xf>
    <xf numFmtId="0" fontId="6" fillId="0" borderId="0" xfId="6" applyAlignment="1">
      <alignment horizontal="center"/>
    </xf>
    <xf numFmtId="1" fontId="6" fillId="0" borderId="0" xfId="6" applyNumberFormat="1" applyAlignment="1">
      <alignment horizontal="center"/>
    </xf>
    <xf numFmtId="2" fontId="6" fillId="0" borderId="0" xfId="6" applyNumberFormat="1" applyAlignment="1">
      <alignment horizontal="center"/>
    </xf>
    <xf numFmtId="2" fontId="6" fillId="0" borderId="0" xfId="6" applyNumberFormat="1" applyAlignment="1">
      <alignment horizontal="right"/>
    </xf>
    <xf numFmtId="0" fontId="2" fillId="4" borderId="7" xfId="6" applyFont="1" applyFill="1" applyBorder="1" applyAlignment="1">
      <alignment horizontal="center"/>
    </xf>
    <xf numFmtId="0" fontId="2" fillId="4" borderId="2" xfId="6" applyFont="1" applyFill="1" applyBorder="1" applyAlignment="1">
      <alignment horizontal="center"/>
    </xf>
    <xf numFmtId="0" fontId="2" fillId="4" borderId="4" xfId="6" quotePrefix="1" applyFont="1" applyFill="1" applyBorder="1" applyAlignment="1">
      <alignment horizontal="center"/>
    </xf>
    <xf numFmtId="0" fontId="2" fillId="4" borderId="13" xfId="6" applyFont="1" applyFill="1" applyBorder="1" applyAlignment="1">
      <alignment horizontal="center"/>
    </xf>
    <xf numFmtId="0" fontId="6" fillId="4" borderId="11" xfId="6" applyFill="1" applyBorder="1" applyAlignment="1">
      <alignment horizontal="center"/>
    </xf>
    <xf numFmtId="0" fontId="6" fillId="4" borderId="0" xfId="6" applyFill="1" applyAlignment="1">
      <alignment horizontal="center"/>
    </xf>
    <xf numFmtId="0" fontId="2" fillId="4" borderId="14" xfId="6" applyFont="1" applyFill="1" applyBorder="1" applyAlignment="1">
      <alignment horizontal="center"/>
    </xf>
    <xf numFmtId="0" fontId="6" fillId="4" borderId="8" xfId="6" applyFill="1" applyBorder="1" applyAlignment="1">
      <alignment horizontal="center"/>
    </xf>
    <xf numFmtId="0" fontId="6" fillId="4" borderId="12" xfId="6" applyFill="1" applyBorder="1" applyAlignment="1">
      <alignment horizontal="center"/>
    </xf>
    <xf numFmtId="0" fontId="2" fillId="0" borderId="0" xfId="6" applyFont="1" applyAlignment="1">
      <alignment horizontal="center"/>
    </xf>
    <xf numFmtId="0" fontId="13" fillId="4" borderId="3" xfId="6" applyFont="1" applyFill="1" applyBorder="1" applyAlignment="1">
      <alignment horizontal="left" vertical="center" wrapText="1"/>
    </xf>
    <xf numFmtId="0" fontId="13" fillId="4" borderId="4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3" fillId="4" borderId="6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 vertical="center" wrapText="1"/>
    </xf>
    <xf numFmtId="0" fontId="13" fillId="4" borderId="8" xfId="6" applyFont="1" applyFill="1" applyBorder="1" applyAlignment="1">
      <alignment horizontal="left" vertical="center" wrapText="1"/>
    </xf>
    <xf numFmtId="165" fontId="13" fillId="4" borderId="2" xfId="6" applyNumberFormat="1" applyFont="1" applyFill="1" applyBorder="1" applyAlignment="1">
      <alignment horizontal="center"/>
    </xf>
    <xf numFmtId="165" fontId="13" fillId="4" borderId="9" xfId="6" applyNumberFormat="1" applyFont="1" applyFill="1" applyBorder="1" applyAlignment="1">
      <alignment horizontal="center"/>
    </xf>
    <xf numFmtId="165" fontId="13" fillId="4" borderId="10" xfId="6" applyNumberFormat="1" applyFont="1" applyFill="1" applyBorder="1" applyAlignment="1">
      <alignment horizontal="center"/>
    </xf>
    <xf numFmtId="0" fontId="14" fillId="0" borderId="0" xfId="6" applyFont="1"/>
    <xf numFmtId="0" fontId="13" fillId="0" borderId="0" xfId="6" applyFont="1" applyAlignment="1">
      <alignment horizontal="left"/>
    </xf>
    <xf numFmtId="0" fontId="13" fillId="4" borderId="3" xfId="6" applyFont="1" applyFill="1" applyBorder="1" applyAlignment="1">
      <alignment horizontal="center"/>
    </xf>
    <xf numFmtId="0" fontId="13" fillId="4" borderId="10" xfId="6" quotePrefix="1" applyFont="1" applyFill="1" applyBorder="1" applyAlignment="1">
      <alignment horizontal="center"/>
    </xf>
    <xf numFmtId="0" fontId="13" fillId="4" borderId="10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/>
    </xf>
    <xf numFmtId="0" fontId="13" fillId="4" borderId="0" xfId="6" applyFont="1" applyFill="1" applyAlignment="1">
      <alignment horizontal="center"/>
    </xf>
    <xf numFmtId="165" fontId="14" fillId="4" borderId="11" xfId="6" applyNumberFormat="1" applyFont="1" applyFill="1" applyBorder="1" applyAlignment="1">
      <alignment horizontal="center"/>
    </xf>
    <xf numFmtId="2" fontId="14" fillId="4" borderId="11" xfId="6" applyNumberFormat="1" applyFont="1" applyFill="1" applyBorder="1" applyAlignment="1">
      <alignment horizontal="center"/>
    </xf>
    <xf numFmtId="0" fontId="14" fillId="4" borderId="11" xfId="6" quotePrefix="1" applyFont="1" applyFill="1" applyBorder="1" applyAlignment="1">
      <alignment horizontal="center"/>
    </xf>
    <xf numFmtId="0" fontId="13" fillId="4" borderId="11" xfId="6" applyFont="1" applyFill="1" applyBorder="1" applyAlignment="1">
      <alignment horizontal="left"/>
    </xf>
    <xf numFmtId="0" fontId="13" fillId="4" borderId="8" xfId="6" applyFont="1" applyFill="1" applyBorder="1" applyAlignment="1">
      <alignment horizontal="left"/>
    </xf>
    <xf numFmtId="0" fontId="13" fillId="4" borderId="12" xfId="6" applyFont="1" applyFill="1" applyBorder="1" applyAlignment="1">
      <alignment horizontal="center"/>
    </xf>
    <xf numFmtId="165" fontId="14" fillId="4" borderId="8" xfId="6" applyNumberFormat="1" applyFont="1" applyFill="1" applyBorder="1" applyAlignment="1">
      <alignment horizontal="center"/>
    </xf>
    <xf numFmtId="2" fontId="14" fillId="4" borderId="8" xfId="6" applyNumberFormat="1" applyFont="1" applyFill="1" applyBorder="1" applyAlignment="1">
      <alignment horizontal="center"/>
    </xf>
    <xf numFmtId="0" fontId="14" fillId="4" borderId="8" xfId="6" quotePrefix="1" applyFont="1" applyFill="1" applyBorder="1" applyAlignment="1">
      <alignment horizontal="center"/>
    </xf>
    <xf numFmtId="0" fontId="14" fillId="0" borderId="0" xfId="6" applyFont="1" applyAlignment="1">
      <alignment horizontal="center"/>
    </xf>
    <xf numFmtId="1" fontId="14" fillId="0" borderId="0" xfId="6" applyNumberFormat="1" applyFont="1" applyAlignment="1">
      <alignment horizontal="center"/>
    </xf>
    <xf numFmtId="2" fontId="14" fillId="0" borderId="0" xfId="6" applyNumberFormat="1" applyFont="1" applyAlignment="1">
      <alignment horizontal="center"/>
    </xf>
    <xf numFmtId="2" fontId="14" fillId="0" borderId="0" xfId="6" applyNumberFormat="1" applyFont="1" applyAlignment="1">
      <alignment horizontal="right"/>
    </xf>
    <xf numFmtId="0" fontId="13" fillId="4" borderId="7" xfId="6" applyFont="1" applyFill="1" applyBorder="1" applyAlignment="1">
      <alignment horizontal="center"/>
    </xf>
    <xf numFmtId="0" fontId="13" fillId="4" borderId="2" xfId="6" applyFont="1" applyFill="1" applyBorder="1" applyAlignment="1">
      <alignment horizontal="center"/>
    </xf>
    <xf numFmtId="0" fontId="13" fillId="4" borderId="4" xfId="6" quotePrefix="1" applyFont="1" applyFill="1" applyBorder="1" applyAlignment="1">
      <alignment horizontal="center"/>
    </xf>
    <xf numFmtId="0" fontId="14" fillId="4" borderId="7" xfId="6" applyFont="1" applyFill="1" applyBorder="1" applyAlignment="1">
      <alignment horizontal="center"/>
    </xf>
    <xf numFmtId="0" fontId="14" fillId="4" borderId="5" xfId="6" applyFont="1" applyFill="1" applyBorder="1" applyAlignment="1">
      <alignment horizontal="center"/>
    </xf>
    <xf numFmtId="0" fontId="13" fillId="4" borderId="13" xfId="6" applyFont="1" applyFill="1" applyBorder="1" applyAlignment="1">
      <alignment horizontal="center"/>
    </xf>
    <xf numFmtId="0" fontId="14" fillId="4" borderId="11" xfId="6" applyFont="1" applyFill="1" applyBorder="1" applyAlignment="1">
      <alignment horizontal="center"/>
    </xf>
    <xf numFmtId="0" fontId="14" fillId="4" borderId="0" xfId="6" applyFont="1" applyFill="1" applyAlignment="1">
      <alignment horizontal="center"/>
    </xf>
    <xf numFmtId="0" fontId="13" fillId="4" borderId="14" xfId="6" applyFont="1" applyFill="1" applyBorder="1" applyAlignment="1">
      <alignment horizontal="center"/>
    </xf>
    <xf numFmtId="0" fontId="14" fillId="4" borderId="8" xfId="6" applyFont="1" applyFill="1" applyBorder="1" applyAlignment="1">
      <alignment horizontal="center"/>
    </xf>
    <xf numFmtId="0" fontId="14" fillId="4" borderId="12" xfId="6" applyFont="1" applyFill="1" applyBorder="1" applyAlignment="1">
      <alignment horizontal="center"/>
    </xf>
    <xf numFmtId="0" fontId="6" fillId="12" borderId="1" xfId="0" applyFont="1" applyFill="1" applyBorder="1"/>
    <xf numFmtId="0" fontId="6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20" fillId="8" borderId="15" xfId="1"/>
    <xf numFmtId="0" fontId="2" fillId="11" borderId="0" xfId="0" applyFont="1" applyFill="1"/>
    <xf numFmtId="2" fontId="0" fillId="0" borderId="0" xfId="0" applyNumberFormat="1"/>
    <xf numFmtId="0" fontId="21" fillId="0" borderId="0" xfId="0" applyFont="1"/>
    <xf numFmtId="0" fontId="6" fillId="0" borderId="0" xfId="431"/>
    <xf numFmtId="0" fontId="2" fillId="11" borderId="0" xfId="431" applyFont="1" applyFill="1"/>
    <xf numFmtId="0" fontId="64" fillId="0" borderId="0" xfId="431" applyFont="1"/>
    <xf numFmtId="0" fontId="63" fillId="0" borderId="0" xfId="421"/>
  </cellXfs>
  <cellStyles count="435">
    <cellStyle name="20% - Accent1 2" xfId="9" xr:uid="{868B5B88-E909-4783-AD13-DE2EB64A3CB4}"/>
    <cellStyle name="20% - Accent1 3" xfId="10" xr:uid="{61BBC959-7746-45BD-8177-E58B91071E9A}"/>
    <cellStyle name="20% - Accent2 2" xfId="11" xr:uid="{84EF0E0D-0CC7-40A8-A781-F5D8904EB610}"/>
    <cellStyle name="20% - Accent2 3" xfId="12" xr:uid="{4A384CE9-8910-4F61-B432-9EEE421465ED}"/>
    <cellStyle name="20% - Accent3 2" xfId="13" xr:uid="{A6CAB77B-8149-4341-9E51-9140CD8476F2}"/>
    <cellStyle name="20% - Accent3 3" xfId="14" xr:uid="{4AD0C497-3EBA-4FD1-9766-512F271F342A}"/>
    <cellStyle name="20% - Accent4 2" xfId="15" xr:uid="{38922AB4-8CDE-4B7C-ACA4-EEC0C44E427D}"/>
    <cellStyle name="20% - Accent4 3" xfId="16" xr:uid="{D0627B28-0DFD-40CA-A531-65352EC4C7BF}"/>
    <cellStyle name="20% - Accent5 2" xfId="17" xr:uid="{404A3227-33CA-4A9D-8EE6-C6676A52B91B}"/>
    <cellStyle name="20% - Accent6 2" xfId="18" xr:uid="{51083A40-2A7A-4D3F-8310-D28970B84CB2}"/>
    <cellStyle name="40% - Accent1 2" xfId="19" xr:uid="{9ED895F6-E454-4CB3-A021-871A43D69773}"/>
    <cellStyle name="40% - Accent2 2" xfId="20" xr:uid="{9AFDF351-203A-49CE-B43D-2E25628A04D5}"/>
    <cellStyle name="40% - Accent3 2" xfId="21" xr:uid="{DF03EE91-1EE8-4652-9912-86E20530AD21}"/>
    <cellStyle name="40% - Accent3 3" xfId="22" xr:uid="{05843E46-F9CB-4D86-BE31-FA8661002960}"/>
    <cellStyle name="40% - Accent4 2" xfId="23" xr:uid="{906AC48A-A6CC-451C-9DFD-8C56AE97F7A6}"/>
    <cellStyle name="40% - Accent5 2" xfId="24" xr:uid="{7839B555-12E7-472F-9924-BEF5B5E17CA7}"/>
    <cellStyle name="40% - Accent6 2" xfId="25" xr:uid="{30E00813-234B-40B6-A751-132E826C86F7}"/>
    <cellStyle name="5x indented GHG Textfiels" xfId="26" xr:uid="{7FB3E44A-2A5F-470E-A564-E1753F1D3FA0}"/>
    <cellStyle name="5x indented GHG Textfiels 2" xfId="27" xr:uid="{40CF4ADA-851F-4A81-AA3B-508230033FCB}"/>
    <cellStyle name="60% - Accent1 2" xfId="28" xr:uid="{F3EA9B40-A5FD-42DC-9CE9-9B3A1E621A20}"/>
    <cellStyle name="60% - Accent2 2" xfId="29" xr:uid="{A259AC63-147E-46AE-94F9-2727A5806743}"/>
    <cellStyle name="60% - Accent3 2" xfId="30" xr:uid="{92B80441-6731-498B-8FCB-781B99C4DA44}"/>
    <cellStyle name="60% - Accent3 3" xfId="31" xr:uid="{BD971AEA-FEF9-438C-9777-B3F3818B4E25}"/>
    <cellStyle name="60% - Accent4 2" xfId="32" xr:uid="{ABA6BEA3-ABD4-4EA6-AE75-6EE35F3E9482}"/>
    <cellStyle name="60% - Accent4 3" xfId="33" xr:uid="{78F26E2C-66EE-4AC2-AD30-CC51E53AB83A}"/>
    <cellStyle name="60% - Accent5 2" xfId="34" xr:uid="{2DD13F00-B73A-465F-A361-AF8A6D4703FA}"/>
    <cellStyle name="60% - Accent6 2" xfId="35" xr:uid="{8C718B03-78E1-4EEB-BB43-6002EC226E11}"/>
    <cellStyle name="60% - Accent6 3" xfId="36" xr:uid="{6E797AC4-68BA-4397-8F6E-A1DF3F166F5B}"/>
    <cellStyle name="Accent1 2" xfId="37" xr:uid="{88DB5321-DDF0-44BA-9C0B-586E0C9A04BF}"/>
    <cellStyle name="Accent2 2" xfId="38" xr:uid="{C6822AFB-5ABD-42F7-ADC5-C0011FAA3FAF}"/>
    <cellStyle name="Accent3 2" xfId="39" xr:uid="{7A6E0F3A-BF69-4EE1-AB39-3B6D8549BB2E}"/>
    <cellStyle name="Accent4 2" xfId="40" xr:uid="{16536BB4-0418-4932-957F-65074F3C5280}"/>
    <cellStyle name="Accent5 2" xfId="41" xr:uid="{60AAB055-FD90-46C8-80EA-3BF45612E9C2}"/>
    <cellStyle name="Accent6 2" xfId="42" xr:uid="{F1254207-841C-426D-992D-65F5638CD740}"/>
    <cellStyle name="AggblueCels_1x" xfId="43" xr:uid="{ADC8ACDF-1A36-41A9-9C3E-72CEBF1A6867}"/>
    <cellStyle name="Assumption Heading" xfId="44" xr:uid="{A62B6DE4-C7FB-41B8-A1BF-FBB0CA8E5BB2}"/>
    <cellStyle name="Assumptions" xfId="45" xr:uid="{5229E638-B100-4FA9-A9A1-5508AEC4CCD0}"/>
    <cellStyle name="Attrib" xfId="46" xr:uid="{D6ACCA7B-2669-4458-B37E-69DDE0A70128}"/>
    <cellStyle name="Attrib 2" xfId="47" xr:uid="{9CCFEA19-6E4E-49EE-A036-02DFAA69AAB0}"/>
    <cellStyle name="Attrib 2 2" xfId="48" xr:uid="{6437E455-BE1C-4707-86D6-75D0B8101A81}"/>
    <cellStyle name="Attrib 2 3" xfId="49" xr:uid="{D118C8D2-F48D-4E11-8C09-8EB3EB554C43}"/>
    <cellStyle name="Bad 2" xfId="50" xr:uid="{B97578F1-E50B-40DC-8D50-6515804B2E4D}"/>
    <cellStyle name="Bold GHG Numbers (0.00)" xfId="51" xr:uid="{7A374C52-42B8-4499-8DB2-F5EFED35C02A}"/>
    <cellStyle name="Calculation 2" xfId="52" xr:uid="{772AC89F-3961-47E4-A837-160F847E40FD}"/>
    <cellStyle name="Calculation 2 2" xfId="53" xr:uid="{2E45F2AF-CEEA-4A8B-ABB7-227CAB48A41D}"/>
    <cellStyle name="Calculation 2 3" xfId="54" xr:uid="{1089EF20-C8C7-4C49-8363-A01F0CD040D8}"/>
    <cellStyle name="Char" xfId="55" xr:uid="{A83237E4-7299-421B-8A47-AEB132FD498C}"/>
    <cellStyle name="Check Cell 2" xfId="56" xr:uid="{BD3EF601-A40A-4F11-A0FA-FBDB61C984C3}"/>
    <cellStyle name="Comma 10" xfId="57" xr:uid="{82DD5445-0C78-44D0-AAD2-B6316DB6BE9B}"/>
    <cellStyle name="Comma 11" xfId="58" xr:uid="{DA4A6CE0-27A4-4E44-84D2-92F907AB97D8}"/>
    <cellStyle name="Comma 2" xfId="59" xr:uid="{D3A85965-1B51-4A10-ADE0-8E21F794C819}"/>
    <cellStyle name="Comma 2 2" xfId="60" xr:uid="{429EFD1F-97A3-4ADF-BEAF-8EB6102F0109}"/>
    <cellStyle name="Comma 2 2 2" xfId="61" xr:uid="{481593D9-22AB-4EDC-9486-097E45F7F133}"/>
    <cellStyle name="Comma 2 2 3" xfId="62" xr:uid="{8407FB83-2A72-4120-A582-8955943DED5C}"/>
    <cellStyle name="Comma 2 3" xfId="63" xr:uid="{1CB83C0B-8DAB-4949-B0FD-D140357DB26D}"/>
    <cellStyle name="Comma 2 3 2" xfId="64" xr:uid="{DC395DA1-D5DB-40EA-A65B-C39D1A5729FA}"/>
    <cellStyle name="Comma 2 4" xfId="65" xr:uid="{8F89A8C5-C04B-4B7B-91C8-5539A995533A}"/>
    <cellStyle name="Comma 2 4 2" xfId="66" xr:uid="{C1021355-263F-4661-8DF1-1F394439896D}"/>
    <cellStyle name="Comma 2 5" xfId="67" xr:uid="{CB208569-AEA1-4A30-A63E-0555B5C5948C}"/>
    <cellStyle name="Comma 2 6" xfId="68" xr:uid="{7F832AF4-46B2-4DD9-A4C5-5C818E0FBE80}"/>
    <cellStyle name="Comma 3" xfId="69" xr:uid="{6462ED24-E9D8-4F0E-ACEA-818A3C834610}"/>
    <cellStyle name="Comma 3 2" xfId="70" xr:uid="{01D17297-1B1B-4DE7-9C9E-3B96C871F8E3}"/>
    <cellStyle name="Comma 3 2 2" xfId="71" xr:uid="{5E3BB7AB-E5EB-45F1-A307-517078FC9343}"/>
    <cellStyle name="Comma 3 2 2 2" xfId="72" xr:uid="{C0EDAB8E-4CE4-4B05-84BE-6A3ED64AD1EE}"/>
    <cellStyle name="Comma 3 2 3" xfId="73" xr:uid="{789DE527-286F-49F0-BA9F-5AC92F549D1C}"/>
    <cellStyle name="Comma 3 2 4" xfId="74" xr:uid="{C063783F-379A-4961-ABC0-192A991C885F}"/>
    <cellStyle name="Comma 3 3" xfId="75" xr:uid="{23A47A93-32B5-48C9-A6D8-306B191E8222}"/>
    <cellStyle name="Comma 3 3 2" xfId="76" xr:uid="{66713BA3-108B-4193-B293-3D0404879CD7}"/>
    <cellStyle name="Comma 3 4" xfId="77" xr:uid="{C6650405-89EF-4F1F-9C0F-6EABFE8F24BF}"/>
    <cellStyle name="Comma 3 4 2" xfId="78" xr:uid="{D8653A5B-B2EC-4309-8A81-AC9E9744E28C}"/>
    <cellStyle name="Comma 3 5" xfId="79" xr:uid="{9CAF0701-FE09-449B-B44E-5D13ADB66413}"/>
    <cellStyle name="Comma 4" xfId="80" xr:uid="{F2E727AA-381E-4CA5-9649-F0EB6AF475B6}"/>
    <cellStyle name="Comma 4 2" xfId="81" xr:uid="{B0847DDA-2B29-473E-9D95-7F8EE25F6FAC}"/>
    <cellStyle name="Comma 4 2 2" xfId="82" xr:uid="{97142E5F-15E2-418A-93ED-82FEC4185E72}"/>
    <cellStyle name="Comma 4 2 3" xfId="83" xr:uid="{F08671F2-906F-445A-8E7A-923C77246974}"/>
    <cellStyle name="Comma 4 3" xfId="84" xr:uid="{693E515A-7FA3-4C17-86A1-9107D586C935}"/>
    <cellStyle name="Comma 4 4" xfId="85" xr:uid="{C36BD675-C754-4EA3-8BB9-EA7BB58005F2}"/>
    <cellStyle name="Comma 4 4 2" xfId="86" xr:uid="{896AE29D-A289-447B-BE97-15A58627D7AC}"/>
    <cellStyle name="Comma 4 5" xfId="87" xr:uid="{9BBC64A2-E8EF-46F1-ABA1-BA48CC4C6AA0}"/>
    <cellStyle name="Comma 4 6" xfId="88" xr:uid="{8F679643-62EF-4613-92C4-11CA8A4F8AD9}"/>
    <cellStyle name="Comma 4 7" xfId="89" xr:uid="{6B73F9B1-C0C7-4995-906F-7895504B894A}"/>
    <cellStyle name="Comma 4 8" xfId="90" xr:uid="{5C84CEF9-0DBB-4451-8223-01487BB80942}"/>
    <cellStyle name="Comma 5" xfId="91" xr:uid="{8D6B1565-C980-4645-8A82-8B77BDEBAB32}"/>
    <cellStyle name="Comma 6" xfId="92" xr:uid="{707986E7-49C4-4902-99CC-AB54141FD105}"/>
    <cellStyle name="Comma 6 2" xfId="93" xr:uid="{AB8ACBAA-3EB6-46E0-9570-96272D53C690}"/>
    <cellStyle name="Comma 6 2 2" xfId="94" xr:uid="{D1B830D7-E6AF-49E0-9984-3099FBF99A2D}"/>
    <cellStyle name="Comma 6 3" xfId="95" xr:uid="{28DDD178-5D56-4FE8-BFA6-5FB3A47BEA33}"/>
    <cellStyle name="Comma 7" xfId="96" xr:uid="{76574AE0-08B5-4B0A-87DC-A05C8D84ED25}"/>
    <cellStyle name="Comma 8" xfId="97" xr:uid="{C0820844-F791-4B8A-A6B0-8EEB1B785B17}"/>
    <cellStyle name="Comma 8 2" xfId="98" xr:uid="{B3D705D9-57CB-43F2-9612-58C6779A21DF}"/>
    <cellStyle name="Comma 9" xfId="99" xr:uid="{AC0F1629-996A-4CED-9ABA-288ABA8E29D0}"/>
    <cellStyle name="Currency 2" xfId="100" xr:uid="{40FEC526-E19C-4F25-A7FA-7A4F25E5B1CC}"/>
    <cellStyle name="Currency 2 2" xfId="101" xr:uid="{D3A93806-43C3-4B46-9A31-C134353F30E7}"/>
    <cellStyle name="Data" xfId="102" xr:uid="{041EA2C6-FE62-400F-AA48-7144C55BF920}"/>
    <cellStyle name="Defn" xfId="103" xr:uid="{998D7B76-561A-4B0B-BB41-D3B970247198}"/>
    <cellStyle name="Defn 2" xfId="104" xr:uid="{436400DE-5B52-42A0-805A-AAE2FC1F494A}"/>
    <cellStyle name="Desc" xfId="105" xr:uid="{FA95E16E-744C-40C3-A270-333881D37D5A}"/>
    <cellStyle name="Desc 2" xfId="106" xr:uid="{AE479A8E-F582-4DB0-A763-A331DC867384}"/>
    <cellStyle name="Desc 2 2" xfId="107" xr:uid="{07C71BAD-00D3-46AB-9537-C5DDB111EDBC}"/>
    <cellStyle name="Desc 3" xfId="108" xr:uid="{DE5446B4-4AC3-4CE1-A1CD-F41E475BF094}"/>
    <cellStyle name="Desc 3 2" xfId="109" xr:uid="{E2852BD3-FA22-48EF-B488-224326E37E94}"/>
    <cellStyle name="Desc 4" xfId="110" xr:uid="{E3D9F0AF-98FC-41FF-85F0-4D705AEA4361}"/>
    <cellStyle name="Desc 5" xfId="111" xr:uid="{4EC2329E-59A8-4D59-A56E-11C227A60C50}"/>
    <cellStyle name="Description" xfId="112" xr:uid="{3FA4A5D0-D29D-41D0-87E1-60818378EA88}"/>
    <cellStyle name="Euro" xfId="113" xr:uid="{16DECCD3-48FC-456D-8FB9-9913CBA7A04F}"/>
    <cellStyle name="Euro 10" xfId="114" xr:uid="{24E352FA-3A5C-41B3-B12B-36AA3B57D22E}"/>
    <cellStyle name="Euro 10 2" xfId="115" xr:uid="{6B57E1DB-C86B-424E-A87E-F617D49DA3CC}"/>
    <cellStyle name="Euro 10 2 2" xfId="116" xr:uid="{D3169669-6049-49FB-BD99-0197BACD0536}"/>
    <cellStyle name="Euro 10 2 3" xfId="117" xr:uid="{849F1E75-3801-4973-BBB1-CA466BC2728F}"/>
    <cellStyle name="Euro 10 3" xfId="118" xr:uid="{0758BA99-124F-425F-8382-BD22EBFC77B2}"/>
    <cellStyle name="Euro 11" xfId="119" xr:uid="{A317044D-8B5F-42C9-B1BB-13B60478494F}"/>
    <cellStyle name="Euro 11 2" xfId="120" xr:uid="{B6ED07AA-A874-4924-A432-527CD071ACFD}"/>
    <cellStyle name="Euro 11 2 2" xfId="121" xr:uid="{8FF65B3E-EC87-49DC-BCAF-B00DB8D4C56C}"/>
    <cellStyle name="Euro 11 2 3" xfId="122" xr:uid="{4901F30A-1D7D-4086-B5EB-C308733D285F}"/>
    <cellStyle name="Euro 11 3" xfId="123" xr:uid="{F85C4510-7A57-4CFE-9C8D-75002FD34EC3}"/>
    <cellStyle name="Euro 12" xfId="124" xr:uid="{780775F0-D801-454C-8E00-8A828D02748B}"/>
    <cellStyle name="Euro 12 2" xfId="125" xr:uid="{61BD53E1-2870-45C2-9A1E-F7824227CD92}"/>
    <cellStyle name="Euro 12 2 2" xfId="126" xr:uid="{A397E7F7-62C5-4D4D-AD18-60C59F52C1B5}"/>
    <cellStyle name="Euro 12 2 3" xfId="127" xr:uid="{D552D731-7AD4-4761-8261-64E6A6CE79D5}"/>
    <cellStyle name="Euro 12 3" xfId="128" xr:uid="{4596BC18-A5E8-41A3-8A4F-C2F1CC5C8026}"/>
    <cellStyle name="Euro 13" xfId="129" xr:uid="{624BA69B-96A7-40FA-B8C2-D9F7317231DD}"/>
    <cellStyle name="Euro 13 2" xfId="130" xr:uid="{C0376EC3-B3CD-4403-B649-EBC459E24576}"/>
    <cellStyle name="Euro 13 3" xfId="131" xr:uid="{3C146843-2685-4D1B-AB30-5CC5677AF465}"/>
    <cellStyle name="Euro 14" xfId="132" xr:uid="{7D8D6DA5-76DB-4EA8-8036-2ADDC76453F4}"/>
    <cellStyle name="Euro 14 2" xfId="133" xr:uid="{25055F82-D28A-43AC-9A55-E7D57E91FB1C}"/>
    <cellStyle name="Euro 15" xfId="134" xr:uid="{5F01518B-32FD-4C70-99F0-4913ED25A649}"/>
    <cellStyle name="Euro 2" xfId="135" xr:uid="{665AD0F8-8581-4F0B-93EE-9534C07178D8}"/>
    <cellStyle name="Euro 2 2" xfId="136" xr:uid="{768553FD-E726-49AC-A588-DD14197AEA36}"/>
    <cellStyle name="Euro 2 2 2" xfId="137" xr:uid="{92C88DD7-FFE8-4D80-B76A-378259381E01}"/>
    <cellStyle name="Euro 2 2 3" xfId="138" xr:uid="{D72BA9D2-A758-4C9F-A9A8-0A978FA9D584}"/>
    <cellStyle name="Euro 2 3" xfId="139" xr:uid="{FBE09DAB-07F4-4970-96B6-5F97D6C6459E}"/>
    <cellStyle name="Euro 3" xfId="140" xr:uid="{B6002481-506F-40E5-A296-8180E99ED5C1}"/>
    <cellStyle name="Euro 3 2" xfId="141" xr:uid="{0A3CB578-E5D8-421B-904A-3C22B305BFDD}"/>
    <cellStyle name="Euro 3 2 2" xfId="142" xr:uid="{83D82B26-38A2-4C57-8E36-F79134B23745}"/>
    <cellStyle name="Euro 3 2 3" xfId="143" xr:uid="{833E2A17-6D24-4F3C-8B04-59DFC5DCF4FB}"/>
    <cellStyle name="Euro 3 3" xfId="144" xr:uid="{ADD48A02-55C5-4FAB-B1D8-CEAB45E498D1}"/>
    <cellStyle name="Euro 4" xfId="145" xr:uid="{C7967936-8009-4A0C-91F4-87B401D17D31}"/>
    <cellStyle name="Euro 4 2" xfId="146" xr:uid="{D0A2947F-ACD4-4B29-BD90-0D9E9D9E0862}"/>
    <cellStyle name="Euro 4 2 2" xfId="147" xr:uid="{34096FF3-B390-47ED-813C-99888374EBD5}"/>
    <cellStyle name="Euro 4 2 3" xfId="148" xr:uid="{396FF108-998E-46FE-8BDD-E5B891FE75D4}"/>
    <cellStyle name="Euro 4 3" xfId="149" xr:uid="{77B073D3-2270-4A71-AB08-81E17F23F889}"/>
    <cellStyle name="Euro 5" xfId="150" xr:uid="{9A4267BC-EE7B-434F-97EB-6A2DD1C90B63}"/>
    <cellStyle name="Euro 5 2" xfId="151" xr:uid="{92B541A4-85DA-4A0F-A02F-76A539B92AB1}"/>
    <cellStyle name="Euro 5 2 2" xfId="152" xr:uid="{C8F91DC9-0977-4F6C-9086-C2E975D78905}"/>
    <cellStyle name="Euro 5 2 3" xfId="153" xr:uid="{F09CFB83-ACE1-46F8-BE91-17089AFEC1DE}"/>
    <cellStyle name="Euro 5 3" xfId="154" xr:uid="{C59C0104-242B-44D1-B285-418E4D4ADBD1}"/>
    <cellStyle name="Euro 6" xfId="155" xr:uid="{0D637AEA-98EA-4202-BB4E-915624602D52}"/>
    <cellStyle name="Euro 6 2" xfId="156" xr:uid="{7E287FA9-C343-4BB2-8B4B-CBA512B0A0BD}"/>
    <cellStyle name="Euro 6 2 2" xfId="157" xr:uid="{03F6E83F-9B7E-4DEE-8939-903E132881C2}"/>
    <cellStyle name="Euro 6 2 3" xfId="158" xr:uid="{7AC7AA99-60A5-4D32-B119-26BCC3A2471D}"/>
    <cellStyle name="Euro 6 3" xfId="159" xr:uid="{DDE5C924-F931-4372-953E-1D98985796FC}"/>
    <cellStyle name="Euro 7" xfId="160" xr:uid="{9330162F-FA63-428C-B187-3AEEE644FC6F}"/>
    <cellStyle name="Euro 7 2" xfId="161" xr:uid="{E7DCE743-FA58-4B1E-9B3D-CD8B50279CC1}"/>
    <cellStyle name="Euro 7 2 2" xfId="162" xr:uid="{483499A6-472A-4E00-8C7F-0AD2FD12EEDC}"/>
    <cellStyle name="Euro 7 2 3" xfId="163" xr:uid="{2EAE2C43-418A-4EFD-BFDC-F1F20C0CC138}"/>
    <cellStyle name="Euro 7 3" xfId="164" xr:uid="{7D0BF00E-9803-4EFB-AB03-F66980F36EBD}"/>
    <cellStyle name="Euro 8" xfId="165" xr:uid="{4F2530D6-35B3-4804-A741-46FD5E79776A}"/>
    <cellStyle name="Euro 8 2" xfId="166" xr:uid="{6A2ADA11-D024-4FFC-AD58-AC2F817B1B9E}"/>
    <cellStyle name="Euro 8 2 2" xfId="167" xr:uid="{3E916112-8D51-44D3-B693-929E00DB7C60}"/>
    <cellStyle name="Euro 8 2 3" xfId="168" xr:uid="{5FCC718A-64C0-4FED-A45B-B9275F6097E7}"/>
    <cellStyle name="Euro 8 3" xfId="169" xr:uid="{9432CB76-6EC4-4D27-9370-91F77F38E783}"/>
    <cellStyle name="Euro 9" xfId="170" xr:uid="{F3957EAC-0C09-422B-8BFC-6AA5A356BC1D}"/>
    <cellStyle name="Euro 9 2" xfId="171" xr:uid="{88DDCF86-8C48-40AB-9BEE-5DFDB9326D98}"/>
    <cellStyle name="Euro 9 2 2" xfId="172" xr:uid="{A8DBB650-F925-46A4-8F52-8D026554A279}"/>
    <cellStyle name="Euro 9 2 3" xfId="173" xr:uid="{87DD275D-9B06-4614-A209-1ABBD143E5C1}"/>
    <cellStyle name="Euro 9 3" xfId="174" xr:uid="{2E3A998B-54C8-4016-9C78-B5F418D4714E}"/>
    <cellStyle name="Excel Built-in Normal" xfId="175" xr:uid="{4083B22A-033F-4923-A1D5-8D09254F1A75}"/>
    <cellStyle name="Explanatory Text 2" xfId="176" xr:uid="{9F2F2719-73D8-4056-9B0E-659BBECAEFC8}"/>
    <cellStyle name="Float" xfId="177" xr:uid="{E11E7E75-D766-4ADE-8A62-B5BC1E808890}"/>
    <cellStyle name="Float 2" xfId="178" xr:uid="{B495B862-B75D-4E17-943E-C578B2DDB4B4}"/>
    <cellStyle name="Float 2 2" xfId="179" xr:uid="{822410AF-F23C-49EE-937C-C7922F3A06AC}"/>
    <cellStyle name="Float 2 2 2" xfId="180" xr:uid="{27707DE1-6CB5-4BEF-8568-04B18DCAB794}"/>
    <cellStyle name="Float 2 2 3" xfId="181" xr:uid="{96D2C606-EB65-40B0-BA7C-713DEBECA144}"/>
    <cellStyle name="Float 2 3" xfId="182" xr:uid="{945337A6-337E-4AAE-9B4D-AE5A317EEAD8}"/>
    <cellStyle name="Float 3" xfId="183" xr:uid="{317010EA-A8BA-4722-B54E-32DCB390E227}"/>
    <cellStyle name="Float 3 2" xfId="184" xr:uid="{182780AC-2AC4-4677-A972-821694702016}"/>
    <cellStyle name="Float 3 3" xfId="185" xr:uid="{DE6BBDDB-177E-41E3-BDA6-4D818648B15D}"/>
    <cellStyle name="Float 4" xfId="186" xr:uid="{8E933F9E-9DA2-4F27-AEDE-E3E3152F0202}"/>
    <cellStyle name="Good 2" xfId="187" xr:uid="{BB37B930-94A2-48EF-AF7B-C42475492154}"/>
    <cellStyle name="Heading" xfId="188" xr:uid="{5837C8E7-E8F7-4B5A-AFD0-01AF38EAA282}"/>
    <cellStyle name="Heading 1 2" xfId="189" xr:uid="{209321B4-9C5A-4EDB-A85D-010D1C6C4025}"/>
    <cellStyle name="Heading 2 2" xfId="190" xr:uid="{F2B40050-2B0C-4441-82A4-7207EE99CE0F}"/>
    <cellStyle name="Heading 3 2" xfId="191" xr:uid="{81A82C4F-F140-4055-B559-5F1DA28E4FE6}"/>
    <cellStyle name="Heading 4 2" xfId="192" xr:uid="{363D0A0E-394F-4ACF-9AEC-36F2FF4285FE}"/>
    <cellStyle name="Heading 5" xfId="193" xr:uid="{9735A0D9-49F9-4F43-B1E1-07F6390141C9}"/>
    <cellStyle name="Heading 5 2" xfId="194" xr:uid="{7EF475A1-449B-4A99-A63B-07A42C630994}"/>
    <cellStyle name="Heading 5 3" xfId="195" xr:uid="{B06F861F-3186-4672-BD67-BA7C134EDB89}"/>
    <cellStyle name="Heading 6" xfId="196" xr:uid="{CD4E07C6-78B8-4976-B65B-D56E2685F819}"/>
    <cellStyle name="Heading 7" xfId="197" xr:uid="{83D6FB20-4B5C-493D-9A52-21C6458675D6}"/>
    <cellStyle name="Heading 8" xfId="198" xr:uid="{8F8CF25E-35E7-409D-94DA-2045C953D6C4}"/>
    <cellStyle name="Hyperlink 2" xfId="199" xr:uid="{54139120-04F5-42FC-9462-C003E1986763}"/>
    <cellStyle name="Hyperlink 2 2" xfId="200" xr:uid="{48F7E21A-22F7-4106-9829-490EDBC17145}"/>
    <cellStyle name="Hyperlink 2 3" xfId="201" xr:uid="{CD292847-7858-4994-A687-F4394335168A}"/>
    <cellStyle name="Hyperlink 3" xfId="202" xr:uid="{47346114-4E7D-421E-8E5B-CAD9298EF1F3}"/>
    <cellStyle name="Hyperlink 3 2" xfId="203" xr:uid="{A69C5B14-0A01-48C5-8ED5-F59D4C0FC700}"/>
    <cellStyle name="Hyperlink 3 3" xfId="204" xr:uid="{84B27BB8-98FA-486C-BD88-C87CE7476555}"/>
    <cellStyle name="Hyperlink 4" xfId="205" xr:uid="{135B67FB-4C8A-42BC-8147-4182942CE6C0}"/>
    <cellStyle name="Hyperlink 5" xfId="206" xr:uid="{5982607E-783F-41BF-8022-19D668C5E391}"/>
    <cellStyle name="Input" xfId="1" builtinId="20"/>
    <cellStyle name="Input 2" xfId="207" xr:uid="{ADBE3D66-9EA4-40D2-9E07-8457B40A3243}"/>
    <cellStyle name="InputCells12_BBorder_CRFReport-template" xfId="208" xr:uid="{93AA586B-8231-4849-BC5D-92B45AF374F5}"/>
    <cellStyle name="Linked Cell 2" xfId="209" xr:uid="{018D4571-55C0-4E4E-8765-5F54F4EDF1A3}"/>
    <cellStyle name="Linked Cell 2 2" xfId="210" xr:uid="{0DC4DCDE-43F6-4C20-8E3B-71B6E7053BB4}"/>
    <cellStyle name="Migliaia_tab emissioni" xfId="2" xr:uid="{00000000-0005-0000-0000-000001000000}"/>
    <cellStyle name="Milliers [0]_03tabmat" xfId="211" xr:uid="{D069D6F0-87B6-41EA-8841-BCAACABDC989}"/>
    <cellStyle name="Milliers_03tabmat" xfId="212" xr:uid="{56C8511F-6AE1-4288-9D45-C390DEACAA67}"/>
    <cellStyle name="Monétaire [0]_03tabmat" xfId="213" xr:uid="{DA8985CB-13FD-46E2-BCD8-AC96ADDCED98}"/>
    <cellStyle name="Monétaire_03tabmat" xfId="214" xr:uid="{9027D166-9DE4-471E-A01E-B4338383263F}"/>
    <cellStyle name="Neutral 2" xfId="216" xr:uid="{3473118E-75EB-4DBD-9BE5-940B4A0948AF}"/>
    <cellStyle name="Neutral 3" xfId="433" xr:uid="{BBE232BC-546C-4ADB-BDD7-42A3DE184502}"/>
    <cellStyle name="Neutral 4" xfId="215" xr:uid="{12771754-90E5-45D6-B585-00832A97F248}"/>
    <cellStyle name="Normal" xfId="0" builtinId="0"/>
    <cellStyle name="Normal 10" xfId="3" xr:uid="{00000000-0005-0000-0000-000003000000}"/>
    <cellStyle name="Normal 10 2" xfId="217" xr:uid="{5E23A33B-9CCC-4EB8-A550-3D526F9B619C}"/>
    <cellStyle name="Normal 10 2 2" xfId="218" xr:uid="{65CF61D6-E2E4-4E65-9A9F-D48E6BF4FCDA}"/>
    <cellStyle name="Normal 10 2 2 2" xfId="219" xr:uid="{BAE87697-234E-4794-8AE0-6DCD5944C57A}"/>
    <cellStyle name="Normal 10 3" xfId="220" xr:uid="{FAFF54BE-976D-4DD9-9584-B805507984E4}"/>
    <cellStyle name="Normal 10 4" xfId="221" xr:uid="{F5D8639D-1C8F-4361-8FBA-73C80B42536F}"/>
    <cellStyle name="Normal 10 5" xfId="222" xr:uid="{2A71AA13-EC7C-4BA3-BDDB-403373EDE908}"/>
    <cellStyle name="Normal 10 6" xfId="223" xr:uid="{EB056CCF-C079-4B83-A2C4-A693EB7658AE}"/>
    <cellStyle name="Normal 10 7" xfId="224" xr:uid="{6ADD701A-1E22-4105-BA58-6B6DA6D2468A}"/>
    <cellStyle name="Normal 10 8" xfId="225" xr:uid="{1C3C79FB-516B-4A55-A075-F9458E16F1EC}"/>
    <cellStyle name="Normal 11" xfId="226" xr:uid="{B8D85C57-23AB-4AAC-9A56-B2B66107B28B}"/>
    <cellStyle name="Normal 12" xfId="227" xr:uid="{C6A59732-D370-430A-B551-C54ED515AED9}"/>
    <cellStyle name="Normal 12 2" xfId="228" xr:uid="{01C26082-A3F7-49FB-9AA2-5391948818CB}"/>
    <cellStyle name="Normal 12 2 2" xfId="229" xr:uid="{E26D1DF5-A055-4BB2-98CD-C576423B8882}"/>
    <cellStyle name="Normal 12 3" xfId="230" xr:uid="{AEB25FD3-342F-450D-B8D4-FF15E77E2D0C}"/>
    <cellStyle name="Normal 13" xfId="231" xr:uid="{CB939421-A960-41A3-8F6E-DB7C53D73B08}"/>
    <cellStyle name="Normal 14" xfId="232" xr:uid="{D807E154-E1FC-4731-AEB1-B81DB02AC395}"/>
    <cellStyle name="Normal 15" xfId="233" xr:uid="{E64C5984-24D2-49CC-A3CE-DF19A2406424}"/>
    <cellStyle name="Normal 16" xfId="234" xr:uid="{E016DADF-960F-4294-9495-5E9CAA168EE1}"/>
    <cellStyle name="Normal 17" xfId="235" xr:uid="{BCF916B0-39EB-4890-9F11-1E4BF0567103}"/>
    <cellStyle name="Normal 18" xfId="236" xr:uid="{4087F641-2ED8-497A-BE94-C6D268A904E7}"/>
    <cellStyle name="Normal 19" xfId="237" xr:uid="{73FFA740-4BE4-4E5E-9AD2-B6004954AF20}"/>
    <cellStyle name="Normal 2" xfId="4" xr:uid="{00000000-0005-0000-0000-000004000000}"/>
    <cellStyle name="Normal 2 10" xfId="238" xr:uid="{A2CB5665-6692-411B-A8A3-574C3F37C755}"/>
    <cellStyle name="Normal 2 11" xfId="239" xr:uid="{379663F6-DD83-4EDA-A0E9-6E015D620F24}"/>
    <cellStyle name="Normal 2 2" xfId="240" xr:uid="{B07E721A-8467-42FF-90B5-6B98423AA4BA}"/>
    <cellStyle name="Normal 2 2 2" xfId="241" xr:uid="{39C980DE-7C3B-4D97-9D12-3633A3B731BF}"/>
    <cellStyle name="Normal 2 2 2 2" xfId="242" xr:uid="{F4BC1175-F184-4B0A-8077-9F69EBC38A12}"/>
    <cellStyle name="Normal 2 2 2 3" xfId="243" xr:uid="{9C648A78-7AE1-42A5-9464-9F3459AA9F07}"/>
    <cellStyle name="Normal 2 2 2 4" xfId="244" xr:uid="{EFF86C67-D2C1-4A1F-94E2-0700302C7033}"/>
    <cellStyle name="Normal 2 2 2 5" xfId="245" xr:uid="{2B990C32-B47E-4B23-8002-ACFCEE8E2466}"/>
    <cellStyle name="Normal 2 2 2 6" xfId="246" xr:uid="{E0FEAB12-8375-4B22-B3A3-4C890EDF5F74}"/>
    <cellStyle name="Normal 2 2 2 7" xfId="247" xr:uid="{0EC6C5EB-E922-4165-80F8-F5D38DB2B191}"/>
    <cellStyle name="Normal 2 2 2 7 2" xfId="248" xr:uid="{96B83D86-3057-4C87-85ED-61388988249E}"/>
    <cellStyle name="Normal 2 2 3" xfId="249" xr:uid="{69C4C7B9-8A0A-4211-B02F-92BFB1714558}"/>
    <cellStyle name="Normal 2 2 3 2" xfId="250" xr:uid="{4D65E3BA-8133-42B8-96D1-13F1068FE8B3}"/>
    <cellStyle name="Normal 2 2 3 2 2" xfId="251" xr:uid="{3F6C7369-E71F-4FF9-8A55-B68514A7F64A}"/>
    <cellStyle name="Normal 2 2 4" xfId="252" xr:uid="{B56B9E9D-0900-41C0-8E14-31FA842A458B}"/>
    <cellStyle name="Normal 2 2 4 2" xfId="253" xr:uid="{339EFDAC-4B1A-434C-985C-A49447332D86}"/>
    <cellStyle name="Normal 2 2 4 2 2" xfId="254" xr:uid="{81653B86-A94E-4058-BB7D-5E15B37E584E}"/>
    <cellStyle name="Normal 2 2 5" xfId="255" xr:uid="{545635AE-4213-4396-8BE1-3482A6F90E1E}"/>
    <cellStyle name="Normal 2 2 5 2" xfId="256" xr:uid="{8FD496C7-6C78-42DE-BCB0-B23066E6A231}"/>
    <cellStyle name="Normal 2 2 5 2 2" xfId="257" xr:uid="{921D90F8-94D7-4127-92DC-F5CD4B22A257}"/>
    <cellStyle name="Normal 2 2 6" xfId="258" xr:uid="{2367F45D-8D0D-47DA-BD80-17DA79069B75}"/>
    <cellStyle name="Normal 2 2 6 2" xfId="259" xr:uid="{9B59ED5F-9D01-4220-8DF5-4DBB7489D856}"/>
    <cellStyle name="Normal 2 2 6 2 2" xfId="260" xr:uid="{014A4044-CAED-4459-8940-98D103A7CE8C}"/>
    <cellStyle name="Normal 2 2 7" xfId="261" xr:uid="{8DFFFC4C-8F91-4F28-B677-1F8C94F69E74}"/>
    <cellStyle name="Normal 2 3" xfId="5" xr:uid="{00000000-0005-0000-0000-000005000000}"/>
    <cellStyle name="Normal 2 3 2" xfId="263" xr:uid="{EF397B03-E69E-4393-B9A5-2429EFAFB690}"/>
    <cellStyle name="Normal 2 3 2 2" xfId="264" xr:uid="{1194E1A2-9F4B-4076-A309-7AA0243D928F}"/>
    <cellStyle name="Normal 2 3 3" xfId="265" xr:uid="{60690BC4-55A4-4149-98C6-E6987FDFDBBD}"/>
    <cellStyle name="Normal 2 3 4" xfId="266" xr:uid="{1F348405-4AE0-497D-945F-F2A75B456598}"/>
    <cellStyle name="Normal 2 3 5" xfId="267" xr:uid="{B62DA306-E539-427F-B2C6-F90C31513124}"/>
    <cellStyle name="Normal 2 3 6" xfId="262" xr:uid="{8364EBD7-B563-4D88-B696-542C7EB58831}"/>
    <cellStyle name="Normal 2 4" xfId="268" xr:uid="{E282A00F-1C64-49ED-889A-B658DFA691EA}"/>
    <cellStyle name="Normal 2 4 2" xfId="269" xr:uid="{8FF87966-15D2-4F35-AAA5-A00701240040}"/>
    <cellStyle name="Normal 2 4 2 2" xfId="270" xr:uid="{2F4EC0BB-C8E1-45A9-9C2B-C6080E597C3A}"/>
    <cellStyle name="Normal 2 5" xfId="271" xr:uid="{BFB1FA22-3683-49D8-ACF9-28103442EC16}"/>
    <cellStyle name="Normal 2 5 2" xfId="272" xr:uid="{4F169D62-33FA-4B18-A0A2-83C3E4D3C06F}"/>
    <cellStyle name="Normal 2 5 2 2" xfId="273" xr:uid="{28E62E67-F2DA-4046-AEE6-6C5B67E81C97}"/>
    <cellStyle name="Normal 2 6" xfId="274" xr:uid="{798399F2-A8F0-461D-951B-B6D876FD22D2}"/>
    <cellStyle name="Normal 2 6 2" xfId="275" xr:uid="{520575BD-DD33-499E-975C-46765F850391}"/>
    <cellStyle name="Normal 2 6 2 2" xfId="276" xr:uid="{98835A59-6B3A-4A6B-A977-A8115C4EBB42}"/>
    <cellStyle name="Normal 2 7" xfId="277" xr:uid="{4BF9CE66-BD85-4479-89B1-4EDCC65546D5}"/>
    <cellStyle name="Normal 2 7 2" xfId="278" xr:uid="{B4DF1E7A-572C-4F43-9BDA-F4AFD7AEDF6F}"/>
    <cellStyle name="Normal 2 7 2 2" xfId="279" xr:uid="{B199F240-5420-4244-B37F-01ECE4384F7C}"/>
    <cellStyle name="Normal 2 8" xfId="280" xr:uid="{47BBAD30-79A0-4573-9FCE-D123EF27F8DF}"/>
    <cellStyle name="Normal 2 8 2" xfId="281" xr:uid="{ABBB0C8E-9913-4251-BBF6-D6B61E06637C}"/>
    <cellStyle name="Normal 2 8 2 2" xfId="282" xr:uid="{099057B5-DC8C-4E37-BC05-CBD6E6CD8C4A}"/>
    <cellStyle name="Normal 2 9" xfId="283" xr:uid="{35768B71-AAA6-4E3D-B24F-09DF7A231633}"/>
    <cellStyle name="Normal 2 9 2" xfId="284" xr:uid="{653F164C-0489-4A88-850E-53DF7EF97A9F}"/>
    <cellStyle name="Normal 2 9 2 2" xfId="285" xr:uid="{224DC8CE-C292-4332-BE1E-946A11820376}"/>
    <cellStyle name="Normal 20" xfId="286" xr:uid="{957CFC12-89DC-44A1-A5D9-777A4AD10579}"/>
    <cellStyle name="Normal 21" xfId="287" xr:uid="{CFA96C5F-57F9-4D9D-8BE4-11771577C952}"/>
    <cellStyle name="Normal 22" xfId="288" xr:uid="{77048D1F-DA63-4FFE-8ED5-E844809C69F0}"/>
    <cellStyle name="Normal 23" xfId="289" xr:uid="{10E55645-CDDE-475B-A48C-8043902C58B4}"/>
    <cellStyle name="Normal 24" xfId="290" xr:uid="{140F2EB0-F996-4A82-8547-A3F90E6713F3}"/>
    <cellStyle name="Normal 25" xfId="291" xr:uid="{33A86F0A-AA34-4CB9-98D1-F69CFEE1AB82}"/>
    <cellStyle name="Normal 26" xfId="292" xr:uid="{01143E01-5F55-4F23-953F-B485CCD583C6}"/>
    <cellStyle name="Normal 27" xfId="293" xr:uid="{2123D332-BBD5-4494-B90C-5D5FDFB532B0}"/>
    <cellStyle name="Normal 28" xfId="294" xr:uid="{6CED3612-B6BD-4886-89E4-491BC79F6914}"/>
    <cellStyle name="Normal 28 2" xfId="295" xr:uid="{D7ED7E38-BD5A-47FE-824C-DF8467A190FA}"/>
    <cellStyle name="Normal 29" xfId="296" xr:uid="{901CEEEE-3DF4-4320-9EB2-AD3BE9F6BF1F}"/>
    <cellStyle name="Normal 3" xfId="297" xr:uid="{24521981-EB97-4BCA-B370-84FC7FF3D74C}"/>
    <cellStyle name="Normal 3 2" xfId="298" xr:uid="{904BFC1E-1E30-4BDC-AE19-716C94F1D9FF}"/>
    <cellStyle name="Normal 3 2 2" xfId="299" xr:uid="{1763282E-13B3-425E-B918-3B0E56ABE4FD}"/>
    <cellStyle name="Normal 3 2 3" xfId="300" xr:uid="{791120E6-3548-46CA-9C4D-E8C24F6CD698}"/>
    <cellStyle name="Normal 3 2 4" xfId="301" xr:uid="{1BBFB707-A3A5-4F28-A4B2-5FF704FC9F3C}"/>
    <cellStyle name="Normal 3 2 5" xfId="302" xr:uid="{B70E0A45-AD84-405A-80F4-ADEFD0760E4F}"/>
    <cellStyle name="Normal 3 3" xfId="303" xr:uid="{C34D7CCA-AE62-4E35-96E4-768F52135DA6}"/>
    <cellStyle name="Normal 3 3 2" xfId="304" xr:uid="{94F7B018-19C6-4D99-B5E3-93DB7792C0E9}"/>
    <cellStyle name="Normal 3 3 2 2" xfId="305" xr:uid="{3B6AA64D-309C-418E-BDCC-50134B5E6300}"/>
    <cellStyle name="Normal 3 4" xfId="306" xr:uid="{00FD89AC-D53F-4A0C-8D9B-FFBD295C8F70}"/>
    <cellStyle name="Normal 3 4 2" xfId="307" xr:uid="{5956DCCA-B934-4DD8-A224-98116798A280}"/>
    <cellStyle name="Normal 3 4 2 2" xfId="308" xr:uid="{4589D0C5-FCB7-4933-8F16-2154CE1759FD}"/>
    <cellStyle name="Normal 3 5" xfId="309" xr:uid="{4C03C972-B8DA-4C54-858D-96E3820323BE}"/>
    <cellStyle name="Normal 3 6" xfId="310" xr:uid="{DB4EA277-0A8B-4DB8-83B9-F25ED4F61156}"/>
    <cellStyle name="Normal 3 7" xfId="311" xr:uid="{401189D3-EB63-4BA3-8A86-ACE57BF06750}"/>
    <cellStyle name="Normal 30" xfId="312" xr:uid="{5AC4DAB5-CB65-4F82-8C77-09CBC8438C78}"/>
    <cellStyle name="Normal 31" xfId="313" xr:uid="{70BD2639-496D-4084-9B87-6EAB8DC09F33}"/>
    <cellStyle name="Normal 32" xfId="314" xr:uid="{9B175D64-4314-4C53-9B2D-5806071EA66F}"/>
    <cellStyle name="Normal 33" xfId="315" xr:uid="{2846708F-5052-4723-B95C-21A84B3FE1E3}"/>
    <cellStyle name="Normal 34" xfId="316" xr:uid="{22FF1989-436B-44D3-80EB-BD4E228F406B}"/>
    <cellStyle name="Normal 35" xfId="317" xr:uid="{4460A6B5-C481-42E0-96B7-E6684F42D800}"/>
    <cellStyle name="Normal 35 2" xfId="318" xr:uid="{5B614138-8333-4D8B-9E51-4E96DF42FCD2}"/>
    <cellStyle name="Normal 36" xfId="319" xr:uid="{78C26195-0B70-4818-BED7-3EAD9BF10ACE}"/>
    <cellStyle name="Normal 37" xfId="431" xr:uid="{4CB1B100-6011-45D1-88A3-C7293D98A35D}"/>
    <cellStyle name="Normal 38" xfId="432" xr:uid="{C313E2B6-ED1D-45EA-8AC6-333EA705D0BE}"/>
    <cellStyle name="Normal 4" xfId="6" xr:uid="{00000000-0005-0000-0000-000006000000}"/>
    <cellStyle name="Normal 4 2" xfId="321" xr:uid="{43604456-228E-4CA7-AEDA-430027221378}"/>
    <cellStyle name="Normal 4 2 2" xfId="322" xr:uid="{4AFE8A2D-9F2E-4D60-B588-B2583FC8DBF1}"/>
    <cellStyle name="Normal 4 2 3" xfId="323" xr:uid="{F36FE0F6-54D3-4622-87DC-40C66E1BEE2B}"/>
    <cellStyle name="Normal 4 2 3 2" xfId="324" xr:uid="{382AC15C-1BB5-4B05-9BBC-380B9C736556}"/>
    <cellStyle name="Normal 4 2 3 2 2" xfId="325" xr:uid="{CE831CF9-0616-4D0E-BCF2-AC60AEC81163}"/>
    <cellStyle name="Normal 4 2 3 3" xfId="326" xr:uid="{16FD7077-9E07-4947-A20B-C3F0D732E3FE}"/>
    <cellStyle name="Normal 4 2 4" xfId="327" xr:uid="{40B46A11-3D2F-48F5-B885-76270CC88E99}"/>
    <cellStyle name="Normal 4 2 5" xfId="328" xr:uid="{18761A99-E4BB-47C2-9D38-FCE3B524306E}"/>
    <cellStyle name="Normal 4 2 6" xfId="329" xr:uid="{8D7AABD9-1A0B-4920-B544-D6D3082DF61F}"/>
    <cellStyle name="Normal 4 3" xfId="330" xr:uid="{670979F6-2805-4596-9573-C29F5482A13C}"/>
    <cellStyle name="Normal 4 3 2" xfId="331" xr:uid="{0BC83037-8972-4148-8D7C-1E609AAC1C6C}"/>
    <cellStyle name="Normal 4 3 2 2" xfId="332" xr:uid="{3E878F4F-11DC-4CBF-9078-D76C32005E0D}"/>
    <cellStyle name="Normal 4 4" xfId="333" xr:uid="{26198672-4652-4467-B571-DCDC498152F2}"/>
    <cellStyle name="Normal 4 5" xfId="334" xr:uid="{0242A750-D838-4C0F-A4E3-27B7D9A928BA}"/>
    <cellStyle name="Normal 4 6" xfId="335" xr:uid="{3D75DFE4-1E87-48C4-A2C6-5ED8A09127CC}"/>
    <cellStyle name="Normal 4 7" xfId="336" xr:uid="{8995BD0D-85C1-4950-8DE1-DD2EB366F67D}"/>
    <cellStyle name="Normal 4 8" xfId="337" xr:uid="{96364898-A64D-4AF4-80F7-E7F1529F2E8A}"/>
    <cellStyle name="Normal 4 9" xfId="320" xr:uid="{0CEE7847-B6F2-4FBC-B8F3-72FD13740A1B}"/>
    <cellStyle name="Normal 5" xfId="338" xr:uid="{FD37DAE5-C2CB-41C7-971B-B44B654F9B2D}"/>
    <cellStyle name="Normal 5 2" xfId="339" xr:uid="{C350000F-0642-4F14-826D-F02B8797E82E}"/>
    <cellStyle name="Normal 5 2 2" xfId="340" xr:uid="{0108EBE8-D2DB-4B4C-B9BA-0D50CC275440}"/>
    <cellStyle name="Normal 5 3" xfId="341" xr:uid="{9A35E56A-0F0B-4D8B-945B-A2989DBEA576}"/>
    <cellStyle name="Normal 5 4" xfId="342" xr:uid="{C6A6C243-FB79-48B4-AF3F-4AC8A12D62D5}"/>
    <cellStyle name="Normal 6" xfId="343" xr:uid="{621BB2D9-6DC0-48A3-8C38-277AF193E797}"/>
    <cellStyle name="Normal 6 2" xfId="344" xr:uid="{E6DFA535-642D-498B-B484-A4DB4D819BC8}"/>
    <cellStyle name="Normal 6 3" xfId="345" xr:uid="{DD46F5AF-F1BD-4138-B22F-6FD0C82ED880}"/>
    <cellStyle name="Normal 6 4" xfId="346" xr:uid="{E51B60F8-C7BE-4997-A8DE-7A23FF679497}"/>
    <cellStyle name="Normal 7" xfId="347" xr:uid="{6395B263-DEEF-4C9B-8C05-4D38E5A2E4D4}"/>
    <cellStyle name="Normal 7 2" xfId="348" xr:uid="{F96A6BAC-025E-4619-B16D-B788404F5B03}"/>
    <cellStyle name="Normal 7 2 2" xfId="349" xr:uid="{36DD5FB6-27A1-4C03-9831-DA04D6CEB107}"/>
    <cellStyle name="Normal 7 2 2 2" xfId="350" xr:uid="{059D4154-E43E-4578-B3DB-ED2E0F0A7C2D}"/>
    <cellStyle name="Normal 7 3" xfId="351" xr:uid="{5F57AEFD-D5D3-490B-80E4-A2B83B99B8C9}"/>
    <cellStyle name="Normal 7 3 2" xfId="352" xr:uid="{FC4D6656-EDCB-4765-905E-734D0E94333F}"/>
    <cellStyle name="Normal 7 3 2 2" xfId="353" xr:uid="{7CFB5574-F846-4B49-A31B-FD164C3AA5A7}"/>
    <cellStyle name="Normal 7 4" xfId="354" xr:uid="{179C3992-7E13-4183-93C4-7EA6109492B9}"/>
    <cellStyle name="Normal 8" xfId="355" xr:uid="{1502FF5F-F3D6-476F-A45B-11207F9D53A8}"/>
    <cellStyle name="Normal 8 2" xfId="356" xr:uid="{D4F6F27E-8B25-45CD-9D00-8AEF1513EB0B}"/>
    <cellStyle name="Normal 8 2 2" xfId="357" xr:uid="{872AF0F5-906E-4B33-9FAA-A86A4D8B8996}"/>
    <cellStyle name="Normal 8 2 2 2" xfId="358" xr:uid="{1B2A8113-D4F2-45BB-9338-FDE3D76F0D8E}"/>
    <cellStyle name="Normal 8 3" xfId="359" xr:uid="{DDE3F04A-0BAD-4B80-B61D-F2FB16EC15E2}"/>
    <cellStyle name="Normal 8 3 2" xfId="360" xr:uid="{67483445-2C8F-41D5-A5BB-CEC9BDF0980F}"/>
    <cellStyle name="Normal 8 4" xfId="361" xr:uid="{FFC607A8-5366-4555-A939-D4A8A69527CF}"/>
    <cellStyle name="Normal 8 5" xfId="362" xr:uid="{9BFF0D13-499F-4DC0-B5DA-04082D64324C}"/>
    <cellStyle name="Normal 8 6" xfId="363" xr:uid="{9B13AD22-D318-40D1-B21E-C89BD3B982BE}"/>
    <cellStyle name="Normal 9" xfId="364" xr:uid="{0EE43C7F-7F23-4924-99BE-2BF40C4A8E75}"/>
    <cellStyle name="Normal 9 2" xfId="365" xr:uid="{D1A650F4-FB81-429D-B6A8-87BBDA749CCF}"/>
    <cellStyle name="Normal GHG-Shade" xfId="366" xr:uid="{67E2D864-7627-471D-8E67-870BA6474BFB}"/>
    <cellStyle name="Normal GHG-Shade 2" xfId="367" xr:uid="{F3BA17F7-0469-48C9-9EA7-74FC34121AF5}"/>
    <cellStyle name="Normale_B2020" xfId="7" xr:uid="{00000000-0005-0000-0000-000007000000}"/>
    <cellStyle name="Note 2" xfId="368" xr:uid="{C6D81C95-0446-41AC-92F6-68CAC48F679F}"/>
    <cellStyle name="Note 2 2" xfId="369" xr:uid="{28F034E3-3541-4E38-8BD1-9CE1E6D57517}"/>
    <cellStyle name="Note 2 2 2" xfId="370" xr:uid="{92F99DDC-3F08-4912-BF5A-C4441F2ED6EA}"/>
    <cellStyle name="Number [0.0]" xfId="371" xr:uid="{1DD9D6E4-A81B-4916-97D4-B720340F357C}"/>
    <cellStyle name="Number [0.0] 2" xfId="372" xr:uid="{A6B69A53-53DF-4A3B-B7F8-507020B5182B}"/>
    <cellStyle name="Output 2" xfId="373" xr:uid="{F0D2A7D2-7239-476D-AB03-FDA682DE1056}"/>
    <cellStyle name="Percent 2" xfId="374" xr:uid="{63F97EA5-FBD4-4D1A-8421-D9575FC11084}"/>
    <cellStyle name="Percent 2 2" xfId="375" xr:uid="{490B3A14-0BE4-4A17-8894-C5480BB64809}"/>
    <cellStyle name="Percent 2 2 2" xfId="376" xr:uid="{FC974088-BBA2-4853-9864-F771E1AEF7BB}"/>
    <cellStyle name="Percent 2 2 2 2" xfId="377" xr:uid="{B8A1227A-3FD4-4C21-B7AC-148C07598F79}"/>
    <cellStyle name="Percent 2 2 2 3" xfId="378" xr:uid="{97242770-FC4F-4E38-A96A-81CD9C4FB339}"/>
    <cellStyle name="Percent 2 2 3" xfId="379" xr:uid="{8E19266F-80E9-40B8-AD8C-ADE924BD99EF}"/>
    <cellStyle name="Percent 2 3" xfId="380" xr:uid="{778CF011-A09D-473E-BA31-908BADE44F36}"/>
    <cellStyle name="Percent 2 3 2" xfId="381" xr:uid="{A25F8D6C-AA1D-40A4-8E21-5DD627659A2F}"/>
    <cellStyle name="Percent 2 3 3" xfId="382" xr:uid="{DE7C4837-4B76-48A1-99B8-1E2CF26D80EF}"/>
    <cellStyle name="Percent 2 4" xfId="383" xr:uid="{26F7C18A-8E06-400A-9124-C03086283138}"/>
    <cellStyle name="Percent 2 5" xfId="384" xr:uid="{DA5895A4-C2A5-408C-BD22-76978EBACA1B}"/>
    <cellStyle name="Percent 3" xfId="385" xr:uid="{695C9E63-7697-4BAC-950E-92857EF46465}"/>
    <cellStyle name="Percent 3 2" xfId="386" xr:uid="{92A6EBA9-50A2-44DE-90C9-0FED9D1BFF23}"/>
    <cellStyle name="Percent 3 2 2" xfId="387" xr:uid="{C3782124-92D9-4378-B313-15D06BD31720}"/>
    <cellStyle name="Percent 3 2 2 2" xfId="388" xr:uid="{B57D6BC3-BB4C-4B26-BBB8-49891D252E2F}"/>
    <cellStyle name="Percent 3 3" xfId="389" xr:uid="{F24814BF-34AC-409F-BF4D-7DB164724132}"/>
    <cellStyle name="Percent 4" xfId="434" xr:uid="{0EC2EFD1-8C6A-4AC6-BAE7-E420BAD76999}"/>
    <cellStyle name="Pilkku_Layo9704" xfId="390" xr:uid="{62CA82A4-6518-4B90-AD95-EA92E43D1570}"/>
    <cellStyle name="Publication_style" xfId="391" xr:uid="{E2606C02-7E1F-4791-BA83-74F22E42C6C3}"/>
    <cellStyle name="Pyör. luku_Layo9704" xfId="392" xr:uid="{B7B85271-2CA4-4B31-B1F1-49BF0B7E7795}"/>
    <cellStyle name="Pyör. valuutta_Layo9704" xfId="393" xr:uid="{81F60F21-DCA1-4E70-ACD1-9B97541508E6}"/>
    <cellStyle name="Refdb standard" xfId="394" xr:uid="{20021EA1-9E65-43E5-820A-0C264C1A593C}"/>
    <cellStyle name="Refdb standard 2" xfId="395" xr:uid="{513DB2B2-0F84-4C69-A3EB-DB3F23FE520D}"/>
    <cellStyle name="Shade" xfId="396" xr:uid="{A9419E0F-4C64-41EA-A62C-5B4034FFCC09}"/>
    <cellStyle name="Source" xfId="397" xr:uid="{7EAD26F6-39A3-4E1D-98F5-4BB9C030D876}"/>
    <cellStyle name="Standard_Sce_D_Extraction" xfId="8" xr:uid="{00000000-0005-0000-0000-000008000000}"/>
    <cellStyle name="Style 1" xfId="398" xr:uid="{D679BF64-5113-4506-854A-F35BEEC8F7F1}"/>
    <cellStyle name="Style 21" xfId="399" xr:uid="{05A00120-05E1-46F1-8848-770CEFBEDF8F}"/>
    <cellStyle name="Style 21 2" xfId="400" xr:uid="{E3B3CD1F-E2DB-4504-B46A-CDAF3F8FF048}"/>
    <cellStyle name="Style 21 2 2" xfId="401" xr:uid="{2E62587A-D12B-425C-BFB2-E0C5B776A25A}"/>
    <cellStyle name="Style 21 2 2 2" xfId="402" xr:uid="{0EC4374F-FC2F-404C-9CB8-3ECA5692EB39}"/>
    <cellStyle name="Style 21 3" xfId="403" xr:uid="{5FBE22DA-D576-428B-8578-00B6C3E3C5D2}"/>
    <cellStyle name="Style 21 3 2" xfId="404" xr:uid="{F148717D-00C3-48FD-AFC9-F32B026548D2}"/>
    <cellStyle name="Style 22" xfId="405" xr:uid="{CC6A3280-C6AA-4B45-9EA8-9F11DCB22818}"/>
    <cellStyle name="Style 22 2" xfId="406" xr:uid="{17FF6D09-CBDE-4420-B28F-AC86E7BFCD7D}"/>
    <cellStyle name="Style 22 2 2" xfId="407" xr:uid="{A307AD5D-002D-4C86-847C-9E7B76F9EC6F}"/>
    <cellStyle name="Style 22 3" xfId="408" xr:uid="{E13B63EC-43E0-4FBA-B5F1-E87299744E2E}"/>
    <cellStyle name="Style 23" xfId="409" xr:uid="{F59F5420-9D2A-4919-A970-049F77D7F5C2}"/>
    <cellStyle name="Style 24" xfId="410" xr:uid="{507AB511-4666-4BF6-A9AC-136F35542F8A}"/>
    <cellStyle name="Style 24 2" xfId="411" xr:uid="{390DEC42-DA0E-4DAD-BE11-3887BA9E357E}"/>
    <cellStyle name="Style 24 2 2" xfId="412" xr:uid="{6530B8BD-4A91-479C-9C6D-59C59D50083A}"/>
    <cellStyle name="Style 24 3" xfId="413" xr:uid="{4F5C03CD-AD66-4F2A-96DB-D19A9CFB00A8}"/>
    <cellStyle name="Style 25" xfId="414" xr:uid="{511BFB24-EDC6-4530-AF58-F71FB60D9200}"/>
    <cellStyle name="Style 25 2" xfId="415" xr:uid="{F6E859EE-2608-473D-9F89-7F884DEC4B17}"/>
    <cellStyle name="Style 25 2 2" xfId="416" xr:uid="{46816556-038A-41EC-9C5B-D42A25708A25}"/>
    <cellStyle name="Style 25 2 2 2" xfId="417" xr:uid="{3E4C8CD7-B20B-45EE-8CB9-6A2B27C14C52}"/>
    <cellStyle name="Style 25 3" xfId="418" xr:uid="{DFBE6E3E-6A22-4B41-B7BA-6BE6C247EDF2}"/>
    <cellStyle name="Style 25 3 2" xfId="419" xr:uid="{924F9C42-1389-4534-9D7F-61AF179F7421}"/>
    <cellStyle name="Style 26" xfId="420" xr:uid="{E28E87B2-06EA-4D9B-8CB6-9CADBE06C091}"/>
    <cellStyle name="Table" xfId="421" xr:uid="{60F7C0DF-0074-48CA-A489-A77F58206EB1}"/>
    <cellStyle name="Table heading" xfId="422" xr:uid="{2E513286-8484-4940-AF76-B6C894856B66}"/>
    <cellStyle name="Title 2" xfId="423" xr:uid="{3E002ECF-F4D5-4CE0-AC31-4D2387EF6B9D}"/>
    <cellStyle name="Total 2" xfId="424" xr:uid="{CC54704E-DBD6-4F15-9A5E-E421BAF1D0D0}"/>
    <cellStyle name="Unit" xfId="425" xr:uid="{F161BDB4-2ACF-420D-9E00-2F09F0F68510}"/>
    <cellStyle name="Unit 2" xfId="426" xr:uid="{9D7134D5-F83A-48DA-80B2-48DCBF982465}"/>
    <cellStyle name="Unit 2 2" xfId="427" xr:uid="{8A22BE7E-7A7E-4962-B3F3-D399DB6372D5}"/>
    <cellStyle name="Valuutta_Layo9704" xfId="428" xr:uid="{CDD1C12A-BD4B-46E4-8EC1-4D22F995CF7D}"/>
    <cellStyle name="Warning Text 2" xfId="429" xr:uid="{D7B25E85-3EB4-4958-AC41-CCBB0068353C}"/>
    <cellStyle name="Обычный_2++_CRFReport-template" xfId="430" xr:uid="{828E4225-8B4A-4B89-B7AA-B8DC72B4CA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240029</xdr:colOff>
      <xdr:row>0</xdr:row>
      <xdr:rowOff>41909</xdr:rowOff>
    </xdr:from>
    <xdr:to>
      <xdr:col>16</xdr:col>
      <xdr:colOff>483870</xdr:colOff>
      <xdr:row>12</xdr:row>
      <xdr:rowOff>22918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5107304" y="41909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0</xdr:row>
      <xdr:rowOff>114300</xdr:rowOff>
    </xdr:from>
    <xdr:to>
      <xdr:col>20</xdr:col>
      <xdr:colOff>514350</xdr:colOff>
      <xdr:row>32</xdr:row>
      <xdr:rowOff>120011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C3DED-F819-404D-B039-B159FD2D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14300"/>
          <a:ext cx="4238625" cy="5187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7"/>
  <sheetViews>
    <sheetView tabSelected="1" zoomScaleNormal="100" workbookViewId="0">
      <selection activeCell="B12" sqref="B12"/>
    </sheetView>
  </sheetViews>
  <sheetFormatPr defaultRowHeight="12.75"/>
  <cols>
    <col min="1" max="1" width="2.1328125" customWidth="1"/>
    <col min="2" max="2" width="19.1328125" bestFit="1" customWidth="1"/>
    <col min="3" max="3" width="14.59765625" customWidth="1"/>
    <col min="7" max="7" width="3.3984375" customWidth="1"/>
    <col min="8" max="8" width="29.3984375" customWidth="1"/>
  </cols>
  <sheetData>
    <row r="1" spans="2:14">
      <c r="N1" t="s">
        <v>200</v>
      </c>
    </row>
    <row r="2" spans="2:14">
      <c r="N2" t="s">
        <v>201</v>
      </c>
    </row>
    <row r="3" spans="2:14" ht="13.15">
      <c r="B3" s="1" t="s">
        <v>10</v>
      </c>
      <c r="H3" s="1"/>
      <c r="I3" s="3"/>
      <c r="J3" s="3"/>
    </row>
    <row r="4" spans="2:14" ht="13.15"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2:14">
      <c r="B5" s="14" t="s">
        <v>48</v>
      </c>
      <c r="C5" s="4" t="s">
        <v>48</v>
      </c>
      <c r="H5" t="s">
        <v>68</v>
      </c>
      <c r="J5" t="s">
        <v>71</v>
      </c>
      <c r="N5" t="s">
        <v>89</v>
      </c>
    </row>
    <row r="6" spans="2:14">
      <c r="B6" s="14" t="s">
        <v>73</v>
      </c>
      <c r="C6" s="21" t="s">
        <v>73</v>
      </c>
      <c r="H6" t="s">
        <v>88</v>
      </c>
      <c r="J6" t="s">
        <v>72</v>
      </c>
      <c r="N6" t="s">
        <v>96</v>
      </c>
    </row>
    <row r="7" spans="2:14">
      <c r="B7" s="14" t="s">
        <v>128</v>
      </c>
      <c r="C7" t="s">
        <v>120</v>
      </c>
      <c r="H7" t="s">
        <v>70</v>
      </c>
      <c r="J7" t="s">
        <v>87</v>
      </c>
      <c r="N7" t="s">
        <v>90</v>
      </c>
    </row>
    <row r="8" spans="2:14">
      <c r="C8" t="s">
        <v>121</v>
      </c>
      <c r="H8" t="s">
        <v>95</v>
      </c>
      <c r="N8" t="s">
        <v>91</v>
      </c>
    </row>
    <row r="9" spans="2:14">
      <c r="C9" t="s">
        <v>122</v>
      </c>
      <c r="N9" t="s">
        <v>92</v>
      </c>
    </row>
    <row r="10" spans="2:14">
      <c r="C10" t="s">
        <v>123</v>
      </c>
      <c r="N10" t="s">
        <v>93</v>
      </c>
    </row>
    <row r="11" spans="2:14">
      <c r="B11" t="s">
        <v>129</v>
      </c>
      <c r="C11" t="s">
        <v>124</v>
      </c>
      <c r="N11" t="s">
        <v>94</v>
      </c>
    </row>
    <row r="12" spans="2:14">
      <c r="C12" t="s">
        <v>125</v>
      </c>
    </row>
    <row r="13" spans="2:14">
      <c r="C13" t="s">
        <v>126</v>
      </c>
    </row>
    <row r="14" spans="2:14">
      <c r="C14" t="s">
        <v>127</v>
      </c>
    </row>
    <row r="15" spans="2:14">
      <c r="B15" t="s">
        <v>186</v>
      </c>
      <c r="C15" t="s">
        <v>184</v>
      </c>
    </row>
    <row r="16" spans="2:14">
      <c r="C16" t="s">
        <v>185</v>
      </c>
    </row>
    <row r="17" spans="3:3">
      <c r="C17" t="s">
        <v>187</v>
      </c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17"/>
  <sheetViews>
    <sheetView zoomScaleNormal="100" workbookViewId="0">
      <selection activeCell="B9" sqref="B9"/>
    </sheetView>
  </sheetViews>
  <sheetFormatPr defaultRowHeight="12.75"/>
  <cols>
    <col min="1" max="1" width="3.1328125" customWidth="1"/>
    <col min="2" max="2" width="48.59765625" bestFit="1" customWidth="1"/>
    <col min="3" max="3" width="17.73046875" bestFit="1" customWidth="1"/>
    <col min="4" max="4" width="11.265625" bestFit="1" customWidth="1"/>
    <col min="5" max="5" width="28.59765625" bestFit="1" customWidth="1"/>
    <col min="6" max="6" width="8.3984375" bestFit="1" customWidth="1"/>
    <col min="7" max="7" width="9.86328125" bestFit="1" customWidth="1"/>
    <col min="8" max="8" width="6.73046875" bestFit="1" customWidth="1"/>
    <col min="9" max="9" width="7.59765625" bestFit="1" customWidth="1"/>
    <col min="10" max="11" width="11.86328125" customWidth="1"/>
  </cols>
  <sheetData>
    <row r="2" spans="2:9" ht="15">
      <c r="B2" s="6" t="s">
        <v>35</v>
      </c>
      <c r="C2" s="7"/>
      <c r="D2" s="7"/>
      <c r="E2" s="7"/>
      <c r="F2" s="7"/>
      <c r="G2" s="7"/>
      <c r="H2" s="7"/>
    </row>
    <row r="4" spans="2:9" ht="21" customHeight="1">
      <c r="B4" s="8" t="s">
        <v>6</v>
      </c>
      <c r="C4" s="8"/>
      <c r="D4" s="8"/>
      <c r="E4" s="8"/>
      <c r="F4" s="8"/>
    </row>
    <row r="5" spans="2:9" ht="18" customHeight="1">
      <c r="B5" s="1" t="s">
        <v>7</v>
      </c>
    </row>
    <row r="6" spans="2:9" ht="18.75" customHeight="1" thickBot="1">
      <c r="B6" s="5" t="s">
        <v>8</v>
      </c>
      <c r="C6" s="5" t="s">
        <v>9</v>
      </c>
      <c r="D6" s="5" t="s">
        <v>27</v>
      </c>
      <c r="E6" s="5" t="s">
        <v>28</v>
      </c>
      <c r="F6" s="5" t="s">
        <v>29</v>
      </c>
      <c r="G6" s="5" t="s">
        <v>2</v>
      </c>
      <c r="H6" s="5" t="s">
        <v>48</v>
      </c>
      <c r="I6" s="5" t="s">
        <v>73</v>
      </c>
    </row>
    <row r="7" spans="2:9" ht="26.65" thickBot="1">
      <c r="B7" s="9" t="s">
        <v>36</v>
      </c>
      <c r="C7" s="9" t="s">
        <v>37</v>
      </c>
      <c r="D7" s="9"/>
      <c r="E7" s="9"/>
      <c r="F7" s="9"/>
      <c r="G7" s="9"/>
      <c r="H7" s="9"/>
      <c r="I7" s="9"/>
    </row>
    <row r="8" spans="2:9">
      <c r="B8" t="s">
        <v>194</v>
      </c>
      <c r="C8" t="s">
        <v>195</v>
      </c>
      <c r="E8" t="s">
        <v>199</v>
      </c>
      <c r="H8" t="s">
        <v>196</v>
      </c>
      <c r="I8" t="s">
        <v>196</v>
      </c>
    </row>
    <row r="9" spans="2:9">
      <c r="B9" t="s">
        <v>198</v>
      </c>
      <c r="C9" t="s">
        <v>195</v>
      </c>
      <c r="E9" t="s">
        <v>197</v>
      </c>
      <c r="H9" t="s">
        <v>196</v>
      </c>
      <c r="I9" t="s">
        <v>196</v>
      </c>
    </row>
    <row r="14" spans="2:9">
      <c r="B14" s="119"/>
    </row>
    <row r="16" spans="2:9" ht="13.15">
      <c r="B16" s="123"/>
      <c r="C16" s="123"/>
      <c r="D16" s="123"/>
    </row>
    <row r="17" spans="2:4" ht="13.15">
      <c r="B17" s="123"/>
      <c r="C17" s="123"/>
      <c r="D17" s="12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1CD-0AC2-4117-ADE4-ED9EFDB1D2DC}">
  <dimension ref="B3:J34"/>
  <sheetViews>
    <sheetView topLeftCell="A21" zoomScaleNormal="100" workbookViewId="0">
      <selection activeCell="C35" sqref="C35"/>
    </sheetView>
  </sheetViews>
  <sheetFormatPr defaultRowHeight="12.75"/>
  <cols>
    <col min="1" max="1" width="3.1328125" customWidth="1"/>
    <col min="2" max="2" width="24.1328125" bestFit="1" customWidth="1"/>
    <col min="3" max="3" width="5.86328125" bestFit="1" customWidth="1"/>
    <col min="4" max="4" width="11.265625" bestFit="1" customWidth="1"/>
    <col min="5" max="5" width="40" bestFit="1" customWidth="1"/>
    <col min="6" max="6" width="4.265625" bestFit="1" customWidth="1"/>
    <col min="7" max="7" width="8" bestFit="1" customWidth="1"/>
    <col min="8" max="8" width="8.86328125" bestFit="1" customWidth="1"/>
    <col min="9" max="9" width="7.59765625" bestFit="1" customWidth="1"/>
    <col min="10" max="10" width="5.86328125" bestFit="1" customWidth="1"/>
    <col min="11" max="11" width="11.86328125" customWidth="1"/>
  </cols>
  <sheetData>
    <row r="3" spans="2:10">
      <c r="B3" s="112" t="s">
        <v>165</v>
      </c>
      <c r="C3" s="112"/>
      <c r="D3" s="112"/>
      <c r="E3" s="112"/>
      <c r="F3" s="112"/>
      <c r="G3" s="112"/>
      <c r="H3" s="112"/>
      <c r="I3" s="112"/>
      <c r="J3" s="112"/>
    </row>
    <row r="4" spans="2:10">
      <c r="B4" t="s">
        <v>16</v>
      </c>
      <c r="C4" s="112" t="s">
        <v>166</v>
      </c>
      <c r="D4" s="112" t="s">
        <v>167</v>
      </c>
      <c r="E4" s="112" t="s">
        <v>168</v>
      </c>
      <c r="F4" s="112" t="s">
        <v>169</v>
      </c>
      <c r="G4" s="112" t="s">
        <v>20</v>
      </c>
      <c r="H4" s="112" t="s">
        <v>170</v>
      </c>
      <c r="I4" s="112" t="s">
        <v>130</v>
      </c>
      <c r="J4" s="112" t="s">
        <v>171</v>
      </c>
    </row>
    <row r="5" spans="2:10">
      <c r="C5" s="112" t="s">
        <v>133</v>
      </c>
      <c r="D5" s="112" t="s">
        <v>131</v>
      </c>
      <c r="E5" s="112" t="s">
        <v>132</v>
      </c>
      <c r="F5" s="112" t="s">
        <v>51</v>
      </c>
      <c r="G5" s="112"/>
      <c r="H5" s="112"/>
      <c r="I5" s="112"/>
      <c r="J5" s="112"/>
    </row>
    <row r="6" spans="2:10">
      <c r="C6" s="112" t="s">
        <v>133</v>
      </c>
      <c r="D6" s="112" t="s">
        <v>134</v>
      </c>
      <c r="E6" s="112" t="s">
        <v>135</v>
      </c>
      <c r="F6" s="112" t="s">
        <v>51</v>
      </c>
      <c r="G6" s="112"/>
      <c r="H6" s="112"/>
      <c r="I6" s="112"/>
      <c r="J6" s="112"/>
    </row>
    <row r="7" spans="2:10">
      <c r="C7" s="112" t="s">
        <v>133</v>
      </c>
      <c r="D7" s="112" t="s">
        <v>136</v>
      </c>
      <c r="E7" s="112" t="s">
        <v>137</v>
      </c>
      <c r="F7" s="112" t="s">
        <v>51</v>
      </c>
      <c r="G7" s="112"/>
      <c r="H7" s="112"/>
      <c r="I7" s="112"/>
      <c r="J7" s="112"/>
    </row>
    <row r="8" spans="2:10">
      <c r="C8" s="112" t="s">
        <v>133</v>
      </c>
      <c r="D8" s="112" t="s">
        <v>138</v>
      </c>
      <c r="E8" s="112" t="s">
        <v>139</v>
      </c>
      <c r="F8" s="112" t="s">
        <v>51</v>
      </c>
      <c r="G8" s="112"/>
      <c r="H8" s="112"/>
      <c r="I8" s="112"/>
      <c r="J8" s="112"/>
    </row>
    <row r="9" spans="2:10">
      <c r="C9" s="112" t="s">
        <v>133</v>
      </c>
      <c r="D9" s="112" t="s">
        <v>140</v>
      </c>
      <c r="E9" s="112" t="s">
        <v>141</v>
      </c>
      <c r="F9" s="112" t="s">
        <v>51</v>
      </c>
      <c r="G9" s="112"/>
      <c r="H9" s="112"/>
      <c r="I9" s="112"/>
      <c r="J9" s="112"/>
    </row>
    <row r="10" spans="2:10">
      <c r="C10" s="112" t="s">
        <v>133</v>
      </c>
      <c r="D10" s="112" t="s">
        <v>142</v>
      </c>
      <c r="E10" s="112" t="s">
        <v>143</v>
      </c>
      <c r="F10" s="112" t="s">
        <v>51</v>
      </c>
      <c r="G10" s="112"/>
      <c r="H10" s="112"/>
      <c r="I10" s="112"/>
      <c r="J10" s="112"/>
    </row>
    <row r="11" spans="2:10">
      <c r="C11" s="112" t="s">
        <v>133</v>
      </c>
      <c r="D11" s="112" t="s">
        <v>144</v>
      </c>
      <c r="E11" s="112" t="s">
        <v>145</v>
      </c>
      <c r="F11" s="112" t="s">
        <v>51</v>
      </c>
      <c r="G11" s="112"/>
      <c r="H11" s="112"/>
      <c r="I11" s="112"/>
      <c r="J11" s="112"/>
    </row>
    <row r="12" spans="2:10">
      <c r="C12" s="112" t="s">
        <v>133</v>
      </c>
      <c r="D12" s="112" t="s">
        <v>146</v>
      </c>
      <c r="E12" s="112" t="s">
        <v>147</v>
      </c>
      <c r="F12" s="112" t="s">
        <v>51</v>
      </c>
      <c r="G12" s="112"/>
      <c r="H12" s="112"/>
      <c r="I12" s="112"/>
      <c r="J12" s="112"/>
    </row>
    <row r="13" spans="2:10">
      <c r="C13" s="112" t="s">
        <v>133</v>
      </c>
      <c r="D13" s="112" t="s">
        <v>148</v>
      </c>
      <c r="E13" s="112" t="s">
        <v>149</v>
      </c>
      <c r="F13" s="112" t="s">
        <v>51</v>
      </c>
      <c r="G13" s="112"/>
      <c r="H13" s="112"/>
      <c r="I13" s="112"/>
      <c r="J13" s="112"/>
    </row>
    <row r="14" spans="2:10">
      <c r="C14" s="112" t="s">
        <v>133</v>
      </c>
      <c r="D14" s="112" t="s">
        <v>150</v>
      </c>
      <c r="E14" s="112" t="s">
        <v>151</v>
      </c>
      <c r="F14" s="112" t="s">
        <v>51</v>
      </c>
      <c r="G14" s="112"/>
      <c r="H14" s="112"/>
      <c r="I14" s="112"/>
      <c r="J14" s="112"/>
    </row>
    <row r="15" spans="2:10">
      <c r="C15" s="112" t="s">
        <v>133</v>
      </c>
      <c r="D15" s="112" t="s">
        <v>152</v>
      </c>
      <c r="E15" s="112" t="s">
        <v>153</v>
      </c>
      <c r="F15" s="112" t="s">
        <v>51</v>
      </c>
      <c r="G15" s="112"/>
      <c r="H15" s="112"/>
      <c r="I15" s="112"/>
      <c r="J15" s="112"/>
    </row>
    <row r="16" spans="2:10">
      <c r="C16" s="112" t="s">
        <v>133</v>
      </c>
      <c r="D16" s="112" t="s">
        <v>154</v>
      </c>
      <c r="E16" s="112" t="s">
        <v>155</v>
      </c>
      <c r="F16" s="112" t="s">
        <v>51</v>
      </c>
      <c r="G16" s="112"/>
      <c r="H16" s="112"/>
      <c r="I16" s="112"/>
      <c r="J16" s="112"/>
    </row>
    <row r="17" spans="2:10">
      <c r="C17" s="112" t="s">
        <v>133</v>
      </c>
      <c r="D17" s="112" t="s">
        <v>156</v>
      </c>
      <c r="E17" s="112" t="s">
        <v>156</v>
      </c>
      <c r="F17" s="112" t="s">
        <v>51</v>
      </c>
      <c r="G17" s="112"/>
      <c r="H17" s="112"/>
      <c r="I17" s="112"/>
      <c r="J17" s="112"/>
    </row>
    <row r="18" spans="2:10">
      <c r="C18" s="112" t="s">
        <v>133</v>
      </c>
      <c r="D18" s="112" t="s">
        <v>157</v>
      </c>
      <c r="E18" s="112" t="s">
        <v>158</v>
      </c>
      <c r="F18" s="112" t="s">
        <v>51</v>
      </c>
      <c r="G18" s="112"/>
      <c r="H18" s="112"/>
      <c r="I18" s="112"/>
      <c r="J18" s="112"/>
    </row>
    <row r="19" spans="2:10">
      <c r="C19" s="112" t="s">
        <v>133</v>
      </c>
      <c r="D19" s="112" t="s">
        <v>159</v>
      </c>
      <c r="E19" s="112" t="s">
        <v>160</v>
      </c>
      <c r="F19" s="112" t="s">
        <v>51</v>
      </c>
      <c r="G19" s="112"/>
      <c r="H19" s="112"/>
      <c r="I19" s="112"/>
      <c r="J19" s="112"/>
    </row>
    <row r="20" spans="2:10">
      <c r="C20" s="112" t="s">
        <v>164</v>
      </c>
      <c r="D20" s="112" t="s">
        <v>161</v>
      </c>
      <c r="E20" s="112" t="s">
        <v>162</v>
      </c>
      <c r="F20" s="112" t="s">
        <v>163</v>
      </c>
      <c r="G20" s="112"/>
      <c r="H20" s="112"/>
      <c r="I20" s="112"/>
      <c r="J20" s="112"/>
    </row>
    <row r="21" spans="2:10">
      <c r="C21" t="s">
        <v>133</v>
      </c>
      <c r="D21" t="s">
        <v>55</v>
      </c>
      <c r="E21" t="s">
        <v>172</v>
      </c>
      <c r="F21" t="s">
        <v>51</v>
      </c>
      <c r="H21" t="s">
        <v>175</v>
      </c>
      <c r="J21" t="s">
        <v>55</v>
      </c>
    </row>
    <row r="22" spans="2:10">
      <c r="C22" t="s">
        <v>164</v>
      </c>
      <c r="D22" t="s">
        <v>173</v>
      </c>
      <c r="E22" t="s">
        <v>174</v>
      </c>
      <c r="F22" t="s">
        <v>163</v>
      </c>
    </row>
    <row r="23" spans="2:10">
      <c r="C23" s="112" t="s">
        <v>164</v>
      </c>
      <c r="D23" s="112" t="s">
        <v>288</v>
      </c>
      <c r="E23" s="112" t="s">
        <v>289</v>
      </c>
      <c r="F23" t="s">
        <v>163</v>
      </c>
      <c r="G23" s="112" t="s">
        <v>290</v>
      </c>
    </row>
    <row r="24" spans="2:10">
      <c r="C24" s="112" t="s">
        <v>133</v>
      </c>
      <c r="D24" s="112" t="s">
        <v>176</v>
      </c>
      <c r="E24" s="112" t="s">
        <v>178</v>
      </c>
      <c r="F24" t="s">
        <v>51</v>
      </c>
    </row>
    <row r="25" spans="2:10">
      <c r="D25" s="112" t="s">
        <v>177</v>
      </c>
      <c r="E25" s="112" t="s">
        <v>179</v>
      </c>
      <c r="F25" t="s">
        <v>51</v>
      </c>
    </row>
    <row r="26" spans="2:10">
      <c r="C26" t="s">
        <v>164</v>
      </c>
      <c r="D26" s="112" t="s">
        <v>189</v>
      </c>
      <c r="E26" s="112" t="s">
        <v>190</v>
      </c>
      <c r="F26" t="s">
        <v>51</v>
      </c>
    </row>
    <row r="27" spans="2:10">
      <c r="B27" t="s">
        <v>200</v>
      </c>
      <c r="C27" t="s">
        <v>133</v>
      </c>
      <c r="D27" s="112" t="s">
        <v>202</v>
      </c>
      <c r="E27" s="112" t="s">
        <v>204</v>
      </c>
      <c r="F27" t="s">
        <v>51</v>
      </c>
      <c r="H27" t="s">
        <v>203</v>
      </c>
    </row>
    <row r="28" spans="2:10">
      <c r="B28" t="s">
        <v>201</v>
      </c>
      <c r="C28" t="s">
        <v>164</v>
      </c>
      <c r="D28" s="112" t="s">
        <v>202</v>
      </c>
      <c r="E28" s="112" t="s">
        <v>205</v>
      </c>
      <c r="F28" t="s">
        <v>163</v>
      </c>
    </row>
    <row r="29" spans="2:10">
      <c r="C29" t="str">
        <f>LEFT(D29,3)</f>
        <v>ENV</v>
      </c>
      <c r="D29" s="112" t="s">
        <v>206</v>
      </c>
      <c r="E29" t="str">
        <f>C29&amp;" commodity to test trade pcg"</f>
        <v>ENV commodity to test trade pcg</v>
      </c>
      <c r="F29" t="s">
        <v>163</v>
      </c>
    </row>
    <row r="30" spans="2:10">
      <c r="C30" t="str">
        <f t="shared" ref="C30:C33" si="0">LEFT(D30,3)</f>
        <v>NRG</v>
      </c>
      <c r="D30" s="112" t="s">
        <v>207</v>
      </c>
      <c r="E30" t="str">
        <f t="shared" ref="E30:E33" si="1">C30&amp;" commodity to test trade pcg"</f>
        <v>NRG commodity to test trade pcg</v>
      </c>
      <c r="F30" t="s">
        <v>51</v>
      </c>
    </row>
    <row r="31" spans="2:10">
      <c r="C31" t="str">
        <f t="shared" si="0"/>
        <v>MAT</v>
      </c>
      <c r="D31" s="112" t="s">
        <v>208</v>
      </c>
      <c r="E31" t="str">
        <f t="shared" si="1"/>
        <v>MAT commodity to test trade pcg</v>
      </c>
      <c r="F31" t="s">
        <v>163</v>
      </c>
    </row>
    <row r="32" spans="2:10">
      <c r="C32" t="str">
        <f t="shared" si="0"/>
        <v>FIN</v>
      </c>
      <c r="D32" s="112" t="s">
        <v>209</v>
      </c>
      <c r="E32" t="str">
        <f t="shared" si="1"/>
        <v>FIN commodity to test trade pcg</v>
      </c>
      <c r="F32" t="s">
        <v>211</v>
      </c>
    </row>
    <row r="33" spans="3:6">
      <c r="C33" t="str">
        <f t="shared" si="0"/>
        <v>DEM</v>
      </c>
      <c r="D33" s="112" t="s">
        <v>210</v>
      </c>
      <c r="E33" t="str">
        <f t="shared" si="1"/>
        <v>DEM commodity to test trade pcg</v>
      </c>
      <c r="F33" t="s">
        <v>51</v>
      </c>
    </row>
    <row r="34" spans="3:6">
      <c r="C34" t="s">
        <v>164</v>
      </c>
      <c r="D34" s="112" t="s">
        <v>293</v>
      </c>
      <c r="E34" t="s">
        <v>294</v>
      </c>
      <c r="F34" t="s">
        <v>51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C332-08E0-4BDF-9CDB-EE774F294B1A}">
  <dimension ref="B2:F31"/>
  <sheetViews>
    <sheetView workbookViewId="0"/>
  </sheetViews>
  <sheetFormatPr defaultRowHeight="12.75"/>
  <cols>
    <col min="2" max="2" width="11" bestFit="1" customWidth="1"/>
    <col min="3" max="3" width="7.265625" bestFit="1" customWidth="1"/>
    <col min="4" max="4" width="7.59765625" bestFit="1" customWidth="1"/>
    <col min="5" max="5" width="8.265625" bestFit="1" customWidth="1"/>
    <col min="6" max="6" width="9.86328125" bestFit="1" customWidth="1"/>
  </cols>
  <sheetData>
    <row r="2" spans="2:6">
      <c r="B2" t="s">
        <v>244</v>
      </c>
    </row>
    <row r="3" spans="2:6">
      <c r="B3" t="s">
        <v>12</v>
      </c>
      <c r="C3" t="s">
        <v>13</v>
      </c>
      <c r="D3" t="s">
        <v>14</v>
      </c>
      <c r="E3" t="s">
        <v>245</v>
      </c>
      <c r="F3" t="s">
        <v>246</v>
      </c>
    </row>
    <row r="4" spans="2:6">
      <c r="B4" t="s">
        <v>68</v>
      </c>
      <c r="C4" t="s">
        <v>247</v>
      </c>
      <c r="D4" t="s">
        <v>72</v>
      </c>
      <c r="E4" t="s">
        <v>248</v>
      </c>
      <c r="F4" t="s">
        <v>249</v>
      </c>
    </row>
    <row r="5" spans="2:6">
      <c r="B5" t="s">
        <v>88</v>
      </c>
      <c r="C5" t="s">
        <v>250</v>
      </c>
      <c r="D5" t="s">
        <v>251</v>
      </c>
      <c r="E5" t="s">
        <v>248</v>
      </c>
      <c r="F5" t="s">
        <v>249</v>
      </c>
    </row>
    <row r="6" spans="2:6">
      <c r="B6" t="s">
        <v>70</v>
      </c>
      <c r="C6" t="s">
        <v>252</v>
      </c>
      <c r="D6" t="s">
        <v>71</v>
      </c>
      <c r="E6" t="s">
        <v>68</v>
      </c>
      <c r="F6" t="s">
        <v>249</v>
      </c>
    </row>
    <row r="7" spans="2:6">
      <c r="B7" t="s">
        <v>95</v>
      </c>
      <c r="D7" t="s">
        <v>253</v>
      </c>
      <c r="F7" t="s">
        <v>249</v>
      </c>
    </row>
    <row r="8" spans="2:6">
      <c r="D8" t="s">
        <v>254</v>
      </c>
      <c r="F8" t="s">
        <v>252</v>
      </c>
    </row>
    <row r="9" spans="2:6">
      <c r="D9" t="s">
        <v>255</v>
      </c>
      <c r="F9" t="s">
        <v>252</v>
      </c>
    </row>
    <row r="10" spans="2:6">
      <c r="D10" t="s">
        <v>256</v>
      </c>
      <c r="F10" t="s">
        <v>252</v>
      </c>
    </row>
    <row r="11" spans="2:6">
      <c r="D11" t="s">
        <v>257</v>
      </c>
      <c r="F11" t="s">
        <v>252</v>
      </c>
    </row>
    <row r="12" spans="2:6">
      <c r="D12" t="s">
        <v>258</v>
      </c>
      <c r="F12" t="s">
        <v>252</v>
      </c>
    </row>
    <row r="13" spans="2:6">
      <c r="D13" t="s">
        <v>259</v>
      </c>
      <c r="F13" t="s">
        <v>252</v>
      </c>
    </row>
    <row r="14" spans="2:6">
      <c r="D14" t="s">
        <v>260</v>
      </c>
      <c r="F14" t="s">
        <v>252</v>
      </c>
    </row>
    <row r="15" spans="2:6">
      <c r="D15" t="s">
        <v>261</v>
      </c>
      <c r="F15" t="s">
        <v>252</v>
      </c>
    </row>
    <row r="16" spans="2:6">
      <c r="D16" t="s">
        <v>262</v>
      </c>
      <c r="F16" t="s">
        <v>252</v>
      </c>
    </row>
    <row r="17" spans="4:6">
      <c r="D17" t="s">
        <v>263</v>
      </c>
      <c r="F17" t="s">
        <v>252</v>
      </c>
    </row>
    <row r="18" spans="4:6">
      <c r="D18" t="s">
        <v>264</v>
      </c>
      <c r="F18" t="s">
        <v>252</v>
      </c>
    </row>
    <row r="19" spans="4:6">
      <c r="D19" t="s">
        <v>265</v>
      </c>
      <c r="F19" t="s">
        <v>252</v>
      </c>
    </row>
    <row r="20" spans="4:6">
      <c r="D20" t="s">
        <v>266</v>
      </c>
      <c r="F20" t="s">
        <v>252</v>
      </c>
    </row>
    <row r="21" spans="4:6">
      <c r="D21" t="s">
        <v>267</v>
      </c>
      <c r="F21" t="s">
        <v>252</v>
      </c>
    </row>
    <row r="22" spans="4:6">
      <c r="D22" t="s">
        <v>268</v>
      </c>
      <c r="F22" t="s">
        <v>252</v>
      </c>
    </row>
    <row r="23" spans="4:6">
      <c r="D23" t="s">
        <v>269</v>
      </c>
      <c r="F23" t="s">
        <v>252</v>
      </c>
    </row>
    <row r="24" spans="4:6">
      <c r="D24" t="s">
        <v>270</v>
      </c>
      <c r="F24" t="s">
        <v>252</v>
      </c>
    </row>
    <row r="25" spans="4:6">
      <c r="D25" t="s">
        <v>271</v>
      </c>
      <c r="F25" t="s">
        <v>252</v>
      </c>
    </row>
    <row r="26" spans="4:6">
      <c r="D26" t="s">
        <v>272</v>
      </c>
      <c r="F26" t="s">
        <v>252</v>
      </c>
    </row>
    <row r="27" spans="4:6">
      <c r="D27" t="s">
        <v>273</v>
      </c>
      <c r="F27" t="s">
        <v>252</v>
      </c>
    </row>
    <row r="28" spans="4:6">
      <c r="D28" t="s">
        <v>274</v>
      </c>
      <c r="F28" t="s">
        <v>252</v>
      </c>
    </row>
    <row r="29" spans="4:6">
      <c r="D29" t="s">
        <v>275</v>
      </c>
      <c r="F29" t="s">
        <v>252</v>
      </c>
    </row>
    <row r="30" spans="4:6">
      <c r="D30" t="s">
        <v>276</v>
      </c>
      <c r="F30" t="s">
        <v>252</v>
      </c>
    </row>
    <row r="31" spans="4:6">
      <c r="D31" t="s">
        <v>277</v>
      </c>
      <c r="F31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7"/>
  <sheetViews>
    <sheetView topLeftCell="A21" zoomScale="110" zoomScaleNormal="110" workbookViewId="0">
      <selection activeCell="G21" sqref="G21"/>
    </sheetView>
  </sheetViews>
  <sheetFormatPr defaultRowHeight="12.75"/>
  <cols>
    <col min="1" max="1" width="16.86328125" bestFit="1" customWidth="1"/>
    <col min="2" max="2" width="13.73046875" bestFit="1" customWidth="1"/>
    <col min="3" max="3" width="6.73046875" bestFit="1" customWidth="1"/>
    <col min="4" max="4" width="11.3984375" bestFit="1" customWidth="1"/>
    <col min="5" max="5" width="11.73046875" bestFit="1" customWidth="1"/>
    <col min="6" max="6" width="8.73046875" bestFit="1" customWidth="1"/>
    <col min="7" max="7" width="11.86328125" bestFit="1" customWidth="1"/>
  </cols>
  <sheetData>
    <row r="3" spans="2:5">
      <c r="B3" t="s">
        <v>32</v>
      </c>
      <c r="E3" t="s">
        <v>193</v>
      </c>
    </row>
    <row r="4" spans="2:5">
      <c r="B4">
        <v>2005</v>
      </c>
      <c r="E4">
        <v>2005</v>
      </c>
    </row>
    <row r="7" spans="2:5">
      <c r="B7" t="s">
        <v>33</v>
      </c>
    </row>
    <row r="8" spans="2:5">
      <c r="B8" t="str">
        <f>E27</f>
        <v>msy2100-14p</v>
      </c>
    </row>
    <row r="11" spans="2:5">
      <c r="B11" t="s">
        <v>11</v>
      </c>
    </row>
    <row r="12" spans="2:5">
      <c r="B12" s="113" t="s">
        <v>34</v>
      </c>
      <c r="C12" s="114" t="s">
        <v>74</v>
      </c>
      <c r="D12" s="115" t="s">
        <v>79</v>
      </c>
    </row>
    <row r="13" spans="2:5">
      <c r="B13" s="13">
        <v>1</v>
      </c>
      <c r="C13" s="13">
        <v>1</v>
      </c>
      <c r="D13" s="13">
        <v>1</v>
      </c>
    </row>
    <row r="14" spans="2:5">
      <c r="B14" s="13">
        <v>2</v>
      </c>
      <c r="C14" s="13">
        <v>2</v>
      </c>
      <c r="D14" s="13">
        <v>2</v>
      </c>
    </row>
    <row r="15" spans="2:5">
      <c r="B15" s="13"/>
      <c r="C15" s="13">
        <v>5</v>
      </c>
      <c r="D15" s="13">
        <v>5</v>
      </c>
    </row>
    <row r="16" spans="2:5">
      <c r="B16" s="13"/>
      <c r="C16" s="13">
        <v>5</v>
      </c>
      <c r="D16" s="13">
        <v>5</v>
      </c>
    </row>
    <row r="17" spans="1:7">
      <c r="B17" s="13"/>
      <c r="C17" s="13">
        <v>5</v>
      </c>
      <c r="D17" s="13">
        <v>5</v>
      </c>
    </row>
    <row r="18" spans="1:7">
      <c r="B18" s="13"/>
      <c r="C18" s="13"/>
      <c r="D18" s="13">
        <v>5</v>
      </c>
    </row>
    <row r="19" spans="1:7">
      <c r="B19" s="13"/>
      <c r="C19" s="13"/>
      <c r="D19" s="13">
        <v>5</v>
      </c>
    </row>
    <row r="20" spans="1:7">
      <c r="B20" s="13"/>
      <c r="C20" s="13"/>
      <c r="D20" s="13">
        <v>5</v>
      </c>
    </row>
    <row r="21" spans="1:7">
      <c r="B21" s="13"/>
      <c r="C21" s="13"/>
      <c r="D21" s="13">
        <v>5</v>
      </c>
    </row>
    <row r="22" spans="1:7">
      <c r="B22" s="13"/>
      <c r="C22" s="13"/>
      <c r="D22" s="13">
        <v>5</v>
      </c>
    </row>
    <row r="23" spans="1:7">
      <c r="B23" s="13"/>
      <c r="C23" s="13"/>
      <c r="D23" s="13">
        <v>5</v>
      </c>
    </row>
    <row r="26" spans="1:7" ht="13.15">
      <c r="A26" s="117" t="s">
        <v>212</v>
      </c>
    </row>
    <row r="27" spans="1:7">
      <c r="A27" t="s">
        <v>213</v>
      </c>
      <c r="B27" s="113" t="str">
        <f>"msy"&amp;MAX(B29:B45)&amp;"-"&amp;COUNT(B29:B45)&amp;"p"</f>
        <v>msy2007-2p</v>
      </c>
      <c r="C27" s="113" t="str">
        <f t="shared" ref="C27:F27" si="0">"msy"&amp;MAX(C29:C45)&amp;"-"&amp;COUNT(C29:C45)&amp;"p"</f>
        <v>msy2015-5p</v>
      </c>
      <c r="D27" s="113" t="str">
        <f t="shared" si="0"/>
        <v>msy2050-9p</v>
      </c>
      <c r="E27" s="113" t="str">
        <f t="shared" si="0"/>
        <v>msy2100-14p</v>
      </c>
      <c r="F27" s="113" t="str">
        <f t="shared" si="0"/>
        <v>msy2050-6p</v>
      </c>
      <c r="G27" s="113" t="str">
        <f t="shared" ref="G27" si="1">"msy"&amp;MAX(G29:G45)&amp;"-"&amp;COUNT(G29:G45)&amp;"p"</f>
        <v>msy2048-17p</v>
      </c>
    </row>
    <row r="28" spans="1:7">
      <c r="A28" t="s">
        <v>242</v>
      </c>
      <c r="B28">
        <f>MAX(B29:B39)+4</f>
        <v>2011</v>
      </c>
      <c r="C28">
        <f>MAX(C29:C39)+4</f>
        <v>2019</v>
      </c>
      <c r="D28">
        <f>MAX(D29:D39)+4</f>
        <v>2054</v>
      </c>
    </row>
    <row r="29" spans="1:7">
      <c r="A29" t="s">
        <v>243</v>
      </c>
      <c r="B29" s="13">
        <v>2005</v>
      </c>
      <c r="C29" s="13">
        <v>2005</v>
      </c>
      <c r="D29" s="13">
        <v>2005</v>
      </c>
      <c r="E29" s="13">
        <f>D29</f>
        <v>2005</v>
      </c>
      <c r="F29" s="13">
        <f>E29</f>
        <v>2005</v>
      </c>
      <c r="G29" s="13">
        <f>F29</f>
        <v>2005</v>
      </c>
    </row>
    <row r="30" spans="1:7">
      <c r="A30" t="s">
        <v>243</v>
      </c>
      <c r="B30" s="13">
        <v>2007</v>
      </c>
      <c r="C30" s="13">
        <v>2006</v>
      </c>
      <c r="D30" s="13">
        <v>2015</v>
      </c>
      <c r="E30" s="13">
        <f t="shared" ref="E30:G31" si="2">D30</f>
        <v>2015</v>
      </c>
      <c r="F30" s="13">
        <f t="shared" si="2"/>
        <v>2015</v>
      </c>
      <c r="G30" s="13">
        <f t="shared" si="2"/>
        <v>2015</v>
      </c>
    </row>
    <row r="31" spans="1:7">
      <c r="A31" t="s">
        <v>243</v>
      </c>
      <c r="B31" s="13"/>
      <c r="C31" s="13">
        <v>2007</v>
      </c>
      <c r="D31" s="13">
        <f>D30+5</f>
        <v>2020</v>
      </c>
      <c r="E31" s="13">
        <f t="shared" si="2"/>
        <v>2020</v>
      </c>
      <c r="F31" s="13">
        <f t="shared" si="2"/>
        <v>2020</v>
      </c>
      <c r="G31" s="13">
        <f t="shared" si="2"/>
        <v>2020</v>
      </c>
    </row>
    <row r="32" spans="1:7">
      <c r="A32" t="s">
        <v>243</v>
      </c>
      <c r="B32" s="13"/>
      <c r="C32" s="13">
        <v>2010</v>
      </c>
      <c r="D32" s="13">
        <f t="shared" ref="D32:D37" si="3">D31+5</f>
        <v>2025</v>
      </c>
      <c r="E32" s="13">
        <f>E31+5</f>
        <v>2025</v>
      </c>
      <c r="F32" s="13">
        <f>F31+10</f>
        <v>2030</v>
      </c>
      <c r="G32" s="13">
        <f>G31+2</f>
        <v>2022</v>
      </c>
    </row>
    <row r="33" spans="1:7">
      <c r="A33" t="s">
        <v>243</v>
      </c>
      <c r="B33" s="13"/>
      <c r="C33" s="13">
        <v>2015</v>
      </c>
      <c r="D33" s="13">
        <f t="shared" si="3"/>
        <v>2030</v>
      </c>
      <c r="E33" s="13">
        <f t="shared" ref="E33:E37" si="4">E32+5</f>
        <v>2030</v>
      </c>
      <c r="F33" s="13">
        <f t="shared" ref="F33:F34" si="5">F32+10</f>
        <v>2040</v>
      </c>
      <c r="G33" s="13">
        <f t="shared" ref="G33:G46" si="6">G32+2</f>
        <v>2024</v>
      </c>
    </row>
    <row r="34" spans="1:7">
      <c r="A34" t="s">
        <v>243</v>
      </c>
      <c r="B34" s="13"/>
      <c r="C34" s="13"/>
      <c r="D34" s="13">
        <f t="shared" si="3"/>
        <v>2035</v>
      </c>
      <c r="E34" s="13">
        <f t="shared" si="4"/>
        <v>2035</v>
      </c>
      <c r="F34" s="13">
        <f t="shared" si="5"/>
        <v>2050</v>
      </c>
      <c r="G34" s="13">
        <f t="shared" si="6"/>
        <v>2026</v>
      </c>
    </row>
    <row r="35" spans="1:7">
      <c r="A35" t="s">
        <v>243</v>
      </c>
      <c r="B35" s="13"/>
      <c r="C35" s="13"/>
      <c r="D35" s="13">
        <f t="shared" si="3"/>
        <v>2040</v>
      </c>
      <c r="E35" s="13">
        <f t="shared" si="4"/>
        <v>2040</v>
      </c>
      <c r="F35" s="13"/>
      <c r="G35" s="13">
        <f t="shared" si="6"/>
        <v>2028</v>
      </c>
    </row>
    <row r="36" spans="1:7">
      <c r="A36" t="s">
        <v>243</v>
      </c>
      <c r="B36" s="13"/>
      <c r="C36" s="13"/>
      <c r="D36" s="13">
        <f t="shared" si="3"/>
        <v>2045</v>
      </c>
      <c r="E36" s="13">
        <f t="shared" si="4"/>
        <v>2045</v>
      </c>
      <c r="F36" s="13"/>
      <c r="G36" s="13">
        <f t="shared" si="6"/>
        <v>2030</v>
      </c>
    </row>
    <row r="37" spans="1:7">
      <c r="A37" t="s">
        <v>243</v>
      </c>
      <c r="B37" s="13"/>
      <c r="C37" s="13"/>
      <c r="D37" s="13">
        <f t="shared" si="3"/>
        <v>2050</v>
      </c>
      <c r="E37" s="13">
        <f t="shared" si="4"/>
        <v>2050</v>
      </c>
      <c r="F37" s="13"/>
      <c r="G37" s="13">
        <f t="shared" si="6"/>
        <v>2032</v>
      </c>
    </row>
    <row r="38" spans="1:7">
      <c r="A38" t="s">
        <v>243</v>
      </c>
      <c r="B38" s="13"/>
      <c r="C38" s="13"/>
      <c r="D38" s="13"/>
      <c r="E38" s="13">
        <f>E37+10</f>
        <v>2060</v>
      </c>
      <c r="F38" s="13"/>
      <c r="G38" s="13">
        <f t="shared" si="6"/>
        <v>2034</v>
      </c>
    </row>
    <row r="39" spans="1:7">
      <c r="A39" t="s">
        <v>243</v>
      </c>
      <c r="B39" s="13"/>
      <c r="C39" s="13"/>
      <c r="D39" s="13"/>
      <c r="E39" s="13">
        <f t="shared" ref="E39:E42" si="7">E38+10</f>
        <v>2070</v>
      </c>
      <c r="F39" s="13"/>
      <c r="G39" s="13">
        <f t="shared" si="6"/>
        <v>2036</v>
      </c>
    </row>
    <row r="40" spans="1:7">
      <c r="E40" s="13">
        <f t="shared" si="7"/>
        <v>2080</v>
      </c>
      <c r="G40" s="13">
        <f t="shared" si="6"/>
        <v>2038</v>
      </c>
    </row>
    <row r="41" spans="1:7">
      <c r="E41" s="13">
        <f t="shared" si="7"/>
        <v>2090</v>
      </c>
      <c r="G41" s="13">
        <f t="shared" si="6"/>
        <v>2040</v>
      </c>
    </row>
    <row r="42" spans="1:7">
      <c r="E42" s="13">
        <f t="shared" si="7"/>
        <v>2100</v>
      </c>
      <c r="G42" s="13">
        <f t="shared" si="6"/>
        <v>2042</v>
      </c>
    </row>
    <row r="43" spans="1:7">
      <c r="G43" s="13">
        <f t="shared" si="6"/>
        <v>2044</v>
      </c>
    </row>
    <row r="44" spans="1:7">
      <c r="G44" s="13">
        <f t="shared" si="6"/>
        <v>2046</v>
      </c>
    </row>
    <row r="45" spans="1:7">
      <c r="G45" s="13">
        <f t="shared" si="6"/>
        <v>2048</v>
      </c>
    </row>
    <row r="46" spans="1:7">
      <c r="G46" s="13">
        <f t="shared" si="6"/>
        <v>2050</v>
      </c>
    </row>
    <row r="47" spans="1:7">
      <c r="G47" s="13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2"/>
  <sheetViews>
    <sheetView zoomScaleNormal="100" workbookViewId="0">
      <selection activeCell="D43" sqref="D43"/>
    </sheetView>
  </sheetViews>
  <sheetFormatPr defaultRowHeight="12.75"/>
  <cols>
    <col min="1" max="1" width="2.86328125" customWidth="1"/>
    <col min="4" max="4" width="9.73046875" bestFit="1" customWidth="1"/>
    <col min="5" max="5" width="6.1328125" bestFit="1" customWidth="1"/>
    <col min="6" max="6" width="9.59765625" customWidth="1"/>
    <col min="7" max="7" width="10.73046875" bestFit="1" customWidth="1"/>
    <col min="8" max="9" width="10.73046875" customWidth="1"/>
    <col min="13" max="13" width="9.265625" customWidth="1"/>
  </cols>
  <sheetData>
    <row r="1" spans="1:7" ht="14.25">
      <c r="A1" s="116">
        <v>1</v>
      </c>
    </row>
    <row r="3" spans="1:7" ht="13.15">
      <c r="B3" s="1" t="str">
        <f>IF($A$1=1,"~TFM_MIG","~TFM_UPD")</f>
        <v>~TFM_MIG</v>
      </c>
    </row>
    <row r="4" spans="1:7" ht="13.5" thickBot="1">
      <c r="B4" s="5" t="s">
        <v>19</v>
      </c>
      <c r="C4" s="5" t="s">
        <v>20</v>
      </c>
      <c r="D4" s="5" t="s">
        <v>21</v>
      </c>
      <c r="E4" s="1" t="str">
        <f>IF($A$1=1,"Year2","Year")</f>
        <v>Year2</v>
      </c>
      <c r="F4" s="5" t="s">
        <v>2</v>
      </c>
      <c r="G4" s="5" t="s">
        <v>24</v>
      </c>
    </row>
    <row r="5" spans="1:7">
      <c r="C5" t="s">
        <v>75</v>
      </c>
      <c r="D5" t="s">
        <v>76</v>
      </c>
      <c r="E5">
        <v>0</v>
      </c>
      <c r="F5">
        <v>5</v>
      </c>
    </row>
    <row r="6" spans="1:7">
      <c r="C6" t="s">
        <v>75</v>
      </c>
      <c r="D6" s="14" t="s">
        <v>77</v>
      </c>
      <c r="E6" s="14">
        <v>0</v>
      </c>
      <c r="F6">
        <v>5</v>
      </c>
    </row>
    <row r="7" spans="1:7">
      <c r="C7" t="s">
        <v>75</v>
      </c>
      <c r="D7" s="14" t="s">
        <v>78</v>
      </c>
      <c r="E7" s="14">
        <v>0</v>
      </c>
      <c r="F7">
        <v>3</v>
      </c>
    </row>
    <row r="18" spans="2:4" ht="19.5" customHeight="1"/>
    <row r="19" spans="2:4" ht="15.75" customHeight="1"/>
    <row r="30" spans="2:4" ht="15">
      <c r="B30" s="6" t="s">
        <v>39</v>
      </c>
    </row>
    <row r="32" spans="2:4" ht="17.25">
      <c r="B32" s="8" t="s">
        <v>38</v>
      </c>
      <c r="C32" s="8"/>
      <c r="D32" s="8"/>
    </row>
    <row r="33" spans="2:17" ht="13.15">
      <c r="B33" s="1" t="s">
        <v>0</v>
      </c>
    </row>
    <row r="34" spans="2:17" ht="13.15" thickBot="1">
      <c r="B34" s="5" t="s">
        <v>19</v>
      </c>
      <c r="C34" s="5" t="s">
        <v>20</v>
      </c>
      <c r="D34" s="5" t="s">
        <v>21</v>
      </c>
      <c r="E34" s="5" t="s">
        <v>22</v>
      </c>
      <c r="F34" s="5" t="s">
        <v>3</v>
      </c>
      <c r="G34" s="5" t="s">
        <v>2</v>
      </c>
      <c r="H34" s="5" t="s">
        <v>48</v>
      </c>
      <c r="I34" s="5" t="s">
        <v>73</v>
      </c>
      <c r="J34" s="5" t="s">
        <v>23</v>
      </c>
      <c r="K34" s="5" t="s">
        <v>24</v>
      </c>
      <c r="L34" s="5" t="s">
        <v>30</v>
      </c>
      <c r="M34" s="5" t="s">
        <v>25</v>
      </c>
      <c r="N34" s="5" t="s">
        <v>26</v>
      </c>
      <c r="O34" s="5" t="s">
        <v>27</v>
      </c>
      <c r="P34" s="5" t="s">
        <v>28</v>
      </c>
      <c r="Q34" s="5" t="s">
        <v>29</v>
      </c>
    </row>
    <row r="35" spans="2:17">
      <c r="D35" t="s">
        <v>4</v>
      </c>
      <c r="G35">
        <v>2222</v>
      </c>
      <c r="J35" t="s">
        <v>17</v>
      </c>
      <c r="K35" t="s">
        <v>1</v>
      </c>
    </row>
    <row r="36" spans="2:17">
      <c r="D36" t="s">
        <v>4</v>
      </c>
      <c r="G36">
        <v>8888</v>
      </c>
      <c r="J36" t="s">
        <v>17</v>
      </c>
      <c r="K36" t="s">
        <v>5</v>
      </c>
    </row>
    <row r="39" spans="2:17" ht="13.15">
      <c r="B39" s="1" t="s">
        <v>296</v>
      </c>
    </row>
    <row r="40" spans="2:17" ht="13.15" thickBot="1">
      <c r="B40" s="5" t="s">
        <v>19</v>
      </c>
      <c r="C40" s="5" t="s">
        <v>20</v>
      </c>
      <c r="D40" s="5" t="s">
        <v>21</v>
      </c>
      <c r="E40" s="5" t="s">
        <v>22</v>
      </c>
      <c r="F40" s="5" t="s">
        <v>3</v>
      </c>
      <c r="G40" s="5" t="s">
        <v>2</v>
      </c>
      <c r="H40" s="5" t="s">
        <v>127</v>
      </c>
      <c r="I40" s="5" t="s">
        <v>124</v>
      </c>
      <c r="J40" s="5" t="s">
        <v>23</v>
      </c>
      <c r="K40" s="5" t="s">
        <v>24</v>
      </c>
      <c r="L40" s="5" t="s">
        <v>30</v>
      </c>
    </row>
    <row r="41" spans="2:17">
      <c r="D41" t="s">
        <v>180</v>
      </c>
      <c r="H41" t="s">
        <v>55</v>
      </c>
      <c r="I41" t="s">
        <v>55</v>
      </c>
      <c r="K41" t="s">
        <v>295</v>
      </c>
    </row>
    <row r="42" spans="2:17">
      <c r="D42" t="s">
        <v>180</v>
      </c>
      <c r="H42" t="s">
        <v>55</v>
      </c>
      <c r="K42" t="s">
        <v>297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/>
  </sheetViews>
  <sheetFormatPr defaultRowHeight="12.75"/>
  <cols>
    <col min="2" max="2" width="12.59765625" bestFit="1" customWidth="1"/>
    <col min="3" max="3" width="10.1328125" bestFit="1" customWidth="1"/>
    <col min="4" max="4" width="16.1328125" bestFit="1" customWidth="1"/>
    <col min="5" max="5" width="9.86328125" bestFit="1" customWidth="1"/>
    <col min="6" max="6" width="9" customWidth="1"/>
  </cols>
  <sheetData>
    <row r="6" spans="3:5" ht="13.15">
      <c r="C6" s="1" t="str">
        <f>IF(Interpol_Extrapol_Defaults!A1=1,"~TFM_INS-txt","~TFM_INS")</f>
        <v>~TFM_INS-txt</v>
      </c>
    </row>
    <row r="7" spans="3:5">
      <c r="C7" t="s">
        <v>21</v>
      </c>
      <c r="D7" t="s">
        <v>181</v>
      </c>
      <c r="E7" t="s">
        <v>2</v>
      </c>
    </row>
    <row r="8" spans="3:5">
      <c r="C8" t="s">
        <v>180</v>
      </c>
      <c r="D8" t="s">
        <v>183</v>
      </c>
      <c r="E8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ColWidth="9.1328125" defaultRowHeight="12.75"/>
  <cols>
    <col min="1" max="1" width="9.1328125" style="11"/>
    <col min="2" max="2" width="12.1328125" style="11" customWidth="1"/>
    <col min="3" max="3" width="10.86328125" style="11" customWidth="1"/>
    <col min="4" max="4" width="14" style="11" customWidth="1"/>
    <col min="5" max="5" width="10.3984375" style="11" bestFit="1" customWidth="1"/>
    <col min="6" max="6" width="10.3984375" style="11" customWidth="1"/>
    <col min="7" max="16384" width="9.1328125" style="11"/>
  </cols>
  <sheetData>
    <row r="3" spans="2:8" ht="15">
      <c r="B3" s="6" t="s">
        <v>41</v>
      </c>
    </row>
    <row r="5" spans="2:8" ht="13.15">
      <c r="B5" s="10" t="s">
        <v>18</v>
      </c>
    </row>
    <row r="6" spans="2:8" ht="13.15" thickBot="1">
      <c r="B6" s="5" t="s">
        <v>19</v>
      </c>
      <c r="C6" s="5" t="s">
        <v>20</v>
      </c>
      <c r="D6" s="5" t="s">
        <v>21</v>
      </c>
      <c r="E6" s="111" t="s">
        <v>2</v>
      </c>
      <c r="F6" s="111" t="s">
        <v>48</v>
      </c>
      <c r="G6" s="111" t="s">
        <v>73</v>
      </c>
      <c r="H6" s="110" t="s">
        <v>28</v>
      </c>
    </row>
    <row r="7" spans="2:8">
      <c r="D7" s="11" t="s">
        <v>50</v>
      </c>
      <c r="E7" s="11">
        <v>2005</v>
      </c>
    </row>
    <row r="8" spans="2:8" ht="13.5" customHeight="1">
      <c r="D8" s="11" t="s">
        <v>40</v>
      </c>
      <c r="E8" s="11">
        <v>0.05</v>
      </c>
    </row>
    <row r="9" spans="2:8" ht="13.5" customHeight="1">
      <c r="D9" s="11" t="s">
        <v>54</v>
      </c>
      <c r="E9" s="11">
        <v>0.9</v>
      </c>
      <c r="F9" s="15"/>
      <c r="G9" s="15"/>
      <c r="H9" s="11" t="s">
        <v>55</v>
      </c>
    </row>
    <row r="10" spans="2:8">
      <c r="B10"/>
      <c r="C10"/>
      <c r="D10"/>
      <c r="E10"/>
    </row>
    <row r="11" spans="2:8">
      <c r="B11"/>
      <c r="C11"/>
      <c r="D11"/>
      <c r="E11"/>
    </row>
    <row r="12" spans="2:8">
      <c r="B12"/>
      <c r="C12"/>
      <c r="D12"/>
      <c r="E12"/>
    </row>
    <row r="13" spans="2:8">
      <c r="B13"/>
      <c r="C13"/>
      <c r="D13"/>
      <c r="E13"/>
    </row>
    <row r="14" spans="2:8">
      <c r="B14"/>
      <c r="C14"/>
      <c r="D14"/>
      <c r="E14"/>
    </row>
    <row r="15" spans="2:8">
      <c r="B15"/>
      <c r="C15"/>
      <c r="D15"/>
      <c r="E15"/>
      <c r="F15" s="15"/>
      <c r="G15" s="15"/>
    </row>
    <row r="16" spans="2:8">
      <c r="B16"/>
      <c r="C16"/>
      <c r="D16"/>
      <c r="E16"/>
      <c r="F16" s="15"/>
      <c r="G16" s="15"/>
    </row>
    <row r="17" spans="2:14">
      <c r="B17"/>
      <c r="C17"/>
      <c r="D17"/>
      <c r="E17"/>
    </row>
    <row r="18" spans="2:14">
      <c r="B18"/>
      <c r="C18"/>
      <c r="D18"/>
      <c r="E18"/>
    </row>
    <row r="19" spans="2:14">
      <c r="B19"/>
      <c r="C19"/>
      <c r="D19"/>
      <c r="E19"/>
    </row>
    <row r="20" spans="2:14">
      <c r="B20"/>
      <c r="C20"/>
      <c r="D20"/>
      <c r="E20"/>
    </row>
    <row r="21" spans="2:14">
      <c r="B21"/>
      <c r="C21"/>
      <c r="D21"/>
      <c r="E21"/>
    </row>
    <row r="22" spans="2:14">
      <c r="B22"/>
      <c r="C22"/>
      <c r="D22"/>
    </row>
    <row r="23" spans="2:14">
      <c r="B23"/>
      <c r="C23"/>
      <c r="D23"/>
    </row>
    <row r="24" spans="2:14" ht="17.25">
      <c r="B24" s="17" t="s">
        <v>119</v>
      </c>
      <c r="C24" s="18"/>
      <c r="D24" s="17"/>
      <c r="E24" s="19"/>
      <c r="F24" s="19"/>
      <c r="G24" s="19"/>
    </row>
    <row r="25" spans="2:14">
      <c r="C25" s="20"/>
      <c r="D25" s="20"/>
    </row>
    <row r="26" spans="2:14">
      <c r="B26" s="70" t="s">
        <v>21</v>
      </c>
      <c r="C26" s="71" t="s">
        <v>97</v>
      </c>
      <c r="D26" s="72" t="s">
        <v>98</v>
      </c>
      <c r="E26" s="72" t="s">
        <v>99</v>
      </c>
      <c r="F26" s="72" t="s">
        <v>57</v>
      </c>
      <c r="G26" s="72" t="s">
        <v>58</v>
      </c>
      <c r="H26" s="72" t="s">
        <v>100</v>
      </c>
      <c r="I26" s="72" t="s">
        <v>101</v>
      </c>
      <c r="J26" s="72" t="s">
        <v>102</v>
      </c>
      <c r="K26" s="72" t="s">
        <v>103</v>
      </c>
      <c r="L26" s="72" t="s">
        <v>59</v>
      </c>
      <c r="M26" s="72" t="s">
        <v>60</v>
      </c>
      <c r="N26" s="73" t="s">
        <v>104</v>
      </c>
    </row>
    <row r="27" spans="2:14">
      <c r="B27" s="74"/>
      <c r="C27" s="71" t="s">
        <v>105</v>
      </c>
      <c r="D27" s="72" t="s">
        <v>106</v>
      </c>
      <c r="E27" s="72" t="s">
        <v>107</v>
      </c>
      <c r="F27" s="72" t="s">
        <v>61</v>
      </c>
      <c r="G27" s="72" t="s">
        <v>62</v>
      </c>
      <c r="H27" s="72" t="s">
        <v>108</v>
      </c>
      <c r="I27" s="72" t="s">
        <v>109</v>
      </c>
      <c r="J27" s="72" t="s">
        <v>110</v>
      </c>
      <c r="K27" s="72" t="s">
        <v>111</v>
      </c>
      <c r="L27" s="72" t="s">
        <v>63</v>
      </c>
      <c r="M27" s="72" t="s">
        <v>64</v>
      </c>
      <c r="N27" s="73" t="s">
        <v>112</v>
      </c>
    </row>
    <row r="28" spans="2:14">
      <c r="B28" s="75" t="s">
        <v>49</v>
      </c>
      <c r="C28" s="76">
        <f>C38/$F38*$D31</f>
        <v>9.417808219178081E-2</v>
      </c>
      <c r="D28" s="77">
        <f>D38/$F38*$D31</f>
        <v>0.10273972602739725</v>
      </c>
      <c r="E28" s="77">
        <f>E38/$F38*$D31</f>
        <v>8.5616438356164379E-3</v>
      </c>
      <c r="F28" s="77">
        <f>C39/$F39*$D32</f>
        <v>0.13835616438356163</v>
      </c>
      <c r="G28" s="77">
        <f>D39/$F39*$D32</f>
        <v>0.12682648401826482</v>
      </c>
      <c r="H28" s="77">
        <f>E39/$F39*$D32</f>
        <v>1.1529680365296802E-2</v>
      </c>
      <c r="I28" s="77">
        <f>C40/$F40*$D33</f>
        <v>9.9200913242009123E-2</v>
      </c>
      <c r="J28" s="77">
        <f>D40/$F40*$D33</f>
        <v>0.10821917808219178</v>
      </c>
      <c r="K28" s="77">
        <f>E40/$F40*$D33</f>
        <v>9.0182648401826472E-3</v>
      </c>
      <c r="L28" s="77">
        <f>C41/$F41*$D34</f>
        <v>0.13812785388127852</v>
      </c>
      <c r="M28" s="77">
        <f>D41/$F41*$D34</f>
        <v>0.15068493150684931</v>
      </c>
      <c r="N28" s="78">
        <f>E41/$F41*$D34</f>
        <v>1.2557077625570776E-2</v>
      </c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</row>
    <row r="30" spans="2:14">
      <c r="B30" s="80" t="s">
        <v>65</v>
      </c>
      <c r="C30" s="81" t="s">
        <v>66</v>
      </c>
      <c r="D30" s="82" t="s">
        <v>67</v>
      </c>
      <c r="E30" s="83" t="s">
        <v>113</v>
      </c>
      <c r="F30" s="82"/>
      <c r="G30" s="79"/>
      <c r="H30" s="79"/>
      <c r="I30" s="79"/>
      <c r="J30" s="79"/>
      <c r="K30" s="79"/>
      <c r="L30" s="79"/>
      <c r="M30" s="79"/>
      <c r="N30" s="79"/>
    </row>
    <row r="31" spans="2:14">
      <c r="B31" s="84" t="s">
        <v>95</v>
      </c>
      <c r="C31" s="85">
        <v>75</v>
      </c>
      <c r="D31" s="86">
        <f>C31/C35</f>
        <v>0.20547945205479451</v>
      </c>
      <c r="E31" s="87" t="s">
        <v>114</v>
      </c>
      <c r="F31" s="88"/>
      <c r="G31" s="79"/>
      <c r="H31" s="79"/>
      <c r="I31" s="79"/>
      <c r="J31" s="79"/>
      <c r="K31" s="79"/>
      <c r="L31" s="79"/>
      <c r="M31" s="79"/>
      <c r="N31" s="79"/>
    </row>
    <row r="32" spans="2:14">
      <c r="B32" s="89" t="s">
        <v>68</v>
      </c>
      <c r="C32" s="85">
        <v>101</v>
      </c>
      <c r="D32" s="86">
        <f>C32/C35</f>
        <v>0.27671232876712326</v>
      </c>
      <c r="E32" s="87" t="s">
        <v>115</v>
      </c>
      <c r="F32" s="88"/>
      <c r="G32" s="79"/>
      <c r="H32" s="79"/>
      <c r="I32" s="79"/>
      <c r="J32" s="79"/>
      <c r="K32" s="79"/>
      <c r="L32" s="79"/>
      <c r="M32" s="79"/>
      <c r="N32" s="79"/>
    </row>
    <row r="33" spans="2:14">
      <c r="B33" s="89" t="s">
        <v>88</v>
      </c>
      <c r="C33" s="85">
        <v>79</v>
      </c>
      <c r="D33" s="86">
        <f>C33/C35</f>
        <v>0.21643835616438356</v>
      </c>
      <c r="E33" s="87" t="s">
        <v>116</v>
      </c>
      <c r="F33" s="88"/>
      <c r="G33" s="79"/>
      <c r="H33" s="79"/>
      <c r="I33" s="79"/>
      <c r="J33" s="79"/>
      <c r="K33" s="79"/>
      <c r="L33" s="79"/>
      <c r="M33" s="79"/>
      <c r="N33" s="79"/>
    </row>
    <row r="34" spans="2:14">
      <c r="B34" s="90" t="s">
        <v>69</v>
      </c>
      <c r="C34" s="91">
        <v>110</v>
      </c>
      <c r="D34" s="92">
        <f>C34/C35</f>
        <v>0.30136986301369861</v>
      </c>
      <c r="E34" s="93" t="s">
        <v>117</v>
      </c>
      <c r="F34" s="94"/>
      <c r="G34" s="79"/>
      <c r="H34" s="79"/>
      <c r="I34" s="79"/>
      <c r="J34" s="79"/>
      <c r="K34" s="79"/>
      <c r="L34" s="79"/>
      <c r="M34" s="79"/>
      <c r="N34" s="79"/>
    </row>
    <row r="35" spans="2:14">
      <c r="B35" s="79"/>
      <c r="C35" s="95">
        <f>SUM(C31:C34)</f>
        <v>365</v>
      </c>
      <c r="D35" s="96">
        <f>SUM(D31:D34)</f>
        <v>0.99999999999999989</v>
      </c>
      <c r="E35" s="97"/>
      <c r="F35" s="95"/>
      <c r="G35" s="79"/>
      <c r="H35" s="79"/>
      <c r="I35" s="79"/>
      <c r="J35" s="79"/>
      <c r="K35" s="79"/>
      <c r="L35" s="79"/>
      <c r="M35" s="79"/>
      <c r="N35" s="79"/>
    </row>
    <row r="36" spans="2:14">
      <c r="B36" s="79"/>
      <c r="C36" s="79"/>
      <c r="D36" s="98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80" t="s">
        <v>118</v>
      </c>
      <c r="C37" s="99" t="s">
        <v>71</v>
      </c>
      <c r="D37" s="100" t="s">
        <v>72</v>
      </c>
      <c r="E37" s="81" t="s">
        <v>87</v>
      </c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101" t="s">
        <v>95</v>
      </c>
      <c r="C38" s="102">
        <v>11</v>
      </c>
      <c r="D38" s="103">
        <v>12</v>
      </c>
      <c r="E38" s="102">
        <v>1</v>
      </c>
      <c r="F38" s="95">
        <f>SUM(C38:E38)</f>
        <v>24</v>
      </c>
      <c r="G38" s="79"/>
      <c r="H38" s="79"/>
      <c r="I38" s="79"/>
      <c r="J38" s="79"/>
      <c r="K38" s="79"/>
      <c r="L38" s="79"/>
      <c r="M38" s="79"/>
      <c r="N38" s="79"/>
    </row>
    <row r="39" spans="2:14">
      <c r="B39" s="104" t="s">
        <v>68</v>
      </c>
      <c r="C39" s="105">
        <v>12</v>
      </c>
      <c r="D39" s="106">
        <v>11</v>
      </c>
      <c r="E39" s="105">
        <v>1</v>
      </c>
      <c r="F39" s="95">
        <f>SUM(C39:E39)</f>
        <v>24</v>
      </c>
      <c r="G39" s="95"/>
      <c r="H39" s="79"/>
      <c r="I39" s="79"/>
      <c r="J39" s="79"/>
      <c r="K39" s="79"/>
      <c r="L39" s="79"/>
      <c r="M39" s="79"/>
      <c r="N39" s="79"/>
    </row>
    <row r="40" spans="2:14">
      <c r="B40" s="104" t="s">
        <v>88</v>
      </c>
      <c r="C40" s="105">
        <v>11</v>
      </c>
      <c r="D40" s="106">
        <v>12</v>
      </c>
      <c r="E40" s="105">
        <v>1</v>
      </c>
      <c r="F40" s="95">
        <f>SUM(C40:E40)</f>
        <v>24</v>
      </c>
      <c r="G40" s="95"/>
      <c r="H40" s="79"/>
      <c r="I40" s="79"/>
      <c r="J40" s="79"/>
      <c r="K40" s="79"/>
      <c r="L40" s="79"/>
      <c r="M40" s="79"/>
      <c r="N40" s="79"/>
    </row>
    <row r="41" spans="2:14">
      <c r="B41" s="107" t="s">
        <v>69</v>
      </c>
      <c r="C41" s="108">
        <v>11</v>
      </c>
      <c r="D41" s="109">
        <v>12</v>
      </c>
      <c r="E41" s="108">
        <v>1</v>
      </c>
      <c r="F41" s="95">
        <f>SUM(C41:E41)</f>
        <v>24</v>
      </c>
      <c r="G41" s="95"/>
      <c r="H41" s="79"/>
      <c r="I41" s="79"/>
      <c r="J41" s="79"/>
      <c r="K41" s="79"/>
      <c r="L41" s="79"/>
      <c r="M41" s="79"/>
      <c r="N41" s="79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27"/>
  <sheetViews>
    <sheetView workbookViewId="0"/>
  </sheetViews>
  <sheetFormatPr defaultColWidth="9.1328125" defaultRowHeight="12.75"/>
  <cols>
    <col min="1" max="1" width="2.73046875" style="23" customWidth="1"/>
    <col min="2" max="2" width="14.59765625" style="23" customWidth="1"/>
    <col min="3" max="3" width="12" style="23" bestFit="1" customWidth="1"/>
    <col min="4" max="4" width="12.265625" style="23" bestFit="1" customWidth="1"/>
    <col min="5" max="5" width="12.1328125" style="23" bestFit="1" customWidth="1"/>
    <col min="6" max="6" width="12.73046875" style="23" bestFit="1" customWidth="1"/>
    <col min="7" max="7" width="14.1328125" style="23" bestFit="1" customWidth="1"/>
    <col min="8" max="8" width="14" style="23" bestFit="1" customWidth="1"/>
    <col min="9" max="12" width="12" style="23" bestFit="1" customWidth="1"/>
    <col min="13" max="13" width="12.265625" style="23" bestFit="1" customWidth="1"/>
    <col min="14" max="14" width="12.1328125" style="23" bestFit="1" customWidth="1"/>
    <col min="15" max="16384" width="9.1328125" style="23"/>
  </cols>
  <sheetData>
    <row r="2" spans="2:14" ht="13.15">
      <c r="B2" s="22" t="s">
        <v>18</v>
      </c>
    </row>
    <row r="3" spans="2:14" ht="13.5" thickBot="1">
      <c r="B3" s="24" t="s">
        <v>19</v>
      </c>
      <c r="C3" s="24" t="s">
        <v>20</v>
      </c>
      <c r="D3" s="24" t="s">
        <v>21</v>
      </c>
      <c r="E3" s="24" t="s">
        <v>22</v>
      </c>
      <c r="F3" s="24" t="s">
        <v>2</v>
      </c>
      <c r="G3" s="23" t="s">
        <v>192</v>
      </c>
      <c r="H3" s="23" t="s">
        <v>3</v>
      </c>
    </row>
    <row r="4" spans="2:14">
      <c r="D4" s="23" t="s">
        <v>191</v>
      </c>
      <c r="F4" s="25">
        <v>0.8</v>
      </c>
      <c r="G4" s="23" t="s">
        <v>188</v>
      </c>
      <c r="H4" s="23" t="s">
        <v>86</v>
      </c>
    </row>
    <row r="6" spans="2:14">
      <c r="F6" s="26"/>
    </row>
    <row r="7" spans="2:14" ht="17.25">
      <c r="B7" s="27" t="s">
        <v>56</v>
      </c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2:14" ht="13.15">
      <c r="B8" s="30"/>
      <c r="C8" s="30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9" spans="2:14" ht="13.15">
      <c r="B9" s="31" t="s">
        <v>21</v>
      </c>
      <c r="C9" s="32" t="s">
        <v>97</v>
      </c>
      <c r="D9" s="33" t="s">
        <v>98</v>
      </c>
      <c r="E9" s="33" t="s">
        <v>99</v>
      </c>
      <c r="F9" s="33" t="s">
        <v>57</v>
      </c>
      <c r="G9" s="33" t="s">
        <v>58</v>
      </c>
      <c r="H9" s="33" t="s">
        <v>100</v>
      </c>
      <c r="I9" s="33" t="s">
        <v>101</v>
      </c>
      <c r="J9" s="33" t="s">
        <v>102</v>
      </c>
      <c r="K9" s="33" t="s">
        <v>103</v>
      </c>
      <c r="L9" s="33" t="s">
        <v>59</v>
      </c>
      <c r="M9" s="33" t="s">
        <v>60</v>
      </c>
      <c r="N9" s="34" t="s">
        <v>104</v>
      </c>
    </row>
    <row r="10" spans="2:14" ht="13.15">
      <c r="B10" s="35"/>
      <c r="C10" s="32" t="s">
        <v>105</v>
      </c>
      <c r="D10" s="33" t="s">
        <v>106</v>
      </c>
      <c r="E10" s="33" t="s">
        <v>107</v>
      </c>
      <c r="F10" s="33" t="s">
        <v>61</v>
      </c>
      <c r="G10" s="33" t="s">
        <v>62</v>
      </c>
      <c r="H10" s="33" t="s">
        <v>108</v>
      </c>
      <c r="I10" s="33" t="s">
        <v>109</v>
      </c>
      <c r="J10" s="33" t="s">
        <v>110</v>
      </c>
      <c r="K10" s="33" t="s">
        <v>111</v>
      </c>
      <c r="L10" s="33" t="s">
        <v>63</v>
      </c>
      <c r="M10" s="33" t="s">
        <v>64</v>
      </c>
      <c r="N10" s="34" t="s">
        <v>112</v>
      </c>
    </row>
    <row r="11" spans="2:14" ht="13.15">
      <c r="B11" s="36" t="s">
        <v>49</v>
      </c>
      <c r="C11" s="37">
        <f>C23/$F23*$D15</f>
        <v>9.417808219178081E-2</v>
      </c>
      <c r="D11" s="38">
        <f>D23/$F23*$D15</f>
        <v>0.10273972602739725</v>
      </c>
      <c r="E11" s="38">
        <f>E23/$F23*$D15</f>
        <v>8.5616438356164379E-3</v>
      </c>
      <c r="F11" s="38">
        <f>C24/$F24*$D16</f>
        <v>0.12682648401826482</v>
      </c>
      <c r="G11" s="38">
        <f>D24/$F24*$D16</f>
        <v>0.13835616438356163</v>
      </c>
      <c r="H11" s="38">
        <f>E24/$F24*$D16</f>
        <v>1.1529680365296802E-2</v>
      </c>
      <c r="I11" s="38">
        <f>C25/$F25*$D17</f>
        <v>9.9200913242009123E-2</v>
      </c>
      <c r="J11" s="38">
        <f>D25/$F25*$D17</f>
        <v>0.10821917808219178</v>
      </c>
      <c r="K11" s="38">
        <f>E25/$F25*$D17</f>
        <v>9.0182648401826472E-3</v>
      </c>
      <c r="L11" s="38">
        <f>C26/$F26*$D18</f>
        <v>0.13812785388127852</v>
      </c>
      <c r="M11" s="38">
        <f>D26/$F26*$D18</f>
        <v>0.15068493150684931</v>
      </c>
      <c r="N11" s="39">
        <f>E26/$F26*$D18</f>
        <v>1.2557077625570776E-2</v>
      </c>
    </row>
    <row r="12" spans="2:14" ht="13.5">
      <c r="D12" s="40"/>
      <c r="E12" s="40"/>
      <c r="F12" s="40"/>
      <c r="G12" s="40"/>
      <c r="H12" s="40"/>
    </row>
    <row r="13" spans="2:14" ht="13.15">
      <c r="B13" s="22"/>
      <c r="C13" s="22"/>
    </row>
    <row r="14" spans="2:14" ht="15">
      <c r="B14" s="41" t="s">
        <v>65</v>
      </c>
      <c r="C14" s="42" t="s">
        <v>66</v>
      </c>
      <c r="D14" s="43" t="s">
        <v>67</v>
      </c>
      <c r="E14" s="44" t="s">
        <v>113</v>
      </c>
      <c r="F14" s="43"/>
    </row>
    <row r="15" spans="2:14" ht="13.15">
      <c r="B15" s="45" t="s">
        <v>95</v>
      </c>
      <c r="C15" s="46">
        <v>75</v>
      </c>
      <c r="D15" s="47">
        <f>C15/C19</f>
        <v>0.20547945205479451</v>
      </c>
      <c r="E15" s="48" t="s">
        <v>114</v>
      </c>
      <c r="F15" s="49"/>
    </row>
    <row r="16" spans="2:14" ht="13.15">
      <c r="B16" s="50" t="s">
        <v>68</v>
      </c>
      <c r="C16" s="46">
        <v>101</v>
      </c>
      <c r="D16" s="47">
        <f>C16/C19</f>
        <v>0.27671232876712326</v>
      </c>
      <c r="E16" s="48" t="s">
        <v>115</v>
      </c>
      <c r="F16" s="49"/>
    </row>
    <row r="17" spans="2:7" ht="13.15">
      <c r="B17" s="50" t="s">
        <v>88</v>
      </c>
      <c r="C17" s="46">
        <v>79</v>
      </c>
      <c r="D17" s="47">
        <f>C17/C19</f>
        <v>0.21643835616438356</v>
      </c>
      <c r="E17" s="48" t="s">
        <v>116</v>
      </c>
      <c r="F17" s="49"/>
    </row>
    <row r="18" spans="2:7" ht="13.15">
      <c r="B18" s="51" t="s">
        <v>69</v>
      </c>
      <c r="C18" s="52">
        <v>110</v>
      </c>
      <c r="D18" s="53">
        <f>C18/C19</f>
        <v>0.30136986301369861</v>
      </c>
      <c r="E18" s="54" t="s">
        <v>117</v>
      </c>
      <c r="F18" s="55"/>
    </row>
    <row r="19" spans="2:7">
      <c r="C19" s="56">
        <f>SUM(C15:C18)</f>
        <v>365</v>
      </c>
      <c r="D19" s="57">
        <f>SUM(D15:D18)</f>
        <v>0.99999999999999989</v>
      </c>
      <c r="E19" s="58"/>
      <c r="F19" s="56"/>
    </row>
    <row r="20" spans="2:7">
      <c r="D20" s="57"/>
      <c r="E20" s="58"/>
      <c r="F20" s="56"/>
    </row>
    <row r="21" spans="2:7">
      <c r="D21" s="59"/>
    </row>
    <row r="22" spans="2:7" ht="15">
      <c r="B22" s="41" t="s">
        <v>118</v>
      </c>
      <c r="C22" s="60" t="s">
        <v>71</v>
      </c>
      <c r="D22" s="61" t="s">
        <v>72</v>
      </c>
      <c r="E22" s="42" t="s">
        <v>87</v>
      </c>
    </row>
    <row r="23" spans="2:7" ht="13.15">
      <c r="B23" s="62" t="s">
        <v>95</v>
      </c>
      <c r="C23" s="60">
        <v>11</v>
      </c>
      <c r="D23" s="33">
        <v>12</v>
      </c>
      <c r="E23" s="60">
        <v>1</v>
      </c>
      <c r="F23" s="56">
        <f>SUM(C23:E23)</f>
        <v>24</v>
      </c>
    </row>
    <row r="24" spans="2:7" ht="13.15">
      <c r="B24" s="63" t="s">
        <v>68</v>
      </c>
      <c r="C24" s="64">
        <v>11</v>
      </c>
      <c r="D24" s="65">
        <v>12</v>
      </c>
      <c r="E24" s="64">
        <v>1</v>
      </c>
      <c r="F24" s="56">
        <f>SUM(C24:E24)</f>
        <v>24</v>
      </c>
      <c r="G24" s="56"/>
    </row>
    <row r="25" spans="2:7" ht="13.15">
      <c r="B25" s="63" t="s">
        <v>88</v>
      </c>
      <c r="C25" s="64">
        <v>11</v>
      </c>
      <c r="D25" s="65">
        <v>12</v>
      </c>
      <c r="E25" s="64">
        <v>1</v>
      </c>
      <c r="F25" s="56">
        <f>SUM(C25:E25)</f>
        <v>24</v>
      </c>
      <c r="G25" s="56"/>
    </row>
    <row r="26" spans="2:7" ht="13.15">
      <c r="B26" s="66" t="s">
        <v>69</v>
      </c>
      <c r="C26" s="67">
        <v>11</v>
      </c>
      <c r="D26" s="68">
        <v>12</v>
      </c>
      <c r="E26" s="67">
        <v>1</v>
      </c>
      <c r="F26" s="56">
        <f>SUM(C26:E26)</f>
        <v>24</v>
      </c>
      <c r="G26" s="56"/>
    </row>
    <row r="27" spans="2:7" ht="13.15">
      <c r="B27" s="69"/>
      <c r="C27" s="56"/>
      <c r="D27" s="56"/>
      <c r="E27" s="56"/>
      <c r="F27" s="56"/>
      <c r="G27" s="5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E86-A146-4530-A694-2F38523B621A}">
  <dimension ref="B4:J21"/>
  <sheetViews>
    <sheetView workbookViewId="0">
      <selection activeCell="D14" sqref="D14"/>
    </sheetView>
  </sheetViews>
  <sheetFormatPr defaultRowHeight="12.75"/>
  <cols>
    <col min="4" max="4" width="14.265625" bestFit="1" customWidth="1"/>
  </cols>
  <sheetData>
    <row r="4" spans="2:5" ht="13.15">
      <c r="B4" s="120"/>
      <c r="C4" s="122" t="s">
        <v>18</v>
      </c>
      <c r="D4" s="120"/>
      <c r="E4" s="120"/>
    </row>
    <row r="5" spans="2:5" ht="13.15">
      <c r="B5" s="120"/>
      <c r="C5" s="121" t="s">
        <v>21</v>
      </c>
      <c r="D5" s="121" t="s">
        <v>3</v>
      </c>
      <c r="E5" s="121" t="s">
        <v>2</v>
      </c>
    </row>
    <row r="6" spans="2:5">
      <c r="B6" s="120"/>
      <c r="C6" s="120" t="s">
        <v>278</v>
      </c>
      <c r="D6" s="120" t="s">
        <v>279</v>
      </c>
      <c r="E6" s="120">
        <v>1</v>
      </c>
    </row>
    <row r="7" spans="2:5">
      <c r="B7" s="120"/>
      <c r="C7" s="120" t="s">
        <v>278</v>
      </c>
      <c r="D7" s="120" t="s">
        <v>285</v>
      </c>
      <c r="E7" s="120">
        <v>1</v>
      </c>
    </row>
    <row r="8" spans="2:5">
      <c r="B8" s="120"/>
      <c r="C8" s="120" t="s">
        <v>278</v>
      </c>
      <c r="D8" s="120" t="s">
        <v>280</v>
      </c>
      <c r="E8" s="120">
        <v>1</v>
      </c>
    </row>
    <row r="9" spans="2:5">
      <c r="B9" s="120"/>
      <c r="C9" s="120" t="s">
        <v>278</v>
      </c>
      <c r="D9" s="120" t="s">
        <v>281</v>
      </c>
      <c r="E9" s="120">
        <v>1</v>
      </c>
    </row>
    <row r="10" spans="2:5">
      <c r="B10" s="120"/>
      <c r="C10" s="120" t="s">
        <v>278</v>
      </c>
      <c r="D10" s="120" t="s">
        <v>282</v>
      </c>
      <c r="E10" s="120">
        <v>0</v>
      </c>
    </row>
    <row r="11" spans="2:5">
      <c r="B11" s="120"/>
      <c r="C11" s="120" t="s">
        <v>278</v>
      </c>
      <c r="D11" s="120" t="s">
        <v>283</v>
      </c>
      <c r="E11" s="120">
        <v>1</v>
      </c>
    </row>
    <row r="12" spans="2:5">
      <c r="B12" s="120"/>
      <c r="C12" s="120" t="s">
        <v>278</v>
      </c>
      <c r="D12" s="120" t="s">
        <v>284</v>
      </c>
      <c r="E12" s="120">
        <v>1</v>
      </c>
    </row>
    <row r="13" spans="2:5">
      <c r="C13" s="120" t="s">
        <v>278</v>
      </c>
      <c r="D13" s="120" t="s">
        <v>286</v>
      </c>
      <c r="E13" s="120">
        <v>1</v>
      </c>
    </row>
    <row r="14" spans="2:5">
      <c r="C14" s="120" t="s">
        <v>278</v>
      </c>
      <c r="D14" s="120" t="s">
        <v>291</v>
      </c>
      <c r="E14" s="120">
        <v>-1</v>
      </c>
    </row>
    <row r="15" spans="2:5">
      <c r="C15" t="s">
        <v>278</v>
      </c>
      <c r="D15" t="s">
        <v>292</v>
      </c>
      <c r="E15">
        <v>2</v>
      </c>
    </row>
    <row r="18" spans="10:10">
      <c r="J18" s="11"/>
    </row>
    <row r="19" spans="10:10">
      <c r="J19" s="120"/>
    </row>
    <row r="20" spans="10:10">
      <c r="J20" s="120"/>
    </row>
    <row r="21" spans="10:10">
      <c r="J21" s="12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3"/>
  <sheetViews>
    <sheetView workbookViewId="0">
      <selection activeCell="H26" sqref="H26"/>
    </sheetView>
  </sheetViews>
  <sheetFormatPr defaultRowHeight="12.75"/>
  <cols>
    <col min="2" max="2" width="14.1328125" customWidth="1"/>
    <col min="4" max="4" width="15.59765625" bestFit="1" customWidth="1"/>
    <col min="5" max="5" width="4" bestFit="1" customWidth="1"/>
    <col min="6" max="6" width="4.59765625" bestFit="1" customWidth="1"/>
    <col min="7" max="7" width="4.265625" bestFit="1" customWidth="1"/>
    <col min="8" max="8" width="5" bestFit="1" customWidth="1"/>
  </cols>
  <sheetData>
    <row r="2" spans="2:11" ht="13.15">
      <c r="B2" s="1" t="s">
        <v>42</v>
      </c>
      <c r="D2" s="1" t="s">
        <v>44</v>
      </c>
    </row>
    <row r="3" spans="2:11" ht="13.15" thickBot="1">
      <c r="B3" s="12" t="s">
        <v>43</v>
      </c>
      <c r="D3" s="12" t="s">
        <v>31</v>
      </c>
      <c r="E3" s="16" t="s">
        <v>52</v>
      </c>
      <c r="F3" s="16" t="s">
        <v>55</v>
      </c>
      <c r="G3" s="16" t="s">
        <v>81</v>
      </c>
      <c r="H3" s="16" t="s">
        <v>82</v>
      </c>
      <c r="I3" s="16" t="s">
        <v>83</v>
      </c>
    </row>
    <row r="4" spans="2:11">
      <c r="B4" s="14" t="s">
        <v>86</v>
      </c>
      <c r="D4" t="s">
        <v>45</v>
      </c>
      <c r="E4" s="14" t="s">
        <v>51</v>
      </c>
      <c r="F4" s="14" t="s">
        <v>51</v>
      </c>
      <c r="G4" s="14" t="s">
        <v>51</v>
      </c>
      <c r="H4" s="14" t="s">
        <v>51</v>
      </c>
      <c r="I4" s="14" t="s">
        <v>84</v>
      </c>
    </row>
    <row r="5" spans="2:11">
      <c r="B5" t="s">
        <v>188</v>
      </c>
      <c r="D5" t="s">
        <v>46</v>
      </c>
      <c r="E5" s="14" t="s">
        <v>53</v>
      </c>
      <c r="F5" s="14" t="s">
        <v>80</v>
      </c>
      <c r="G5" s="14" t="s">
        <v>80</v>
      </c>
      <c r="H5" s="14" t="s">
        <v>53</v>
      </c>
      <c r="I5" s="14" t="s">
        <v>85</v>
      </c>
    </row>
    <row r="6" spans="2:11">
      <c r="D6" t="s">
        <v>47</v>
      </c>
      <c r="E6" t="s">
        <v>51</v>
      </c>
      <c r="F6" t="s">
        <v>51</v>
      </c>
      <c r="G6" t="s">
        <v>51</v>
      </c>
      <c r="H6" t="s">
        <v>51</v>
      </c>
      <c r="I6" s="14" t="s">
        <v>84</v>
      </c>
    </row>
    <row r="13" spans="2:11">
      <c r="B13" t="s">
        <v>239</v>
      </c>
    </row>
    <row r="14" spans="2:11">
      <c r="B14" t="s">
        <v>214</v>
      </c>
      <c r="C14" t="s">
        <v>215</v>
      </c>
      <c r="D14" s="118" t="s">
        <v>216</v>
      </c>
    </row>
    <row r="15" spans="2:11">
      <c r="B15" t="s">
        <v>217</v>
      </c>
      <c r="C15" t="s">
        <v>51</v>
      </c>
      <c r="D15" s="118">
        <v>1055.55</v>
      </c>
      <c r="K15" s="119" t="s">
        <v>241</v>
      </c>
    </row>
    <row r="16" spans="2:11">
      <c r="B16" t="s">
        <v>218</v>
      </c>
      <c r="C16" t="s">
        <v>51</v>
      </c>
      <c r="D16" s="118">
        <v>3.6</v>
      </c>
    </row>
    <row r="17" spans="2:11">
      <c r="B17" t="s">
        <v>219</v>
      </c>
      <c r="C17" t="s">
        <v>220</v>
      </c>
      <c r="D17" s="118">
        <v>1000</v>
      </c>
      <c r="K17" s="119" t="s">
        <v>240</v>
      </c>
    </row>
    <row r="18" spans="2:11">
      <c r="B18" t="s">
        <v>221</v>
      </c>
      <c r="C18" t="s">
        <v>222</v>
      </c>
      <c r="D18" s="118">
        <v>1000</v>
      </c>
    </row>
    <row r="19" spans="2:11">
      <c r="B19" t="s">
        <v>223</v>
      </c>
      <c r="C19" t="s">
        <v>51</v>
      </c>
      <c r="D19" s="118">
        <v>1.05555</v>
      </c>
    </row>
    <row r="20" spans="2:11">
      <c r="B20" t="s">
        <v>224</v>
      </c>
      <c r="C20" t="s">
        <v>51</v>
      </c>
      <c r="D20" s="118">
        <v>4.1868000000000002E-2</v>
      </c>
    </row>
    <row r="21" spans="2:11">
      <c r="B21" t="s">
        <v>225</v>
      </c>
      <c r="C21" t="s">
        <v>51</v>
      </c>
      <c r="D21" s="118">
        <v>41.868000000000002</v>
      </c>
    </row>
    <row r="22" spans="2:11">
      <c r="B22" t="s">
        <v>226</v>
      </c>
      <c r="C22" t="s">
        <v>51</v>
      </c>
      <c r="D22" s="118">
        <v>3.5999999999999999E-3</v>
      </c>
    </row>
    <row r="23" spans="2:11">
      <c r="B23" t="s">
        <v>227</v>
      </c>
      <c r="C23" t="s">
        <v>220</v>
      </c>
      <c r="D23" s="118">
        <v>1000000</v>
      </c>
    </row>
    <row r="24" spans="2:11">
      <c r="B24" t="s">
        <v>228</v>
      </c>
      <c r="C24" t="s">
        <v>229</v>
      </c>
      <c r="D24" s="118">
        <v>1000</v>
      </c>
    </row>
    <row r="25" spans="2:11">
      <c r="B25" t="s">
        <v>230</v>
      </c>
      <c r="C25" t="s">
        <v>231</v>
      </c>
      <c r="D25" s="118">
        <v>0.15384600000000001</v>
      </c>
    </row>
    <row r="26" spans="2:11">
      <c r="B26" t="s">
        <v>232</v>
      </c>
      <c r="C26" t="s">
        <v>233</v>
      </c>
      <c r="D26" s="118">
        <v>-1E-3</v>
      </c>
    </row>
    <row r="27" spans="2:11">
      <c r="B27" t="s">
        <v>234</v>
      </c>
      <c r="C27" t="s">
        <v>51</v>
      </c>
      <c r="D27" s="118">
        <v>1000</v>
      </c>
    </row>
    <row r="28" spans="2:11">
      <c r="B28" t="s">
        <v>235</v>
      </c>
      <c r="C28" t="s">
        <v>51</v>
      </c>
      <c r="D28" s="118">
        <v>37.681199999999997</v>
      </c>
    </row>
    <row r="29" spans="2:11">
      <c r="B29" t="s">
        <v>236</v>
      </c>
      <c r="C29" t="s">
        <v>51</v>
      </c>
      <c r="D29" s="118">
        <v>2299</v>
      </c>
    </row>
    <row r="30" spans="2:11">
      <c r="B30" t="s">
        <v>237</v>
      </c>
      <c r="C30" t="s">
        <v>231</v>
      </c>
      <c r="D30" s="118">
        <v>2.7777769999999999</v>
      </c>
    </row>
    <row r="31" spans="2:11">
      <c r="B31" t="s">
        <v>238</v>
      </c>
      <c r="C31" t="s">
        <v>51</v>
      </c>
      <c r="D31" s="118">
        <v>3.6</v>
      </c>
    </row>
    <row r="32" spans="2:11">
      <c r="B32" t="s">
        <v>51</v>
      </c>
      <c r="C32" t="s">
        <v>51</v>
      </c>
      <c r="D32" s="118">
        <v>1</v>
      </c>
    </row>
    <row r="33" spans="2:4">
      <c r="B33" t="s">
        <v>80</v>
      </c>
      <c r="C33" t="s">
        <v>287</v>
      </c>
      <c r="D33" s="118">
        <v>1000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Region-Time Slices</vt:lpstr>
      <vt:lpstr>TimeSlices Adv</vt:lpstr>
      <vt:lpstr>TimePeriods</vt:lpstr>
      <vt:lpstr>Interpol_Extrapol_Defaults</vt:lpstr>
      <vt:lpstr>Sheet1</vt:lpstr>
      <vt:lpstr>Constants</vt:lpstr>
      <vt:lpstr>TimeSlices</vt:lpstr>
      <vt:lpstr>reporting options</vt:lpstr>
      <vt:lpstr>Defaults</vt:lpstr>
      <vt:lpstr>Commodity Group</vt:lpstr>
      <vt:lpstr>Commodities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2024-02-02T08:48:38Z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606456935405731</vt:r8>
  </property>
  <property fmtid="{D5CDD505-2E9C-101B-9397-08002B2CF9AE}" pid="3" name="{A44787D4-0540-4523-9961-78E4036D8C6D}">
    <vt:lpwstr>{83F8F857-1E33-4EF3-B786-F3F2AC35945F}</vt:lpwstr>
  </property>
</Properties>
</file>