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42F85117-2115-4CBE-BFA8-FF45E261CE9F}" xr6:coauthVersionLast="47" xr6:coauthVersionMax="47" xr10:uidLastSave="{00000000-0000-0000-0000-000000000000}"/>
  <bookViews>
    <workbookView xWindow="2145" yWindow="2145" windowWidth="21600" windowHeight="12683" tabRatio="901" activeTab="4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F13" i="133"/>
  <c r="H13" i="133"/>
  <c r="V6" i="133"/>
  <c r="E13" i="141"/>
  <c r="M13" i="141" s="1"/>
  <c r="E20" i="141"/>
  <c r="M20" i="141" s="1"/>
  <c r="E14" i="141"/>
  <c r="M14" i="141"/>
  <c r="E15" i="141"/>
  <c r="M15" i="141"/>
  <c r="E16" i="141"/>
  <c r="M16" i="141" s="1"/>
  <c r="E17" i="141"/>
  <c r="M17" i="141" s="1"/>
  <c r="E23" i="141"/>
  <c r="M23" i="141"/>
  <c r="E18" i="141"/>
  <c r="M18" i="141" s="1"/>
  <c r="E26" i="133"/>
  <c r="G26" i="133"/>
  <c r="I26" i="133"/>
  <c r="J26" i="133"/>
  <c r="U26" i="133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R23" i="141"/>
  <c r="R7" i="141"/>
  <c r="R20" i="141"/>
  <c r="B2" i="141"/>
  <c r="Q6" i="141" s="1"/>
  <c r="Q17" i="141"/>
  <c r="B17" i="141" s="1"/>
  <c r="C17" i="141" s="1"/>
  <c r="F2" i="141"/>
  <c r="I12" i="141" s="1"/>
  <c r="H2" i="134"/>
  <c r="M7" i="152"/>
  <c r="M18" i="152"/>
  <c r="L8" i="152"/>
  <c r="D19" i="152" s="1"/>
  <c r="C19" i="152" s="1"/>
  <c r="F6" i="149"/>
  <c r="R22" i="141"/>
  <c r="L6" i="152"/>
  <c r="D6" i="149" s="1"/>
  <c r="D17" i="152"/>
  <c r="C17" i="152"/>
  <c r="R18" i="141"/>
  <c r="R19" i="141"/>
  <c r="L9" i="152"/>
  <c r="M8" i="152"/>
  <c r="M19" i="152"/>
  <c r="M10" i="152"/>
  <c r="M21" i="152" s="1"/>
  <c r="R15" i="14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E13" i="133" l="1"/>
  <c r="T13" i="133"/>
  <c r="V12" i="133"/>
  <c r="V9" i="133"/>
  <c r="O13" i="133"/>
  <c r="E24" i="141"/>
  <c r="M24" i="141" s="1"/>
  <c r="E22" i="141"/>
  <c r="M22" i="141" s="1"/>
  <c r="E21" i="141"/>
  <c r="M21" i="141" s="1"/>
  <c r="U13" i="133"/>
  <c r="N13" i="133"/>
  <c r="V7" i="133"/>
  <c r="V11" i="133"/>
  <c r="L13" i="133"/>
  <c r="V8" i="133"/>
  <c r="K13" i="133"/>
  <c r="E9" i="134"/>
  <c r="V10" i="133"/>
  <c r="J13" i="133"/>
  <c r="I13" i="133"/>
  <c r="G13" i="133"/>
  <c r="D13" i="133"/>
  <c r="S13" i="133"/>
  <c r="M13" i="133"/>
  <c r="D16" i="152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E10" i="134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N10" i="152"/>
  <c r="C19" i="141"/>
  <c r="R24" i="141"/>
  <c r="O19" i="152"/>
  <c r="C15" i="141"/>
  <c r="O16" i="152"/>
  <c r="C24" i="141"/>
  <c r="Q7" i="141"/>
  <c r="B8" i="149" s="1"/>
  <c r="N5" i="152"/>
  <c r="C13" i="141"/>
  <c r="N16" i="152"/>
  <c r="N6" i="152"/>
  <c r="Q16" i="141"/>
  <c r="B16" i="141" s="1"/>
  <c r="C16" i="141" s="1"/>
  <c r="Q24" i="141"/>
  <c r="B24" i="141" s="1"/>
  <c r="Q19" i="141"/>
  <c r="B19" i="141" s="1"/>
  <c r="Q15" i="141"/>
  <c r="B15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<sst xmlns="http://schemas.openxmlformats.org/spreadsheetml/2006/main" count="335" uniqueCount="197">
  <si>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</si>
  <si>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</si>
  <si>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</si>
  <si>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</si>
  <si>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</si>
  <si>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</si>
  <si>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</si>
  <si>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</si>
  <si>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</si>
  <si>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</si>
  <si>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</si>
  <si>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</si>
  <si>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</si>
  <si>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</si>
  <si>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</si>
  <si>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</si>
  <si>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</si>
  <si>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</si>
  <si>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</si>
  <si>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</si>
  <si>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</si>
  <si>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</si>
  <si>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</si>
  <si>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</si>
  <si>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</si>
  <si>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</si>
  <si>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</si>
  <si>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</si>
  <si>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</si>
  <si>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</si>
  <si>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</si>
  <si>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</si>
  <si>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</si>
  <si>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</si>
  <si>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</si>
  <si>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</si>
  <si>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</si>
  <si>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</si>
  <si>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</si>
  <si>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</si>
  <si>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</si>
  <si>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</si>
  <si>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</si>
  <si>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</si>
  <si>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</si>
  <si>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</si>
  <si>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</si>
  <si>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</si>
  <si>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</si>
  <si>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</si>
  <si>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</si>
  <si>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</si>
  <si>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</si>
  <si>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</si>
  <si>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</si>
  <si>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</si>
  <si>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</si>
  <si>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</si>
  <si>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</si>
  <si>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</si>
  <si>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</si>
  <si>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</si>
  <si>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</si>
  <si>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</si>
  <si>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</si>
  <si>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</si>
  <si>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</si>
  <si>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</si>
  <si>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</si>
  <si>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</si>
  <si>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</si>
  <si>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</si>
  <si>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</si>
  <si>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</si>
  <si>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</si>
  <si>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</si>
  <si>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</si>
  <si>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</si>
  <si>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</si>
  <si>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</si>
  <si>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</si>
  <si>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</si>
  <si>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</si>
  <si>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</si>
  <si>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</si>
  <si>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</si>
  <si>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</si>
  <si>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</si>
  <si>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</si>
  <si>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</si>
  <si>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</si>
  <si>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</si>
  <si>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</si>
  <si>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</si>
  <si>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</si>
  <si>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</si>
  <si>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</si>
  <si>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</si>
  <si>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</si>
  <si>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</si>
  <si>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</si>
  <si>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</si>
  <si>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</si>
  <si>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</si>
  <si>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</si>
  <si>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</si>
  <si>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</si>
  <si>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</si>
  <si>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</si>
  <si>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</si>
  <si>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</si>
  <si>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</si>
  <si>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</si>
  <si>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</si>
  <si>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</si>
  <si>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</si>
  <si>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</si>
  <si>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</si>
  <si>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</si>
  <si>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</si>
  <si>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</si>
  <si>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</si>
  <si>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</si>
  <si>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</si>
  <si>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</si>
  <si>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</si>
  <si>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</si>
  <si>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</si>
  <si>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</si>
  <si>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</si>
  <si>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</si>
  <si>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</si>
  <si>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</si>
  <si>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</si>
  <si>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</si>
  <si>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</si>
  <si>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</si>
  <si>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</si>
  <si>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</si>
  <si>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</si>
  <si>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</si>
  <si>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</si>
  <si>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</si>
  <si>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</si>
  <si>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</si>
  <si>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</si>
  <si>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</si>
  <si>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</si>
  <si>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</si>
  <si>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</si>
  <si>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</si>
  <si>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</si>
  <si>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</si>
  <si>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</si>
  <si>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</si>
  <si>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</si>
  <si>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</si>
  <si>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</si>
  <si>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</si>
  <si>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</si>
  <si>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</si>
  <si>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</si>
  <si>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</si>
  <si>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</si>
  <si>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</si>
  <si>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</si>
  <si>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</si>
  <si>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</si>
  <si>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</si>
  <si>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</si>
  <si>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</si>
  <si>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</si>
  <si>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</si>
  <si>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</si>
  <si>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</si>
  <si>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</si>
  <si>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</si>
  <si>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</si>
  <si>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</si>
  <si>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</si>
  <si>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</si>
  <si>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</si>
  <si>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</si>
  <si>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</si>
  <si>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</si>
  <si>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</si>
  <si>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</si>
  <si>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</si>
  <si>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</si>
  <si>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</si>
  <si>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</si>
  <si>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</si>
  <si>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</si>
  <si>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</si>
  <si>
    <t>Techname</t>
  </si>
  <si>
    <t>T*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</si>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</sst>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  <xf numFmtId="0" fontId="3" fillId="2" borderId="0" xfId="0" applyFont="1" applyFill="1" applyBorder="1" applyAlignment="1">
      <alignment horizontal="center" vertical="center" wrapText="1"/>
    </xf>
    <xf numFmtId="0" fontId="22" fillId="4" borderId="0" xfId="1" applyFont="1" applyBorder="1" applyAlignment="1">
      <alignment horizontal="center" wrapText="1"/>
    </xf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6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zoomScale="90" zoomScaleNormal="90" workbookViewId="0">
      <selection activeCell="D9" sqref="D9:U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33.265625" customWidth="1"/>
    <col min="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  <col min="28" max="28" width="2" bestFit="1" customWidth="1"/>
  </cols>
  <sheetData>
    <row r="1" spans="1:27" s="6" customFormat="1" ht="13.15" x14ac:dyDescent="0.4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165</v>
      </c>
      <c r="P2" s="51" t="s">
        <v>166</v>
      </c>
      <c r="Q2" s="51" t="s">
        <v>167</v>
      </c>
      <c r="R2" s="51" t="s">
        <v>168</v>
      </c>
      <c r="S2" s="51" t="s">
        <v>48</v>
      </c>
      <c r="T2" s="51" t="s">
        <v>49</v>
      </c>
      <c r="U2" s="51" t="s">
        <v>50</v>
      </c>
      <c r="V2" s="51" t="s">
        <v>163</v>
      </c>
      <c r="X2" s="8"/>
      <c r="Y2" s="50" t="s">
        <v>153</v>
      </c>
      <c r="Z2" s="14" t="s">
        <v>76</v>
      </c>
      <c r="AA2" s="14" t="s">
        <v>104</v>
      </c>
    </row>
    <row r="3" spans="1:27" ht="39.4" x14ac:dyDescent="0.4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173</v>
      </c>
      <c r="P3" s="52" t="s">
        <v>170</v>
      </c>
      <c r="Q3" s="52" t="s">
        <v>171</v>
      </c>
      <c r="R3" s="52" t="s">
        <v>172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ht="13.15" x14ac:dyDescent="0.4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ht="13.15" x14ac:dyDescent="0.4">
      <c r="A5" s="6"/>
      <c r="B5" s="53" t="s">
        <v>58</v>
      </c>
      <c r="C5" s="61" t="s">
        <v>59</v>
      </c>
      <c r="D5" s="93">
        <v>124.79425000000001</v>
      </c>
      <c r="E5" s="93">
        <v>3095.8757999999998</v>
      </c>
      <c r="F5" s="93">
        <v>0</v>
      </c>
      <c r="G5" s="93">
        <v>862.053</v>
      </c>
      <c r="H5" s="93">
        <v>72.9495</v>
      </c>
      <c r="I5" s="93">
        <v>190.17599999999999</v>
      </c>
      <c r="J5" s="93">
        <v>3.1680000000000001</v>
      </c>
      <c r="K5" s="93">
        <v>0</v>
      </c>
      <c r="L5" s="93">
        <v>15.38</v>
      </c>
      <c r="M5" s="93">
        <v>0.92</v>
      </c>
      <c r="N5" s="94">
        <v>0</v>
      </c>
      <c r="O5" s="93">
        <v>298.48174999999992</v>
      </c>
      <c r="P5" s="93">
        <v>0</v>
      </c>
      <c r="Q5" s="93">
        <v>0</v>
      </c>
      <c r="R5" s="93">
        <v>50</v>
      </c>
      <c r="S5" s="93">
        <v>0</v>
      </c>
      <c r="T5" s="93">
        <v>432.74250000000001</v>
      </c>
      <c r="U5" s="93">
        <v>1435.8710000000001</v>
      </c>
      <c r="V5" s="95">
        <f>SUM(D5:U5)</f>
        <v>6582.4117999999999</v>
      </c>
    </row>
    <row r="6" spans="1:27" ht="13.15" x14ac:dyDescent="0.4">
      <c r="A6" s="6"/>
      <c r="B6" s="53" t="s">
        <v>60</v>
      </c>
      <c r="C6" s="62" t="s">
        <v>61</v>
      </c>
      <c r="D6" s="93">
        <v>19.923749999999998</v>
      </c>
      <c r="E6" s="93">
        <v>1051.038</v>
      </c>
      <c r="F6" s="93">
        <v>0</v>
      </c>
      <c r="G6" s="93">
        <v>368.84399999999999</v>
      </c>
      <c r="H6" s="93">
        <v>1.677</v>
      </c>
      <c r="I6" s="93">
        <v>31.602</v>
      </c>
      <c r="J6" s="93">
        <v>5.72</v>
      </c>
      <c r="K6" s="93">
        <v>0</v>
      </c>
      <c r="L6" s="93">
        <v>19.32</v>
      </c>
      <c r="M6" s="93">
        <v>0.24199999999999999</v>
      </c>
      <c r="N6" s="94">
        <v>0</v>
      </c>
      <c r="O6" s="93">
        <v>13</v>
      </c>
      <c r="P6" s="93">
        <v>0</v>
      </c>
      <c r="Q6" s="93">
        <v>0</v>
      </c>
      <c r="R6" s="93">
        <v>7.5</v>
      </c>
      <c r="S6" s="93">
        <v>0.60850000000000004</v>
      </c>
      <c r="T6" s="93">
        <v>127.32299999999999</v>
      </c>
      <c r="U6" s="93">
        <v>1263.6955</v>
      </c>
      <c r="V6" s="95">
        <f t="shared" ref="V6:V12" si="0">SUM(D6:U6)</f>
        <v>2910.4937500000001</v>
      </c>
    </row>
    <row r="7" spans="1:27" ht="13.15" x14ac:dyDescent="0.4">
      <c r="A7" s="6"/>
      <c r="B7" s="53" t="s">
        <v>62</v>
      </c>
      <c r="C7" s="62" t="s">
        <v>63</v>
      </c>
      <c r="D7" s="93">
        <v>663.94509999999991</v>
      </c>
      <c r="E7" s="93">
        <v>2662.2965999999997</v>
      </c>
      <c r="F7" s="93">
        <v>0</v>
      </c>
      <c r="G7" s="93">
        <v>298.68</v>
      </c>
      <c r="H7" s="93">
        <v>36.356499999999997</v>
      </c>
      <c r="I7" s="93">
        <v>142.97149999999999</v>
      </c>
      <c r="J7" s="93">
        <v>7.766</v>
      </c>
      <c r="K7" s="93">
        <v>44.066000000000003</v>
      </c>
      <c r="L7" s="93">
        <v>286.0505</v>
      </c>
      <c r="M7" s="93">
        <v>191.57300000000001</v>
      </c>
      <c r="N7" s="94">
        <v>0</v>
      </c>
      <c r="O7" s="93">
        <v>180.41775000000007</v>
      </c>
      <c r="P7" s="93">
        <v>0</v>
      </c>
      <c r="Q7" s="93">
        <v>0</v>
      </c>
      <c r="R7" s="93">
        <v>0</v>
      </c>
      <c r="S7" s="93">
        <v>58.595999999999997</v>
      </c>
      <c r="T7" s="93">
        <v>316.79149999999998</v>
      </c>
      <c r="U7" s="93">
        <v>2044.222</v>
      </c>
      <c r="V7" s="95">
        <f t="shared" si="0"/>
        <v>6933.7324499999986</v>
      </c>
    </row>
    <row r="8" spans="1:27" ht="13.15" x14ac:dyDescent="0.4">
      <c r="A8" s="6"/>
      <c r="B8" s="53" t="s">
        <v>64</v>
      </c>
      <c r="C8" s="62" t="s">
        <v>65</v>
      </c>
      <c r="D8" s="93">
        <v>15.434999999999999</v>
      </c>
      <c r="E8" s="93">
        <v>120.72359999999999</v>
      </c>
      <c r="F8" s="93">
        <v>0</v>
      </c>
      <c r="G8" s="93">
        <v>366.58800000000002</v>
      </c>
      <c r="H8" s="93">
        <v>0.47299999999999998</v>
      </c>
      <c r="I8" s="93">
        <v>16.169</v>
      </c>
      <c r="J8" s="93">
        <v>1.716</v>
      </c>
      <c r="K8" s="93">
        <v>0</v>
      </c>
      <c r="L8" s="93">
        <v>13.74</v>
      </c>
      <c r="M8" s="93">
        <v>0</v>
      </c>
      <c r="N8" s="94">
        <v>0</v>
      </c>
      <c r="O8" s="93">
        <v>15.771500000000003</v>
      </c>
      <c r="P8" s="93">
        <v>0</v>
      </c>
      <c r="Q8" s="93">
        <v>0</v>
      </c>
      <c r="R8" s="93">
        <v>0</v>
      </c>
      <c r="S8" s="93">
        <v>5.0000000000000001E-4</v>
      </c>
      <c r="T8" s="93">
        <v>7.7869999999999999</v>
      </c>
      <c r="U8" s="93">
        <v>9.6930000000000014</v>
      </c>
      <c r="V8" s="95">
        <f t="shared" si="0"/>
        <v>568.09659999999997</v>
      </c>
    </row>
    <row r="9" spans="1:27" ht="14.25" x14ac:dyDescent="0.45">
      <c r="A9" s="6"/>
      <c r="B9" s="53" t="s">
        <v>66</v>
      </c>
      <c r="C9" s="62" t="s">
        <v>67</v>
      </c>
      <c r="D9" s="93">
        <v>0.1946</v>
      </c>
      <c r="E9" s="57">
        <v>12.7494</v>
      </c>
      <c r="F9" s="93">
        <v>0</v>
      </c>
      <c r="G9" s="57">
        <v>3856.2855</v>
      </c>
      <c r="H9" s="93">
        <v>1047.652</v>
      </c>
      <c r="I9" s="57">
        <v>94.230999999999995</v>
      </c>
      <c r="J9" s="57">
        <v>2394.2159999999999</v>
      </c>
      <c r="K9" s="93">
        <v>0</v>
      </c>
      <c r="L9" s="93">
        <v>33.24</v>
      </c>
      <c r="M9" s="93">
        <v>0</v>
      </c>
      <c r="N9" s="93">
        <v>0</v>
      </c>
      <c r="O9" s="57">
        <v>40.25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57">
        <v>132.98599999999999</v>
      </c>
      <c r="V9" s="95">
        <f t="shared" si="0"/>
        <v>7611.8044999999993</v>
      </c>
    </row>
    <row r="10" spans="1:27" ht="13.15" x14ac:dyDescent="0.4">
      <c r="A10" s="6"/>
      <c r="B10" s="53" t="s">
        <v>68</v>
      </c>
      <c r="C10" s="63" t="s">
        <v>69</v>
      </c>
      <c r="D10" s="56">
        <v>416.23084999999924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313.51900000000001</v>
      </c>
      <c r="U10" s="56">
        <v>325</v>
      </c>
      <c r="V10" s="96">
        <f t="shared" si="0"/>
        <v>1054.7498499999992</v>
      </c>
    </row>
    <row r="11" spans="1:27" ht="13.15" x14ac:dyDescent="0.4">
      <c r="A11" s="6"/>
      <c r="B11" s="53" t="s">
        <v>86</v>
      </c>
      <c r="C11" s="62" t="s">
        <v>70</v>
      </c>
      <c r="D11" s="93">
        <v>18.358550000000001</v>
      </c>
      <c r="E11" s="93">
        <v>380.29379999999998</v>
      </c>
      <c r="F11" s="93">
        <v>0</v>
      </c>
      <c r="G11" s="93">
        <v>76.465000000000003</v>
      </c>
      <c r="H11" s="93">
        <v>4.7945000000000002</v>
      </c>
      <c r="I11" s="93">
        <v>199.87350000000001</v>
      </c>
      <c r="J11" s="93">
        <v>3.1459999999999999</v>
      </c>
      <c r="K11" s="93">
        <v>899.20600000000002</v>
      </c>
      <c r="L11" s="93">
        <v>52.04</v>
      </c>
      <c r="M11" s="93">
        <v>800.72900000000004</v>
      </c>
      <c r="N11" s="94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5">
        <f t="shared" si="0"/>
        <v>2434.9063500000002</v>
      </c>
    </row>
    <row r="12" spans="1:27" ht="13.15" x14ac:dyDescent="0.4">
      <c r="A12" s="6"/>
      <c r="B12" s="53" t="s">
        <v>87</v>
      </c>
      <c r="C12" s="62" t="s">
        <v>71</v>
      </c>
      <c r="D12" s="93">
        <v>0</v>
      </c>
      <c r="E12" s="93">
        <v>0</v>
      </c>
      <c r="F12" s="93">
        <v>0</v>
      </c>
      <c r="G12" s="93">
        <v>146.90600000000001</v>
      </c>
      <c r="H12" s="93">
        <v>0</v>
      </c>
      <c r="I12" s="93">
        <v>0</v>
      </c>
      <c r="J12" s="93">
        <v>0</v>
      </c>
      <c r="K12" s="93">
        <v>0</v>
      </c>
      <c r="L12" s="93">
        <v>902.14</v>
      </c>
      <c r="M12" s="93">
        <v>6.5</v>
      </c>
      <c r="N12" s="94">
        <v>0</v>
      </c>
      <c r="O12" s="56">
        <v>0</v>
      </c>
      <c r="P12" s="56">
        <v>0</v>
      </c>
      <c r="Q12" s="56">
        <v>0</v>
      </c>
      <c r="R12" s="56">
        <v>0</v>
      </c>
      <c r="S12" s="93">
        <v>0</v>
      </c>
      <c r="T12" s="93">
        <v>0</v>
      </c>
      <c r="U12" s="93">
        <v>0</v>
      </c>
      <c r="V12" s="95">
        <f t="shared" si="0"/>
        <v>1055.546</v>
      </c>
    </row>
    <row r="13" spans="1:27" ht="14.25" x14ac:dyDescent="0.45">
      <c r="A13" s="6"/>
      <c r="B13" s="90" t="s">
        <v>89</v>
      </c>
      <c r="C13" s="60" t="s">
        <v>159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35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35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4.25" x14ac:dyDescent="0.4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35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35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35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35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35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35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35">
      <c r="A23" s="6"/>
      <c r="C23" s="25"/>
      <c r="D23" s="26"/>
      <c r="O23" s="27"/>
      <c r="P23" s="27"/>
      <c r="Q23" s="27"/>
      <c r="R23" s="27"/>
    </row>
    <row r="24" spans="1:24" ht="39.4" x14ac:dyDescent="0.4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169</v>
      </c>
      <c r="P24" s="52" t="s">
        <v>170</v>
      </c>
      <c r="Q24" s="52" t="s">
        <v>171</v>
      </c>
      <c r="R24" s="52" t="s">
        <v>172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4.25" x14ac:dyDescent="0.45">
      <c r="A25" s="6"/>
      <c r="B25" s="100" t="s">
        <v>66</v>
      </c>
      <c r="C25" s="64" t="s">
        <v>161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4.25" x14ac:dyDescent="0.45">
      <c r="A26" s="6"/>
      <c r="B26" s="100" t="s">
        <v>66</v>
      </c>
      <c r="C26" s="66" t="s">
        <v>162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160</v>
      </c>
    </row>
    <row r="27" spans="1:24" x14ac:dyDescent="0.35">
      <c r="A27" s="6"/>
      <c r="V27" s="8"/>
    </row>
    <row r="28" spans="1:24" x14ac:dyDescent="0.35">
      <c r="A28" s="6"/>
      <c r="V28" s="8"/>
    </row>
    <row r="29" spans="1:24" ht="13.15" x14ac:dyDescent="0.4">
      <c r="A29" s="6"/>
      <c r="C29" s="68" t="s">
        <v>106</v>
      </c>
      <c r="D29" s="70" t="s">
        <v>107</v>
      </c>
      <c r="E29" s="69" t="s">
        <v>108</v>
      </c>
      <c r="V29" s="8"/>
    </row>
    <row r="30" spans="1:24" ht="13.15" x14ac:dyDescent="0.4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ht="13.15" x14ac:dyDescent="0.4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ColWidth="9.1328125" defaultRowHeight="12.75" x14ac:dyDescent="0.35"/>
  <cols>
    <col min="1" max="1" width="1.86328125" style="29" customWidth="1"/>
    <col min="2" max="2" width="7.73046875" style="29" customWidth="1"/>
    <col min="3" max="3" width="6.86328125" style="29" customWidth="1"/>
    <col min="4" max="16384" width="9.1328125" style="29"/>
  </cols>
  <sheetData>
    <row r="3" spans="2:7" ht="17.649999999999999" x14ac:dyDescent="0.5">
      <c r="B3" s="120" t="s">
        <v>158</v>
      </c>
    </row>
    <row r="5" spans="2:7" ht="13.15" x14ac:dyDescent="0.4">
      <c r="D5" s="121" t="s">
        <v>164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ht="13.15" x14ac:dyDescent="0.4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2.15" thickBot="1" x14ac:dyDescent="0.55000000000000004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35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35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35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35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35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35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35">
      <c r="L11" s="32"/>
      <c r="M11" s="34"/>
    </row>
    <row r="12" spans="2:18" ht="13.15" x14ac:dyDescent="0.4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ht="13.15" x14ac:dyDescent="0.4">
      <c r="B13" s="21" t="s">
        <v>1</v>
      </c>
      <c r="C13" s="21" t="s">
        <v>5</v>
      </c>
      <c r="D13" s="21" t="s">
        <v>6</v>
      </c>
      <c r="E13" s="86" t="s">
        <v>152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1" thickBot="1" x14ac:dyDescent="0.4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15" thickBot="1" x14ac:dyDescent="0.4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35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35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35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35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35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35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35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35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35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35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35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35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35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35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35">
      <c r="B30" s="32"/>
      <c r="C30" s="6"/>
      <c r="D30" s="31"/>
      <c r="E30" s="16"/>
      <c r="F30" s="16"/>
      <c r="G30" s="82"/>
      <c r="H30" s="15"/>
    </row>
    <row r="31" spans="2:18" x14ac:dyDescent="0.35">
      <c r="B31" s="32"/>
      <c r="C31" s="6"/>
      <c r="D31" s="31"/>
      <c r="E31" s="16"/>
      <c r="F31" s="16"/>
      <c r="G31" s="82"/>
      <c r="H31" s="15"/>
    </row>
    <row r="35" spans="2:3" x14ac:dyDescent="0.35">
      <c r="B35" s="54"/>
      <c r="C35" s="1" t="s">
        <v>156</v>
      </c>
    </row>
    <row r="36" spans="2:3" x14ac:dyDescent="0.35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35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2.265625" bestFit="1" customWidth="1"/>
    <col min="6" max="6" width="13.1328125" bestFit="1" customWidth="1"/>
    <col min="7" max="7" width="10.59765625" bestFit="1" customWidth="1"/>
    <col min="8" max="8" width="15.1328125" bestFit="1" customWidth="1"/>
    <col min="9" max="9" width="15.59765625" bestFit="1" customWidth="1"/>
    <col min="10" max="10" width="8.86328125" customWidth="1"/>
    <col min="11" max="11" width="13.59765625" bestFit="1" customWidth="1"/>
    <col min="12" max="12" width="2" style="38" bestFit="1" customWidth="1"/>
    <col min="13" max="13" width="13.86328125" customWidth="1"/>
    <col min="14" max="14" width="2" customWidth="1"/>
    <col min="15" max="15" width="12.3984375" customWidth="1"/>
    <col min="16" max="16" width="7.1328125" customWidth="1"/>
    <col min="17" max="17" width="11" customWidth="1"/>
    <col min="18" max="18" width="63.3984375" bestFit="1" customWidth="1"/>
    <col min="19" max="19" width="7.73046875" customWidth="1"/>
    <col min="20" max="20" width="12" customWidth="1"/>
    <col min="21" max="21" width="12.86328125" bestFit="1" customWidth="1"/>
    <col min="22" max="22" width="13.265625" customWidth="1"/>
    <col min="23" max="23" width="8" bestFit="1" customWidth="1"/>
  </cols>
  <sheetData>
    <row r="1" spans="2:23" ht="14.25" x14ac:dyDescent="0.4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ht="13.15" x14ac:dyDescent="0.4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2.15" thickBot="1" x14ac:dyDescent="0.55000000000000004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180</v>
      </c>
      <c r="T5" s="138"/>
      <c r="U5" s="138"/>
      <c r="V5" s="138"/>
      <c r="W5" s="138"/>
    </row>
    <row r="6" spans="2:23" s="6" customFormat="1" ht="15.75" x14ac:dyDescent="0.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180</v>
      </c>
      <c r="T6" s="138"/>
      <c r="U6" s="138"/>
      <c r="V6" s="138"/>
      <c r="W6" s="138"/>
    </row>
    <row r="7" spans="2:23" x14ac:dyDescent="0.35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ht="13.15" x14ac:dyDescent="0.4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ht="13.15" x14ac:dyDescent="0.4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175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1" thickBot="1" x14ac:dyDescent="0.4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174</v>
      </c>
      <c r="K11" s="20" t="s">
        <v>176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15" thickBot="1" x14ac:dyDescent="0.4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7" t="s">
        <v>148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28" t="s">
        <v>179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35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180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35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180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35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180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35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180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35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180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35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180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35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180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35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180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35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180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35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180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35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180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35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180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35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35">
      <c r="B27" s="54"/>
      <c r="C27" s="1" t="s">
        <v>156</v>
      </c>
      <c r="K27" s="1"/>
      <c r="L27" s="11"/>
      <c r="M27" s="1"/>
    </row>
    <row r="28" spans="1:23" x14ac:dyDescent="0.35">
      <c r="B28" s="74"/>
      <c r="C28" s="1" t="s">
        <v>157</v>
      </c>
      <c r="K28" s="1"/>
      <c r="L28" s="11"/>
      <c r="M28" s="1"/>
      <c r="N28" s="1"/>
    </row>
    <row r="29" spans="1:23" x14ac:dyDescent="0.35">
      <c r="A29" s="8"/>
      <c r="K29" s="1"/>
      <c r="L29" s="11"/>
      <c r="M29" s="1"/>
      <c r="N29" s="1"/>
    </row>
    <row r="30" spans="1:23" s="8" customFormat="1" x14ac:dyDescent="0.35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35">
      <c r="E31" s="1"/>
      <c r="N31" s="1"/>
    </row>
    <row r="32" spans="1:23" x14ac:dyDescent="0.35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4"/>
  <sheetViews>
    <sheetView tabSelected="1" workbookViewId="0">
      <selection activeCell="I8" sqref="I8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5" width="11.265625" customWidth="1"/>
    <col min="6" max="7" width="2" bestFit="1" customWidth="1"/>
    <col min="8" max="8" width="13.1328125" bestFit="1" customWidth="1"/>
    <col min="9" max="21" width="4.59765625" bestFit="1" customWidth="1"/>
  </cols>
  <sheetData>
    <row r="1" spans="2:20" ht="14.25" x14ac:dyDescent="0.45">
      <c r="B1" s="12" t="s">
        <v>73</v>
      </c>
      <c r="C1" s="12" t="s">
        <v>74</v>
      </c>
      <c r="D1" s="12" t="s">
        <v>75</v>
      </c>
      <c r="E1" s="12" t="s">
        <v>77</v>
      </c>
      <c r="F1" s="12"/>
      <c r="H1" s="12" t="s">
        <v>78</v>
      </c>
    </row>
    <row r="2" spans="2:20" ht="15.75" x14ac:dyDescent="0.5">
      <c r="B2" s="14" t="s">
        <v>83</v>
      </c>
      <c r="C2" s="14"/>
      <c r="D2" s="14"/>
      <c r="E2" s="14" t="str">
        <f>DemTechs_TRA!S5</f>
        <v>BPkm</v>
      </c>
      <c r="F2" s="14"/>
      <c r="H2" s="14" t="str">
        <f>'EB2'!Y2</f>
        <v>M€2005</v>
      </c>
    </row>
    <row r="5" spans="2:20" ht="13.15" x14ac:dyDescent="0.4">
      <c r="C5" s="3" t="s">
        <v>13</v>
      </c>
      <c r="D5" s="3"/>
      <c r="E5" s="1"/>
      <c r="F5" s="1"/>
      <c r="H5" s="3" t="s">
        <v>193</v>
      </c>
      <c r="I5" s="1"/>
    </row>
    <row r="6" spans="2:20" ht="13.15" x14ac:dyDescent="0.35">
      <c r="B6" s="2" t="s">
        <v>80</v>
      </c>
      <c r="C6" s="2" t="s">
        <v>0</v>
      </c>
      <c r="D6" s="2" t="s">
        <v>149</v>
      </c>
      <c r="E6" s="88">
        <v>2020</v>
      </c>
      <c r="F6" s="149">
        <v>0</v>
      </c>
      <c r="H6" s="2" t="s">
        <v>0</v>
      </c>
      <c r="I6" s="146" t="s">
        <v>182</v>
      </c>
      <c r="J6" s="146" t="s">
        <v>183</v>
      </c>
      <c r="K6" s="146" t="s">
        <v>184</v>
      </c>
      <c r="L6" s="146" t="s">
        <v>119</v>
      </c>
      <c r="M6" s="146" t="s">
        <v>120</v>
      </c>
      <c r="N6" s="146" t="s">
        <v>185</v>
      </c>
      <c r="O6" s="146" t="s">
        <v>186</v>
      </c>
      <c r="P6" s="146" t="s">
        <v>187</v>
      </c>
      <c r="Q6" s="146" t="s">
        <v>188</v>
      </c>
      <c r="R6" s="146" t="s">
        <v>121</v>
      </c>
      <c r="S6" s="146" t="s">
        <v>122</v>
      </c>
      <c r="T6" s="146" t="s">
        <v>189</v>
      </c>
    </row>
    <row r="7" spans="2:20" ht="20.65" x14ac:dyDescent="0.35">
      <c r="B7" s="20" t="s">
        <v>81</v>
      </c>
      <c r="C7" s="20" t="s">
        <v>82</v>
      </c>
      <c r="D7" s="20" t="s">
        <v>150</v>
      </c>
      <c r="E7" s="84" t="s">
        <v>36</v>
      </c>
      <c r="F7" s="150"/>
      <c r="H7" s="145" t="s">
        <v>192</v>
      </c>
    </row>
    <row r="8" spans="2:20" ht="13.15" thickBot="1" x14ac:dyDescent="0.4">
      <c r="B8" s="19" t="s">
        <v>91</v>
      </c>
      <c r="C8" s="19"/>
      <c r="D8" s="19"/>
      <c r="E8" s="17" t="str">
        <f>E2</f>
        <v>BPkm</v>
      </c>
      <c r="F8" s="150"/>
      <c r="H8" s="144" t="s">
        <v>81</v>
      </c>
    </row>
    <row r="9" spans="2:20" x14ac:dyDescent="0.35">
      <c r="B9" s="8" t="s">
        <v>35</v>
      </c>
      <c r="C9" s="8" t="str">
        <f>DemTechs_TRA!$Q$5</f>
        <v>DTCAR</v>
      </c>
      <c r="D9" s="25" t="s">
        <v>181</v>
      </c>
      <c r="E9" s="72">
        <f>SUM(DemTechs_TRA!M13:M18)</f>
        <v>3067.06485564375</v>
      </c>
      <c r="F9" s="72">
        <v>5</v>
      </c>
      <c r="H9" s="8" t="s">
        <v>190</v>
      </c>
      <c r="I9" s="148">
        <v>9.417808219178081E-2</v>
      </c>
      <c r="J9" s="148">
        <v>0.10273972602739725</v>
      </c>
      <c r="K9" s="148">
        <v>8.5616438356164379E-3</v>
      </c>
      <c r="L9" s="148">
        <v>0.12682648401826482</v>
      </c>
      <c r="M9" s="148">
        <v>0.13835616438356163</v>
      </c>
      <c r="N9" s="148">
        <v>1.1529680365296802E-2</v>
      </c>
      <c r="O9" s="148">
        <v>9.9200913242009123E-2</v>
      </c>
      <c r="P9" s="148">
        <v>0.10821917808219178</v>
      </c>
      <c r="Q9" s="148">
        <v>9.0182648401826472E-3</v>
      </c>
      <c r="R9" s="148">
        <v>0.13812785388127852</v>
      </c>
      <c r="S9" s="148">
        <v>0.15068493150684931</v>
      </c>
      <c r="T9" s="148">
        <v>1.2557077625570776E-2</v>
      </c>
    </row>
    <row r="10" spans="2:20" x14ac:dyDescent="0.35">
      <c r="B10" s="8" t="s">
        <v>35</v>
      </c>
      <c r="C10" s="8" t="str">
        <f>DemTechs_TRA!$Q$6</f>
        <v>DTPUB</v>
      </c>
      <c r="D10" s="25" t="s">
        <v>181</v>
      </c>
      <c r="E10" s="72">
        <f>SUM(DemTechs_TRA!M19:M24)</f>
        <v>1727.9701023749997</v>
      </c>
      <c r="F10" s="72">
        <v>5</v>
      </c>
      <c r="H10" s="8" t="s">
        <v>191</v>
      </c>
      <c r="I10" s="148">
        <v>9.417808219178081E-2</v>
      </c>
      <c r="J10" s="148">
        <v>0.10273972602739725</v>
      </c>
      <c r="K10" s="148">
        <v>8.5616438356164379E-3</v>
      </c>
      <c r="L10" s="148">
        <v>0.12682648401826482</v>
      </c>
      <c r="M10" s="148">
        <v>0.13835616438356163</v>
      </c>
      <c r="N10" s="148">
        <v>1.1529680365296802E-2</v>
      </c>
      <c r="O10" s="148">
        <v>9.9200913242009123E-2</v>
      </c>
      <c r="P10" s="148">
        <v>0.10821917808219178</v>
      </c>
      <c r="Q10" s="148">
        <v>9.0182648401826472E-3</v>
      </c>
      <c r="R10" s="148">
        <v>0.13812785388127852</v>
      </c>
      <c r="S10" s="148">
        <v>0.15068493150684931</v>
      </c>
      <c r="T10" s="148">
        <v>1.2557077625570776E-2</v>
      </c>
    </row>
    <row r="11" spans="2:20" x14ac:dyDescent="0.35">
      <c r="H11" s="38"/>
      <c r="I11" s="147"/>
      <c r="J11" s="116"/>
    </row>
    <row r="12" spans="2:20" x14ac:dyDescent="0.35">
      <c r="E12" s="36"/>
      <c r="F12" s="36"/>
      <c r="H12" s="11"/>
      <c r="I12" s="38"/>
      <c r="J12" s="147"/>
      <c r="K12" s="116"/>
    </row>
    <row r="13" spans="2:20" x14ac:dyDescent="0.35">
      <c r="E13" s="10"/>
      <c r="F13" s="10"/>
      <c r="H13" s="11"/>
      <c r="I13" s="38"/>
      <c r="J13" s="147"/>
      <c r="K13" s="116"/>
    </row>
    <row r="14" spans="2:20" x14ac:dyDescent="0.35">
      <c r="H14" s="11"/>
      <c r="I14" s="38"/>
      <c r="J14" s="147"/>
      <c r="K14" s="116"/>
    </row>
    <row r="15" spans="2:20" x14ac:dyDescent="0.35">
      <c r="E15" s="10"/>
      <c r="F15" s="10"/>
      <c r="H15" s="11"/>
      <c r="I15" s="38"/>
      <c r="J15" s="147"/>
      <c r="K15" s="116"/>
    </row>
    <row r="16" spans="2:20" x14ac:dyDescent="0.35">
      <c r="H16" s="11"/>
      <c r="I16" s="38"/>
      <c r="J16" s="147"/>
      <c r="K16" s="116"/>
    </row>
    <row r="17" spans="2:11" x14ac:dyDescent="0.35">
      <c r="H17" s="38"/>
      <c r="I17" s="38"/>
      <c r="J17" s="38"/>
      <c r="K17" s="38"/>
    </row>
    <row r="23" spans="2:11" x14ac:dyDescent="0.35">
      <c r="B23" s="54"/>
      <c r="C23" s="1" t="s">
        <v>156</v>
      </c>
    </row>
    <row r="24" spans="2:11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4"/>
  <sheetViews>
    <sheetView workbookViewId="0">
      <selection activeCell="F11" sqref="F11"/>
    </sheetView>
  </sheetViews>
  <sheetFormatPr defaultRowHeight="12.75" x14ac:dyDescent="0.35"/>
  <cols>
    <col min="2" max="2" width="14.3984375" customWidth="1"/>
  </cols>
  <sheetData>
    <row r="3" spans="1:9" ht="17.45" customHeight="1" x14ac:dyDescent="0.45">
      <c r="B3" s="45" t="s">
        <v>147</v>
      </c>
      <c r="C3" s="45"/>
      <c r="D3" s="45"/>
      <c r="E3" s="45"/>
      <c r="F3" s="45"/>
      <c r="G3" s="45"/>
      <c r="H3" s="45"/>
    </row>
    <row r="4" spans="1:9" s="6" customFormat="1" ht="17.45" customHeight="1" x14ac:dyDescent="0.45">
      <c r="B4" s="46"/>
      <c r="C4" s="46"/>
      <c r="D4" s="46"/>
      <c r="E4" s="46"/>
      <c r="F4" s="46"/>
      <c r="G4" s="46"/>
    </row>
    <row r="5" spans="1:9" ht="17.25" x14ac:dyDescent="0.45">
      <c r="B5" s="43" t="s">
        <v>196</v>
      </c>
      <c r="C5" s="44"/>
      <c r="G5" s="38"/>
      <c r="H5" s="38"/>
    </row>
    <row r="6" spans="1:9" ht="13.5" thickBot="1" x14ac:dyDescent="0.4">
      <c r="A6" t="s">
        <v>194</v>
      </c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1:9" ht="13.15" thickBot="1" x14ac:dyDescent="0.4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5"/>
      <c r="H7" s="115"/>
      <c r="I7" s="1"/>
    </row>
    <row r="8" spans="1:9" ht="13.15" x14ac:dyDescent="0.35">
      <c r="A8" t="s">
        <v>195</v>
      </c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1:9" x14ac:dyDescent="0.35">
      <c r="G9" s="38"/>
      <c r="H9" s="38"/>
    </row>
    <row r="10" spans="1:9" x14ac:dyDescent="0.35">
      <c r="G10" s="38"/>
      <c r="H10" s="38"/>
    </row>
    <row r="23" spans="2:3" x14ac:dyDescent="0.35">
      <c r="B23" s="54"/>
      <c r="C23" s="1" t="s">
        <v>156</v>
      </c>
    </row>
    <row r="24" spans="2:3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2024-02-13T08:46:34Z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