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Adv_Veda\"/>
    </mc:Choice>
  </mc:AlternateContent>
  <xr:revisionPtr revIDLastSave="0" documentId="13_ncr:1_{4FC0F735-2F65-4B40-B469-2D9456390537}" xr6:coauthVersionLast="45" xr6:coauthVersionMax="45" xr10:uidLastSave="{00000000-0000-0000-0000-000000000000}"/>
  <bookViews>
    <workbookView xWindow="3120" yWindow="3120" windowWidth="21600" windowHeight="11385" tabRatio="853" activeTab="8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Sheet1" sheetId="23" r:id="rId4"/>
    <sheet name="Constants" sheetId="20" r:id="rId5"/>
    <sheet name="TimeSlices" sheetId="22" r:id="rId6"/>
    <sheet name="Defaults" sheetId="21" r:id="rId7"/>
    <sheet name="Commodity Group" sheetId="15" r:id="rId8"/>
    <sheet name="Commodities" sheetId="24" r:id="rId9"/>
  </sheets>
  <externalReferences>
    <externalReference r:id="rId10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E32" i="24" l="1"/>
  <c r="E31" i="24"/>
  <c r="E30" i="24"/>
  <c r="E29" i="24"/>
  <c r="E28" i="24"/>
  <c r="C29" i="24"/>
  <c r="C30" i="24"/>
  <c r="C31" i="24"/>
  <c r="C32" i="24"/>
  <c r="C28" i="24"/>
  <c r="C6" i="23" l="1"/>
  <c r="E4" i="14"/>
  <c r="B3" i="14"/>
  <c r="F41" i="20"/>
  <c r="F40" i="20"/>
  <c r="F39" i="20"/>
  <c r="F38" i="20"/>
  <c r="C35" i="20"/>
  <c r="D34" i="20"/>
  <c r="F38" i="22"/>
  <c r="F37" i="22"/>
  <c r="F36" i="22"/>
  <c r="F35" i="22"/>
  <c r="C31" i="22"/>
  <c r="D28" i="22"/>
  <c r="G23" i="22"/>
  <c r="F8" i="22"/>
  <c r="N28" i="20"/>
  <c r="E21" i="20"/>
  <c r="L28" i="20"/>
  <c r="E19" i="20"/>
  <c r="M28" i="20"/>
  <c r="E20" i="20"/>
  <c r="D32" i="20"/>
  <c r="H28" i="20"/>
  <c r="E15" i="20"/>
  <c r="D31" i="20"/>
  <c r="D30" i="22"/>
  <c r="M23" i="22"/>
  <c r="F14" i="22"/>
  <c r="E28" i="20"/>
  <c r="E12" i="20"/>
  <c r="G28" i="20"/>
  <c r="E14" i="20"/>
  <c r="D27" i="22"/>
  <c r="N23" i="22"/>
  <c r="F15" i="22"/>
  <c r="C28" i="20"/>
  <c r="E10" i="20"/>
  <c r="H23" i="22"/>
  <c r="F9" i="22"/>
  <c r="F23" i="22"/>
  <c r="F7" i="22"/>
  <c r="D33" i="20"/>
  <c r="K28" i="20"/>
  <c r="E18" i="20"/>
  <c r="L23" i="22"/>
  <c r="F13" i="22"/>
  <c r="E23" i="22"/>
  <c r="F6" i="22"/>
  <c r="I28" i="20"/>
  <c r="E16" i="20"/>
  <c r="D29" i="22"/>
  <c r="J23" i="22"/>
  <c r="F11" i="22"/>
  <c r="D31" i="22"/>
  <c r="J28" i="20"/>
  <c r="E17" i="20"/>
  <c r="D35" i="20"/>
  <c r="K23" i="22"/>
  <c r="F12" i="22"/>
  <c r="C23" i="22"/>
  <c r="F4" i="22"/>
  <c r="I23" i="22"/>
  <c r="F10" i="22"/>
  <c r="F28" i="20"/>
  <c r="E13" i="20"/>
  <c r="D28" i="20"/>
  <c r="E11" i="20"/>
  <c r="D23" i="22"/>
  <c r="F5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<sst xmlns="http://schemas.openxmlformats.org/spreadsheetml/2006/main" count="425" uniqueCount="213">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</sst>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2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9" fillId="8" borderId="15" applyNumberFormat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13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/>
    <xf numFmtId="0" fontId="0" fillId="2" borderId="1" xfId="0" applyFill="1" applyBorder="1"/>
    <xf numFmtId="0" fontId="0" fillId="10" borderId="0" xfId="0" applyFill="1"/>
    <xf numFmtId="0" fontId="5" fillId="0" borderId="0" xfId="0" applyFont="1" applyFill="1"/>
    <xf numFmtId="0" fontId="5" fillId="0" borderId="0" xfId="3" applyFill="1"/>
    <xf numFmtId="2" fontId="5" fillId="0" borderId="0" xfId="3" applyNumberFormat="1" applyFill="1"/>
    <xf numFmtId="0" fontId="5" fillId="0" borderId="0" xfId="0" applyFont="1"/>
    <xf numFmtId="0" fontId="5" fillId="11" borderId="1" xfId="0" applyFont="1" applyFill="1" applyBorder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5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5" fillId="0" borderId="0" xfId="3" applyBorder="1"/>
    <xf numFmtId="0" fontId="5" fillId="0" borderId="0" xfId="3" applyFont="1" applyFill="1"/>
    <xf numFmtId="2" fontId="5" fillId="0" borderId="0" xfId="3" applyNumberFormat="1" applyFont="1" applyFill="1"/>
    <xf numFmtId="0" fontId="5" fillId="3" borderId="0" xfId="0" applyFont="1" applyFill="1"/>
    <xf numFmtId="0" fontId="2" fillId="0" borderId="0" xfId="6" applyFont="1"/>
    <xf numFmtId="0" fontId="5" fillId="0" borderId="0" xfId="6"/>
    <xf numFmtId="0" fontId="1" fillId="7" borderId="1" xfId="6" applyFont="1" applyFill="1" applyBorder="1"/>
    <xf numFmtId="2" fontId="5" fillId="0" borderId="0" xfId="6" applyNumberFormat="1"/>
    <xf numFmtId="166" fontId="5" fillId="0" borderId="0" xfId="6" applyNumberFormat="1"/>
    <xf numFmtId="0" fontId="10" fillId="5" borderId="0" xfId="5" applyFont="1" applyFill="1" applyBorder="1"/>
    <xf numFmtId="0" fontId="11" fillId="5" borderId="0" xfId="5" applyFont="1" applyFill="1" applyBorder="1"/>
    <xf numFmtId="0" fontId="5" fillId="0" borderId="0" xfId="5"/>
    <xf numFmtId="0" fontId="2" fillId="0" borderId="0" xfId="5" applyFont="1" applyBorder="1"/>
    <xf numFmtId="0" fontId="1" fillId="4" borderId="3" xfId="6" applyFont="1" applyFill="1" applyBorder="1" applyAlignment="1">
      <alignment horizontal="left" vertical="center" wrapText="1"/>
    </xf>
    <xf numFmtId="0" fontId="1" fillId="4" borderId="4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4" borderId="6" xfId="6" applyFont="1" applyFill="1" applyBorder="1" applyAlignment="1">
      <alignment horizontal="center"/>
    </xf>
    <xf numFmtId="0" fontId="1" fillId="4" borderId="7" xfId="6" applyFont="1" applyFill="1" applyBorder="1" applyAlignment="1">
      <alignment horizontal="left" vertical="center" wrapText="1"/>
    </xf>
    <xf numFmtId="0" fontId="1" fillId="4" borderId="8" xfId="6" applyFont="1" applyFill="1" applyBorder="1" applyAlignment="1">
      <alignment horizontal="left" vertical="center" wrapText="1"/>
    </xf>
    <xf numFmtId="165" fontId="1" fillId="4" borderId="2" xfId="6" applyNumberFormat="1" applyFont="1" applyFill="1" applyBorder="1" applyAlignment="1">
      <alignment horizontal="center"/>
    </xf>
    <xf numFmtId="165" fontId="1" fillId="4" borderId="9" xfId="6" applyNumberFormat="1" applyFont="1" applyFill="1" applyBorder="1" applyAlignment="1">
      <alignment horizontal="center"/>
    </xf>
    <xf numFmtId="165" fontId="1" fillId="4" borderId="10" xfId="6" applyNumberFormat="1" applyFont="1" applyFill="1" applyBorder="1" applyAlignment="1">
      <alignment horizontal="center"/>
    </xf>
    <xf numFmtId="0" fontId="5" fillId="0" borderId="0" xfId="6" applyFill="1" applyBorder="1"/>
    <xf numFmtId="0" fontId="15" fillId="0" borderId="0" xfId="6" applyFont="1" applyFill="1" applyBorder="1"/>
    <xf numFmtId="0" fontId="2" fillId="0" borderId="0" xfId="6" applyFont="1" applyFill="1" applyBorder="1"/>
    <xf numFmtId="0" fontId="16" fillId="0" borderId="0" xfId="6" applyFont="1" applyFill="1" applyBorder="1" applyAlignment="1">
      <alignment horizontal="left"/>
    </xf>
    <xf numFmtId="0" fontId="1" fillId="4" borderId="3" xfId="6" applyFont="1" applyFill="1" applyBorder="1" applyAlignment="1">
      <alignment horizontal="center"/>
    </xf>
    <xf numFmtId="0" fontId="1" fillId="4" borderId="10" xfId="6" quotePrefix="1" applyFont="1" applyFill="1" applyBorder="1" applyAlignment="1">
      <alignment horizontal="center"/>
    </xf>
    <xf numFmtId="0" fontId="1" fillId="4" borderId="10" xfId="6" applyFont="1" applyFill="1" applyBorder="1" applyAlignment="1">
      <alignment horizontal="center"/>
    </xf>
    <xf numFmtId="0" fontId="5" fillId="0" borderId="0" xfId="6" applyFill="1"/>
    <xf numFmtId="0" fontId="1" fillId="4" borderId="7" xfId="6" applyFont="1" applyFill="1" applyBorder="1" applyAlignment="1">
      <alignment horizontal="left"/>
    </xf>
    <xf numFmtId="0" fontId="1" fillId="4" borderId="0" xfId="6" applyFont="1" applyFill="1" applyBorder="1" applyAlignment="1">
      <alignment horizontal="center"/>
    </xf>
    <xf numFmtId="165" fontId="5" fillId="4" borderId="11" xfId="6" applyNumberFormat="1" applyFill="1" applyBorder="1" applyAlignment="1">
      <alignment horizontal="center"/>
    </xf>
    <xf numFmtId="2" fontId="5" fillId="4" borderId="11" xfId="6" applyNumberFormat="1" applyFill="1" applyBorder="1" applyAlignment="1">
      <alignment horizontal="center"/>
    </xf>
    <xf numFmtId="0" fontId="5" fillId="4" borderId="11" xfId="6" quotePrefix="1" applyFont="1" applyFill="1" applyBorder="1" applyAlignment="1">
      <alignment horizontal="center"/>
    </xf>
    <xf numFmtId="0" fontId="1" fillId="4" borderId="11" xfId="6" applyFont="1" applyFill="1" applyBorder="1" applyAlignment="1">
      <alignment horizontal="left"/>
    </xf>
    <xf numFmtId="0" fontId="1" fillId="4" borderId="8" xfId="6" applyFont="1" applyFill="1" applyBorder="1" applyAlignment="1">
      <alignment horizontal="left"/>
    </xf>
    <xf numFmtId="0" fontId="1" fillId="4" borderId="12" xfId="6" applyFont="1" applyFill="1" applyBorder="1" applyAlignment="1">
      <alignment horizontal="center"/>
    </xf>
    <xf numFmtId="165" fontId="5" fillId="4" borderId="8" xfId="6" applyNumberFormat="1" applyFill="1" applyBorder="1" applyAlignment="1">
      <alignment horizontal="center"/>
    </xf>
    <xf numFmtId="2" fontId="5" fillId="4" borderId="8" xfId="6" applyNumberFormat="1" applyFill="1" applyBorder="1" applyAlignment="1">
      <alignment horizontal="center"/>
    </xf>
    <xf numFmtId="0" fontId="5" fillId="4" borderId="8" xfId="6" quotePrefix="1" applyFont="1" applyFill="1" applyBorder="1" applyAlignment="1">
      <alignment horizontal="center"/>
    </xf>
    <xf numFmtId="0" fontId="5" fillId="0" borderId="0" xfId="6" applyFill="1" applyAlignment="1">
      <alignment horizontal="center"/>
    </xf>
    <xf numFmtId="1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right"/>
    </xf>
    <xf numFmtId="0" fontId="1" fillId="4" borderId="7" xfId="6" applyFont="1" applyFill="1" applyBorder="1" applyAlignment="1">
      <alignment horizontal="center"/>
    </xf>
    <xf numFmtId="0" fontId="1" fillId="4" borderId="2" xfId="6" applyFont="1" applyFill="1" applyBorder="1" applyAlignment="1">
      <alignment horizontal="center"/>
    </xf>
    <xf numFmtId="0" fontId="1" fillId="4" borderId="4" xfId="6" quotePrefix="1" applyFont="1" applyFill="1" applyBorder="1" applyAlignment="1">
      <alignment horizontal="center"/>
    </xf>
    <xf numFmtId="0" fontId="1" fillId="4" borderId="13" xfId="6" applyFont="1" applyFill="1" applyBorder="1" applyAlignment="1">
      <alignment horizontal="center"/>
    </xf>
    <xf numFmtId="0" fontId="5" fillId="4" borderId="11" xfId="6" applyFill="1" applyBorder="1" applyAlignment="1">
      <alignment horizontal="center"/>
    </xf>
    <xf numFmtId="0" fontId="5" fillId="4" borderId="0" xfId="6" applyFill="1" applyBorder="1" applyAlignment="1">
      <alignment horizontal="center"/>
    </xf>
    <xf numFmtId="0" fontId="5" fillId="0" borderId="0" xfId="6" applyFill="1" applyBorder="1" applyAlignment="1">
      <alignment horizontal="center"/>
    </xf>
    <xf numFmtId="0" fontId="1" fillId="4" borderId="14" xfId="6" applyFont="1" applyFill="1" applyBorder="1" applyAlignment="1">
      <alignment horizontal="center"/>
    </xf>
    <xf numFmtId="0" fontId="5" fillId="4" borderId="8" xfId="6" applyFill="1" applyBorder="1" applyAlignment="1">
      <alignment horizontal="center"/>
    </xf>
    <xf numFmtId="0" fontId="5" fillId="4" borderId="12" xfId="6" applyFill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12" fillId="4" borderId="3" xfId="6" applyFont="1" applyFill="1" applyBorder="1" applyAlignment="1">
      <alignment horizontal="left" vertical="center" wrapText="1"/>
    </xf>
    <xf numFmtId="0" fontId="12" fillId="4" borderId="4" xfId="6" applyFont="1" applyFill="1" applyBorder="1" applyAlignment="1">
      <alignment horizontal="center"/>
    </xf>
    <xf numFmtId="0" fontId="12" fillId="4" borderId="5" xfId="6" applyFont="1" applyFill="1" applyBorder="1" applyAlignment="1">
      <alignment horizontal="center"/>
    </xf>
    <xf numFmtId="0" fontId="12" fillId="4" borderId="6" xfId="6" applyFont="1" applyFill="1" applyBorder="1" applyAlignment="1">
      <alignment horizontal="center"/>
    </xf>
    <xf numFmtId="0" fontId="12" fillId="4" borderId="7" xfId="6" applyFont="1" applyFill="1" applyBorder="1" applyAlignment="1">
      <alignment horizontal="left" vertical="center" wrapText="1"/>
    </xf>
    <xf numFmtId="0" fontId="12" fillId="4" borderId="8" xfId="6" applyFont="1" applyFill="1" applyBorder="1" applyAlignment="1">
      <alignment horizontal="left" vertical="center" wrapText="1"/>
    </xf>
    <xf numFmtId="165" fontId="12" fillId="4" borderId="2" xfId="6" applyNumberFormat="1" applyFont="1" applyFill="1" applyBorder="1" applyAlignment="1">
      <alignment horizontal="center"/>
    </xf>
    <xf numFmtId="165" fontId="12" fillId="4" borderId="9" xfId="6" applyNumberFormat="1" applyFont="1" applyFill="1" applyBorder="1" applyAlignment="1">
      <alignment horizontal="center"/>
    </xf>
    <xf numFmtId="165" fontId="12" fillId="4" borderId="10" xfId="6" applyNumberFormat="1" applyFont="1" applyFill="1" applyBorder="1" applyAlignment="1">
      <alignment horizontal="center"/>
    </xf>
    <xf numFmtId="0" fontId="13" fillId="0" borderId="0" xfId="6" applyFont="1" applyFill="1" applyBorder="1"/>
    <xf numFmtId="0" fontId="13" fillId="0" borderId="0" xfId="6" applyFont="1"/>
    <xf numFmtId="0" fontId="12" fillId="0" borderId="0" xfId="6" applyFont="1" applyFill="1" applyBorder="1" applyAlignment="1">
      <alignment horizontal="left"/>
    </xf>
    <xf numFmtId="0" fontId="12" fillId="4" borderId="3" xfId="6" applyFont="1" applyFill="1" applyBorder="1" applyAlignment="1">
      <alignment horizontal="center"/>
    </xf>
    <xf numFmtId="0" fontId="12" fillId="4" borderId="10" xfId="6" quotePrefix="1" applyFont="1" applyFill="1" applyBorder="1" applyAlignment="1">
      <alignment horizontal="center"/>
    </xf>
    <xf numFmtId="0" fontId="12" fillId="4" borderId="10" xfId="6" applyFont="1" applyFill="1" applyBorder="1" applyAlignment="1">
      <alignment horizontal="center"/>
    </xf>
    <xf numFmtId="0" fontId="13" fillId="0" borderId="0" xfId="6" applyFont="1" applyFill="1"/>
    <xf numFmtId="0" fontId="12" fillId="4" borderId="7" xfId="6" applyFont="1" applyFill="1" applyBorder="1" applyAlignment="1">
      <alignment horizontal="left"/>
    </xf>
    <xf numFmtId="0" fontId="12" fillId="4" borderId="0" xfId="6" applyFont="1" applyFill="1" applyBorder="1" applyAlignment="1">
      <alignment horizontal="center"/>
    </xf>
    <xf numFmtId="165" fontId="13" fillId="4" borderId="11" xfId="6" applyNumberFormat="1" applyFont="1" applyFill="1" applyBorder="1" applyAlignment="1">
      <alignment horizontal="center"/>
    </xf>
    <xf numFmtId="2" fontId="13" fillId="4" borderId="11" xfId="6" applyNumberFormat="1" applyFont="1" applyFill="1" applyBorder="1" applyAlignment="1">
      <alignment horizontal="center"/>
    </xf>
    <xf numFmtId="0" fontId="13" fillId="4" borderId="11" xfId="6" quotePrefix="1" applyFont="1" applyFill="1" applyBorder="1" applyAlignment="1">
      <alignment horizontal="center"/>
    </xf>
    <xf numFmtId="0" fontId="12" fillId="4" borderId="11" xfId="6" applyFont="1" applyFill="1" applyBorder="1" applyAlignment="1">
      <alignment horizontal="left"/>
    </xf>
    <xf numFmtId="0" fontId="12" fillId="4" borderId="8" xfId="6" applyFont="1" applyFill="1" applyBorder="1" applyAlignment="1">
      <alignment horizontal="left"/>
    </xf>
    <xf numFmtId="0" fontId="12" fillId="4" borderId="12" xfId="6" applyFont="1" applyFill="1" applyBorder="1" applyAlignment="1">
      <alignment horizontal="center"/>
    </xf>
    <xf numFmtId="165" fontId="13" fillId="4" borderId="8" xfId="6" applyNumberFormat="1" applyFont="1" applyFill="1" applyBorder="1" applyAlignment="1">
      <alignment horizontal="center"/>
    </xf>
    <xf numFmtId="2" fontId="13" fillId="4" borderId="8" xfId="6" applyNumberFormat="1" applyFont="1" applyFill="1" applyBorder="1" applyAlignment="1">
      <alignment horizontal="center"/>
    </xf>
    <xf numFmtId="0" fontId="13" fillId="4" borderId="8" xfId="6" quotePrefix="1" applyFont="1" applyFill="1" applyBorder="1" applyAlignment="1">
      <alignment horizontal="center"/>
    </xf>
    <xf numFmtId="0" fontId="13" fillId="0" borderId="0" xfId="6" applyFont="1" applyFill="1" applyAlignment="1">
      <alignment horizontal="center"/>
    </xf>
    <xf numFmtId="1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right"/>
    </xf>
    <xf numFmtId="0" fontId="12" fillId="4" borderId="7" xfId="6" applyFont="1" applyFill="1" applyBorder="1" applyAlignment="1">
      <alignment horizontal="center"/>
    </xf>
    <xf numFmtId="0" fontId="12" fillId="4" borderId="2" xfId="6" applyFont="1" applyFill="1" applyBorder="1" applyAlignment="1">
      <alignment horizontal="center"/>
    </xf>
    <xf numFmtId="0" fontId="12" fillId="4" borderId="4" xfId="6" quotePrefix="1" applyFont="1" applyFill="1" applyBorder="1" applyAlignment="1">
      <alignment horizontal="center"/>
    </xf>
    <xf numFmtId="0" fontId="13" fillId="4" borderId="7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2" fillId="4" borderId="13" xfId="6" applyFont="1" applyFill="1" applyBorder="1" applyAlignment="1">
      <alignment horizontal="center"/>
    </xf>
    <xf numFmtId="0" fontId="13" fillId="4" borderId="11" xfId="6" applyFont="1" applyFill="1" applyBorder="1" applyAlignment="1">
      <alignment horizontal="center"/>
    </xf>
    <xf numFmtId="0" fontId="13" fillId="4" borderId="0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2" fillId="4" borderId="14" xfId="6" applyFont="1" applyFill="1" applyBorder="1" applyAlignment="1">
      <alignment horizontal="center"/>
    </xf>
    <xf numFmtId="0" fontId="13" fillId="4" borderId="8" xfId="6" applyFont="1" applyFill="1" applyBorder="1" applyAlignment="1">
      <alignment horizontal="center"/>
    </xf>
    <xf numFmtId="0" fontId="13" fillId="4" borderId="12" xfId="6" applyFont="1" applyFill="1" applyBorder="1" applyAlignment="1">
      <alignment horizontal="center"/>
    </xf>
    <xf numFmtId="2" fontId="5" fillId="0" borderId="0" xfId="3" applyNumberFormat="1"/>
    <xf numFmtId="0" fontId="5" fillId="12" borderId="1" xfId="0" applyFont="1" applyFill="1" applyBorder="1"/>
    <xf numFmtId="0" fontId="5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19" fillId="8" borderId="15" xfId="1"/>
  </cellXfs>
  <cellStyles count="9">
    <cellStyle name="Input" xfId="1" builtinId="20"/>
    <cellStyle name="Migliaia_tab emissioni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2 3" xfId="5" xr:uid="{00000000-0005-0000-0000-000005000000}"/>
    <cellStyle name="Normal 4" xfId="6" xr:uid="{00000000-0005-0000-0000-000006000000}"/>
    <cellStyle name="Normale_B2020" xfId="7" xr:uid="{00000000-0005-0000-0000-000007000000}"/>
    <cellStyle name="Standard_Sce_D_Extraction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</xdr:colOff>
      <xdr:row>8</xdr:row>
      <xdr:rowOff>146684</xdr:rowOff>
    </xdr:from>
    <xdr:to>
      <xdr:col>15</xdr:col>
      <xdr:colOff>340995</xdr:colOff>
      <xdr:row>20</xdr:row>
      <xdr:rowOff>127693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3745229" y="1442084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>
      <selection activeCell="N1" sqref="N1:N2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 x14ac:dyDescent="0.2">
      <c r="N1" t="s">
        <v>201</v>
      </c>
    </row>
    <row r="2" spans="1:14" x14ac:dyDescent="0.2">
      <c r="N2" t="s">
        <v>202</v>
      </c>
    </row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5" t="s">
        <v>49</v>
      </c>
      <c r="C5" s="4" t="s">
        <v>49</v>
      </c>
      <c r="H5" s="6" t="s">
        <v>69</v>
      </c>
      <c r="I5" s="6"/>
      <c r="J5" s="6" t="s">
        <v>72</v>
      </c>
      <c r="N5" t="s">
        <v>90</v>
      </c>
    </row>
    <row r="6" spans="1:14" x14ac:dyDescent="0.2">
      <c r="A6" s="6"/>
      <c r="B6" s="15" t="s">
        <v>74</v>
      </c>
      <c r="C6" s="28" t="s">
        <v>74</v>
      </c>
      <c r="H6" s="6" t="s">
        <v>89</v>
      </c>
      <c r="I6" s="6"/>
      <c r="J6" s="6" t="s">
        <v>73</v>
      </c>
      <c r="N6" t="s">
        <v>97</v>
      </c>
    </row>
    <row r="7" spans="1:14" x14ac:dyDescent="0.2">
      <c r="A7" s="6"/>
      <c r="B7" s="15" t="s">
        <v>129</v>
      </c>
      <c r="C7" s="6" t="s">
        <v>121</v>
      </c>
      <c r="H7" s="6" t="s">
        <v>71</v>
      </c>
      <c r="J7" s="6" t="s">
        <v>88</v>
      </c>
      <c r="N7" t="s">
        <v>91</v>
      </c>
    </row>
    <row r="8" spans="1:14" x14ac:dyDescent="0.2">
      <c r="A8" s="6"/>
      <c r="B8" s="6"/>
      <c r="C8" s="6" t="s">
        <v>122</v>
      </c>
      <c r="H8" s="6" t="s">
        <v>96</v>
      </c>
      <c r="N8" t="s">
        <v>92</v>
      </c>
    </row>
    <row r="9" spans="1:14" x14ac:dyDescent="0.2">
      <c r="A9" s="6"/>
      <c r="B9" s="6"/>
      <c r="C9" s="6" t="s">
        <v>123</v>
      </c>
      <c r="N9" t="s">
        <v>93</v>
      </c>
    </row>
    <row r="10" spans="1:14" x14ac:dyDescent="0.2">
      <c r="A10" s="6"/>
      <c r="B10" s="6"/>
      <c r="C10" s="6" t="s">
        <v>124</v>
      </c>
      <c r="N10" t="s">
        <v>94</v>
      </c>
    </row>
    <row r="11" spans="1:14" x14ac:dyDescent="0.2">
      <c r="A11" s="6"/>
      <c r="B11" s="6" t="s">
        <v>130</v>
      </c>
      <c r="C11" s="6" t="s">
        <v>125</v>
      </c>
      <c r="N11" t="s">
        <v>95</v>
      </c>
    </row>
    <row r="12" spans="1:14" x14ac:dyDescent="0.2">
      <c r="A12" s="6"/>
      <c r="B12" s="6"/>
      <c r="C12" s="6" t="s">
        <v>126</v>
      </c>
    </row>
    <row r="13" spans="1:14" x14ac:dyDescent="0.2">
      <c r="A13" s="6"/>
      <c r="B13" s="6"/>
      <c r="C13" s="6" t="s">
        <v>127</v>
      </c>
    </row>
    <row r="14" spans="1:14" x14ac:dyDescent="0.2">
      <c r="A14" s="6"/>
      <c r="B14" s="6"/>
      <c r="C14" s="6" t="s">
        <v>128</v>
      </c>
    </row>
    <row r="15" spans="1:14" x14ac:dyDescent="0.2">
      <c r="A15" s="6"/>
      <c r="B15" s="6" t="s">
        <v>187</v>
      </c>
      <c r="C15" s="6" t="s">
        <v>185</v>
      </c>
    </row>
    <row r="16" spans="1:14" x14ac:dyDescent="0.2">
      <c r="A16" s="6"/>
      <c r="B16" s="6"/>
      <c r="C16" s="6" t="s">
        <v>186</v>
      </c>
    </row>
    <row r="17" spans="1:3" x14ac:dyDescent="0.2">
      <c r="A17" s="6"/>
      <c r="B17" s="6"/>
      <c r="C17" s="6" t="s">
        <v>188</v>
      </c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3"/>
  <sheetViews>
    <sheetView zoomScaleNormal="100" workbookViewId="0">
      <selection activeCell="E4" sqref="E4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5" x14ac:dyDescent="0.2">
      <c r="B3" t="s">
        <v>33</v>
      </c>
      <c r="E3" t="s">
        <v>194</v>
      </c>
    </row>
    <row r="4" spans="2:5" x14ac:dyDescent="0.2">
      <c r="B4">
        <v>2005</v>
      </c>
      <c r="E4">
        <v>2005</v>
      </c>
    </row>
    <row r="7" spans="2:5" x14ac:dyDescent="0.2">
      <c r="B7" t="s">
        <v>34</v>
      </c>
    </row>
    <row r="8" spans="2:5" x14ac:dyDescent="0.2">
      <c r="B8" t="s">
        <v>80</v>
      </c>
    </row>
    <row r="11" spans="2:5" x14ac:dyDescent="0.2">
      <c r="B11" t="s">
        <v>11</v>
      </c>
    </row>
    <row r="12" spans="2:5" x14ac:dyDescent="0.2">
      <c r="B12" s="128" t="s">
        <v>35</v>
      </c>
      <c r="C12" s="129" t="s">
        <v>75</v>
      </c>
      <c r="D12" s="130" t="s">
        <v>80</v>
      </c>
    </row>
    <row r="13" spans="2:5" x14ac:dyDescent="0.2">
      <c r="B13" s="14">
        <v>1</v>
      </c>
      <c r="C13" s="14">
        <v>1</v>
      </c>
      <c r="D13" s="14">
        <v>1</v>
      </c>
    </row>
    <row r="14" spans="2:5" x14ac:dyDescent="0.2">
      <c r="B14" s="14">
        <v>2</v>
      </c>
      <c r="C14" s="14">
        <v>2</v>
      </c>
      <c r="D14" s="14">
        <v>2</v>
      </c>
    </row>
    <row r="15" spans="2:5" x14ac:dyDescent="0.2">
      <c r="B15" s="14"/>
      <c r="C15" s="14">
        <v>5</v>
      </c>
      <c r="D15" s="14">
        <v>5</v>
      </c>
    </row>
    <row r="16" spans="2:5" x14ac:dyDescent="0.2">
      <c r="B16" s="14"/>
      <c r="C16" s="14">
        <v>5</v>
      </c>
      <c r="D16" s="14">
        <v>5</v>
      </c>
    </row>
    <row r="17" spans="2:4" x14ac:dyDescent="0.2">
      <c r="B17" s="14"/>
      <c r="C17" s="14">
        <v>5</v>
      </c>
      <c r="D17" s="14">
        <v>5</v>
      </c>
    </row>
    <row r="18" spans="2:4" x14ac:dyDescent="0.2">
      <c r="B18" s="14"/>
      <c r="C18" s="14"/>
      <c r="D18" s="14">
        <v>5</v>
      </c>
    </row>
    <row r="19" spans="2:4" x14ac:dyDescent="0.2">
      <c r="B19" s="14"/>
      <c r="C19" s="14"/>
      <c r="D19" s="14">
        <v>5</v>
      </c>
    </row>
    <row r="20" spans="2:4" x14ac:dyDescent="0.2">
      <c r="B20" s="14"/>
      <c r="C20" s="14"/>
      <c r="D20" s="14">
        <v>5</v>
      </c>
    </row>
    <row r="21" spans="2:4" x14ac:dyDescent="0.2">
      <c r="B21" s="14"/>
      <c r="C21" s="14"/>
      <c r="D21" s="14">
        <v>5</v>
      </c>
    </row>
    <row r="22" spans="2:4" x14ac:dyDescent="0.2">
      <c r="B22" s="14"/>
      <c r="C22" s="14"/>
      <c r="D22" s="14">
        <v>5</v>
      </c>
    </row>
    <row r="23" spans="2:4" x14ac:dyDescent="0.2">
      <c r="B23" s="14"/>
      <c r="C23" s="14"/>
      <c r="D23" s="14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A2" sqref="A2"/>
    </sheetView>
  </sheetViews>
  <sheetFormatPr defaultRowHeight="12.75" x14ac:dyDescent="0.2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1">
        <v>1</v>
      </c>
    </row>
    <row r="3" spans="1:7" x14ac:dyDescent="0.2">
      <c r="B3" s="1" t="str">
        <f>IF($A$1=1,"~TFM_MIG","~TFM_UPD")</f>
        <v>~TFM_MIG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1" t="str">
        <f>IF($A$1=1,"Year2","Year")</f>
        <v>Year2</v>
      </c>
      <c r="F4" s="5" t="s">
        <v>2</v>
      </c>
      <c r="G4" s="5" t="s">
        <v>25</v>
      </c>
    </row>
    <row r="5" spans="1:7" x14ac:dyDescent="0.2">
      <c r="C5" t="s">
        <v>76</v>
      </c>
      <c r="D5" t="s">
        <v>77</v>
      </c>
      <c r="E5">
        <v>0</v>
      </c>
      <c r="F5">
        <v>5</v>
      </c>
    </row>
    <row r="6" spans="1:7" x14ac:dyDescent="0.2">
      <c r="C6" t="s">
        <v>76</v>
      </c>
      <c r="D6" s="18" t="s">
        <v>78</v>
      </c>
      <c r="E6" s="18">
        <v>0</v>
      </c>
      <c r="F6">
        <v>5</v>
      </c>
    </row>
    <row r="7" spans="1:7" x14ac:dyDescent="0.2">
      <c r="C7" t="s">
        <v>76</v>
      </c>
      <c r="D7" s="18" t="s">
        <v>79</v>
      </c>
      <c r="E7" s="18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40</v>
      </c>
    </row>
    <row r="32" spans="2:4" ht="18" x14ac:dyDescent="0.25">
      <c r="B32" s="9" t="s">
        <v>39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49</v>
      </c>
      <c r="I34" s="5" t="s">
        <v>74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>
      <selection activeCell="H8" sqref="H8"/>
    </sheetView>
  </sheetViews>
  <sheetFormatPr defaultRowHeight="12.75" x14ac:dyDescent="0.2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 x14ac:dyDescent="0.2">
      <c r="C6" s="1" t="str">
        <f>IF(Interpol_Extrapol_Defaults!A1=1,"~TFM_INS-txt","~TFM_INS")</f>
        <v>~TFM_INS-txt</v>
      </c>
    </row>
    <row r="7" spans="3:5" x14ac:dyDescent="0.2">
      <c r="C7" t="s">
        <v>22</v>
      </c>
      <c r="D7" t="s">
        <v>182</v>
      </c>
      <c r="E7" t="s">
        <v>2</v>
      </c>
    </row>
    <row r="8" spans="3:5" x14ac:dyDescent="0.2">
      <c r="C8" t="s">
        <v>181</v>
      </c>
      <c r="D8" t="s">
        <v>184</v>
      </c>
      <c r="E8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42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26" t="s">
        <v>2</v>
      </c>
      <c r="F6" s="126" t="s">
        <v>49</v>
      </c>
      <c r="G6" s="126" t="s">
        <v>74</v>
      </c>
      <c r="H6" s="125" t="s">
        <v>29</v>
      </c>
    </row>
    <row r="7" spans="2:8" x14ac:dyDescent="0.2">
      <c r="D7" s="12" t="s">
        <v>51</v>
      </c>
      <c r="E7" s="16">
        <v>2005</v>
      </c>
      <c r="F7" s="16"/>
      <c r="G7" s="16"/>
    </row>
    <row r="8" spans="2:8" ht="13.5" customHeight="1" x14ac:dyDescent="0.2">
      <c r="D8" s="12" t="s">
        <v>41</v>
      </c>
      <c r="E8" s="16">
        <v>0.05</v>
      </c>
      <c r="F8" s="16"/>
      <c r="G8" s="16"/>
    </row>
    <row r="9" spans="2:8" ht="13.5" customHeight="1" x14ac:dyDescent="0.2">
      <c r="D9" s="16" t="s">
        <v>55</v>
      </c>
      <c r="E9" s="16">
        <v>0.9</v>
      </c>
      <c r="F9" s="17"/>
      <c r="G9" s="17"/>
      <c r="H9" s="12" t="s">
        <v>56</v>
      </c>
    </row>
    <row r="10" spans="2:8" x14ac:dyDescent="0.2">
      <c r="B10" s="26" t="s">
        <v>98</v>
      </c>
      <c r="C10" s="26"/>
      <c r="D10" s="26" t="s">
        <v>50</v>
      </c>
      <c r="E10" s="27">
        <f>C28</f>
        <v>9.417808219178081E-2</v>
      </c>
    </row>
    <row r="11" spans="2:8" x14ac:dyDescent="0.2">
      <c r="B11" s="26" t="s">
        <v>99</v>
      </c>
      <c r="C11" s="26"/>
      <c r="D11" s="26" t="s">
        <v>50</v>
      </c>
      <c r="E11" s="27">
        <f>D28</f>
        <v>0.10273972602739725</v>
      </c>
    </row>
    <row r="12" spans="2:8" x14ac:dyDescent="0.2">
      <c r="B12" s="26" t="s">
        <v>100</v>
      </c>
      <c r="C12" s="26"/>
      <c r="D12" s="26" t="s">
        <v>50</v>
      </c>
      <c r="E12" s="27">
        <f>E28</f>
        <v>8.5616438356164379E-3</v>
      </c>
    </row>
    <row r="13" spans="2:8" x14ac:dyDescent="0.2">
      <c r="B13" s="26" t="s">
        <v>58</v>
      </c>
      <c r="C13" s="26"/>
      <c r="D13" s="26" t="s">
        <v>50</v>
      </c>
      <c r="E13" s="27">
        <f>F28</f>
        <v>0.13835616438356163</v>
      </c>
    </row>
    <row r="14" spans="2:8" x14ac:dyDescent="0.2">
      <c r="B14" t="s">
        <v>59</v>
      </c>
      <c r="C14"/>
      <c r="D14" s="26" t="s">
        <v>50</v>
      </c>
      <c r="E14" s="124">
        <f>G28</f>
        <v>0.12682648401826482</v>
      </c>
    </row>
    <row r="15" spans="2:8" x14ac:dyDescent="0.2">
      <c r="B15" t="s">
        <v>101</v>
      </c>
      <c r="C15"/>
      <c r="D15" s="26" t="s">
        <v>50</v>
      </c>
      <c r="E15" s="17">
        <f>H28</f>
        <v>1.1529680365296802E-2</v>
      </c>
      <c r="F15" s="17"/>
      <c r="G15" s="17"/>
    </row>
    <row r="16" spans="2:8" x14ac:dyDescent="0.2">
      <c r="B16" t="s">
        <v>102</v>
      </c>
      <c r="C16"/>
      <c r="D16" s="26" t="s">
        <v>50</v>
      </c>
      <c r="E16" s="17">
        <f>I28</f>
        <v>9.9200913242009123E-2</v>
      </c>
      <c r="F16" s="17"/>
      <c r="G16" s="17"/>
    </row>
    <row r="17" spans="2:14" x14ac:dyDescent="0.2">
      <c r="B17" t="s">
        <v>103</v>
      </c>
      <c r="C17"/>
      <c r="D17" s="26" t="s">
        <v>50</v>
      </c>
      <c r="E17" s="17">
        <f>J28</f>
        <v>0.10821917808219178</v>
      </c>
      <c r="F17" s="16"/>
      <c r="G17" s="16"/>
    </row>
    <row r="18" spans="2:14" x14ac:dyDescent="0.2">
      <c r="B18" t="s">
        <v>104</v>
      </c>
      <c r="C18"/>
      <c r="D18" s="26" t="s">
        <v>50</v>
      </c>
      <c r="E18" s="17">
        <f>K28</f>
        <v>9.0182648401826472E-3</v>
      </c>
      <c r="F18" s="16"/>
      <c r="G18" s="16"/>
    </row>
    <row r="19" spans="2:14" x14ac:dyDescent="0.2">
      <c r="B19" t="s">
        <v>60</v>
      </c>
      <c r="C19"/>
      <c r="D19" s="26" t="s">
        <v>50</v>
      </c>
      <c r="E19" s="17">
        <f>L28</f>
        <v>0.13812785388127852</v>
      </c>
      <c r="F19" s="16"/>
      <c r="G19" s="16"/>
    </row>
    <row r="20" spans="2:14" x14ac:dyDescent="0.2">
      <c r="B20" t="s">
        <v>61</v>
      </c>
      <c r="C20"/>
      <c r="D20" s="26" t="s">
        <v>50</v>
      </c>
      <c r="E20" s="17">
        <f>M28</f>
        <v>0.15068493150684931</v>
      </c>
      <c r="F20" s="16"/>
      <c r="G20" s="16"/>
    </row>
    <row r="21" spans="2:14" x14ac:dyDescent="0.2">
      <c r="B21" t="s">
        <v>105</v>
      </c>
      <c r="C21"/>
      <c r="D21" s="26" t="s">
        <v>50</v>
      </c>
      <c r="E21" s="17">
        <f>N28</f>
        <v>1.2557077625570776E-2</v>
      </c>
      <c r="F21" s="16"/>
      <c r="G21" s="16"/>
    </row>
    <row r="22" spans="2:14" x14ac:dyDescent="0.2">
      <c r="B22"/>
      <c r="C22"/>
      <c r="D22"/>
      <c r="E22" s="16"/>
      <c r="F22" s="16"/>
      <c r="G22" s="16"/>
    </row>
    <row r="23" spans="2:14" x14ac:dyDescent="0.2">
      <c r="B23"/>
      <c r="C23"/>
      <c r="D23"/>
      <c r="E23" s="16"/>
      <c r="F23" s="16"/>
      <c r="G23" s="16"/>
    </row>
    <row r="24" spans="2:14" ht="18" x14ac:dyDescent="0.25">
      <c r="B24" s="20" t="s">
        <v>120</v>
      </c>
      <c r="C24" s="21"/>
      <c r="D24" s="20"/>
      <c r="E24" s="22"/>
      <c r="F24" s="22"/>
      <c r="G24" s="22"/>
    </row>
    <row r="25" spans="2:14" x14ac:dyDescent="0.2">
      <c r="B25" s="23"/>
      <c r="C25" s="24"/>
      <c r="D25" s="24"/>
      <c r="E25" s="25"/>
      <c r="F25" s="25"/>
    </row>
    <row r="26" spans="2:14" x14ac:dyDescent="0.2">
      <c r="B26" s="81" t="s">
        <v>22</v>
      </c>
      <c r="C26" s="82" t="s">
        <v>98</v>
      </c>
      <c r="D26" s="83" t="s">
        <v>99</v>
      </c>
      <c r="E26" s="83" t="s">
        <v>100</v>
      </c>
      <c r="F26" s="83" t="s">
        <v>58</v>
      </c>
      <c r="G26" s="83" t="s">
        <v>59</v>
      </c>
      <c r="H26" s="83" t="s">
        <v>101</v>
      </c>
      <c r="I26" s="83" t="s">
        <v>102</v>
      </c>
      <c r="J26" s="83" t="s">
        <v>103</v>
      </c>
      <c r="K26" s="83" t="s">
        <v>104</v>
      </c>
      <c r="L26" s="83" t="s">
        <v>60</v>
      </c>
      <c r="M26" s="83" t="s">
        <v>61</v>
      </c>
      <c r="N26" s="84" t="s">
        <v>105</v>
      </c>
    </row>
    <row r="27" spans="2:14" x14ac:dyDescent="0.2">
      <c r="B27" s="85"/>
      <c r="C27" s="82" t="s">
        <v>106</v>
      </c>
      <c r="D27" s="83" t="s">
        <v>107</v>
      </c>
      <c r="E27" s="83" t="s">
        <v>108</v>
      </c>
      <c r="F27" s="83" t="s">
        <v>62</v>
      </c>
      <c r="G27" s="83" t="s">
        <v>63</v>
      </c>
      <c r="H27" s="83" t="s">
        <v>109</v>
      </c>
      <c r="I27" s="83" t="s">
        <v>110</v>
      </c>
      <c r="J27" s="83" t="s">
        <v>111</v>
      </c>
      <c r="K27" s="83" t="s">
        <v>112</v>
      </c>
      <c r="L27" s="83" t="s">
        <v>64</v>
      </c>
      <c r="M27" s="83" t="s">
        <v>65</v>
      </c>
      <c r="N27" s="84" t="s">
        <v>113</v>
      </c>
    </row>
    <row r="28" spans="2:14" x14ac:dyDescent="0.2">
      <c r="B28" s="86" t="s">
        <v>50</v>
      </c>
      <c r="C28" s="87">
        <f>C38/$F38*$D31</f>
        <v>9.417808219178081E-2</v>
      </c>
      <c r="D28" s="88">
        <f>D38/$F38*$D31</f>
        <v>0.10273972602739725</v>
      </c>
      <c r="E28" s="88">
        <f>E38/$F38*$D31</f>
        <v>8.5616438356164379E-3</v>
      </c>
      <c r="F28" s="88">
        <f>C39/$F39*$D32</f>
        <v>0.13835616438356163</v>
      </c>
      <c r="G28" s="88">
        <f>D39/$F39*$D32</f>
        <v>0.12682648401826482</v>
      </c>
      <c r="H28" s="88">
        <f>E39/$F39*$D32</f>
        <v>1.1529680365296802E-2</v>
      </c>
      <c r="I28" s="88">
        <f>C40/$F40*$D33</f>
        <v>9.9200913242009123E-2</v>
      </c>
      <c r="J28" s="88">
        <f>D40/$F40*$D33</f>
        <v>0.10821917808219178</v>
      </c>
      <c r="K28" s="88">
        <f>E40/$F40*$D33</f>
        <v>9.0182648401826472E-3</v>
      </c>
      <c r="L28" s="88">
        <f>C41/$F41*$D34</f>
        <v>0.13812785388127852</v>
      </c>
      <c r="M28" s="88">
        <f>D41/$F41*$D34</f>
        <v>0.15068493150684931</v>
      </c>
      <c r="N28" s="89">
        <f>E41/$F41*$D34</f>
        <v>1.2557077625570776E-2</v>
      </c>
    </row>
    <row r="29" spans="2:14" x14ac:dyDescent="0.2">
      <c r="B29" s="90"/>
      <c r="C29" s="90"/>
      <c r="D29" s="90"/>
      <c r="E29" s="90"/>
      <c r="F29" s="90"/>
      <c r="G29" s="90"/>
      <c r="H29" s="90"/>
      <c r="I29" s="91"/>
      <c r="J29" s="91"/>
      <c r="K29" s="91"/>
      <c r="L29" s="91"/>
      <c r="M29" s="91"/>
      <c r="N29" s="91"/>
    </row>
    <row r="30" spans="2:14" x14ac:dyDescent="0.2">
      <c r="B30" s="92" t="s">
        <v>66</v>
      </c>
      <c r="C30" s="93" t="s">
        <v>67</v>
      </c>
      <c r="D30" s="94" t="s">
        <v>68</v>
      </c>
      <c r="E30" s="95" t="s">
        <v>114</v>
      </c>
      <c r="F30" s="94"/>
      <c r="G30" s="96"/>
      <c r="H30" s="96"/>
      <c r="I30" s="90"/>
      <c r="J30" s="91"/>
      <c r="K30" s="91"/>
      <c r="L30" s="91"/>
      <c r="M30" s="91"/>
      <c r="N30" s="91"/>
    </row>
    <row r="31" spans="2:14" x14ac:dyDescent="0.2">
      <c r="B31" s="97" t="s">
        <v>96</v>
      </c>
      <c r="C31" s="98">
        <v>75</v>
      </c>
      <c r="D31" s="99">
        <f>C31/C35</f>
        <v>0.20547945205479451</v>
      </c>
      <c r="E31" s="100" t="s">
        <v>115</v>
      </c>
      <c r="F31" s="101"/>
      <c r="G31" s="96"/>
      <c r="H31" s="96"/>
      <c r="I31" s="90"/>
      <c r="J31" s="91"/>
      <c r="K31" s="91"/>
      <c r="L31" s="91"/>
      <c r="M31" s="91"/>
      <c r="N31" s="91"/>
    </row>
    <row r="32" spans="2:14" x14ac:dyDescent="0.2">
      <c r="B32" s="102" t="s">
        <v>69</v>
      </c>
      <c r="C32" s="98">
        <v>101</v>
      </c>
      <c r="D32" s="99">
        <f>C32/C35</f>
        <v>0.27671232876712326</v>
      </c>
      <c r="E32" s="100" t="s">
        <v>116</v>
      </c>
      <c r="F32" s="101"/>
      <c r="G32" s="96"/>
      <c r="H32" s="96"/>
      <c r="I32" s="90"/>
      <c r="J32" s="91"/>
      <c r="K32" s="91"/>
      <c r="L32" s="91"/>
      <c r="M32" s="91"/>
      <c r="N32" s="91"/>
    </row>
    <row r="33" spans="2:14" x14ac:dyDescent="0.2">
      <c r="B33" s="102" t="s">
        <v>89</v>
      </c>
      <c r="C33" s="98">
        <v>79</v>
      </c>
      <c r="D33" s="99">
        <f>C33/C35</f>
        <v>0.21643835616438356</v>
      </c>
      <c r="E33" s="100" t="s">
        <v>117</v>
      </c>
      <c r="F33" s="101"/>
      <c r="G33" s="96"/>
      <c r="H33" s="96"/>
      <c r="I33" s="91"/>
      <c r="J33" s="91"/>
      <c r="K33" s="91"/>
      <c r="L33" s="91"/>
      <c r="M33" s="91"/>
      <c r="N33" s="91"/>
    </row>
    <row r="34" spans="2:14" x14ac:dyDescent="0.2">
      <c r="B34" s="103" t="s">
        <v>70</v>
      </c>
      <c r="C34" s="104">
        <v>110</v>
      </c>
      <c r="D34" s="105">
        <f>C34/C35</f>
        <v>0.30136986301369861</v>
      </c>
      <c r="E34" s="106" t="s">
        <v>118</v>
      </c>
      <c r="F34" s="107"/>
      <c r="G34" s="96"/>
      <c r="H34" s="96"/>
      <c r="I34" s="91"/>
      <c r="J34" s="91"/>
      <c r="K34" s="91"/>
      <c r="L34" s="91"/>
      <c r="M34" s="91"/>
      <c r="N34" s="91"/>
    </row>
    <row r="35" spans="2:14" x14ac:dyDescent="0.2">
      <c r="B35" s="91"/>
      <c r="C35" s="108">
        <f>SUM(C31:C34)</f>
        <v>365</v>
      </c>
      <c r="D35" s="109">
        <f>SUM(D31:D34)</f>
        <v>0.99999999999999989</v>
      </c>
      <c r="E35" s="110"/>
      <c r="F35" s="108"/>
      <c r="G35" s="96"/>
      <c r="H35" s="96"/>
      <c r="I35" s="91"/>
      <c r="J35" s="91"/>
      <c r="K35" s="91"/>
      <c r="L35" s="91"/>
      <c r="M35" s="91"/>
      <c r="N35" s="91"/>
    </row>
    <row r="36" spans="2:14" x14ac:dyDescent="0.2">
      <c r="B36" s="91"/>
      <c r="C36" s="96"/>
      <c r="D36" s="111"/>
      <c r="E36" s="96"/>
      <c r="F36" s="96"/>
      <c r="G36" s="96"/>
      <c r="H36" s="96"/>
      <c r="I36" s="91"/>
      <c r="J36" s="91"/>
      <c r="K36" s="91"/>
      <c r="L36" s="91"/>
      <c r="M36" s="91"/>
      <c r="N36" s="91"/>
    </row>
    <row r="37" spans="2:14" x14ac:dyDescent="0.2">
      <c r="B37" s="92" t="s">
        <v>119</v>
      </c>
      <c r="C37" s="112" t="s">
        <v>72</v>
      </c>
      <c r="D37" s="113" t="s">
        <v>73</v>
      </c>
      <c r="E37" s="93" t="s">
        <v>88</v>
      </c>
      <c r="F37" s="96"/>
      <c r="G37" s="96"/>
      <c r="H37" s="96"/>
      <c r="I37" s="91"/>
      <c r="J37" s="91"/>
      <c r="K37" s="91"/>
      <c r="L37" s="91"/>
      <c r="M37" s="91"/>
      <c r="N37" s="91"/>
    </row>
    <row r="38" spans="2:14" x14ac:dyDescent="0.2">
      <c r="B38" s="114" t="s">
        <v>96</v>
      </c>
      <c r="C38" s="115">
        <v>11</v>
      </c>
      <c r="D38" s="116">
        <v>12</v>
      </c>
      <c r="E38" s="115">
        <v>1</v>
      </c>
      <c r="F38" s="108">
        <f>SUM(C38:E38)</f>
        <v>24</v>
      </c>
      <c r="G38" s="96"/>
      <c r="H38" s="96"/>
      <c r="I38" s="91"/>
      <c r="J38" s="91"/>
      <c r="K38" s="91"/>
      <c r="L38" s="91"/>
      <c r="M38" s="91"/>
      <c r="N38" s="91"/>
    </row>
    <row r="39" spans="2:14" x14ac:dyDescent="0.2">
      <c r="B39" s="117" t="s">
        <v>69</v>
      </c>
      <c r="C39" s="118">
        <v>12</v>
      </c>
      <c r="D39" s="119">
        <v>11</v>
      </c>
      <c r="E39" s="118">
        <v>1</v>
      </c>
      <c r="F39" s="108">
        <f>SUM(C39:E39)</f>
        <v>24</v>
      </c>
      <c r="G39" s="108"/>
      <c r="H39" s="96"/>
      <c r="I39" s="91"/>
      <c r="J39" s="91"/>
      <c r="K39" s="91"/>
      <c r="L39" s="91"/>
      <c r="M39" s="91"/>
      <c r="N39" s="91"/>
    </row>
    <row r="40" spans="2:14" x14ac:dyDescent="0.2">
      <c r="B40" s="117" t="s">
        <v>89</v>
      </c>
      <c r="C40" s="118">
        <v>11</v>
      </c>
      <c r="D40" s="119">
        <v>12</v>
      </c>
      <c r="E40" s="118">
        <v>1</v>
      </c>
      <c r="F40" s="120">
        <f>SUM(C40:E40)</f>
        <v>24</v>
      </c>
      <c r="G40" s="120"/>
      <c r="H40" s="96"/>
      <c r="I40" s="91"/>
      <c r="J40" s="91"/>
      <c r="K40" s="91"/>
      <c r="L40" s="91"/>
      <c r="M40" s="91"/>
      <c r="N40" s="91"/>
    </row>
    <row r="41" spans="2:14" x14ac:dyDescent="0.2">
      <c r="B41" s="121" t="s">
        <v>70</v>
      </c>
      <c r="C41" s="122">
        <v>11</v>
      </c>
      <c r="D41" s="123">
        <v>12</v>
      </c>
      <c r="E41" s="122">
        <v>1</v>
      </c>
      <c r="F41" s="120">
        <f>SUM(C41:E41)</f>
        <v>24</v>
      </c>
      <c r="G41" s="120"/>
      <c r="H41" s="96"/>
      <c r="I41" s="91"/>
      <c r="J41" s="91"/>
      <c r="K41" s="91"/>
      <c r="L41" s="91"/>
      <c r="M41" s="91"/>
      <c r="N41" s="9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9"/>
  <sheetViews>
    <sheetView workbookViewId="0">
      <selection activeCell="F17" sqref="F17"/>
    </sheetView>
  </sheetViews>
  <sheetFormatPr defaultRowHeight="12.75" x14ac:dyDescent="0.2"/>
  <cols>
    <col min="1" max="1" width="2.7109375" style="30" customWidth="1"/>
    <col min="2" max="2" width="14.5703125" style="30" customWidth="1"/>
    <col min="3" max="3" width="12" style="30" bestFit="1" customWidth="1"/>
    <col min="4" max="4" width="12.28515625" style="30" bestFit="1" customWidth="1"/>
    <col min="5" max="5" width="12.140625" style="30" bestFit="1" customWidth="1"/>
    <col min="6" max="6" width="12.7109375" style="30" bestFit="1" customWidth="1"/>
    <col min="7" max="7" width="14.140625" style="30" bestFit="1" customWidth="1"/>
    <col min="8" max="8" width="14" style="30" bestFit="1" customWidth="1"/>
    <col min="9" max="12" width="12" style="30" bestFit="1" customWidth="1"/>
    <col min="13" max="13" width="12.28515625" style="30" bestFit="1" customWidth="1"/>
    <col min="14" max="14" width="12.140625" style="30" bestFit="1" customWidth="1"/>
    <col min="15" max="16384" width="9.140625" style="30"/>
  </cols>
  <sheetData>
    <row r="2" spans="2:8" x14ac:dyDescent="0.2">
      <c r="B2" s="29" t="s">
        <v>19</v>
      </c>
    </row>
    <row r="3" spans="2:8" ht="13.5" thickBot="1" x14ac:dyDescent="0.25">
      <c r="B3" s="31" t="s">
        <v>20</v>
      </c>
      <c r="C3" s="31" t="s">
        <v>21</v>
      </c>
      <c r="D3" s="31" t="s">
        <v>22</v>
      </c>
      <c r="E3" s="31" t="s">
        <v>23</v>
      </c>
      <c r="F3" s="31" t="s">
        <v>2</v>
      </c>
      <c r="G3" s="30" t="s">
        <v>193</v>
      </c>
      <c r="H3" s="30" t="s">
        <v>3</v>
      </c>
    </row>
    <row r="4" spans="2:8" x14ac:dyDescent="0.2">
      <c r="B4" s="30" t="s">
        <v>98</v>
      </c>
      <c r="D4" s="30" t="s">
        <v>50</v>
      </c>
      <c r="F4" s="32">
        <f>TimeSlices!C23</f>
        <v>9.417808219178081E-2</v>
      </c>
    </row>
    <row r="5" spans="2:8" x14ac:dyDescent="0.2">
      <c r="B5" s="30" t="s">
        <v>99</v>
      </c>
      <c r="D5" s="30" t="s">
        <v>50</v>
      </c>
      <c r="F5" s="32">
        <f>TimeSlices!D23</f>
        <v>0.10273972602739725</v>
      </c>
    </row>
    <row r="6" spans="2:8" x14ac:dyDescent="0.2">
      <c r="B6" s="30" t="s">
        <v>100</v>
      </c>
      <c r="D6" s="30" t="s">
        <v>50</v>
      </c>
      <c r="F6" s="32">
        <f>TimeSlices!E23</f>
        <v>8.5616438356164379E-3</v>
      </c>
    </row>
    <row r="7" spans="2:8" x14ac:dyDescent="0.2">
      <c r="B7" s="30" t="s">
        <v>58</v>
      </c>
      <c r="D7" s="30" t="s">
        <v>50</v>
      </c>
      <c r="F7" s="32">
        <f>TimeSlices!F23</f>
        <v>0.12682648401826482</v>
      </c>
    </row>
    <row r="8" spans="2:8" x14ac:dyDescent="0.2">
      <c r="B8" s="30" t="s">
        <v>59</v>
      </c>
      <c r="D8" s="30" t="s">
        <v>50</v>
      </c>
      <c r="F8" s="32">
        <f>TimeSlices!G23</f>
        <v>0.13835616438356163</v>
      </c>
    </row>
    <row r="9" spans="2:8" x14ac:dyDescent="0.2">
      <c r="B9" s="30" t="s">
        <v>101</v>
      </c>
      <c r="D9" s="30" t="s">
        <v>50</v>
      </c>
      <c r="F9" s="32">
        <f>TimeSlices!H23</f>
        <v>1.1529680365296802E-2</v>
      </c>
    </row>
    <row r="10" spans="2:8" x14ac:dyDescent="0.2">
      <c r="B10" s="30" t="s">
        <v>102</v>
      </c>
      <c r="D10" s="30" t="s">
        <v>50</v>
      </c>
      <c r="F10" s="32">
        <f>TimeSlices!I23</f>
        <v>9.9200913242009123E-2</v>
      </c>
    </row>
    <row r="11" spans="2:8" x14ac:dyDescent="0.2">
      <c r="B11" s="30" t="s">
        <v>103</v>
      </c>
      <c r="D11" s="30" t="s">
        <v>50</v>
      </c>
      <c r="F11" s="32">
        <f>TimeSlices!J23</f>
        <v>0.10821917808219178</v>
      </c>
    </row>
    <row r="12" spans="2:8" x14ac:dyDescent="0.2">
      <c r="B12" s="30" t="s">
        <v>104</v>
      </c>
      <c r="D12" s="30" t="s">
        <v>50</v>
      </c>
      <c r="F12" s="32">
        <f>TimeSlices!K23</f>
        <v>9.0182648401826472E-3</v>
      </c>
    </row>
    <row r="13" spans="2:8" x14ac:dyDescent="0.2">
      <c r="B13" s="30" t="s">
        <v>60</v>
      </c>
      <c r="D13" s="30" t="s">
        <v>50</v>
      </c>
      <c r="F13" s="32">
        <f>TimeSlices!L23</f>
        <v>0.13812785388127852</v>
      </c>
    </row>
    <row r="14" spans="2:8" x14ac:dyDescent="0.2">
      <c r="B14" s="30" t="s">
        <v>61</v>
      </c>
      <c r="D14" s="30" t="s">
        <v>50</v>
      </c>
      <c r="F14" s="32">
        <f>TimeSlices!M23</f>
        <v>0.15068493150684931</v>
      </c>
    </row>
    <row r="15" spans="2:8" x14ac:dyDescent="0.2">
      <c r="B15" s="30" t="s">
        <v>105</v>
      </c>
      <c r="D15" s="30" t="s">
        <v>50</v>
      </c>
      <c r="F15" s="32">
        <f>TimeSlices!N23</f>
        <v>1.2557077625570776E-2</v>
      </c>
    </row>
    <row r="16" spans="2:8" x14ac:dyDescent="0.2">
      <c r="D16" s="30" t="s">
        <v>192</v>
      </c>
      <c r="F16" s="32">
        <v>0.8</v>
      </c>
      <c r="G16" s="30" t="s">
        <v>189</v>
      </c>
      <c r="H16" s="30" t="s">
        <v>87</v>
      </c>
    </row>
    <row r="18" spans="2:14" x14ac:dyDescent="0.2">
      <c r="F18" s="33"/>
    </row>
    <row r="19" spans="2:14" ht="18" x14ac:dyDescent="0.25">
      <c r="B19" s="34" t="s">
        <v>57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2:14" x14ac:dyDescent="0.2">
      <c r="B20" s="37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2:14" x14ac:dyDescent="0.2">
      <c r="B21" s="38" t="s">
        <v>22</v>
      </c>
      <c r="C21" s="39" t="s">
        <v>98</v>
      </c>
      <c r="D21" s="40" t="s">
        <v>99</v>
      </c>
      <c r="E21" s="40" t="s">
        <v>100</v>
      </c>
      <c r="F21" s="40" t="s">
        <v>58</v>
      </c>
      <c r="G21" s="40" t="s">
        <v>59</v>
      </c>
      <c r="H21" s="40" t="s">
        <v>101</v>
      </c>
      <c r="I21" s="40" t="s">
        <v>102</v>
      </c>
      <c r="J21" s="40" t="s">
        <v>103</v>
      </c>
      <c r="K21" s="40" t="s">
        <v>104</v>
      </c>
      <c r="L21" s="40" t="s">
        <v>60</v>
      </c>
      <c r="M21" s="40" t="s">
        <v>61</v>
      </c>
      <c r="N21" s="41" t="s">
        <v>105</v>
      </c>
    </row>
    <row r="22" spans="2:14" x14ac:dyDescent="0.2">
      <c r="B22" s="42"/>
      <c r="C22" s="39" t="s">
        <v>106</v>
      </c>
      <c r="D22" s="40" t="s">
        <v>107</v>
      </c>
      <c r="E22" s="40" t="s">
        <v>108</v>
      </c>
      <c r="F22" s="40" t="s">
        <v>62</v>
      </c>
      <c r="G22" s="40" t="s">
        <v>63</v>
      </c>
      <c r="H22" s="40" t="s">
        <v>109</v>
      </c>
      <c r="I22" s="40" t="s">
        <v>110</v>
      </c>
      <c r="J22" s="40" t="s">
        <v>111</v>
      </c>
      <c r="K22" s="40" t="s">
        <v>112</v>
      </c>
      <c r="L22" s="40" t="s">
        <v>64</v>
      </c>
      <c r="M22" s="40" t="s">
        <v>65</v>
      </c>
      <c r="N22" s="41" t="s">
        <v>113</v>
      </c>
    </row>
    <row r="23" spans="2:14" x14ac:dyDescent="0.2">
      <c r="B23" s="43" t="s">
        <v>50</v>
      </c>
      <c r="C23" s="44">
        <f>C35/$F35*$D27</f>
        <v>9.417808219178081E-2</v>
      </c>
      <c r="D23" s="45">
        <f>D35/$F35*$D27</f>
        <v>0.10273972602739725</v>
      </c>
      <c r="E23" s="45">
        <f>E35/$F35*$D27</f>
        <v>8.5616438356164379E-3</v>
      </c>
      <c r="F23" s="45">
        <f>C36/$F36*$D28</f>
        <v>0.12682648401826482</v>
      </c>
      <c r="G23" s="45">
        <f>D36/$F36*$D28</f>
        <v>0.13835616438356163</v>
      </c>
      <c r="H23" s="45">
        <f>E36/$F36*$D28</f>
        <v>1.1529680365296802E-2</v>
      </c>
      <c r="I23" s="45">
        <f>C37/$F37*$D29</f>
        <v>9.9200913242009123E-2</v>
      </c>
      <c r="J23" s="45">
        <f>D37/$F37*$D29</f>
        <v>0.10821917808219178</v>
      </c>
      <c r="K23" s="45">
        <f>E37/$F37*$D29</f>
        <v>9.0182648401826472E-3</v>
      </c>
      <c r="L23" s="45">
        <f>C38/$F38*$D30</f>
        <v>0.13812785388127852</v>
      </c>
      <c r="M23" s="45">
        <f>D38/$F38*$D30</f>
        <v>0.15068493150684931</v>
      </c>
      <c r="N23" s="46">
        <f>E38/$F38*$D30</f>
        <v>1.2557077625570776E-2</v>
      </c>
    </row>
    <row r="24" spans="2:14" ht="14.25" x14ac:dyDescent="0.2">
      <c r="B24" s="47"/>
      <c r="C24" s="47"/>
      <c r="D24" s="48"/>
      <c r="E24" s="48"/>
      <c r="F24" s="48"/>
      <c r="G24" s="48"/>
      <c r="H24" s="48"/>
    </row>
    <row r="25" spans="2:14" x14ac:dyDescent="0.2">
      <c r="B25" s="49"/>
      <c r="C25" s="49"/>
      <c r="D25" s="47"/>
      <c r="E25" s="47"/>
      <c r="F25" s="47"/>
      <c r="G25" s="47"/>
      <c r="H25" s="47"/>
    </row>
    <row r="26" spans="2:14" ht="15.75" x14ac:dyDescent="0.25">
      <c r="B26" s="50" t="s">
        <v>66</v>
      </c>
      <c r="C26" s="51" t="s">
        <v>67</v>
      </c>
      <c r="D26" s="52" t="s">
        <v>68</v>
      </c>
      <c r="E26" s="53" t="s">
        <v>114</v>
      </c>
      <c r="F26" s="52"/>
      <c r="G26" s="54"/>
      <c r="H26" s="54"/>
      <c r="I26" s="47"/>
    </row>
    <row r="27" spans="2:14" x14ac:dyDescent="0.2">
      <c r="B27" s="55" t="s">
        <v>96</v>
      </c>
      <c r="C27" s="56">
        <v>75</v>
      </c>
      <c r="D27" s="57">
        <f>C27/C31</f>
        <v>0.20547945205479451</v>
      </c>
      <c r="E27" s="58" t="s">
        <v>115</v>
      </c>
      <c r="F27" s="59"/>
      <c r="G27" s="54"/>
      <c r="H27" s="54"/>
      <c r="I27" s="47"/>
    </row>
    <row r="28" spans="2:14" x14ac:dyDescent="0.2">
      <c r="B28" s="60" t="s">
        <v>69</v>
      </c>
      <c r="C28" s="56">
        <v>101</v>
      </c>
      <c r="D28" s="57">
        <f>C28/C31</f>
        <v>0.27671232876712326</v>
      </c>
      <c r="E28" s="58" t="s">
        <v>116</v>
      </c>
      <c r="F28" s="59"/>
      <c r="G28" s="54"/>
      <c r="H28" s="54"/>
      <c r="I28" s="47"/>
    </row>
    <row r="29" spans="2:14" x14ac:dyDescent="0.2">
      <c r="B29" s="60" t="s">
        <v>89</v>
      </c>
      <c r="C29" s="56">
        <v>79</v>
      </c>
      <c r="D29" s="57">
        <f>C29/C31</f>
        <v>0.21643835616438356</v>
      </c>
      <c r="E29" s="58" t="s">
        <v>117</v>
      </c>
      <c r="F29" s="59"/>
      <c r="G29" s="54"/>
      <c r="H29" s="54"/>
    </row>
    <row r="30" spans="2:14" x14ac:dyDescent="0.2">
      <c r="B30" s="61" t="s">
        <v>70</v>
      </c>
      <c r="C30" s="62">
        <v>110</v>
      </c>
      <c r="D30" s="63">
        <f>C30/C31</f>
        <v>0.30136986301369861</v>
      </c>
      <c r="E30" s="64" t="s">
        <v>118</v>
      </c>
      <c r="F30" s="65"/>
      <c r="G30" s="54"/>
      <c r="H30" s="54"/>
    </row>
    <row r="31" spans="2:14" x14ac:dyDescent="0.2">
      <c r="C31" s="66">
        <f>SUM(C27:C30)</f>
        <v>365</v>
      </c>
      <c r="D31" s="67">
        <f>SUM(D27:D30)</f>
        <v>0.99999999999999989</v>
      </c>
      <c r="E31" s="68"/>
      <c r="F31" s="66"/>
      <c r="G31" s="54"/>
      <c r="H31" s="54"/>
    </row>
    <row r="32" spans="2:14" x14ac:dyDescent="0.2">
      <c r="C32" s="54"/>
      <c r="D32" s="67"/>
      <c r="E32" s="68"/>
      <c r="F32" s="66"/>
      <c r="G32" s="54"/>
      <c r="H32" s="54"/>
    </row>
    <row r="33" spans="2:8" x14ac:dyDescent="0.2">
      <c r="C33" s="54"/>
      <c r="D33" s="69"/>
      <c r="E33" s="54"/>
      <c r="F33" s="54"/>
      <c r="G33" s="54"/>
      <c r="H33" s="54"/>
    </row>
    <row r="34" spans="2:8" ht="15.75" x14ac:dyDescent="0.25">
      <c r="B34" s="50" t="s">
        <v>119</v>
      </c>
      <c r="C34" s="70" t="s">
        <v>72</v>
      </c>
      <c r="D34" s="71" t="s">
        <v>73</v>
      </c>
      <c r="E34" s="51" t="s">
        <v>88</v>
      </c>
      <c r="F34" s="54"/>
      <c r="G34" s="54"/>
      <c r="H34" s="54"/>
    </row>
    <row r="35" spans="2:8" x14ac:dyDescent="0.2">
      <c r="B35" s="72" t="s">
        <v>96</v>
      </c>
      <c r="C35" s="70">
        <v>11</v>
      </c>
      <c r="D35" s="40">
        <v>12</v>
      </c>
      <c r="E35" s="70">
        <v>1</v>
      </c>
      <c r="F35" s="66">
        <f>SUM(C35:E35)</f>
        <v>24</v>
      </c>
      <c r="G35" s="54"/>
      <c r="H35" s="54"/>
    </row>
    <row r="36" spans="2:8" x14ac:dyDescent="0.2">
      <c r="B36" s="73" t="s">
        <v>69</v>
      </c>
      <c r="C36" s="74">
        <v>11</v>
      </c>
      <c r="D36" s="75">
        <v>12</v>
      </c>
      <c r="E36" s="74">
        <v>1</v>
      </c>
      <c r="F36" s="66">
        <f>SUM(C36:E36)</f>
        <v>24</v>
      </c>
      <c r="G36" s="66"/>
      <c r="H36" s="54"/>
    </row>
    <row r="37" spans="2:8" x14ac:dyDescent="0.2">
      <c r="B37" s="73" t="s">
        <v>89</v>
      </c>
      <c r="C37" s="74">
        <v>11</v>
      </c>
      <c r="D37" s="75">
        <v>12</v>
      </c>
      <c r="E37" s="74">
        <v>1</v>
      </c>
      <c r="F37" s="76">
        <f>SUM(C37:E37)</f>
        <v>24</v>
      </c>
      <c r="G37" s="76"/>
      <c r="H37" s="54"/>
    </row>
    <row r="38" spans="2:8" x14ac:dyDescent="0.2">
      <c r="B38" s="77" t="s">
        <v>70</v>
      </c>
      <c r="C38" s="78">
        <v>11</v>
      </c>
      <c r="D38" s="79">
        <v>12</v>
      </c>
      <c r="E38" s="78">
        <v>1</v>
      </c>
      <c r="F38" s="76">
        <f>SUM(C38:E38)</f>
        <v>24</v>
      </c>
      <c r="G38" s="76"/>
      <c r="H38" s="54"/>
    </row>
    <row r="39" spans="2:8" x14ac:dyDescent="0.2">
      <c r="B39" s="80"/>
      <c r="C39" s="76"/>
      <c r="D39" s="76"/>
      <c r="E39" s="76"/>
      <c r="F39" s="76"/>
      <c r="G39" s="76"/>
      <c r="H39" s="5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>
      <selection activeCell="B4" sqref="B4: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43</v>
      </c>
      <c r="D2" s="1" t="s">
        <v>45</v>
      </c>
    </row>
    <row r="3" spans="2:9" ht="13.5" thickBot="1" x14ac:dyDescent="0.25">
      <c r="B3" s="13" t="s">
        <v>44</v>
      </c>
      <c r="D3" s="13" t="s">
        <v>32</v>
      </c>
      <c r="E3" s="19" t="s">
        <v>53</v>
      </c>
      <c r="F3" s="19" t="s">
        <v>56</v>
      </c>
      <c r="G3" s="19" t="s">
        <v>82</v>
      </c>
      <c r="H3" s="19" t="s">
        <v>83</v>
      </c>
      <c r="I3" s="19" t="s">
        <v>84</v>
      </c>
    </row>
    <row r="4" spans="2:9" x14ac:dyDescent="0.2">
      <c r="B4" s="18" t="s">
        <v>87</v>
      </c>
      <c r="D4" t="s">
        <v>46</v>
      </c>
      <c r="E4" s="18" t="s">
        <v>52</v>
      </c>
      <c r="F4" s="18" t="s">
        <v>52</v>
      </c>
      <c r="G4" s="18" t="s">
        <v>52</v>
      </c>
      <c r="H4" s="18" t="s">
        <v>52</v>
      </c>
      <c r="I4" s="15" t="s">
        <v>85</v>
      </c>
    </row>
    <row r="5" spans="2:9" x14ac:dyDescent="0.2">
      <c r="B5" s="6" t="s">
        <v>189</v>
      </c>
      <c r="D5" t="s">
        <v>47</v>
      </c>
      <c r="E5" s="18" t="s">
        <v>54</v>
      </c>
      <c r="F5" s="18" t="s">
        <v>81</v>
      </c>
      <c r="G5" s="18" t="s">
        <v>81</v>
      </c>
      <c r="H5" s="18" t="s">
        <v>54</v>
      </c>
      <c r="I5" s="15" t="s">
        <v>86</v>
      </c>
    </row>
    <row r="6" spans="2:9" x14ac:dyDescent="0.2">
      <c r="B6" s="6"/>
      <c r="D6" t="s">
        <v>48</v>
      </c>
      <c r="E6" t="s">
        <v>52</v>
      </c>
      <c r="F6" t="s">
        <v>52</v>
      </c>
      <c r="G6" t="s">
        <v>52</v>
      </c>
      <c r="H6" t="s">
        <v>52</v>
      </c>
      <c r="I6" s="15" t="s">
        <v>85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9"/>
  <sheetViews>
    <sheetView zoomScaleNormal="100" workbookViewId="0">
      <selection activeCell="B11" sqref="B11"/>
    </sheetView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36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49</v>
      </c>
      <c r="I6" s="5" t="s">
        <v>74</v>
      </c>
    </row>
    <row r="7" spans="2:9" ht="26.25" thickBot="1" x14ac:dyDescent="0.25">
      <c r="B7" s="10" t="s">
        <v>37</v>
      </c>
      <c r="C7" s="10" t="s">
        <v>38</v>
      </c>
      <c r="D7" s="10"/>
      <c r="E7" s="10"/>
      <c r="F7" s="10"/>
      <c r="G7" s="10"/>
      <c r="H7" s="10"/>
      <c r="I7" s="10"/>
    </row>
    <row r="8" spans="2:9" x14ac:dyDescent="0.2">
      <c r="B8" t="s">
        <v>195</v>
      </c>
      <c r="C8" t="s">
        <v>196</v>
      </c>
      <c r="E8" t="s">
        <v>200</v>
      </c>
      <c r="H8" t="s">
        <v>197</v>
      </c>
      <c r="I8" t="s">
        <v>197</v>
      </c>
    </row>
    <row r="9" spans="2:9" x14ac:dyDescent="0.2">
      <c r="B9" t="s">
        <v>199</v>
      </c>
      <c r="C9" t="s">
        <v>196</v>
      </c>
      <c r="E9" t="s">
        <v>198</v>
      </c>
      <c r="H9" t="s">
        <v>197</v>
      </c>
      <c r="I9" t="s">
        <v>197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2"/>
  <sheetViews>
    <sheetView tabSelected="1" topLeftCell="A6" zoomScaleNormal="100" workbookViewId="0">
      <selection activeCell="B28" sqref="B28"/>
    </sheetView>
  </sheetViews>
  <sheetFormatPr defaultRowHeight="12.75" x14ac:dyDescent="0.2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 x14ac:dyDescent="0.2">
      <c r="B3" s="127" t="s">
        <v>166</v>
      </c>
      <c r="C3" s="127"/>
      <c r="D3" s="127"/>
      <c r="E3" s="127"/>
      <c r="F3" s="127"/>
      <c r="G3" s="127"/>
      <c r="H3" s="127"/>
      <c r="I3" s="127"/>
      <c r="J3" s="127"/>
    </row>
    <row r="4" spans="2:10" x14ac:dyDescent="0.2">
      <c r="B4" t="s">
        <v>17</v>
      </c>
      <c r="C4" s="127" t="s">
        <v>167</v>
      </c>
      <c r="D4" s="127" t="s">
        <v>168</v>
      </c>
      <c r="E4" s="127" t="s">
        <v>169</v>
      </c>
      <c r="F4" s="127" t="s">
        <v>170</v>
      </c>
      <c r="G4" s="127" t="s">
        <v>21</v>
      </c>
      <c r="H4" s="127" t="s">
        <v>171</v>
      </c>
      <c r="I4" s="127" t="s">
        <v>131</v>
      </c>
      <c r="J4" s="127" t="s">
        <v>172</v>
      </c>
    </row>
    <row r="5" spans="2:10" x14ac:dyDescent="0.2">
      <c r="C5" s="127" t="s">
        <v>134</v>
      </c>
      <c r="D5" s="127" t="s">
        <v>132</v>
      </c>
      <c r="E5" s="127" t="s">
        <v>133</v>
      </c>
      <c r="F5" s="127" t="s">
        <v>52</v>
      </c>
      <c r="G5" s="127"/>
      <c r="H5" s="127"/>
      <c r="I5" s="127"/>
      <c r="J5" s="127"/>
    </row>
    <row r="6" spans="2:10" x14ac:dyDescent="0.2">
      <c r="C6" s="127" t="s">
        <v>134</v>
      </c>
      <c r="D6" s="127" t="s">
        <v>135</v>
      </c>
      <c r="E6" s="127" t="s">
        <v>136</v>
      </c>
      <c r="F6" s="127" t="s">
        <v>52</v>
      </c>
      <c r="G6" s="127"/>
      <c r="H6" s="127"/>
      <c r="I6" s="127"/>
      <c r="J6" s="127"/>
    </row>
    <row r="7" spans="2:10" x14ac:dyDescent="0.2">
      <c r="C7" s="127" t="s">
        <v>134</v>
      </c>
      <c r="D7" s="127" t="s">
        <v>137</v>
      </c>
      <c r="E7" s="127" t="s">
        <v>138</v>
      </c>
      <c r="F7" s="127" t="s">
        <v>52</v>
      </c>
      <c r="G7" s="127"/>
      <c r="H7" s="127"/>
      <c r="I7" s="127"/>
      <c r="J7" s="127"/>
    </row>
    <row r="8" spans="2:10" x14ac:dyDescent="0.2">
      <c r="C8" s="127" t="s">
        <v>134</v>
      </c>
      <c r="D8" s="127" t="s">
        <v>139</v>
      </c>
      <c r="E8" s="127" t="s">
        <v>140</v>
      </c>
      <c r="F8" s="127" t="s">
        <v>52</v>
      </c>
      <c r="G8" s="127"/>
      <c r="H8" s="127"/>
      <c r="I8" s="127"/>
      <c r="J8" s="127"/>
    </row>
    <row r="9" spans="2:10" x14ac:dyDescent="0.2">
      <c r="C9" s="127" t="s">
        <v>134</v>
      </c>
      <c r="D9" s="127" t="s">
        <v>141</v>
      </c>
      <c r="E9" s="127" t="s">
        <v>142</v>
      </c>
      <c r="F9" s="127" t="s">
        <v>52</v>
      </c>
      <c r="G9" s="127"/>
      <c r="H9" s="127"/>
      <c r="I9" s="127"/>
      <c r="J9" s="127"/>
    </row>
    <row r="10" spans="2:10" x14ac:dyDescent="0.2">
      <c r="C10" s="127" t="s">
        <v>134</v>
      </c>
      <c r="D10" s="127" t="s">
        <v>143</v>
      </c>
      <c r="E10" s="127" t="s">
        <v>144</v>
      </c>
      <c r="F10" s="127" t="s">
        <v>52</v>
      </c>
      <c r="G10" s="127"/>
      <c r="H10" s="127"/>
      <c r="I10" s="127"/>
      <c r="J10" s="127"/>
    </row>
    <row r="11" spans="2:10" x14ac:dyDescent="0.2">
      <c r="C11" s="127" t="s">
        <v>134</v>
      </c>
      <c r="D11" s="127" t="s">
        <v>145</v>
      </c>
      <c r="E11" s="127" t="s">
        <v>146</v>
      </c>
      <c r="F11" s="127" t="s">
        <v>52</v>
      </c>
      <c r="G11" s="127"/>
      <c r="H11" s="127"/>
      <c r="I11" s="127"/>
      <c r="J11" s="127"/>
    </row>
    <row r="12" spans="2:10" x14ac:dyDescent="0.2">
      <c r="C12" s="127" t="s">
        <v>134</v>
      </c>
      <c r="D12" s="127" t="s">
        <v>147</v>
      </c>
      <c r="E12" s="127" t="s">
        <v>148</v>
      </c>
      <c r="F12" s="127" t="s">
        <v>52</v>
      </c>
      <c r="G12" s="127"/>
      <c r="H12" s="127"/>
      <c r="I12" s="127"/>
      <c r="J12" s="127"/>
    </row>
    <row r="13" spans="2:10" x14ac:dyDescent="0.2">
      <c r="C13" s="127" t="s">
        <v>134</v>
      </c>
      <c r="D13" s="127" t="s">
        <v>149</v>
      </c>
      <c r="E13" s="127" t="s">
        <v>150</v>
      </c>
      <c r="F13" s="127" t="s">
        <v>52</v>
      </c>
      <c r="G13" s="127"/>
      <c r="H13" s="127"/>
      <c r="I13" s="127"/>
      <c r="J13" s="127"/>
    </row>
    <row r="14" spans="2:10" x14ac:dyDescent="0.2">
      <c r="C14" s="127" t="s">
        <v>134</v>
      </c>
      <c r="D14" s="127" t="s">
        <v>151</v>
      </c>
      <c r="E14" s="127" t="s">
        <v>152</v>
      </c>
      <c r="F14" s="127" t="s">
        <v>52</v>
      </c>
      <c r="G14" s="127"/>
      <c r="H14" s="127"/>
      <c r="I14" s="127"/>
      <c r="J14" s="127"/>
    </row>
    <row r="15" spans="2:10" x14ac:dyDescent="0.2">
      <c r="C15" s="127" t="s">
        <v>134</v>
      </c>
      <c r="D15" s="127" t="s">
        <v>153</v>
      </c>
      <c r="E15" s="127" t="s">
        <v>154</v>
      </c>
      <c r="F15" s="127" t="s">
        <v>52</v>
      </c>
      <c r="G15" s="127"/>
      <c r="H15" s="127"/>
      <c r="I15" s="127"/>
      <c r="J15" s="127"/>
    </row>
    <row r="16" spans="2:10" x14ac:dyDescent="0.2">
      <c r="C16" s="127" t="s">
        <v>134</v>
      </c>
      <c r="D16" s="127" t="s">
        <v>155</v>
      </c>
      <c r="E16" s="127" t="s">
        <v>156</v>
      </c>
      <c r="F16" s="127" t="s">
        <v>52</v>
      </c>
      <c r="G16" s="127"/>
      <c r="H16" s="127"/>
      <c r="I16" s="127"/>
      <c r="J16" s="127"/>
    </row>
    <row r="17" spans="2:10" x14ac:dyDescent="0.2">
      <c r="C17" s="127" t="s">
        <v>134</v>
      </c>
      <c r="D17" s="127" t="s">
        <v>157</v>
      </c>
      <c r="E17" s="127" t="s">
        <v>157</v>
      </c>
      <c r="F17" s="127" t="s">
        <v>52</v>
      </c>
      <c r="G17" s="127"/>
      <c r="H17" s="127"/>
      <c r="I17" s="127"/>
      <c r="J17" s="127"/>
    </row>
    <row r="18" spans="2:10" x14ac:dyDescent="0.2">
      <c r="C18" s="127" t="s">
        <v>134</v>
      </c>
      <c r="D18" s="127" t="s">
        <v>158</v>
      </c>
      <c r="E18" s="127" t="s">
        <v>159</v>
      </c>
      <c r="F18" s="127" t="s">
        <v>52</v>
      </c>
      <c r="G18" s="127"/>
      <c r="H18" s="127"/>
      <c r="I18" s="127"/>
      <c r="J18" s="127"/>
    </row>
    <row r="19" spans="2:10" x14ac:dyDescent="0.2">
      <c r="C19" s="127" t="s">
        <v>134</v>
      </c>
      <c r="D19" s="127" t="s">
        <v>160</v>
      </c>
      <c r="E19" s="127" t="s">
        <v>161</v>
      </c>
      <c r="F19" s="127" t="s">
        <v>52</v>
      </c>
      <c r="G19" s="127"/>
      <c r="H19" s="127"/>
      <c r="I19" s="127"/>
      <c r="J19" s="127"/>
    </row>
    <row r="20" spans="2:10" x14ac:dyDescent="0.2">
      <c r="C20" s="127" t="s">
        <v>165</v>
      </c>
      <c r="D20" s="127" t="s">
        <v>162</v>
      </c>
      <c r="E20" s="127" t="s">
        <v>163</v>
      </c>
      <c r="F20" s="127" t="s">
        <v>164</v>
      </c>
      <c r="G20" s="127"/>
      <c r="H20" s="127"/>
      <c r="I20" s="127"/>
      <c r="J20" s="127"/>
    </row>
    <row r="21" spans="2:10" x14ac:dyDescent="0.2">
      <c r="C21" t="s">
        <v>134</v>
      </c>
      <c r="D21" t="s">
        <v>56</v>
      </c>
      <c r="E21" t="s">
        <v>173</v>
      </c>
      <c r="F21" t="s">
        <v>52</v>
      </c>
      <c r="H21" t="s">
        <v>176</v>
      </c>
      <c r="J21" t="s">
        <v>56</v>
      </c>
    </row>
    <row r="22" spans="2:10" x14ac:dyDescent="0.2">
      <c r="C22" t="s">
        <v>165</v>
      </c>
      <c r="D22" t="s">
        <v>174</v>
      </c>
      <c r="E22" t="s">
        <v>175</v>
      </c>
      <c r="F22" t="s">
        <v>164</v>
      </c>
    </row>
    <row r="23" spans="2:10" x14ac:dyDescent="0.2">
      <c r="C23" s="127" t="s">
        <v>134</v>
      </c>
      <c r="D23" s="127" t="s">
        <v>177</v>
      </c>
      <c r="E23" s="127" t="s">
        <v>179</v>
      </c>
      <c r="F23" t="s">
        <v>52</v>
      </c>
    </row>
    <row r="24" spans="2:10" x14ac:dyDescent="0.2">
      <c r="D24" s="127" t="s">
        <v>178</v>
      </c>
      <c r="E24" s="127" t="s">
        <v>180</v>
      </c>
      <c r="F24" t="s">
        <v>52</v>
      </c>
    </row>
    <row r="25" spans="2:10" x14ac:dyDescent="0.2">
      <c r="C25" t="s">
        <v>165</v>
      </c>
      <c r="D25" s="127" t="s">
        <v>190</v>
      </c>
      <c r="E25" s="127" t="s">
        <v>191</v>
      </c>
      <c r="F25" t="s">
        <v>52</v>
      </c>
    </row>
    <row r="26" spans="2:10" x14ac:dyDescent="0.2">
      <c r="B26" t="s">
        <v>201</v>
      </c>
      <c r="C26" t="s">
        <v>134</v>
      </c>
      <c r="D26" s="127" t="s">
        <v>203</v>
      </c>
      <c r="E26" s="127" t="s">
        <v>205</v>
      </c>
      <c r="F26" t="s">
        <v>52</v>
      </c>
      <c r="H26" t="s">
        <v>204</v>
      </c>
    </row>
    <row r="27" spans="2:10" x14ac:dyDescent="0.2">
      <c r="B27" t="s">
        <v>202</v>
      </c>
      <c r="C27" t="s">
        <v>165</v>
      </c>
      <c r="D27" s="127" t="s">
        <v>203</v>
      </c>
      <c r="E27" s="127" t="s">
        <v>206</v>
      </c>
      <c r="F27" t="s">
        <v>164</v>
      </c>
    </row>
    <row r="28" spans="2:10" x14ac:dyDescent="0.2">
      <c r="C28" t="str">
        <f>LEFT(D28,3)</f>
        <v>ENV</v>
      </c>
      <c r="D28" s="127" t="s">
        <v>207</v>
      </c>
      <c r="E28" t="str">
        <f>C28&amp;" commodity to test trade pcg"</f>
        <v>ENV commodity to test trade pcg</v>
      </c>
      <c r="F28" t="s">
        <v>164</v>
      </c>
    </row>
    <row r="29" spans="2:10" x14ac:dyDescent="0.2">
      <c r="C29" t="str">
        <f t="shared" ref="C29:C32" si="0">LEFT(D29,3)</f>
        <v>NRG</v>
      </c>
      <c r="D29" s="127" t="s">
        <v>208</v>
      </c>
      <c r="E29" t="str">
        <f t="shared" ref="E29:E32" si="1">C29&amp;" commodity to test trade pcg"</f>
        <v>NRG commodity to test trade pcg</v>
      </c>
      <c r="F29" t="s">
        <v>52</v>
      </c>
    </row>
    <row r="30" spans="2:10" x14ac:dyDescent="0.2">
      <c r="C30" t="str">
        <f t="shared" si="0"/>
        <v>MAT</v>
      </c>
      <c r="D30" s="127" t="s">
        <v>209</v>
      </c>
      <c r="E30" t="str">
        <f t="shared" si="1"/>
        <v>MAT commodity to test trade pcg</v>
      </c>
      <c r="F30" t="s">
        <v>164</v>
      </c>
    </row>
    <row r="31" spans="2:10" x14ac:dyDescent="0.2">
      <c r="C31" t="str">
        <f t="shared" si="0"/>
        <v>FIN</v>
      </c>
      <c r="D31" s="127" t="s">
        <v>210</v>
      </c>
      <c r="E31" t="str">
        <f t="shared" si="1"/>
        <v>FIN commodity to test trade pcg</v>
      </c>
      <c r="F31" t="s">
        <v>212</v>
      </c>
    </row>
    <row r="32" spans="2:10" x14ac:dyDescent="0.2">
      <c r="C32" t="str">
        <f t="shared" si="0"/>
        <v>DEM</v>
      </c>
      <c r="D32" s="127" t="s">
        <v>211</v>
      </c>
      <c r="E32" t="str">
        <f t="shared" si="1"/>
        <v>DEM commodity to test trade pcg</v>
      </c>
      <c r="F32" t="s">
        <v>52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Interpol_Extrapol_Defaults</vt:lpstr>
      <vt:lpstr>Sheet1</vt:lpstr>
      <vt:lpstr>Constants</vt:lpstr>
      <vt:lpstr>TimeSlices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2020-09-08T05:04:13Z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558544337749481</vt:r8>
  </property>
</Properties>
</file>