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B81124F-C7FF-4AA5-9761-B8B2F2FE605B}" xr6:coauthVersionLast="45" xr6:coauthVersionMax="47" xr10:uidLastSave="{00000000-0000-0000-0000-000000000000}"/>
  <bookViews>
    <workbookView xWindow="-120" yWindow="-16320" windowWidth="29040" windowHeight="15840" firstSheet="3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35" l="1"/>
  <c r="H10" i="35"/>
  <c r="I10" i="35"/>
  <c r="F10" i="35"/>
  <c r="I9" i="35"/>
  <c r="H9" i="35"/>
  <c r="G9" i="35"/>
  <c r="F9" i="35"/>
  <c r="I8" i="35"/>
  <c r="H8" i="35"/>
  <c r="G8" i="35"/>
  <c r="F8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7" i="35"/>
  <c r="H7" i="35"/>
  <c r="G7" i="35"/>
  <c r="F7" i="35"/>
  <c r="I6" i="35"/>
  <c r="H6" i="35"/>
  <c r="G6" i="35"/>
  <c r="F6" i="35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<sst xmlns="http://schemas.openxmlformats.org/spreadsheetml/2006/main" count="4964" uniqueCount="488">
  <si>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</si>
  <si>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</si>
  <si>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</si>
  <si>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</si>
  <si>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</si>
  <si>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</si>
  <si>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</si>
  <si>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</si>
  <si>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</si>
  <si>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</si>
  <si>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</si>
  <si>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</si>
  <si>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</si>
  <si>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</si>
  <si>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</si>
  <si>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</si>
  <si>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</si>
  <si>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</si>
  <si>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</si>
  <si>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</si>
  <si>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</si>
  <si>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</si>
  <si>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</si>
  <si>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</si>
  <si>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</si>
  <si>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</si>
  <si>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</si>
  <si>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</si>
  <si>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</si>
  <si>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</si>
  <si>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</si>
  <si>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</si>
  <si>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</si>
  <si>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</si>
  <si>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</si>
  <si>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</si>
  <si>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</si>
  <si>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</si>
  <si>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</si>
  <si>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</si>
  <si>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</si>
  <si>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</si>
  <si>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</si>
  <si>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</si>
  <si>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</si>
  <si>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</si>
  <si>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</si>
  <si>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</si>
  <si>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</si>
  <si>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</si>
  <si>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</si>
  <si>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</si>
  <si>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</si>
  <si>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</si>
  <si>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</si>
  <si>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</si>
  <si>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</si>
  <si>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</si>
  <si>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</si>
  <si>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</si>
  <si>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</si>
  <si>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</si>
  <si>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</si>
  <si>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</si>
  <si>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</si>
  <si>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</si>
  <si>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</si>
  <si>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</si>
  <si>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</si>
  <si>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</si>
  <si>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</si>
  <si>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</si>
  <si>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</si>
  <si>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</si>
  <si>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</si>
  <si>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</si>
  <si>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</si>
  <si>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</si>
  <si>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</si>
  <si>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</si>
  <si>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</si>
  <si>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</si>
  <si>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</si>
  <si>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</si>
  <si>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</si>
  <si>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</si>
  <si>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</si>
  <si>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</si>
  <si>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</si>
  <si>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</si>
  <si>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</si>
  <si>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</si>
  <si>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</si>
  <si>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</si>
  <si>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</si>
  <si>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</si>
  <si>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</si>
  <si>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</si>
  <si>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</si>
  <si>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</si>
  <si>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</si>
  <si>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</si>
  <si>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</si>
  <si>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</si>
  <si>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</si>
  <si>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</si>
  <si>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</si>
  <si>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</si>
  <si>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</si>
  <si>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</si>
  <si>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</si>
  <si>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</si>
  <si>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</si>
  <si>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</si>
  <si>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</si>
  <si>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</si>
  <si>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</si>
  <si>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</si>
  <si>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</si>
  <si>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</si>
  <si>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</si>
  <si>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</si>
  <si>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</si>
  <si>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</si>
  <si>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</si>
  <si>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</si>
  <si>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</si>
  <si>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</si>
  <si>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</si>
  <si>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</si>
  <si>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</si>
  <si>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</si>
  <si>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</si>
  <si>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</si>
  <si>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</si>
  <si>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</si>
  <si>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</si>
  <si>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</si>
  <si>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</si>
  <si>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</si>
  <si>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</si>
  <si>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</si>
  <si>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</si>
  <si>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</si>
  <si>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</si>
  <si>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</si>
  <si>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</si>
  <si>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</si>
  <si>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</si>
  <si>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</si>
  <si>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</si>
  <si>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</si>
  <si>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</si>
  <si>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</si>
  <si>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</si>
  <si>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</si>
  <si>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</si>
  <si>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</si>
  <si>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</si>
  <si>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</si>
  <si>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</si>
  <si>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</si>
  <si>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</si>
  <si>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</si>
  <si>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</si>
  <si>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</si>
  <si>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</si>
  <si>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</si>
  <si>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</si>
  <si>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</si>
  <si>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</si>
  <si>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</si>
  <si>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</si>
  <si>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</si>
  <si>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</si>
  <si>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</si>
  <si>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</si>
  <si>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</si>
  <si>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</si>
  <si>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</si>
  <si>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</si>
  <si>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</si>
  <si>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</si>
  <si>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</si>
  <si>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</si>
  <si>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</si>
  <si>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</si>
  <si>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</si>
  <si>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</si>
  <si>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</si>
  <si>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</si>
  <si>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</si>
  <si>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</si>
  <si>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</si>
  <si>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</si>
  <si>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</si>
  <si>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</si>
  <si>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</si>
  <si>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</si>
  <si>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</si>
  <si>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</si>
  <si>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</si>
  <si>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</si>
  <si>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</si>
  <si>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</si>
  <si>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</si>
  <si>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</si>
  <si>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</si>
  <si>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</si>
  <si>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</si>
  <si>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</si>
  <si>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</si>
  <si>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</si>
  <si>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</si>
  <si>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</si>
  <si>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</si>
  <si>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</si>
  <si>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</si>
  <si>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</si>
  <si>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</si>
  <si>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</si>
  <si>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</si>
  <si>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</si>
  <si>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</si>
  <si>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</si>
  <si>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</si>
  <si>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</si>
  <si>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</si>
  <si>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</si>
  <si>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</si>
  <si>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</si>
  <si>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</si>
  <si>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</si>
  <si>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</si>
  <si>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</si>
  <si>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</si>
  <si>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</si>
  <si>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</si>
  <si>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</si>
  <si>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</si>
  <si>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</si>
  <si>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</si>
  <si>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</si>
  <si>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</si>
  <si>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</si>
  <si>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</si>
  <si>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</si>
  <si>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</si>
  <si>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</si>
  <si>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</si>
  <si>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</si>
  <si>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</si>
  <si>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</si>
  <si>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</si>
  <si>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</si>
  <si>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</si>
  <si>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</si>
  <si>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</si>
  <si>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</si>
  <si>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</si>
  <si>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</si>
  <si>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</si>
  <si>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</si>
  <si>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</si>
  <si>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</si>
  <si>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</si>
  <si>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</si>
  <si>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</si>
  <si>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</si>
  <si>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</si>
  <si>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</si>
  <si>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</si>
  <si>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</si>
  <si>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</si>
  <si>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</si>
  <si>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</si>
  <si>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</si>
  <si>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</si>
  <si>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</si>
  <si>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</si>
  <si>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</si>
  <si>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</si>
  <si>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</si>
  <si>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</si>
  <si>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</si>
  <si>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</si>
  <si>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</si>
  <si>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</si>
  <si>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</si>
  <si>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</si>
  <si>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</si>
  <si>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</si>
  <si>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</si>
  <si>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</si>
  <si>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</si>
  <si>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</si>
  <si>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</si>
  <si>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</si>
  <si>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</si>
  <si>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</si>
  <si>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</si>
  <si>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</si>
  <si>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</si>
  <si>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</si>
  <si>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</si>
  <si>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</si>
  <si>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</si>
  <si>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</si>
  <si>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</si>
  <si>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</si>
  <si>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</si>
  <si>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</si>
  <si>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</si>
  <si>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</si>
  <si>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</si>
  <si>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</si>
  <si>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</si>
  <si>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</si>
  <si>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</si>
  <si>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</si>
  <si>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</si>
  <si>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</si>
  <si>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</si>
  <si>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</si>
  <si>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</si>
  <si>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</si>
  <si>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</si>
  <si>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</si>
  <si>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</si>
  <si>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</si>
  <si>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</si>
  <si>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</si>
  <si>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</si>
  <si>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</si>
  <si>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</si>
  <si>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</si>
  <si>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</si>
  <si>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</si>
  <si>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</si>
  <si>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</si>
  <si>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</si>
  <si>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</si>
  <si>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</si>
  <si>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</si>
  <si>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</si>
  <si>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</si>
  <si>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</si>
  <si>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</si>
  <si>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</si>
  <si>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</si>
  <si>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</si>
  <si>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</si>
  <si>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</si>
  <si>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</si>
  <si>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</si>
  <si>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</si>
  <si>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</si>
  <si>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</si>
  <si>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</si>
  <si>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</si>
  <si>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</si>
  <si>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</si>
  <si>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</si>
  <si>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</si>
  <si>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</si>
  <si>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</si>
  <si>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</si>
  <si>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</si>
  <si>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</si>
  <si>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</si>
  <si>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</si>
  <si>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</si>
  <si>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</si>
  <si>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</si>
  <si>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</si>
  <si>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</si>
  <si>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</si>
  <si>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</si>
  <si>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</si>
  <si>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</si>
  <si>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</si>
  <si>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</si>
  <si>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</si>
  <si>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</si>
  <si>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</si>
  <si>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</si>
  <si>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</si>
  <si>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</si>
  <si>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</si>
  <si>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</si>
  <si>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</si>
  <si>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</si>
  <si>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</si>
  <si>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</si>
  <si>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</si>
  <si>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</si>
  <si>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</si>
  <si>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</si>
  <si>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</si>
  <si>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</si>
  <si>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</si>
  <si>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</si>
  <si>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</si>
  <si>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</si>
  <si>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</si>
  <si>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</si>
  <si>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</si>
  <si>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</si>
  <si>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</si>
  <si>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</si>
  <si>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</si>
  <si>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</si>
  <si>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</si>
  <si>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</si>
  <si>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</si>
  <si>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</si>
  <si>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</si>
  <si>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</si>
  <si>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</si>
  <si>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</si>
  <si>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</si>
  <si>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</si>
  <si>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</si>
  <si>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</si>
  <si>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</si>
  <si>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</si>
  <si>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</si>
  <si>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</si>
  <si>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</si>
  <si>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</si>
  <si>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</si>
  <si>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</si>
  <si>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</si>
  <si>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</si>
  <si>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</si>
  <si>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</si>
  <si>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</si>
  <si>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</si>
  <si>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</si>
  <si>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</si>
  <si>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</si>
  <si>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</si>
  <si>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</si>
  <si>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</si>
  <si>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</si>
  <si>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</si>
  <si>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</si>
  <si>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</si>
  <si>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</si>
  <si>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</si>
  <si>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</si>
  <si>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</si>
  <si>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</si>
  <si>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</si>
  <si>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</si>
  <si>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</si>
  <si>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</si>
  <si>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</si>
  <si>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</si>
  <si>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</si>
  <si>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</si>
  <si>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</si>
  <si>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</si>
  <si>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</si>
  <si>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</si>
  <si>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</si>
  <si>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</si>
  <si>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</si>
  <si>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</si>
  <si>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</si>
  <si>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</si>
  <si>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</si>
  <si>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</si>
  <si>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</si>
  <si>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</si>
  <si>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</si>
  <si>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</si>
  <si>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</si>
  <si>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</si>
  <si>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</si>
  <si>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</si>
  <si>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</si>
  <si>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</si>
  <si>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</si>
  <si>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</si>
  <si>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</si>
  <si>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R-SH_Apt_ELC_HPN2*</t>
  </si>
  <si>
    <t>R-SW_Apt_ELC_HPN1*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</si>
</sst>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7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4" borderId="0" xfId="0" applyFont="1" applyFill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0" t="s">
        <v>457</v>
      </c>
      <c r="B16" s="150"/>
      <c r="C16" s="150"/>
      <c r="D16" s="150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49" t="s">
        <v>7</v>
      </c>
      <c r="C19" s="149"/>
      <c r="D19" s="149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49" t="s">
        <v>468</v>
      </c>
      <c r="C20" s="149"/>
      <c r="D20" s="149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52" t="s">
        <v>472</v>
      </c>
      <c r="C21" s="152"/>
      <c r="D21" s="152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52"/>
      <c r="C22" s="152"/>
      <c r="D22" s="152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49" t="s">
        <v>469</v>
      </c>
      <c r="C23" s="149"/>
      <c r="D23" s="14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49" t="s">
        <v>470</v>
      </c>
      <c r="C24" s="149"/>
      <c r="D24" s="14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49" t="s">
        <v>469</v>
      </c>
      <c r="C26" s="149"/>
      <c r="D26" s="14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49" t="s">
        <v>471</v>
      </c>
      <c r="C27" s="149"/>
      <c r="D27" s="14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1" t="s">
        <v>464</v>
      </c>
      <c r="C30" s="149"/>
      <c r="D30" s="149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49" t="s">
        <v>466</v>
      </c>
      <c r="C31" s="149"/>
      <c r="D31" s="149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zoomScale="90" zoomScaleNormal="145" workbookViewId="0">
      <selection activeCell="B11" sqref="B11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24" t="s">
        <v>287</v>
      </c>
      <c r="C6" s="24" t="s">
        <v>319</v>
      </c>
      <c r="D6" s="24" t="s">
        <v>316</v>
      </c>
      <c r="E6" s="24" t="s">
        <v>483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277</v>
      </c>
      <c r="C7" s="24" t="s">
        <v>319</v>
      </c>
      <c r="D7" s="24" t="s">
        <v>316</v>
      </c>
      <c r="E7" s="24" t="s">
        <v>483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486</v>
      </c>
      <c r="C8" s="148" t="s">
        <v>319</v>
      </c>
      <c r="D8" s="148" t="s">
        <v>316</v>
      </c>
      <c r="E8" s="24" t="s">
        <v>483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487</v>
      </c>
      <c r="C9" s="148" t="s">
        <v>319</v>
      </c>
      <c r="D9" s="148" t="s">
        <v>316</v>
      </c>
      <c r="E9" s="24" t="s">
        <v>483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148">
        <v>5</v>
      </c>
    </row>
    <row r="10" spans="2:20" x14ac:dyDescent="0.2">
      <c r="B10" s="24" t="s">
        <v>487</v>
      </c>
      <c r="C10" s="24" t="s">
        <v>319</v>
      </c>
      <c r="D10" s="24" t="s">
        <v>394</v>
      </c>
      <c r="E10" s="24" t="s">
        <v>140</v>
      </c>
      <c r="F10" s="99">
        <f>MAX(0,1-(1/AVERAGEIFS(COP!$L$2:$L$500,COP!$C$2:$C$500,'Ambient Heat'!$B10,COP!$G$2:$G$500,'Ambient Heat'!F$4,COP!$D$2:$D$500,"RSDSH*")))</f>
        <v>0.67428790394686389</v>
      </c>
      <c r="G10" s="99">
        <f>MAX(0,1-(1/AVERAGEIFS(COP!$L$2:$L$500,COP!$C$2:$C$500,'Ambient Heat'!$B10,COP!$G$2:$G$500,'Ambient Heat'!G$4,COP!$D$2:$D$500,"RSDSH*")))</f>
        <v>0.70389809449714913</v>
      </c>
      <c r="H10" s="99">
        <f>MAX(0,1-(1/AVERAGEIFS(COP!$L$2:$L$500,COP!$C$2:$C$500,'Ambient Heat'!$B10,COP!$G$2:$G$500,'Ambient Heat'!H$4,COP!$D$2:$D$500,"RSDSH*")))</f>
        <v>0.73590911130826742</v>
      </c>
      <c r="I10" s="99">
        <f>MAX(0,1-(1/AVERAGEIFS(COP!$L$2:$L$500,COP!$C$2:$C$500,'Ambient Heat'!$B10,COP!$G$2:$G$500,'Ambient Heat'!I$4,COP!$D$2:$D$500,"RSDSH*")))</f>
        <v>0.7557159279601473</v>
      </c>
      <c r="J10" s="24">
        <v>5</v>
      </c>
    </row>
    <row r="11" spans="2:20" x14ac:dyDescent="0.2">
      <c r="B11" s="24" t="s">
        <v>289</v>
      </c>
      <c r="C11" s="24" t="s">
        <v>319</v>
      </c>
      <c r="D11" s="24" t="s">
        <v>316</v>
      </c>
      <c r="E11" s="24" t="s">
        <v>483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280</v>
      </c>
      <c r="C12" s="24" t="s">
        <v>319</v>
      </c>
      <c r="D12" s="24" t="s">
        <v>316</v>
      </c>
      <c r="E12" s="24" t="s">
        <v>483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314</v>
      </c>
      <c r="F13" s="99"/>
      <c r="G13" s="99"/>
      <c r="H13" s="99"/>
      <c r="I13" s="99"/>
    </row>
    <row r="14" spans="2:20" x14ac:dyDescent="0.2">
      <c r="B14" s="24" t="s">
        <v>298</v>
      </c>
      <c r="C14" s="24" t="s">
        <v>319</v>
      </c>
      <c r="D14" s="24" t="s">
        <v>316</v>
      </c>
      <c r="E14" s="24" t="s">
        <v>483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298</v>
      </c>
      <c r="C15" s="24" t="s">
        <v>319</v>
      </c>
      <c r="D15" s="24" t="s">
        <v>394</v>
      </c>
      <c r="E15" s="24" t="s">
        <v>140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299</v>
      </c>
      <c r="C16" s="24" t="s">
        <v>319</v>
      </c>
      <c r="D16" s="24" t="s">
        <v>316</v>
      </c>
      <c r="E16" s="24" t="s">
        <v>483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299</v>
      </c>
      <c r="C17" s="24" t="s">
        <v>319</v>
      </c>
      <c r="D17" s="24" t="s">
        <v>394</v>
      </c>
      <c r="E17" s="24" t="s">
        <v>140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315</v>
      </c>
      <c r="F18" s="99"/>
      <c r="G18" s="99"/>
      <c r="H18" s="99"/>
      <c r="I18" s="99"/>
    </row>
    <row r="19" spans="2:10" x14ac:dyDescent="0.2">
      <c r="B19" s="24" t="s">
        <v>297</v>
      </c>
      <c r="C19" s="24" t="s">
        <v>319</v>
      </c>
      <c r="D19" s="24" t="s">
        <v>316</v>
      </c>
      <c r="E19" s="24" t="s">
        <v>131</v>
      </c>
      <c r="F19" s="99">
        <f>MAX(0,1-(1/AVERAGEIFS(COP!$L$2:$L$500,COP!$C$2:$C$500,'Ambient Heat'!$B19,COP!$G$2:$G$500,'Ambient Heat'!F$4,COP!$D$2:$D$500,"RSDSH*")))</f>
        <v>0.60882462209251265</v>
      </c>
      <c r="G19" s="99">
        <f>MAX(0,1-(1/AVERAGEIFS(COP!$L$2:$L$500,COP!$C$2:$C$500,'Ambient Heat'!$B19,COP!$G$2:$G$500,'Ambient Heat'!G$4,COP!$D$2:$D$500,"RSDSH*")))</f>
        <v>0.64687887917078046</v>
      </c>
      <c r="H19" s="99">
        <f>MAX(0,1-(1/AVERAGEIFS(COP!$L$2:$L$500,COP!$C$2:$C$500,'Ambient Heat'!$B19,COP!$G$2:$G$500,'Ambient Heat'!H$4,COP!$D$2:$D$500,"RSDSH*")))</f>
        <v>0.67089111538716739</v>
      </c>
      <c r="I19" s="99">
        <f>MAX(0,1-(1/AVERAGEIFS(COP!$L$2:$L$500,COP!$C$2:$C$500,'Ambient Heat'!$B19,COP!$G$2:$G$500,'Ambient Heat'!I$4,COP!$D$2:$D$500,"RSDSH*")))</f>
        <v>0.67089111538716739</v>
      </c>
      <c r="J19" s="24">
        <v>5</v>
      </c>
    </row>
    <row r="20" spans="2:10" x14ac:dyDescent="0.2">
      <c r="B20" s="24" t="s">
        <v>297</v>
      </c>
      <c r="C20" s="24" t="s">
        <v>319</v>
      </c>
      <c r="D20" s="24" t="s">
        <v>394</v>
      </c>
      <c r="E20" s="24" t="s">
        <v>140</v>
      </c>
      <c r="F20" s="99">
        <f>MAX(0,1-(1/AVERAGEIFS(COP!$L$2:$L$500,COP!$C$2:$C$500,'Ambient Heat'!$B19,COP!$G$2:$G$500,'Ambient Heat'!F$4,COP!$D$2:$D$500,"RSDWH*")))</f>
        <v>0.44117803156073243</v>
      </c>
      <c r="G20" s="99">
        <f>MAX(0,1-(1/AVERAGEIFS(COP!$L$2:$L$500,COP!$C$2:$C$500,'Ambient Heat'!$B19,COP!$G$2:$G$500,'Ambient Heat'!G$4,COP!$D$2:$D$500,"RSDWH*")))</f>
        <v>0.49554125595825771</v>
      </c>
      <c r="H20" s="99">
        <f>MAX(0,1-(1/AVERAGEIFS(COP!$L$2:$L$500,COP!$C$2:$C$500,'Ambient Heat'!$B19,COP!$G$2:$G$500,'Ambient Heat'!H$4,COP!$D$2:$D$500,"RSDWH*")))</f>
        <v>0.52984445055309637</v>
      </c>
      <c r="I20" s="99">
        <f>MAX(0,1-(1/AVERAGEIFS(COP!$L$2:$L$500,COP!$C$2:$C$500,'Ambient Heat'!$B19,COP!$G$2:$G$500,'Ambient Heat'!I$4,COP!$D$2:$D$500,"RSDWH*")))</f>
        <v>0.52984445055309637</v>
      </c>
      <c r="J20" s="24">
        <v>5</v>
      </c>
    </row>
    <row r="21" spans="2:10" x14ac:dyDescent="0.2">
      <c r="B21" s="98" t="s">
        <v>317</v>
      </c>
      <c r="F21" s="99"/>
      <c r="G21" s="99"/>
      <c r="H21" s="99"/>
      <c r="I21" s="99"/>
    </row>
    <row r="22" spans="2:10" x14ac:dyDescent="0.2">
      <c r="B22" s="24" t="s">
        <v>290</v>
      </c>
      <c r="C22" s="24" t="s">
        <v>319</v>
      </c>
      <c r="D22" s="24" t="s">
        <v>316</v>
      </c>
      <c r="E22" s="24" t="s">
        <v>484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281</v>
      </c>
      <c r="C23" s="24" t="s">
        <v>319</v>
      </c>
      <c r="D23" s="24" t="s">
        <v>316</v>
      </c>
      <c r="E23" s="24" t="s">
        <v>484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291</v>
      </c>
      <c r="C24" s="24" t="s">
        <v>319</v>
      </c>
      <c r="D24" s="24" t="s">
        <v>316</v>
      </c>
      <c r="E24" s="24" t="s">
        <v>484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300</v>
      </c>
      <c r="C25" s="24" t="s">
        <v>319</v>
      </c>
      <c r="D25" s="24" t="s">
        <v>316</v>
      </c>
      <c r="E25" s="24" t="s">
        <v>484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300</v>
      </c>
      <c r="C26" s="24" t="s">
        <v>319</v>
      </c>
      <c r="D26" s="24" t="s">
        <v>394</v>
      </c>
      <c r="E26" s="24" t="s">
        <v>218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301</v>
      </c>
      <c r="C27" s="24" t="s">
        <v>319</v>
      </c>
      <c r="D27" s="24" t="s">
        <v>316</v>
      </c>
      <c r="E27" s="24" t="s">
        <v>484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301</v>
      </c>
      <c r="C28" s="24" t="s">
        <v>319</v>
      </c>
      <c r="D28" s="24" t="s">
        <v>394</v>
      </c>
      <c r="E28" s="24" t="s">
        <v>218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292</v>
      </c>
      <c r="C29" s="24" t="s">
        <v>319</v>
      </c>
      <c r="D29" s="24" t="s">
        <v>316</v>
      </c>
      <c r="E29" s="24" t="s">
        <v>484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283</v>
      </c>
      <c r="C30" s="24" t="s">
        <v>319</v>
      </c>
      <c r="D30" s="24" t="s">
        <v>316</v>
      </c>
      <c r="E30" s="24" t="s">
        <v>484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314</v>
      </c>
      <c r="F31" s="99"/>
      <c r="G31" s="99"/>
      <c r="H31" s="99"/>
      <c r="I31" s="99"/>
    </row>
    <row r="32" spans="2:10" x14ac:dyDescent="0.2">
      <c r="B32" s="24" t="s">
        <v>303</v>
      </c>
      <c r="C32" s="24" t="s">
        <v>319</v>
      </c>
      <c r="D32" s="24" t="s">
        <v>316</v>
      </c>
      <c r="E32" s="24" t="s">
        <v>484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303</v>
      </c>
      <c r="C33" s="24" t="s">
        <v>319</v>
      </c>
      <c r="D33" s="24" t="s">
        <v>394</v>
      </c>
      <c r="E33" s="24" t="s">
        <v>218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304</v>
      </c>
      <c r="C34" s="24" t="s">
        <v>319</v>
      </c>
      <c r="D34" s="24" t="s">
        <v>316</v>
      </c>
      <c r="E34" s="24" t="s">
        <v>484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304</v>
      </c>
      <c r="C35" s="24" t="s">
        <v>319</v>
      </c>
      <c r="D35" s="24" t="s">
        <v>394</v>
      </c>
      <c r="E35" s="24" t="s">
        <v>218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315</v>
      </c>
      <c r="F36" s="99"/>
      <c r="G36" s="99"/>
      <c r="H36" s="99"/>
      <c r="I36" s="99"/>
    </row>
    <row r="37" spans="2:10" x14ac:dyDescent="0.2">
      <c r="B37" s="24" t="s">
        <v>302</v>
      </c>
      <c r="C37" s="24" t="s">
        <v>319</v>
      </c>
      <c r="D37" s="24" t="s">
        <v>316</v>
      </c>
      <c r="E37" s="24" t="s">
        <v>484</v>
      </c>
      <c r="F37" s="99">
        <f>MAX(0,1-(1/AVERAGEIFS(COP!$L$2:$L$500,COP!$C$2:$C$500,'Ambient Heat'!$B37,COP!$G$2:$G$500,'Ambient Heat'!F$4,COP!$D$2:$D$500,"RSDSH*")))</f>
        <v>0.61218708916069753</v>
      </c>
      <c r="G37" s="99">
        <f>MAX(0,1-(1/AVERAGEIFS(COP!$L$2:$L$500,COP!$C$2:$C$500,'Ambient Heat'!$B37,COP!$G$2:$G$500,'Ambient Heat'!G$4,COP!$D$2:$D$500,"RSDSH*")))</f>
        <v>0.64991423928526493</v>
      </c>
      <c r="H37" s="99">
        <f>MAX(0,1-(1/AVERAGEIFS(COP!$L$2:$L$500,COP!$C$2:$C$500,'Ambient Heat'!$B37,COP!$G$2:$G$500,'Ambient Heat'!H$4,COP!$D$2:$D$500,"RSDSH*")))</f>
        <v>0.67372007101386688</v>
      </c>
      <c r="I37" s="99">
        <f>MAX(0,1-(1/AVERAGEIFS(COP!$L$2:$L$500,COP!$C$2:$C$500,'Ambient Heat'!$B37,COP!$G$2:$G$500,'Ambient Heat'!I$4,COP!$D$2:$D$500,"RSDSH*")))</f>
        <v>0.67372007101386688</v>
      </c>
      <c r="J37" s="24">
        <v>5</v>
      </c>
    </row>
    <row r="38" spans="2:10" x14ac:dyDescent="0.2">
      <c r="B38" s="24" t="s">
        <v>302</v>
      </c>
      <c r="C38" s="24" t="s">
        <v>319</v>
      </c>
      <c r="D38" s="24" t="s">
        <v>394</v>
      </c>
      <c r="E38" s="24" t="s">
        <v>218</v>
      </c>
      <c r="F38" s="99">
        <f>MAX(0,1-(1/AVERAGEIFS(COP!$L$2:$L$500,COP!$C$2:$C$500,'Ambient Heat'!$B37,COP!$G$2:$G$500,'Ambient Heat'!F$4,COP!$D$2:$D$500,"RSDWH*")))</f>
        <v>0.44598155594385369</v>
      </c>
      <c r="G38" s="99">
        <f>MAX(0,1-(1/AVERAGEIFS(COP!$L$2:$L$500,COP!$C$2:$C$500,'Ambient Heat'!$B37,COP!$G$2:$G$500,'Ambient Heat'!G$4,COP!$D$2:$D$500,"RSDWH*")))</f>
        <v>0.49987748469323567</v>
      </c>
      <c r="H38" s="99">
        <f>MAX(0,1-(1/AVERAGEIFS(COP!$L$2:$L$500,COP!$C$2:$C$500,'Ambient Heat'!$B37,COP!$G$2:$G$500,'Ambient Heat'!H$4,COP!$D$2:$D$500,"RSDWH*")))</f>
        <v>0.53388581573409555</v>
      </c>
      <c r="I38" s="99">
        <f>MAX(0,1-(1/AVERAGEIFS(COP!$L$2:$L$500,COP!$C$2:$C$500,'Ambient Heat'!$B37,COP!$G$2:$G$500,'Ambient Heat'!I$4,COP!$D$2:$D$500,"RSDWH*")))</f>
        <v>0.53388581573409555</v>
      </c>
      <c r="J38" s="24">
        <v>5</v>
      </c>
    </row>
    <row r="39" spans="2:10" x14ac:dyDescent="0.2">
      <c r="B39" s="98" t="s">
        <v>317</v>
      </c>
      <c r="F39" s="99"/>
      <c r="G39" s="99"/>
      <c r="H39" s="99"/>
      <c r="I39" s="99"/>
    </row>
    <row r="40" spans="2:10" x14ac:dyDescent="0.2">
      <c r="B40" s="24" t="s">
        <v>293</v>
      </c>
      <c r="C40" s="24" t="s">
        <v>319</v>
      </c>
      <c r="D40" s="24" t="s">
        <v>316</v>
      </c>
      <c r="E40" s="24" t="s">
        <v>485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284</v>
      </c>
      <c r="C41" s="24" t="s">
        <v>319</v>
      </c>
      <c r="D41" s="24" t="s">
        <v>316</v>
      </c>
      <c r="E41" s="24" t="s">
        <v>485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294</v>
      </c>
      <c r="C42" s="24" t="s">
        <v>319</v>
      </c>
      <c r="D42" s="24" t="s">
        <v>316</v>
      </c>
      <c r="E42" s="24" t="s">
        <v>485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305</v>
      </c>
      <c r="C43" s="24" t="s">
        <v>319</v>
      </c>
      <c r="D43" s="24" t="s">
        <v>316</v>
      </c>
      <c r="E43" s="24" t="s">
        <v>485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305</v>
      </c>
      <c r="C44" s="24" t="s">
        <v>319</v>
      </c>
      <c r="D44" s="24" t="s">
        <v>394</v>
      </c>
      <c r="E44" s="24" t="s">
        <v>248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306</v>
      </c>
      <c r="C45" s="24" t="s">
        <v>319</v>
      </c>
      <c r="D45" s="24" t="s">
        <v>316</v>
      </c>
      <c r="E45" s="24" t="s">
        <v>485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306</v>
      </c>
      <c r="C46" s="24" t="s">
        <v>319</v>
      </c>
      <c r="D46" s="24" t="s">
        <v>394</v>
      </c>
      <c r="E46" s="24" t="s">
        <v>248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295</v>
      </c>
      <c r="C47" s="24" t="s">
        <v>319</v>
      </c>
      <c r="D47" s="24" t="s">
        <v>316</v>
      </c>
      <c r="E47" s="24" t="s">
        <v>485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286</v>
      </c>
      <c r="C48" s="24" t="s">
        <v>319</v>
      </c>
      <c r="D48" s="24" t="s">
        <v>316</v>
      </c>
      <c r="E48" s="24" t="s">
        <v>485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308</v>
      </c>
      <c r="C50" s="24" t="s">
        <v>319</v>
      </c>
      <c r="D50" s="24" t="s">
        <v>316</v>
      </c>
      <c r="E50" s="24" t="s">
        <v>485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308</v>
      </c>
      <c r="C51" s="24" t="s">
        <v>319</v>
      </c>
      <c r="D51" s="24" t="s">
        <v>394</v>
      </c>
      <c r="E51" s="24" t="s">
        <v>248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309</v>
      </c>
      <c r="C52" s="24" t="s">
        <v>319</v>
      </c>
      <c r="D52" s="24" t="s">
        <v>316</v>
      </c>
      <c r="E52" s="24" t="s">
        <v>485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309</v>
      </c>
      <c r="C53" s="24" t="s">
        <v>319</v>
      </c>
      <c r="D53" s="24" t="s">
        <v>394</v>
      </c>
      <c r="E53" s="24" t="s">
        <v>248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315</v>
      </c>
      <c r="F54" s="99"/>
      <c r="G54" s="99"/>
      <c r="H54" s="99"/>
      <c r="I54" s="99"/>
    </row>
    <row r="55" spans="2:10" x14ac:dyDescent="0.2">
      <c r="B55" s="24" t="s">
        <v>307</v>
      </c>
      <c r="C55" s="24" t="s">
        <v>319</v>
      </c>
      <c r="D55" s="24" t="s">
        <v>316</v>
      </c>
      <c r="E55" s="24" t="s">
        <v>485</v>
      </c>
      <c r="F55" s="99">
        <f>MAX(0,1-(1/AVERAGEIFS(COP!$L$2:$L$500,COP!$C$2:$C$500,'Ambient Heat'!$B55,COP!$G$2:$G$500,'Ambient Heat'!F$4,COP!$D$2:$D$500,"RSDSH*")))</f>
        <v>0.61687178946228372</v>
      </c>
      <c r="G55" s="99">
        <f>MAX(0,1-(1/AVERAGEIFS(COP!$L$2:$L$500,COP!$C$2:$C$500,'Ambient Heat'!$B55,COP!$G$2:$G$500,'Ambient Heat'!G$4,COP!$D$2:$D$500,"RSDSH*")))</f>
        <v>0.65414320336294862</v>
      </c>
      <c r="H55" s="99">
        <f>MAX(0,1-(1/AVERAGEIFS(COP!$L$2:$L$500,COP!$C$2:$C$500,'Ambient Heat'!$B55,COP!$G$2:$G$500,'Ambient Heat'!H$4,COP!$D$2:$D$500,"RSDSH*")))</f>
        <v>0.67766146553426809</v>
      </c>
      <c r="I55" s="99">
        <f>MAX(0,1-(1/AVERAGEIFS(COP!$L$2:$L$500,COP!$C$2:$C$500,'Ambient Heat'!$B55,COP!$G$2:$G$500,'Ambient Heat'!I$4,COP!$D$2:$D$500,"RSDSH*")))</f>
        <v>0.67766146553426809</v>
      </c>
      <c r="J55" s="24">
        <v>5</v>
      </c>
    </row>
    <row r="56" spans="2:10" x14ac:dyDescent="0.2">
      <c r="B56" s="24" t="s">
        <v>307</v>
      </c>
      <c r="C56" s="24" t="s">
        <v>319</v>
      </c>
      <c r="D56" s="24" t="s">
        <v>394</v>
      </c>
      <c r="E56" s="24" t="s">
        <v>248</v>
      </c>
      <c r="F56" s="99">
        <f>MAX(0,1-(1/AVERAGEIFS(COP!$L$2:$L$500,COP!$C$2:$C$500,'Ambient Heat'!$B55,COP!$G$2:$G$500,'Ambient Heat'!F$4,COP!$D$2:$D$500,"RSDWH*")))</f>
        <v>0.45267398494611966</v>
      </c>
      <c r="G56" s="99">
        <f>MAX(0,1-(1/AVERAGEIFS(COP!$L$2:$L$500,COP!$C$2:$C$500,'Ambient Heat'!$B55,COP!$G$2:$G$500,'Ambient Heat'!G$4,COP!$D$2:$D$500,"RSDWH*")))</f>
        <v>0.50591886194706936</v>
      </c>
      <c r="H56" s="99">
        <f>MAX(0,1-(1/AVERAGEIFS(COP!$L$2:$L$500,COP!$C$2:$C$500,'Ambient Heat'!$B55,COP!$G$2:$G$500,'Ambient Heat'!H$4,COP!$D$2:$D$500,"RSDWH*")))</f>
        <v>0.53951637933466867</v>
      </c>
      <c r="I56" s="99">
        <f>MAX(0,1-(1/AVERAGEIFS(COP!$L$2:$L$500,COP!$C$2:$C$500,'Ambient Heat'!$B55,COP!$G$2:$G$500,'Ambient Heat'!I$4,COP!$D$2:$D$500,"RSDWH*")))</f>
        <v>0.53951637933466867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56" t="s">
        <v>254</v>
      </c>
      <c r="Z7" s="156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6" t="s">
        <v>476</v>
      </c>
      <c r="Z12" s="156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126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6" t="s">
        <v>254</v>
      </c>
      <c r="Z7" s="156"/>
    </row>
    <row r="8" spans="1:26" ht="15.75" thickBot="1" x14ac:dyDescent="0.25">
      <c r="A8" s="49" t="s">
        <v>50</v>
      </c>
      <c r="B8" s="49" t="s">
        <v>127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>
        <f>SUMIF(SharesElab!$B$2:$B$79,Apt_RSD_share!$A13,SharesElab!C$2:C$79)</f>
        <v>0.2179862716840259</v>
      </c>
      <c r="E13" s="46">
        <f t="shared" si="0"/>
        <v>0.17438901734722073</v>
      </c>
      <c r="F13" s="46">
        <f t="shared" si="1"/>
        <v>0.1395112138777766</v>
      </c>
      <c r="G13" s="46">
        <f t="shared" si="2"/>
        <v>4.5715034563469863E-2</v>
      </c>
      <c r="H13" s="46">
        <f t="shared" si="3"/>
        <v>1.4979902525757814E-2</v>
      </c>
      <c r="I13" s="46">
        <f t="shared" si="4"/>
        <v>1.7270651758860642E-4</v>
      </c>
      <c r="J13" s="46">
        <f t="shared" si="5"/>
        <v>1.9911705811366544E-6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5">
        <f>(RSDCK_share!S34*D13*2+RSDCK_share!S35*RSDCK_share!Z13)/SUM(RSDCK_share!S34:S35)</f>
        <v>0.87876122315992222</v>
      </c>
      <c r="Y13" s="156" t="s">
        <v>390</v>
      </c>
      <c r="Z13" s="156"/>
    </row>
    <row r="14" spans="1:26" ht="15.75" thickBot="1" x14ac:dyDescent="0.25">
      <c r="A14" s="49" t="s">
        <v>55</v>
      </c>
      <c r="B14" s="49" t="s">
        <v>120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61</v>
      </c>
      <c r="B22" s="49" t="s">
        <v>126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2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2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65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>
        <f>SUMIF(SharesElab!$B$2:$B$79,Apt_RSD_share!$A28,SharesElab!C$2:C$79)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5">
        <f>(RSDCK_share!S34*D28*2+RSDCK_share!S35*RSDCK_share!Z13)/SUM(RSDCK_share!S34:S35)</f>
        <v>0.84922465518079626</v>
      </c>
    </row>
    <row r="29" spans="1:22" ht="15.75" thickBot="1" x14ac:dyDescent="0.25">
      <c r="A29" s="49" t="s">
        <v>67</v>
      </c>
      <c r="B29" s="49" t="s">
        <v>120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>
        <f t="shared" ref="J46:O49" si="25">IF(E6="","",-E6)</f>
        <v>-1.7020361028698625E-2</v>
      </c>
      <c r="K46" s="32">
        <f t="shared" si="25"/>
        <v>-1.3616288822958903E-2</v>
      </c>
      <c r="L46" s="32">
        <f t="shared" si="25"/>
        <v>-4.4617855215071753E-3</v>
      </c>
      <c r="M46" s="32">
        <f t="shared" si="25"/>
        <v>-1.4620378796874722E-3</v>
      </c>
      <c r="N46" s="32">
        <f t="shared" si="25"/>
        <v>-1.6856149120414882E-5</v>
      </c>
      <c r="O46" s="32">
        <f t="shared" si="25"/>
        <v>-1.9433816805786151E-7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>
        <f t="shared" si="25"/>
        <v>-3.5937913943832758E-6</v>
      </c>
      <c r="K47" s="32">
        <f t="shared" si="25"/>
        <v>-2.8750331155066209E-6</v>
      </c>
      <c r="L47" s="32">
        <f t="shared" si="25"/>
        <v>-9.4209085128921009E-7</v>
      </c>
      <c r="M47" s="32">
        <f t="shared" si="25"/>
        <v>-3.0870433015044855E-7</v>
      </c>
      <c r="N47" s="32">
        <f t="shared" si="25"/>
        <v>-3.5591186079570473E-9</v>
      </c>
      <c r="O47" s="32">
        <f t="shared" si="25"/>
        <v>-4.1033843805600751E-11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>
        <f t="shared" si="25"/>
        <v>-2.5780426071615973E-9</v>
      </c>
      <c r="K48" s="32">
        <f t="shared" si="25"/>
        <v>-2.0624340857292782E-9</v>
      </c>
      <c r="L48" s="32">
        <f t="shared" si="25"/>
        <v>-6.7581840121177023E-10</v>
      </c>
      <c r="M48" s="32">
        <f t="shared" si="25"/>
        <v>-2.21452173709073E-10</v>
      </c>
      <c r="N48" s="32">
        <f t="shared" si="25"/>
        <v>-2.5531697331112183E-12</v>
      </c>
      <c r="O48" s="32">
        <f t="shared" si="25"/>
        <v>-2.9436042902152544E-14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>
        <f t="shared" si="25"/>
        <v>-1.1779018980272046E-2</v>
      </c>
      <c r="K49" s="32">
        <f t="shared" si="25"/>
        <v>-9.4232151842176381E-3</v>
      </c>
      <c r="L49" s="32">
        <f t="shared" si="25"/>
        <v>-3.0877991515644377E-3</v>
      </c>
      <c r="M49" s="32">
        <f t="shared" si="25"/>
        <v>-1.0118100259846356E-3</v>
      </c>
      <c r="N49" s="32">
        <f t="shared" si="25"/>
        <v>-1.1665375375345014E-5</v>
      </c>
      <c r="O49" s="32">
        <f t="shared" si="25"/>
        <v>-1.3449262129546467E-7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>
        <f t="shared" si="30"/>
        <v>-0.17438901734722073</v>
      </c>
      <c r="K53" s="32">
        <f t="shared" si="30"/>
        <v>-0.1395112138777766</v>
      </c>
      <c r="L53" s="32">
        <f t="shared" si="30"/>
        <v>-4.5715034563469863E-2</v>
      </c>
      <c r="M53" s="32">
        <f t="shared" si="30"/>
        <v>-1.4979902525757814E-2</v>
      </c>
      <c r="N53" s="32">
        <f t="shared" si="30"/>
        <v>-1.7270651758860642E-4</v>
      </c>
      <c r="O53" s="32">
        <f t="shared" si="30"/>
        <v>-1.9911705811366544E-6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-8.9139901124858811E-2</v>
      </c>
      <c r="K65" s="33">
        <f t="shared" si="39"/>
        <v>-7.1311920899887055E-2</v>
      </c>
      <c r="L65" s="33">
        <f t="shared" si="39"/>
        <v>-2.3367490240475002E-2</v>
      </c>
      <c r="M65" s="33">
        <f t="shared" si="39"/>
        <v>-7.6570592019988542E-3</v>
      </c>
      <c r="N65" s="33">
        <f t="shared" si="39"/>
        <v>-8.8279882160322397E-5</v>
      </c>
      <c r="O65" s="33">
        <f t="shared" si="39"/>
        <v>-1.0177977456679429E-6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>
        <f t="shared" ref="J73:O73" si="43">IF(L13="","",-L13)</f>
        <v>-0.23978489885242851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>
        <f t="shared" si="43"/>
        <v>-0.87876122315992222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>
        <f t="shared" ref="J74:O74" si="45">MAX(IF(L10+L11="","",-L10-L11),-$T$10)</f>
        <v>-0.24574990473254199</v>
      </c>
      <c r="K74" s="115">
        <f t="shared" si="45"/>
        <v>-0.24574990473254199</v>
      </c>
      <c r="L74" s="115">
        <f t="shared" si="45"/>
        <v>-0.24574990473254199</v>
      </c>
      <c r="M74" s="115">
        <f t="shared" si="45"/>
        <v>-0.24574990473254199</v>
      </c>
      <c r="N74" s="115">
        <f t="shared" si="45"/>
        <v>-0.24574990473254199</v>
      </c>
      <c r="O74" s="115">
        <f t="shared" si="45"/>
        <v>-0.24574990473254199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>
        <f t="shared" ref="J75:O78" si="46">IF(L6="","",-L6)</f>
        <v>-2.2339223850166946E-2</v>
      </c>
      <c r="K75" s="115">
        <f t="shared" si="46"/>
        <v>-2.2339223850166946E-2</v>
      </c>
      <c r="L75" s="115">
        <f t="shared" si="46"/>
        <v>-2.2339223850166946E-2</v>
      </c>
      <c r="M75" s="115">
        <f t="shared" si="46"/>
        <v>-2.2339223850166946E-2</v>
      </c>
      <c r="N75" s="115">
        <f t="shared" si="46"/>
        <v>-2.2339223850166946E-2</v>
      </c>
      <c r="O75" s="115">
        <f t="shared" si="46"/>
        <v>-2.2339223850166946E-2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>
        <f t="shared" si="46"/>
        <v>-5.3906870915749132E-6</v>
      </c>
      <c r="K76" s="116">
        <f t="shared" si="46"/>
        <v>-6.4688245098898959E-6</v>
      </c>
      <c r="L76" s="116">
        <f t="shared" si="46"/>
        <v>-1.6096505404449224E-5</v>
      </c>
      <c r="M76" s="116">
        <f t="shared" si="46"/>
        <v>-4.0053256327999087E-5</v>
      </c>
      <c r="N76" s="116">
        <f t="shared" si="46"/>
        <v>-1.5355457167752649E-3</v>
      </c>
      <c r="O76" s="116">
        <f t="shared" si="46"/>
        <v>-5.8869137355470905E-2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>
        <f t="shared" si="46"/>
        <v>-3.8670639107423958E-9</v>
      </c>
      <c r="K77" s="116">
        <f t="shared" si="46"/>
        <v>-4.6404766928908743E-9</v>
      </c>
      <c r="L77" s="116">
        <f t="shared" si="46"/>
        <v>-1.1546990964454221E-8</v>
      </c>
      <c r="M77" s="116">
        <f t="shared" si="46"/>
        <v>-2.8732608556670722E-8</v>
      </c>
      <c r="N77" s="116">
        <f t="shared" si="46"/>
        <v>-1.1015392516321815E-6</v>
      </c>
      <c r="O77" s="116">
        <f t="shared" si="46"/>
        <v>-4.2230371130179879E-5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>
        <f t="shared" si="46"/>
        <v>-1.7668528470408069E-2</v>
      </c>
      <c r="K78" s="115">
        <f t="shared" si="46"/>
        <v>-2.1202234164489683E-2</v>
      </c>
      <c r="L78" s="115">
        <f t="shared" si="46"/>
        <v>-5.2757943316182963E-2</v>
      </c>
      <c r="M78" s="115">
        <f t="shared" si="46"/>
        <v>-0.13127864551252438</v>
      </c>
      <c r="N78" s="115">
        <f t="shared" si="46"/>
        <v>-0.9</v>
      </c>
      <c r="O78" s="115">
        <f t="shared" si="46"/>
        <v>-0.9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>
        <f t="shared" ref="J79:O80" si="47">IF(L11="","",-L11)</f>
        <v>-0.6733738846201478</v>
      </c>
      <c r="K79" s="115">
        <f t="shared" si="47"/>
        <v>-0.80804866154417732</v>
      </c>
      <c r="L79" s="115">
        <f t="shared" si="47"/>
        <v>-0.9</v>
      </c>
      <c r="M79" s="115">
        <f t="shared" si="47"/>
        <v>-0.9</v>
      </c>
      <c r="N79" s="115">
        <f t="shared" si="47"/>
        <v>-0.9</v>
      </c>
      <c r="O79" s="115">
        <f t="shared" si="47"/>
        <v>-0.9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>
        <f t="shared" si="47"/>
        <v>-5.8869630261949829E-2</v>
      </c>
      <c r="K80" s="115">
        <f t="shared" si="47"/>
        <v>-7.06435563143398E-2</v>
      </c>
      <c r="L80" s="115">
        <f t="shared" si="47"/>
        <v>-0.175783774048098</v>
      </c>
      <c r="M80" s="115">
        <f t="shared" si="47"/>
        <v>-0.43740628063936315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>
        <f t="shared" ref="J81:O81" si="48">IF(L14="","",-L14)</f>
        <v>-9.5218500693361272E-3</v>
      </c>
      <c r="K81" s="115">
        <f t="shared" si="48"/>
        <v>-1.1426220083203353E-2</v>
      </c>
      <c r="L81" s="115">
        <f t="shared" si="48"/>
        <v>-2.8432091957436564E-2</v>
      </c>
      <c r="M81" s="115">
        <f t="shared" si="48"/>
        <v>-7.0748143059528548E-2</v>
      </c>
      <c r="N81" s="115">
        <f t="shared" si="48"/>
        <v>-0.9</v>
      </c>
      <c r="O81" s="115">
        <f t="shared" si="48"/>
        <v>-0.9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>
        <f t="shared" ref="J82:O84" si="49">IF(L16="","",-L16)</f>
        <v>-2.0839717376970358E-3</v>
      </c>
      <c r="K82" s="115">
        <f t="shared" si="49"/>
        <v>-0.35</v>
      </c>
      <c r="L82" s="115">
        <f t="shared" si="49"/>
        <v>-6.2227062652155454E-3</v>
      </c>
      <c r="M82" s="115">
        <f t="shared" si="49"/>
        <v>-1.5484084453861145E-2</v>
      </c>
      <c r="N82" s="115">
        <f t="shared" si="49"/>
        <v>-0.59362263498890733</v>
      </c>
      <c r="O82" s="115">
        <f t="shared" si="49"/>
        <v>-0.9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>
        <f t="shared" si="49"/>
        <v>-3.9127298829016053E-3</v>
      </c>
      <c r="K83" s="115">
        <f t="shared" si="49"/>
        <v>-4.6952758594819262E-3</v>
      </c>
      <c r="L83" s="115">
        <f t="shared" si="49"/>
        <v>-1.1683348826666067E-2</v>
      </c>
      <c r="M83" s="115">
        <f t="shared" si="49"/>
        <v>-2.9071910552369705E-2</v>
      </c>
      <c r="N83" s="115">
        <f t="shared" si="49"/>
        <v>-0.5</v>
      </c>
      <c r="O83" s="115">
        <f t="shared" si="49"/>
        <v>-0.5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49"/>
        <v/>
      </c>
      <c r="K84" s="59" t="str">
        <f t="shared" si="49"/>
        <v/>
      </c>
      <c r="L84" s="59" t="str">
        <f t="shared" si="49"/>
        <v/>
      </c>
      <c r="M84" s="59" t="str">
        <f t="shared" si="49"/>
        <v/>
      </c>
      <c r="N84" s="59" t="str">
        <f t="shared" si="49"/>
        <v/>
      </c>
      <c r="O84" s="59" t="str">
        <f t="shared" si="49"/>
        <v/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>
        <f t="shared" ref="J85:O88" si="53">IF(L21="","",-L21)</f>
        <v>-8.1099907796624161E-4</v>
      </c>
      <c r="K85" s="34">
        <f t="shared" si="53"/>
        <v>-8.1099907796624161E-4</v>
      </c>
      <c r="L85" s="34">
        <f t="shared" si="53"/>
        <v>-8.1099907796624161E-4</v>
      </c>
      <c r="M85" s="34">
        <f t="shared" si="53"/>
        <v>-8.1099907796624161E-4</v>
      </c>
      <c r="N85" s="34">
        <f t="shared" si="53"/>
        <v>-8.1099907796624161E-4</v>
      </c>
      <c r="O85" s="34">
        <f t="shared" si="53"/>
        <v>-8.1099907796624161E-4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>
        <f t="shared" si="53"/>
        <v>-9.8491357168965207E-6</v>
      </c>
      <c r="K86" s="80">
        <f t="shared" si="53"/>
        <v>-1.1818962860275825E-5</v>
      </c>
      <c r="L86" s="80">
        <f t="shared" si="53"/>
        <v>-2.9409361664481538E-5</v>
      </c>
      <c r="M86" s="80">
        <f t="shared" si="53"/>
        <v>-7.3179902816962694E-5</v>
      </c>
      <c r="N86" s="80">
        <f t="shared" si="53"/>
        <v>-2.8055418367086567E-3</v>
      </c>
      <c r="O86" s="80">
        <f t="shared" si="53"/>
        <v>-0.10755774050711253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>
        <f t="shared" si="53"/>
        <v>-8.8997266727740414E-6</v>
      </c>
      <c r="K87" s="80">
        <f t="shared" si="53"/>
        <v>-1.067967200732885E-5</v>
      </c>
      <c r="L87" s="80">
        <f t="shared" si="53"/>
        <v>-2.6574441449276521E-5</v>
      </c>
      <c r="M87" s="80">
        <f t="shared" si="53"/>
        <v>-6.6125714147063745E-5</v>
      </c>
      <c r="N87" s="80">
        <f t="shared" si="53"/>
        <v>-2.5351011736903088E-3</v>
      </c>
      <c r="O87" s="80">
        <f t="shared" si="53"/>
        <v>-9.7189694565005397E-2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>
        <f t="shared" si="53"/>
        <v>-7.5359569094105763E-3</v>
      </c>
      <c r="K88" s="34">
        <f t="shared" si="53"/>
        <v>-9.0431482912926905E-3</v>
      </c>
      <c r="L88" s="34">
        <f t="shared" si="53"/>
        <v>-2.2502246756189427E-2</v>
      </c>
      <c r="M88" s="34">
        <f t="shared" si="53"/>
        <v>-5.5992790648361268E-2</v>
      </c>
      <c r="N88" s="34">
        <f t="shared" si="53"/>
        <v>-0.9</v>
      </c>
      <c r="O88" s="34">
        <f t="shared" si="53"/>
        <v>-0.9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>
        <f t="shared" ref="J89:O89" si="54">MAX(IF(L25+L26="","",-L25-L26),-$T$25)</f>
        <v>-0.15337105755952035</v>
      </c>
      <c r="K89" s="89">
        <f t="shared" si="54"/>
        <v>-0.15337105755952035</v>
      </c>
      <c r="L89" s="89">
        <f t="shared" si="54"/>
        <v>-0.15337105755952035</v>
      </c>
      <c r="M89" s="89">
        <f t="shared" si="54"/>
        <v>-0.15337105755952035</v>
      </c>
      <c r="N89" s="89">
        <f t="shared" si="54"/>
        <v>-0.15337105755952035</v>
      </c>
      <c r="O89" s="89">
        <f t="shared" si="54"/>
        <v>-0.15337105755952035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>
        <f t="shared" ref="J90:O91" si="55">IF(L26="","",-L26)</f>
        <v>-0.9</v>
      </c>
      <c r="K90" s="34">
        <f t="shared" si="55"/>
        <v>-0.9</v>
      </c>
      <c r="L90" s="34">
        <f t="shared" si="55"/>
        <v>-0.9</v>
      </c>
      <c r="M90" s="34">
        <f t="shared" si="55"/>
        <v>-0.9</v>
      </c>
      <c r="N90" s="34">
        <f t="shared" si="55"/>
        <v>-0.9</v>
      </c>
      <c r="O90" s="34">
        <f t="shared" si="55"/>
        <v>-0.9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>
        <f t="shared" si="55"/>
        <v>-1.3301053716430306E-2</v>
      </c>
      <c r="K91" s="34">
        <f t="shared" si="55"/>
        <v>-1.5961264459716368E-2</v>
      </c>
      <c r="L91" s="34">
        <f t="shared" si="55"/>
        <v>-3.9716733580401432E-2</v>
      </c>
      <c r="M91" s="34">
        <f t="shared" si="55"/>
        <v>-9.8827942502784469E-2</v>
      </c>
      <c r="N91" s="34">
        <f t="shared" si="55"/>
        <v>-0.9</v>
      </c>
      <c r="O91" s="34">
        <f t="shared" si="55"/>
        <v>-0.9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>
        <f t="shared" ref="J92:O92" si="56">IF(L29="","",-L29)</f>
        <v>-8.9728239802216623E-4</v>
      </c>
      <c r="K92" s="34">
        <f t="shared" si="56"/>
        <v>-1.0767388776265995E-3</v>
      </c>
      <c r="L92" s="34">
        <f t="shared" si="56"/>
        <v>-2.6792708839758197E-3</v>
      </c>
      <c r="M92" s="34">
        <f t="shared" si="56"/>
        <v>-6.6668833260147111E-3</v>
      </c>
      <c r="N92" s="34">
        <f t="shared" si="56"/>
        <v>-0.25559230569590341</v>
      </c>
      <c r="O92" s="34">
        <f t="shared" si="56"/>
        <v>-0.9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>
        <f t="shared" ref="J93:O93" si="57">IF(L33="","",-L33)</f>
        <v>-6.3010813043123609E-3</v>
      </c>
      <c r="K93" s="115">
        <f t="shared" si="57"/>
        <v>-7.5612975651748338E-3</v>
      </c>
      <c r="L93" s="115">
        <f t="shared" si="57"/>
        <v>-1.881492795737584E-2</v>
      </c>
      <c r="M93" s="115">
        <f t="shared" si="57"/>
        <v>-4.6817561534897446E-2</v>
      </c>
      <c r="N93" s="115">
        <f t="shared" si="57"/>
        <v>-0.25</v>
      </c>
      <c r="O93" s="115">
        <f t="shared" si="57"/>
        <v>-0.25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>
        <f t="shared" ref="J94:O94" si="58">IF(L28="","",-L28)</f>
        <v>-0.12256736404668087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>
        <f t="shared" si="58"/>
        <v>-0.84922465518079626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>
        <f t="shared" ref="J95:O96" si="59">IF(L31="","",-L31)</f>
        <v>-6.7061089769450389E-4</v>
      </c>
      <c r="K95" s="34">
        <f t="shared" si="59"/>
        <v>-8.0473307723340464E-4</v>
      </c>
      <c r="L95" s="34">
        <f t="shared" si="59"/>
        <v>-2.0024334107414253E-3</v>
      </c>
      <c r="M95" s="34">
        <f t="shared" si="59"/>
        <v>-4.9826951046161028E-3</v>
      </c>
      <c r="N95" s="34">
        <f t="shared" si="59"/>
        <v>-0.19102457146641091</v>
      </c>
      <c r="O95" s="34">
        <f t="shared" si="59"/>
        <v>-0.9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>
        <f t="shared" si="59"/>
        <v>-9.1078677908650648E-4</v>
      </c>
      <c r="K96" s="34">
        <f t="shared" si="59"/>
        <v>-1.0929441349038077E-3</v>
      </c>
      <c r="L96" s="34">
        <f t="shared" si="59"/>
        <v>-2.7195947497638427E-3</v>
      </c>
      <c r="M96" s="34">
        <f t="shared" si="59"/>
        <v>-6.767222007732364E-3</v>
      </c>
      <c r="N96" s="34">
        <f t="shared" si="59"/>
        <v>-0.25943904993254402</v>
      </c>
      <c r="O96" s="34">
        <f t="shared" si="59"/>
        <v>-0.5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  <c r="AG3" s="153"/>
      <c r="AH3" s="153"/>
      <c r="AI3" s="153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72</v>
      </c>
      <c r="B7" s="49" t="s">
        <v>126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5" ht="15.75" thickBot="1" x14ac:dyDescent="0.25">
      <c r="A8" s="49" t="s">
        <v>73</v>
      </c>
      <c r="B8" s="49" t="s">
        <v>127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6" t="s">
        <v>390</v>
      </c>
      <c r="Z12" s="156"/>
    </row>
    <row r="13" spans="1:35" ht="15.75" thickBot="1" x14ac:dyDescent="0.25">
      <c r="A13" s="49" t="s">
        <v>478</v>
      </c>
      <c r="B13" s="49" t="s">
        <v>119</v>
      </c>
      <c r="C13" s="23"/>
      <c r="D13" s="52">
        <f>SUMIF(SharesElab!$B$2:$B$79,Att_RSD_share!$A13,SharesElab!C$2:C$79)</f>
        <v>0.40506222603498404</v>
      </c>
      <c r="E13" s="46">
        <f t="shared" si="0"/>
        <v>0.32404978082798724</v>
      </c>
      <c r="F13" s="46">
        <f t="shared" si="1"/>
        <v>0.25923982466238982</v>
      </c>
      <c r="G13" s="46">
        <f t="shared" si="2"/>
        <v>8.4947705745371943E-2</v>
      </c>
      <c r="H13" s="46">
        <f t="shared" si="3"/>
        <v>2.7835664218643499E-2</v>
      </c>
      <c r="I13" s="46">
        <f t="shared" si="4"/>
        <v>3.2092335872689501E-4</v>
      </c>
      <c r="J13" s="46">
        <f t="shared" si="5"/>
        <v>3.6999944160689555E-6</v>
      </c>
      <c r="K13" s="23"/>
      <c r="L13" s="47">
        <f t="shared" si="6"/>
        <v>0.48607467124198084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5">
        <f>(RSDCK_share!S36*D13+RSDCK_share!S37*RSDCK_share!Z14)/SUM(RSDCK_share!S36:S37)</f>
        <v>0.51771712903297762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6" t="s">
        <v>391</v>
      </c>
      <c r="Z15" s="156"/>
    </row>
    <row r="16" spans="1:35" ht="15.75" thickBot="1" x14ac:dyDescent="0.25">
      <c r="A16" s="49" t="s">
        <v>80</v>
      </c>
      <c r="B16" s="49" t="s">
        <v>122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84</v>
      </c>
      <c r="B22" s="49" t="s">
        <v>126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88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>
        <f>SUMIF(SharesElab!$B$2:$B$79,Att_RSD_share!$A28,SharesElab!C$2:C$79)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 t="shared" si="18"/>
        <v>0.13370985168728819</v>
      </c>
      <c r="M28" s="47">
        <f t="shared" si="19"/>
        <v>0.16045182202474584</v>
      </c>
      <c r="N28" s="47">
        <f t="shared" si="20"/>
        <v>0.39377335118441076</v>
      </c>
      <c r="O28" s="47">
        <f t="shared" si="21"/>
        <v>0.39377335118441076</v>
      </c>
      <c r="P28" s="47">
        <f t="shared" si="22"/>
        <v>0.39377335118441076</v>
      </c>
      <c r="Q28" s="47">
        <f t="shared" si="23"/>
        <v>0.39377335118441076</v>
      </c>
      <c r="S28" s="81">
        <v>0</v>
      </c>
      <c r="T28" s="145">
        <f>(RSDCK_share!S36*D28+RSDCK_share!S37*RSDCK_share!Z14)/SUM(RSDCK_share!S36:S37)</f>
        <v>0.39377335118441076</v>
      </c>
    </row>
    <row r="29" spans="1:22" ht="15.75" thickBot="1" x14ac:dyDescent="0.25">
      <c r="A29" s="49" t="s">
        <v>90</v>
      </c>
      <c r="B29" s="49" t="s">
        <v>120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0.72355230973106954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>
        <f>IF(E13="","",-E13)</f>
        <v>-0.32404978082798724</v>
      </c>
      <c r="K53" s="32">
        <f t="shared" si="28"/>
        <v>-0.25923982466238982</v>
      </c>
      <c r="L53" s="32">
        <f t="shared" si="29"/>
        <v>-8.4947705745371943E-2</v>
      </c>
      <c r="M53" s="32">
        <f t="shared" si="30"/>
        <v>-2.7835664218643499E-2</v>
      </c>
      <c r="N53" s="32">
        <f t="shared" si="31"/>
        <v>-3.2092335872689501E-4</v>
      </c>
      <c r="O53" s="32">
        <f t="shared" si="32"/>
        <v>-3.6999944160689555E-6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-0.13370985168728819</v>
      </c>
      <c r="K65" s="34">
        <f t="shared" si="39"/>
        <v>-0.16045182202474584</v>
      </c>
      <c r="L65" s="34">
        <f t="shared" si="39"/>
        <v>-0.39377335118441076</v>
      </c>
      <c r="M65" s="34">
        <f t="shared" si="39"/>
        <v>-0.39377335118441076</v>
      </c>
      <c r="N65" s="34">
        <f t="shared" si="39"/>
        <v>-0.39377335118441076</v>
      </c>
      <c r="O65" s="34">
        <f t="shared" si="39"/>
        <v>-0.39377335118441076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>
        <f t="shared" ref="J66:O66" si="40">IF(L13="","",-L13)</f>
        <v>-0.48607467124198084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6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95</v>
      </c>
      <c r="B7" s="49" t="s">
        <v>126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2" ht="15.75" thickBot="1" x14ac:dyDescent="0.25">
      <c r="A8" s="49" t="s">
        <v>96</v>
      </c>
      <c r="B8" s="49" t="s">
        <v>127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6" t="s">
        <v>390</v>
      </c>
      <c r="Z12" s="156"/>
    </row>
    <row r="13" spans="1:32" ht="15.75" thickBot="1" x14ac:dyDescent="0.25">
      <c r="A13" s="49" t="s">
        <v>479</v>
      </c>
      <c r="B13" s="49" t="s">
        <v>119</v>
      </c>
      <c r="C13" s="23"/>
      <c r="D13" s="52">
        <f>SUMIF(SharesElab!$B$2:$B$79,Det_RSD_share!$A13,SharesElab!C$2:C$79)</f>
        <v>0.10839173350262703</v>
      </c>
      <c r="E13" s="46">
        <f t="shared" si="4"/>
        <v>8.6713386802101625E-2</v>
      </c>
      <c r="F13" s="46">
        <f t="shared" si="5"/>
        <v>6.9370709441681305E-2</v>
      </c>
      <c r="G13" s="46">
        <f t="shared" si="0"/>
        <v>2.2731394069850145E-2</v>
      </c>
      <c r="H13" s="46">
        <f t="shared" si="1"/>
        <v>7.4486232088085006E-3</v>
      </c>
      <c r="I13" s="46">
        <f t="shared" si="2"/>
        <v>8.5876778771489938E-5</v>
      </c>
      <c r="J13" s="46">
        <f t="shared" si="3"/>
        <v>9.9009184992015754E-7</v>
      </c>
      <c r="K13" s="23"/>
      <c r="L13" s="47">
        <f t="shared" si="6"/>
        <v>0.13007008020315242</v>
      </c>
      <c r="M13" s="47">
        <f t="shared" si="7"/>
        <v>0.15608409624378292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5">
        <f>(RSDCK_share!S38*D13*2+RSDCK_share!S39*RSDCK_share!Z15)/SUM(RSDCK_share!S38:S39)</f>
        <v>0.18452567559914534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6" t="s">
        <v>391</v>
      </c>
      <c r="Z15" s="156"/>
    </row>
    <row r="16" spans="1:32" ht="15.75" thickBot="1" x14ac:dyDescent="0.25">
      <c r="A16" s="49" t="s">
        <v>103</v>
      </c>
      <c r="B16" s="49" t="s">
        <v>122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5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107</v>
      </c>
      <c r="B22" s="49" t="s">
        <v>126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111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>
        <f>SUMIF(SharesElab!$B$2:$B$79,Det_RSD_share!$A28,SharesElab!C$2:C$79)</f>
        <v>0.12098901780717917</v>
      </c>
      <c r="E28" s="46">
        <f t="shared" si="13"/>
        <v>9.6791214245743343E-2</v>
      </c>
      <c r="F28" s="46">
        <f t="shared" si="14"/>
        <v>7.7432971396594691E-2</v>
      </c>
      <c r="G28" s="46">
        <f t="shared" si="15"/>
        <v>2.5373236067236161E-2</v>
      </c>
      <c r="H28" s="46">
        <f t="shared" si="16"/>
        <v>8.3143019945119499E-3</v>
      </c>
      <c r="I28" s="46">
        <f t="shared" si="17"/>
        <v>9.5857375652684469E-5</v>
      </c>
      <c r="J28" s="46">
        <f t="shared" si="18"/>
        <v>1.1051602976515696E-6</v>
      </c>
      <c r="K28" s="23"/>
      <c r="L28" s="47">
        <f t="shared" si="19"/>
        <v>0.14518682136861499</v>
      </c>
      <c r="M28" s="47">
        <f t="shared" si="20"/>
        <v>0.17422418564233799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5">
        <f>(RSDCK_share!S38*D28*2+RSDCK_share!S39*RSDCK_share!Z15)/SUM(RSDCK_share!S38:S39)</f>
        <v>0.19755074814576692</v>
      </c>
    </row>
    <row r="29" spans="1:22" ht="15.75" thickBot="1" x14ac:dyDescent="0.25">
      <c r="A29" s="49" t="s">
        <v>113</v>
      </c>
      <c r="B29" s="49" t="s">
        <v>120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>
        <f t="shared" si="28"/>
        <v>-8.6713386802101625E-2</v>
      </c>
      <c r="K53" s="32">
        <f t="shared" si="29"/>
        <v>-6.9370709441681305E-2</v>
      </c>
      <c r="L53" s="32">
        <f t="shared" si="30"/>
        <v>-2.2731394069850145E-2</v>
      </c>
      <c r="M53" s="32">
        <f t="shared" si="31"/>
        <v>-7.4486232088085006E-3</v>
      </c>
      <c r="N53" s="32">
        <f t="shared" si="32"/>
        <v>-8.5876778771489938E-5</v>
      </c>
      <c r="O53" s="32">
        <f t="shared" si="33"/>
        <v>-9.9009184992015754E-7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-9.6791214245743343E-2</v>
      </c>
      <c r="K67" s="33">
        <f t="shared" si="40"/>
        <v>-7.7432971396594691E-2</v>
      </c>
      <c r="L67" s="33">
        <f t="shared" si="40"/>
        <v>-2.5373236067236161E-2</v>
      </c>
      <c r="M67" s="33">
        <f t="shared" si="40"/>
        <v>-8.3143019945119499E-3</v>
      </c>
      <c r="N67" s="33">
        <f t="shared" si="40"/>
        <v>-9.5857375652684469E-5</v>
      </c>
      <c r="O67" s="33">
        <f t="shared" si="40"/>
        <v>-1.1051602976515696E-6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>
        <f t="shared" ref="J76:O76" si="44">IF(L13="","",-L13)</f>
        <v>-0.13007008020315242</v>
      </c>
      <c r="K76" s="34">
        <f t="shared" si="44"/>
        <v>-0.15608409624378292</v>
      </c>
      <c r="L76" s="34">
        <f t="shared" si="44"/>
        <v>-0.18452567559914534</v>
      </c>
      <c r="M76" s="34">
        <f t="shared" si="44"/>
        <v>-0.18452567559914534</v>
      </c>
      <c r="N76" s="34">
        <f t="shared" si="44"/>
        <v>-0.18452567559914534</v>
      </c>
      <c r="O76" s="34">
        <f t="shared" si="44"/>
        <v>-0.18452567559914534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>
        <f t="shared" ref="J77:O77" si="45">MAX(IF(IF(L10="",0,L10)+IF(L11="",0,L11)=0,"",IF(L10="",0,-L10)+IF(L11="",0,-L11)),-$T$10)</f>
        <v>-0.10454192664464834</v>
      </c>
      <c r="K77" s="115">
        <f t="shared" si="45"/>
        <v>-0.12545031197357803</v>
      </c>
      <c r="L77" s="115">
        <f t="shared" si="45"/>
        <v>-0.31216052029009367</v>
      </c>
      <c r="M77" s="115">
        <f t="shared" si="45"/>
        <v>-0.3799309669011276</v>
      </c>
      <c r="N77" s="115">
        <f t="shared" si="45"/>
        <v>-0.3799309669011276</v>
      </c>
      <c r="O77" s="115">
        <f t="shared" si="45"/>
        <v>-0.3799309669011276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>
        <f t="shared" ref="J78:O81" si="46">IF(L6="","",-L6)</f>
        <v>-7.4952272163122793E-2</v>
      </c>
      <c r="K78" s="34">
        <f t="shared" si="46"/>
        <v>-7.4952272163122793E-2</v>
      </c>
      <c r="L78" s="34">
        <f t="shared" si="46"/>
        <v>-7.4952272163122793E-2</v>
      </c>
      <c r="M78" s="34">
        <f t="shared" si="46"/>
        <v>-7.4952272163122793E-2</v>
      </c>
      <c r="N78" s="34">
        <f t="shared" si="46"/>
        <v>-7.4952272163122793E-2</v>
      </c>
      <c r="O78" s="34">
        <f t="shared" si="46"/>
        <v>-7.4952272163122793E-2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str">
        <f t="shared" si="46"/>
        <v/>
      </c>
      <c r="K80" s="34" t="str">
        <f t="shared" si="46"/>
        <v/>
      </c>
      <c r="L80" s="34" t="str">
        <f t="shared" si="46"/>
        <v/>
      </c>
      <c r="M80" s="34" t="str">
        <f t="shared" si="46"/>
        <v/>
      </c>
      <c r="N80" s="34" t="str">
        <f t="shared" si="46"/>
        <v/>
      </c>
      <c r="O80" s="34" t="str">
        <f t="shared" si="46"/>
        <v/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>
        <f t="shared" si="46"/>
        <v>-3.3095404995983187E-2</v>
      </c>
      <c r="K81" s="34">
        <f t="shared" si="46"/>
        <v>-3.9714485995179821E-2</v>
      </c>
      <c r="L81" s="34">
        <f t="shared" si="46"/>
        <v>-9.8822349791525849E-2</v>
      </c>
      <c r="M81" s="34">
        <f t="shared" si="46"/>
        <v>-0.24590162943324956</v>
      </c>
      <c r="N81" s="34">
        <f t="shared" si="46"/>
        <v>-0.9</v>
      </c>
      <c r="O81" s="34">
        <f t="shared" si="46"/>
        <v>-0.9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>
        <f t="shared" ref="J82:O83" si="50">IF(L11="","",-L11)</f>
        <v>-5.8950210616513038E-2</v>
      </c>
      <c r="K82" s="34">
        <f t="shared" si="50"/>
        <v>-7.0740252739815643E-2</v>
      </c>
      <c r="L82" s="34">
        <f t="shared" si="50"/>
        <v>-0.17602438569753806</v>
      </c>
      <c r="M82" s="34">
        <f t="shared" si="50"/>
        <v>-0.43800499941889781</v>
      </c>
      <c r="N82" s="34">
        <f t="shared" si="50"/>
        <v>-0.9</v>
      </c>
      <c r="O82" s="34">
        <f t="shared" si="50"/>
        <v>-0.9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>
        <f t="shared" si="50"/>
        <v>-0.72546818111028688</v>
      </c>
      <c r="K83" s="34">
        <f t="shared" si="50"/>
        <v>-0.87056181733234417</v>
      </c>
      <c r="L83" s="34">
        <f t="shared" si="50"/>
        <v>-0.9</v>
      </c>
      <c r="M83" s="34">
        <f t="shared" si="50"/>
        <v>-0.9</v>
      </c>
      <c r="N83" s="34">
        <f t="shared" si="50"/>
        <v>-0.9</v>
      </c>
      <c r="O83" s="34">
        <f t="shared" si="50"/>
        <v>-0.9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>
        <f t="shared" ref="J84:O88" si="51">IF(L14="","",-L14)</f>
        <v>-0.10091322229166214</v>
      </c>
      <c r="K84" s="34">
        <f t="shared" si="51"/>
        <v>-0.12109586674999456</v>
      </c>
      <c r="L84" s="34">
        <f t="shared" si="51"/>
        <v>-0.30132526715134644</v>
      </c>
      <c r="M84" s="34">
        <f t="shared" si="51"/>
        <v>-0.74979368875803831</v>
      </c>
      <c r="N84" s="34">
        <f t="shared" si="51"/>
        <v>-0.9</v>
      </c>
      <c r="O84" s="34">
        <f t="shared" si="51"/>
        <v>-0.9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>
        <f t="shared" si="51"/>
        <v>-0.12733555578209987</v>
      </c>
      <c r="K85" s="34">
        <f t="shared" si="51"/>
        <v>-0.15280266693851988</v>
      </c>
      <c r="L85" s="34">
        <f t="shared" si="51"/>
        <v>-0.38022193219645772</v>
      </c>
      <c r="M85" s="34">
        <f t="shared" si="51"/>
        <v>-0.9</v>
      </c>
      <c r="N85" s="34">
        <f t="shared" si="51"/>
        <v>-0.9</v>
      </c>
      <c r="O85" s="34">
        <f t="shared" si="51"/>
        <v>-0.9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>
        <f t="shared" si="51"/>
        <v>-1.8016057800664089E-2</v>
      </c>
      <c r="K86" s="34">
        <f t="shared" si="51"/>
        <v>-2.1619269360796906E-2</v>
      </c>
      <c r="L86" s="34">
        <f t="shared" si="51"/>
        <v>-5.3795660335858156E-2</v>
      </c>
      <c r="M86" s="34">
        <f t="shared" si="51"/>
        <v>-0.13386081752692255</v>
      </c>
      <c r="N86" s="34">
        <f t="shared" si="51"/>
        <v>-0.9</v>
      </c>
      <c r="O86" s="34">
        <f t="shared" si="51"/>
        <v>-0.9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>
        <f t="shared" si="51"/>
        <v>-3.0434980896904434E-3</v>
      </c>
      <c r="K87" s="34">
        <f t="shared" si="51"/>
        <v>-3.652197707628532E-3</v>
      </c>
      <c r="L87" s="34">
        <f t="shared" si="51"/>
        <v>-9.0878365998462284E-3</v>
      </c>
      <c r="M87" s="34">
        <f t="shared" si="51"/>
        <v>-2.2613445568129362E-2</v>
      </c>
      <c r="N87" s="34">
        <f t="shared" si="51"/>
        <v>-0.86694522910482974</v>
      </c>
      <c r="O87" s="34">
        <f t="shared" si="51"/>
        <v>-0.9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>
        <f t="shared" ref="J89:O89" si="52">IF(L33="","",-L33)</f>
        <v>-2.8722248268963316E-2</v>
      </c>
      <c r="K89" s="34">
        <f t="shared" si="52"/>
        <v>-3.446669792275598E-2</v>
      </c>
      <c r="L89" s="34">
        <f t="shared" si="52"/>
        <v>-8.576417377515215E-2</v>
      </c>
      <c r="M89" s="34">
        <f t="shared" si="52"/>
        <v>-0.21340870888818658</v>
      </c>
      <c r="N89" s="34">
        <f t="shared" si="52"/>
        <v>-0.5</v>
      </c>
      <c r="O89" s="34">
        <f t="shared" si="52"/>
        <v>-0.5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>
        <f t="shared" ref="J90:O90" si="53">IF(L28="","",-L28)</f>
        <v>-0.14518682136861499</v>
      </c>
      <c r="K90" s="34">
        <f t="shared" si="53"/>
        <v>-0.17422418564233799</v>
      </c>
      <c r="L90" s="34">
        <f t="shared" si="53"/>
        <v>-0.19755074814576692</v>
      </c>
      <c r="M90" s="34">
        <f t="shared" si="53"/>
        <v>-0.19755074814576692</v>
      </c>
      <c r="N90" s="34">
        <f t="shared" si="53"/>
        <v>-0.19755074814576692</v>
      </c>
      <c r="O90" s="34">
        <f t="shared" si="53"/>
        <v>-0.19755074814576692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>
        <f t="shared" ref="J91:J97" si="55">IF(L21="","",-L21)</f>
        <v>-1.1341500416058267E-2</v>
      </c>
      <c r="K91" s="34">
        <f t="shared" ref="K91:K97" si="56">IF(M21="","",-M21)</f>
        <v>-1.1341500416058267E-2</v>
      </c>
      <c r="L91" s="34">
        <f t="shared" ref="L91:L97" si="57">IF(N21="","",-N21)</f>
        <v>-1.1341500416058267E-2</v>
      </c>
      <c r="M91" s="34">
        <f t="shared" ref="M91:M97" si="58">IF(O21="","",-O21)</f>
        <v>-1.1341500416058267E-2</v>
      </c>
      <c r="N91" s="34">
        <f t="shared" ref="N91:N97" si="59">IF(P21="","",-P21)</f>
        <v>-1.1341500416058267E-2</v>
      </c>
      <c r="O91" s="34">
        <f t="shared" ref="O91:O97" si="60">IF(Q21="","",-Q21)</f>
        <v>-1.1341500416058267E-2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>
        <f t="shared" si="55"/>
        <v>-6.3548908496235188E-6</v>
      </c>
      <c r="K92" s="80">
        <f t="shared" si="56"/>
        <v>-7.6258690195482222E-6</v>
      </c>
      <c r="L92" s="80">
        <f t="shared" si="57"/>
        <v>-1.8975602398722231E-5</v>
      </c>
      <c r="M92" s="80">
        <f t="shared" si="58"/>
        <v>-4.7217370960788494E-5</v>
      </c>
      <c r="N92" s="80">
        <f t="shared" si="59"/>
        <v>-1.8102006773802204E-3</v>
      </c>
      <c r="O92" s="80">
        <f t="shared" si="60"/>
        <v>-6.9398749352416064E-2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>
        <f t="shared" si="55"/>
        <v>-7.1984177752030967E-6</v>
      </c>
      <c r="K93" s="80">
        <f t="shared" si="56"/>
        <v>-8.638101330243715E-6</v>
      </c>
      <c r="L93" s="80">
        <f t="shared" si="57"/>
        <v>-2.149436030207204E-5</v>
      </c>
      <c r="M93" s="80">
        <f t="shared" si="58"/>
        <v>-5.3484846626851895E-5</v>
      </c>
      <c r="N93" s="80">
        <f t="shared" si="59"/>
        <v>-2.0504806520021397E-3</v>
      </c>
      <c r="O93" s="80">
        <f t="shared" si="60"/>
        <v>-7.8610506889334145E-2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>
        <f t="shared" si="55"/>
        <v>-2.8190898350212077E-2</v>
      </c>
      <c r="K94" s="34">
        <f t="shared" si="56"/>
        <v>-3.3829078020254491E-2</v>
      </c>
      <c r="L94" s="34">
        <f t="shared" si="57"/>
        <v>-8.4177571419359651E-2</v>
      </c>
      <c r="M94" s="34">
        <f t="shared" si="58"/>
        <v>-0.20946073451422098</v>
      </c>
      <c r="N94" s="34">
        <f t="shared" si="59"/>
        <v>-0.9</v>
      </c>
      <c r="O94" s="34">
        <f t="shared" si="60"/>
        <v>-0.9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>
        <f>MAX(IF(L25+L26="","",-L25-L26),-$T$25)</f>
        <v>-0.21386830300959409</v>
      </c>
      <c r="K95" s="89">
        <f t="shared" ref="K95:O95" si="62">MAX(IF(M25+M26="","",-M25-M26),-$T$25)</f>
        <v>-0.25664196361151292</v>
      </c>
      <c r="L95" s="89">
        <f t="shared" si="62"/>
        <v>-0.35211377259603155</v>
      </c>
      <c r="M95" s="89">
        <f t="shared" si="62"/>
        <v>-0.35211377259603155</v>
      </c>
      <c r="N95" s="89">
        <f t="shared" si="62"/>
        <v>-0.35211377259603155</v>
      </c>
      <c r="O95" s="89">
        <f t="shared" si="62"/>
        <v>-0.35211377259603155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>
        <f t="shared" si="55"/>
        <v>-0.1716146502980703</v>
      </c>
      <c r="K96" s="34">
        <f t="shared" si="56"/>
        <v>-0.20593758035768436</v>
      </c>
      <c r="L96" s="34">
        <f t="shared" si="57"/>
        <v>-0.51243859995563312</v>
      </c>
      <c r="M96" s="34">
        <f t="shared" si="58"/>
        <v>-0.9</v>
      </c>
      <c r="N96" s="34">
        <f t="shared" si="59"/>
        <v>-0.9</v>
      </c>
      <c r="O96" s="34">
        <f t="shared" si="60"/>
        <v>-0.9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>
        <f t="shared" si="55"/>
        <v>-0.73623657655171704</v>
      </c>
      <c r="K97" s="34">
        <f t="shared" si="56"/>
        <v>-0.88348389186206044</v>
      </c>
      <c r="L97" s="34">
        <f t="shared" si="57"/>
        <v>-0.9</v>
      </c>
      <c r="M97" s="34">
        <f t="shared" si="58"/>
        <v>-0.9</v>
      </c>
      <c r="N97" s="34">
        <f t="shared" si="59"/>
        <v>-0.9</v>
      </c>
      <c r="O97" s="34">
        <f t="shared" si="60"/>
        <v>-0.9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>
        <f t="shared" ref="J98:O101" si="63">IF(L29="","",-L29)</f>
        <v>-2.7188849867256462E-2</v>
      </c>
      <c r="K98" s="34">
        <f t="shared" si="63"/>
        <v>-3.2626619840707756E-2</v>
      </c>
      <c r="L98" s="34">
        <f t="shared" si="63"/>
        <v>-8.1185470682029914E-2</v>
      </c>
      <c r="M98" s="34">
        <f t="shared" si="63"/>
        <v>-0.20201543040750866</v>
      </c>
      <c r="N98" s="34">
        <f t="shared" si="63"/>
        <v>-0.9</v>
      </c>
      <c r="O98" s="34">
        <f t="shared" si="63"/>
        <v>-0.9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>
        <f t="shared" si="63"/>
        <v>-3.4655781421625453E-2</v>
      </c>
      <c r="K99" s="34">
        <f t="shared" si="63"/>
        <v>-4.1586937705950545E-2</v>
      </c>
      <c r="L99" s="34">
        <f t="shared" si="63"/>
        <v>-0.10348160883247086</v>
      </c>
      <c r="M99" s="34">
        <f t="shared" si="63"/>
        <v>-0.25749535689001385</v>
      </c>
      <c r="N99" s="34">
        <f t="shared" si="63"/>
        <v>-0.9</v>
      </c>
      <c r="O99" s="34">
        <f t="shared" si="63"/>
        <v>-0.9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>
        <f t="shared" si="63"/>
        <v>-7.6805299109019304E-3</v>
      </c>
      <c r="K100" s="34">
        <f t="shared" si="63"/>
        <v>-9.2166358930823172E-3</v>
      </c>
      <c r="L100" s="34">
        <f t="shared" si="63"/>
        <v>-2.293393942547459E-2</v>
      </c>
      <c r="M100" s="34">
        <f t="shared" si="63"/>
        <v>-5.7066980151196919E-2</v>
      </c>
      <c r="N100" s="34">
        <f t="shared" si="63"/>
        <v>-0.9</v>
      </c>
      <c r="O100" s="34">
        <f t="shared" si="63"/>
        <v>-0.9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-7.2784930841659367E-5</v>
      </c>
      <c r="K101" s="59">
        <f t="shared" si="63"/>
        <v>-8.7341917009991246E-5</v>
      </c>
      <c r="L101" s="59">
        <f t="shared" si="63"/>
        <v>-2.173346389343014E-4</v>
      </c>
      <c r="M101" s="59">
        <f t="shared" si="63"/>
        <v>-5.4079812875300077E-4</v>
      </c>
      <c r="N101" s="59">
        <f t="shared" si="63"/>
        <v>-2.0732902300037118E-2</v>
      </c>
      <c r="O101" s="59">
        <f t="shared" si="63"/>
        <v>-0.1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146" t="s">
        <v>477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59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58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55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56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72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71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76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73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s="147" t="s">
        <v>478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82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81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77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74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78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79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95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94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99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96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s="147" t="s">
        <v>479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105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104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100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97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101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102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61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60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65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62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s="147" t="s">
        <v>480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70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66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63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67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68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130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84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83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88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85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s="147" t="s">
        <v>481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93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89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86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90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91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213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107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106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111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108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s="147" t="s">
        <v>482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116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112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109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113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114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214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70" sqref="A70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477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478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479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480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481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482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2022-01-13T17:38:38Z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393824160099029</vt:r8>
  </property>
</Properties>
</file>