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E\veda-info-messages\SubRES_TMPL\"/>
    </mc:Choice>
  </mc:AlternateContent>
  <xr:revisionPtr revIDLastSave="0" documentId="13_ncr:1_{028DB9F1-B741-4D8B-AAF0-9CF68F7F86BC}" xr6:coauthVersionLast="47" xr6:coauthVersionMax="47" xr10:uidLastSave="{00000000-0000-0000-0000-000000000000}"/>
  <bookViews>
    <workbookView xWindow="6540" yWindow="0" windowWidth="21600" windowHeight="11295" tabRatio="819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D3" i="46" a="1"/>
  <c r="D3" i="46" s="1"/>
  <c r="C3" i="46" a="1"/>
  <c r="C3" i="46" s="1"/>
  <c r="G3" i="46" l="1" a="1"/>
  <c r="G3" i="46" s="1"/>
  <c r="H3" i="46" a="1"/>
  <c r="H3" i="46" s="1"/>
  <c r="I3" i="46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<sst xmlns="http://schemas.openxmlformats.org/spreadsheetml/2006/main" count="2705" uniqueCount="295">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</sst>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tabSelected="1" zoomScaleNormal="100" workbookViewId="0"/>
  </sheetViews>
  <sheetFormatPr defaultColWidth="8.85546875" defaultRowHeight="15" x14ac:dyDescent="0.25"/>
  <cols>
    <col min="1" max="4" width="21.7109375" style="40" customWidth="1"/>
    <col min="5" max="6" width="14.140625" style="40" customWidth="1"/>
    <col min="7" max="7" width="12.140625" style="40" customWidth="1"/>
    <col min="8" max="10" width="8.140625" style="40" customWidth="1"/>
    <col min="11" max="11" width="9.7109375" style="40" customWidth="1"/>
    <col min="12" max="12" width="8.140625" style="40" customWidth="1"/>
    <col min="13" max="13" width="10" style="40" customWidth="1"/>
    <col min="14" max="14" width="11.42578125" style="40" customWidth="1"/>
    <col min="15" max="15" width="13.42578125" style="40" customWidth="1"/>
    <col min="16" max="16384" width="8.85546875" style="40"/>
  </cols>
  <sheetData>
    <row r="1" spans="1:26" x14ac:dyDescent="0.2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x14ac:dyDescent="0.2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x14ac:dyDescent="0.2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x14ac:dyDescent="0.2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x14ac:dyDescent="0.2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x14ac:dyDescent="0.2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x14ac:dyDescent="0.2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x14ac:dyDescent="0.2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x14ac:dyDescent="0.2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x14ac:dyDescent="0.2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x14ac:dyDescent="0.2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x14ac:dyDescent="0.2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x14ac:dyDescent="0.2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x14ac:dyDescent="0.2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x14ac:dyDescent="0.2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 x14ac:dyDescent="0.25">
      <c r="A16" s="55" t="s">
        <v>277</v>
      </c>
      <c r="B16" s="55"/>
      <c r="C16" s="55"/>
      <c r="D16" s="55"/>
      <c r="E16" s="41"/>
      <c r="F16" s="41"/>
      <c r="G16" s="42"/>
      <c r="H16" s="42"/>
      <c r="I16" s="42"/>
      <c r="J16" s="42"/>
      <c r="K16" s="42"/>
      <c r="L16" s="42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 x14ac:dyDescent="0.25">
      <c r="A17" s="43"/>
      <c r="B17" s="43"/>
      <c r="C17" s="43"/>
      <c r="D17" s="43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 x14ac:dyDescent="0.25">
      <c r="A18" s="43"/>
      <c r="B18" s="43"/>
      <c r="C18" s="43"/>
      <c r="D18" s="43"/>
      <c r="E18" s="44"/>
      <c r="F18" s="44"/>
      <c r="G18" s="45"/>
      <c r="H18" s="45"/>
      <c r="I18" s="45"/>
      <c r="J18" s="45"/>
      <c r="K18" s="45"/>
      <c r="L18" s="45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 x14ac:dyDescent="0.25">
      <c r="A19" s="46" t="s">
        <v>278</v>
      </c>
      <c r="B19" s="54" t="s">
        <v>294</v>
      </c>
      <c r="C19" s="54"/>
      <c r="D19" s="54"/>
      <c r="E19" s="47"/>
      <c r="F19" s="47"/>
      <c r="G19" s="48"/>
      <c r="H19" s="48"/>
      <c r="I19" s="48"/>
      <c r="J19" s="48"/>
      <c r="K19" s="48"/>
      <c r="L19" s="48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 x14ac:dyDescent="0.25">
      <c r="A20" s="46" t="s">
        <v>279</v>
      </c>
      <c r="B20" s="54" t="s">
        <v>289</v>
      </c>
      <c r="C20" s="54"/>
      <c r="D20" s="54"/>
      <c r="E20" s="47"/>
      <c r="F20" s="47"/>
      <c r="G20" s="48"/>
      <c r="H20" s="48"/>
      <c r="I20" s="48"/>
      <c r="J20" s="48"/>
      <c r="K20" s="48"/>
      <c r="L20" s="48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 x14ac:dyDescent="0.25">
      <c r="A21" s="46" t="s">
        <v>280</v>
      </c>
      <c r="B21" s="49" t="s">
        <v>293</v>
      </c>
      <c r="C21" s="49"/>
      <c r="D21" s="49"/>
      <c r="E21" s="47"/>
      <c r="F21" s="47"/>
      <c r="G21" s="48"/>
      <c r="H21" s="48"/>
      <c r="I21" s="48"/>
      <c r="J21" s="48"/>
      <c r="K21" s="48"/>
      <c r="L21" s="48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 x14ac:dyDescent="0.25">
      <c r="A22" s="46"/>
      <c r="B22" s="49"/>
      <c r="C22" s="49"/>
      <c r="D22" s="49"/>
      <c r="E22" s="47"/>
      <c r="F22" s="47"/>
      <c r="G22" s="48"/>
      <c r="H22" s="48"/>
      <c r="I22" s="48"/>
      <c r="J22" s="48"/>
      <c r="K22" s="48"/>
      <c r="L22" s="48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 x14ac:dyDescent="0.25">
      <c r="A23" s="46" t="s">
        <v>281</v>
      </c>
      <c r="B23" s="54" t="s">
        <v>290</v>
      </c>
      <c r="C23" s="54"/>
      <c r="D23" s="54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 x14ac:dyDescent="0.25">
      <c r="A24" s="46"/>
      <c r="B24" s="54" t="s">
        <v>291</v>
      </c>
      <c r="C24" s="54"/>
      <c r="D24" s="54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 x14ac:dyDescent="0.25">
      <c r="A25" s="46"/>
      <c r="B25" s="54" t="s">
        <v>292</v>
      </c>
      <c r="C25" s="54"/>
      <c r="D25" s="54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 x14ac:dyDescent="0.25">
      <c r="A26" s="46" t="s">
        <v>282</v>
      </c>
      <c r="B26" s="54" t="s">
        <v>290</v>
      </c>
      <c r="C26" s="54"/>
      <c r="D26" s="54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 x14ac:dyDescent="0.25">
      <c r="A27" s="46"/>
      <c r="B27" s="54" t="s">
        <v>292</v>
      </c>
      <c r="C27" s="54"/>
      <c r="D27" s="54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 x14ac:dyDescent="0.25">
      <c r="A28" s="46"/>
      <c r="B28" s="49"/>
      <c r="C28" s="49"/>
      <c r="D28" s="4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 x14ac:dyDescent="0.25">
      <c r="A29" s="46" t="s">
        <v>283</v>
      </c>
      <c r="B29" s="50">
        <v>1</v>
      </c>
      <c r="C29" s="49"/>
      <c r="D29" s="4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 x14ac:dyDescent="0.25">
      <c r="A30" s="46" t="s">
        <v>284</v>
      </c>
      <c r="B30" s="56" t="s">
        <v>285</v>
      </c>
      <c r="C30" s="54"/>
      <c r="D30" s="54"/>
      <c r="E30" s="51"/>
      <c r="F30" s="51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 x14ac:dyDescent="0.25">
      <c r="A31" s="46" t="s">
        <v>286</v>
      </c>
      <c r="B31" s="54" t="s">
        <v>287</v>
      </c>
      <c r="C31" s="54"/>
      <c r="D31" s="54"/>
      <c r="E31" s="51"/>
      <c r="F31" s="51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 x14ac:dyDescent="0.25">
      <c r="A32" s="52"/>
      <c r="B32" s="53" t="s">
        <v>288</v>
      </c>
      <c r="C32" s="52"/>
      <c r="D32" s="52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x14ac:dyDescent="0.2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x14ac:dyDescent="0.2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x14ac:dyDescent="0.2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x14ac:dyDescent="0.2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x14ac:dyDescent="0.2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x14ac:dyDescent="0.2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x14ac:dyDescent="0.2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x14ac:dyDescent="0.2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x14ac:dyDescent="0.2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x14ac:dyDescent="0.2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x14ac:dyDescent="0.2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x14ac:dyDescent="0.2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x14ac:dyDescent="0.2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x14ac:dyDescent="0.2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x14ac:dyDescent="0.2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x14ac:dyDescent="0.2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x14ac:dyDescent="0.2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x14ac:dyDescent="0.2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x14ac:dyDescent="0.2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x14ac:dyDescent="0.2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x14ac:dyDescent="0.2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x14ac:dyDescent="0.2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x14ac:dyDescent="0.2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x14ac:dyDescent="0.2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x14ac:dyDescent="0.2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x14ac:dyDescent="0.2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x14ac:dyDescent="0.2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x14ac:dyDescent="0.2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x14ac:dyDescent="0.2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x14ac:dyDescent="0.2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x14ac:dyDescent="0.2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x14ac:dyDescent="0.2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x14ac:dyDescent="0.2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x14ac:dyDescent="0.2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x14ac:dyDescent="0.2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x14ac:dyDescent="0.2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x14ac:dyDescent="0.2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x14ac:dyDescent="0.2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x14ac:dyDescent="0.2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x14ac:dyDescent="0.2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x14ac:dyDescent="0.2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x14ac:dyDescent="0.2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x14ac:dyDescent="0.2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ADDRESS(ROW(AF!A3),COLUMN(AF!A3),4,1)&amp;","&amp;ADDRESS(ROW(AF!J3),COLUMN(AF!J3),4,1)&amp;","&amp;ADDRESS(ROW(AF!J15),COLUMN(AF!J15),4,1)</f>
        <v>A3,J3,J15</v>
      </c>
      <c r="E5" s="32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49" zoomScaleNormal="100" workbookViewId="0">
      <selection activeCell="B79" sqref="B79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27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7" t="s">
        <v>248</v>
      </c>
      <c r="B5" s="28"/>
      <c r="C5" s="28"/>
      <c r="D5" s="29"/>
      <c r="F5" s="28"/>
      <c r="G5" s="28"/>
      <c r="H5" s="28"/>
      <c r="J5" s="27" t="s">
        <v>106</v>
      </c>
      <c r="K5" s="28"/>
      <c r="L5" s="29"/>
    </row>
    <row r="6" spans="1:12" ht="15" x14ac:dyDescent="0.25">
      <c r="A6" s="30" t="s">
        <v>1</v>
      </c>
      <c r="B6" s="30" t="str">
        <f>"R-SH*"&amp;F6&amp;"_"&amp;G6&amp;"*"</f>
        <v>R-SH*Apt_COA*</v>
      </c>
      <c r="C6" s="30"/>
      <c r="D6" s="30">
        <f>AVERAGEIFS('BY-RSD-SH_AF'!$L$2:$L$100,'BY-RSD-SH_AF'!$C$2:$C$100,H6,'BY-RSD-SH_AF'!$A$2:$A$100,"BASE")</f>
        <v>0.41882471081785599</v>
      </c>
      <c r="F6" s="30" t="s">
        <v>109</v>
      </c>
      <c r="G6" s="30" t="s">
        <v>82</v>
      </c>
      <c r="H6" s="30" t="str">
        <f t="shared" ref="H6:H11" si="0">"R-S*_"&amp;F6&amp;"_"&amp;G6&amp;"*"</f>
        <v>R-S*_Apt_COA*</v>
      </c>
      <c r="J6" s="30" t="s">
        <v>78</v>
      </c>
      <c r="K6" s="30" t="str">
        <f>FillTable!R5</f>
        <v>R-RSDRF*</v>
      </c>
      <c r="L6" s="30">
        <f>AVERAGEIFS('BY-RSD-RF'!$L$2:$L$100,'BY-RSD-RF'!$C$2:$C$100,AF!K6,'BY-RSD-RF'!$A$2:$A$100,"BASE")</f>
        <v>0.117199391171994</v>
      </c>
    </row>
    <row r="7" spans="1:12" ht="15" x14ac:dyDescent="0.25">
      <c r="A7" s="31" t="s">
        <v>1</v>
      </c>
      <c r="B7" s="31" t="str">
        <f>"R-SH*"&amp;F7&amp;"_"&amp;G7&amp;"*"</f>
        <v>R-SH*Apt_BDL*</v>
      </c>
      <c r="C7" s="31"/>
      <c r="D7" s="31">
        <f>AVERAGEIFS('BY-RSD-SH_AF'!$L$2:$L$100,'BY-RSD-SH_AF'!$C$2:$C$100,H7,'BY-RSD-SH_AF'!$A$2:$A$100,"BASE")</f>
        <v>9.4570753703752605E-3</v>
      </c>
      <c r="F7" s="31" t="s">
        <v>109</v>
      </c>
      <c r="G7" s="31" t="s">
        <v>191</v>
      </c>
      <c r="H7" s="31" t="str">
        <f t="shared" si="0"/>
        <v>R-S*_Apt_BDL*</v>
      </c>
      <c r="J7" s="31" t="s">
        <v>78</v>
      </c>
      <c r="K7" s="31" t="str">
        <f>FillTable!R10</f>
        <v>R-RSDCK*</v>
      </c>
      <c r="L7" s="31">
        <f>AVERAGEIFS('BY-RSD-CK'!$L$2:$L$100,'BY-RSD-CK'!$C$2:$C$100,AF!K7,'BY-RSD-CK'!$A$2:$A$100,"BASE")</f>
        <v>1.1270833191729201E-2</v>
      </c>
    </row>
    <row r="8" spans="1:12" ht="15" x14ac:dyDescent="0.25">
      <c r="A8" s="30" t="s">
        <v>1</v>
      </c>
      <c r="B8" s="30" t="str">
        <f>"R-SH*"&amp;F8&amp;"_"&amp;G8&amp;"*"</f>
        <v>R-SH*Apt_ETH*</v>
      </c>
      <c r="C8" s="30"/>
      <c r="D8" s="30">
        <f>AVERAGEIFS('BY-RSD-SH_AF'!$L$2:$L$100,'BY-RSD-SH_AF'!$C$2:$C$100,H8,'BY-RSD-SH_AF'!$A$2:$A$100,"BASE")</f>
        <v>2.0352386019458902E-5</v>
      </c>
      <c r="F8" s="30" t="s">
        <v>109</v>
      </c>
      <c r="G8" s="30" t="s">
        <v>190</v>
      </c>
      <c r="H8" s="30" t="str">
        <f t="shared" si="0"/>
        <v>R-S*_Apt_ETH*</v>
      </c>
      <c r="J8" s="30" t="s">
        <v>78</v>
      </c>
      <c r="K8" s="30" t="str">
        <f>FillTable!R15</f>
        <v>R-RSDCW*</v>
      </c>
      <c r="L8" s="30">
        <f>AVERAGEIFS('BY-RSD-CW'!$L$2:$L$100,'BY-RSD-CW'!$C$2:$C$100,AF!K8,'BY-RSD-RF'!$A$2:$A$100,"BASE")</f>
        <v>6.7195931921959296E-3</v>
      </c>
    </row>
    <row r="9" spans="1:12" ht="15" x14ac:dyDescent="0.25">
      <c r="A9" s="31" t="s">
        <v>244</v>
      </c>
      <c r="B9" s="31" t="str">
        <f>"R-SH*"&amp;F9&amp;"_"&amp;G9&amp;"*"</f>
        <v>R-SH*Apt_LPG*</v>
      </c>
      <c r="C9" s="31"/>
      <c r="D9" s="31">
        <f>AVERAGEIFS('BY-RSD-SH_AF'!$L$2:$L$100,'BY-RSD-SH_AF'!$C$2:$C$100,H9,'BY-RSD-SH_AF'!$A$2:$A$100,"BASE")</f>
        <v>4.8787825956958103E-2</v>
      </c>
      <c r="F9" s="31" t="s">
        <v>109</v>
      </c>
      <c r="G9" s="31" t="s">
        <v>192</v>
      </c>
      <c r="H9" s="31" t="str">
        <f t="shared" si="0"/>
        <v>R-S*_Apt_LPG*</v>
      </c>
      <c r="J9" s="31" t="s">
        <v>78</v>
      </c>
      <c r="K9" s="31" t="str">
        <f>FillTable!R20</f>
        <v>R-RSDCD*</v>
      </c>
      <c r="L9" s="31">
        <f>AVERAGEIFS('BY-RSD-CD'!$L$2:$L$100,'BY-RSD-CD'!$C$2:$C$100,AF!K9,'BY-RSD-CD'!$A$2:$A$100,"BASE")</f>
        <v>1.18630136986301E-2</v>
      </c>
    </row>
    <row r="10" spans="1:12" ht="15" x14ac:dyDescent="0.25">
      <c r="A10" s="30" t="s">
        <v>244</v>
      </c>
      <c r="B10" s="30" t="str">
        <f>"R-SH*"&amp;F10&amp;"_"&amp;G10&amp;"*"</f>
        <v>R-SH*Apt_ELC*</v>
      </c>
      <c r="C10" s="30"/>
      <c r="D10" s="30">
        <f>AVERAGEIFS('BY-RSD-SH_AF'!$L$2:$L$100,'BY-RSD-SH_AF'!$C$2:$C$100,H10,'BY-RSD-SH_AF'!$A$2:$A$100,"BASE")</f>
        <v>0.10040134293076135</v>
      </c>
      <c r="F10" s="30" t="s">
        <v>109</v>
      </c>
      <c r="G10" s="30" t="s">
        <v>83</v>
      </c>
      <c r="H10" s="30" t="str">
        <f>"R-S*_"&amp;F10&amp;"_"&amp;G10&amp;"*"</f>
        <v>R-S*_Apt_ELC*</v>
      </c>
      <c r="J10" s="30" t="s">
        <v>78</v>
      </c>
      <c r="K10" s="30" t="str">
        <f>FillTable!R25</f>
        <v>R-RSDDW*</v>
      </c>
      <c r="L10" s="30">
        <f>AVERAGEIFS('BY-RSD-DW'!$L$2:$L$100,'BY-RSD-DW'!$C$2:$C$100,AF!K10,'BY-RSD-DW'!$A$2:$A$100,"BASE")</f>
        <v>1.0896637608966401E-2</v>
      </c>
    </row>
    <row r="11" spans="1:12" ht="15" x14ac:dyDescent="0.25">
      <c r="A11" s="31" t="s">
        <v>244</v>
      </c>
      <c r="B11" s="31" t="str">
        <f t="shared" ref="B11:B16" si="1">"R-SH*"&amp;F11&amp;"_"&amp;G11&amp;"*"</f>
        <v>R-SH*Apt_KER*</v>
      </c>
      <c r="C11" s="31"/>
      <c r="D11" s="31">
        <f>AVERAGEIFS('BY-RSD-SH_AF'!$L$2:$L$100,'BY-RSD-SH_AF'!$C$2:$C$100,H11,'BY-RSD-SH_AF'!$A$2:$A$100,"BASE")</f>
        <v>7.8978154557043795E-2</v>
      </c>
      <c r="F11" s="31" t="s">
        <v>109</v>
      </c>
      <c r="G11" s="31" t="s">
        <v>193</v>
      </c>
      <c r="H11" s="31" t="str">
        <f t="shared" si="0"/>
        <v>R-S*_Apt_KER*</v>
      </c>
      <c r="J11" s="31" t="s">
        <v>78</v>
      </c>
      <c r="K11" s="31" t="str">
        <f>FillTable!R30</f>
        <v>R-RSDOE*</v>
      </c>
      <c r="L11" s="31">
        <f>AVERAGEIFS('BY-RSD-OE'!$L$2:$L$100,'BY-RSD-OE'!$C$2:$C$100,AF!K11,'BY-RSD-OE'!$A$2:$A$100,"BASE")</f>
        <v>0.956481782990526</v>
      </c>
    </row>
    <row r="12" spans="1:12" ht="15" x14ac:dyDescent="0.25">
      <c r="A12" s="30" t="s">
        <v>244</v>
      </c>
      <c r="B12" s="30" t="str">
        <f t="shared" si="1"/>
        <v>R-SH*Apt_GAS*</v>
      </c>
      <c r="C12" s="30"/>
      <c r="D12" s="30">
        <f>AVERAGEIFS('BY-RSD-SH_AF'!$L$2:$L$100,'BY-RSD-SH_AF'!$C$2:$C$100,H12,'BY-RSD-SH_AF'!$A$2:$A$100,"BASE")</f>
        <v>2.5069945114006401E-2</v>
      </c>
      <c r="F12" s="30" t="s">
        <v>109</v>
      </c>
      <c r="G12" s="30" t="s">
        <v>194</v>
      </c>
      <c r="H12" s="30" t="str">
        <f>"R-S*_"&amp;F11&amp;"_"&amp;G12&amp;"*"</f>
        <v>R-S*_Apt_GAS*</v>
      </c>
      <c r="J12" s="30" t="s">
        <v>1</v>
      </c>
      <c r="K12" s="30" t="str">
        <f>FillTable!R35</f>
        <v>R-RSDOA*</v>
      </c>
      <c r="L12" s="30" t="e">
        <f>AVERAGEIFS('BY-RSD-RF'!$L$2:$L$100,'BY-RSD-RF'!$C$2:$C$100,AF!K12,'BY-RSD-RF'!$A$2:$A$100,"BASE")</f>
        <v>#DIV/0!</v>
      </c>
    </row>
    <row r="13" spans="1:12" ht="15" x14ac:dyDescent="0.25">
      <c r="A13" s="31" t="s">
        <v>1</v>
      </c>
      <c r="B13" s="31" t="str">
        <f t="shared" si="1"/>
        <v>R-SH*Apt_PEA*</v>
      </c>
      <c r="C13" s="31"/>
      <c r="D13" s="31">
        <f>AVERAGEIFS('BY-RSD-SH_AF'!$L$2:$L$100,'BY-RSD-SH_AF'!$C$2:$C$100,H13,'BY-RSD-SH_AF'!$A$2:$A$100,"BASE")</f>
        <v>0.15828050607333199</v>
      </c>
      <c r="F13" s="31" t="s">
        <v>109</v>
      </c>
      <c r="G13" s="31" t="s">
        <v>110</v>
      </c>
      <c r="H13" s="31" t="str">
        <f>"R-S*_"&amp;F13&amp;"_"&amp;G13&amp;"*"</f>
        <v>R-S*_Apt_PEA*</v>
      </c>
    </row>
    <row r="14" spans="1:12" ht="15" x14ac:dyDescent="0.25">
      <c r="A14" s="30" t="s">
        <v>1</v>
      </c>
      <c r="B14" s="30" t="str">
        <f t="shared" si="1"/>
        <v>R-SH*Apt_SMF*</v>
      </c>
      <c r="C14" s="30"/>
      <c r="D14" s="30">
        <f>AVERAGEIFS('BY-RSD-SH_AF'!$L$2:$L$100,'BY-RSD-SH_AF'!$C$2:$C$100,H14,'BY-RSD-SH_AF'!$A$2:$A$100,"BASE")</f>
        <v>0.14698298838932999</v>
      </c>
      <c r="F14" s="30" t="s">
        <v>109</v>
      </c>
      <c r="G14" s="30" t="s">
        <v>111</v>
      </c>
      <c r="H14" s="30" t="str">
        <f>"R-S*_"&amp;F14&amp;"_"&amp;G14&amp;"*"</f>
        <v>R-S*_Apt_SMF*</v>
      </c>
    </row>
    <row r="15" spans="1:12" ht="15" x14ac:dyDescent="0.25">
      <c r="A15" s="31" t="s">
        <v>244</v>
      </c>
      <c r="B15" s="31" t="str">
        <f t="shared" si="1"/>
        <v>R-SH*Apt_WOO*</v>
      </c>
      <c r="C15" s="31"/>
      <c r="D15" s="31">
        <f>AVERAGEIFS('BY-RSD-SH_AF'!$L$2:$L$100,'BY-RSD-SH_AF'!$C$2:$C$100,H15,'BY-RSD-SH_AF'!$A$2:$A$100,"BASE")</f>
        <v>3.7307426022765301E-2</v>
      </c>
      <c r="F15" s="31" t="s">
        <v>109</v>
      </c>
      <c r="G15" s="31" t="s">
        <v>195</v>
      </c>
      <c r="H15" s="31" t="str">
        <f>"R-S*_"&amp;F15&amp;"_"&amp;G15&amp;"*"</f>
        <v>R-S*_Apt_WOO*</v>
      </c>
      <c r="J15" s="16" t="s">
        <v>243</v>
      </c>
    </row>
    <row r="16" spans="1:12" ht="15.75" thickBot="1" x14ac:dyDescent="0.3">
      <c r="A16" s="30" t="s">
        <v>1</v>
      </c>
      <c r="B16" s="30" t="str">
        <f t="shared" si="1"/>
        <v>R-SH*Apt_HET*</v>
      </c>
      <c r="C16" s="30"/>
      <c r="D16" s="30">
        <f>AVERAGEIFS('BY-RSD-SH_AF'!$L$2:$L$100,'BY-RSD-SH_AF'!$C$2:$C$100,H16,'BY-RSD-SH_AF'!$A$2:$A$100,"BASE")</f>
        <v>2.3488908827814098E-3</v>
      </c>
      <c r="F16" s="30" t="s">
        <v>109</v>
      </c>
      <c r="G16" s="30" t="s">
        <v>84</v>
      </c>
      <c r="H16" s="30" t="str">
        <f>"R-S*_"&amp;F16&amp;"_"&amp;G16&amp;"*"</f>
        <v>R-S*_Apt_HET*</v>
      </c>
      <c r="J16" s="23" t="s">
        <v>70</v>
      </c>
      <c r="K16" s="23" t="s">
        <v>81</v>
      </c>
      <c r="L16" s="23" t="s">
        <v>72</v>
      </c>
    </row>
    <row r="17" spans="1:12" ht="15" x14ac:dyDescent="0.2">
      <c r="A17" s="27" t="s">
        <v>112</v>
      </c>
      <c r="B17" s="28"/>
      <c r="C17" s="28"/>
      <c r="D17" s="28"/>
      <c r="E17" s="28"/>
      <c r="F17" s="28"/>
      <c r="G17" s="28"/>
      <c r="H17" s="28"/>
      <c r="J17" s="27" t="s">
        <v>106</v>
      </c>
      <c r="K17" s="28"/>
      <c r="L17" s="29"/>
    </row>
    <row r="18" spans="1:12" ht="15" x14ac:dyDescent="0.25">
      <c r="A18" s="30" t="s">
        <v>1</v>
      </c>
      <c r="B18" s="30" t="str">
        <f>"R-SH*"&amp;F18&amp;"_"&amp;G18&amp;"*"</f>
        <v>R-SH*Att_COA*</v>
      </c>
      <c r="C18" s="30"/>
      <c r="D18" s="30">
        <f>AVERAGEIFS('BY-RSD-SH_AF'!$L$2:$L$100,'BY-RSD-SH_AF'!$C$2:$C$100,H18,'BY-RSD-SH_AF'!$A$2:$A$100,"BASE")</f>
        <v>0.31784775894057798</v>
      </c>
      <c r="F18" s="30" t="s">
        <v>105</v>
      </c>
      <c r="G18" s="30" t="s">
        <v>82</v>
      </c>
      <c r="H18" s="30" t="str">
        <f t="shared" ref="H18:H21" si="2">"R-S*_"&amp;F18&amp;"_"&amp;G18&amp;"*"</f>
        <v>R-S*_Att_COA*</v>
      </c>
      <c r="J18" s="30" t="s">
        <v>78</v>
      </c>
      <c r="K18" s="30" t="s">
        <v>184</v>
      </c>
      <c r="L18" s="30">
        <f>AVERAGEIFS('BY-RSD-LT'!$L$2:$L$100,'BY-RSD-LT'!$C$2:$C$100,AF!K18,'BY-RSD-LT'!$A$2:$A$100,"BASE")</f>
        <v>0.52409544244472495</v>
      </c>
    </row>
    <row r="19" spans="1:12" ht="15" x14ac:dyDescent="0.25">
      <c r="A19" s="31" t="s">
        <v>1</v>
      </c>
      <c r="B19" s="31" t="str">
        <f>"R-SH*"&amp;F19&amp;"_"&amp;G19&amp;"*"</f>
        <v>R-SH*Att_BDL*</v>
      </c>
      <c r="C19" s="31"/>
      <c r="D19" s="31">
        <f>AVERAGEIFS('BY-RSD-SH_AF'!$L$2:$L$100,'BY-RSD-SH_AF'!$C$2:$C$100,H19,'BY-RSD-SH_AF'!$A$2:$A$100,"BASE")</f>
        <v>2.4658929270483999E-2</v>
      </c>
      <c r="F19" s="31" t="s">
        <v>105</v>
      </c>
      <c r="G19" s="31" t="s">
        <v>191</v>
      </c>
      <c r="H19" s="31" t="str">
        <f t="shared" si="2"/>
        <v>R-S*_Att_BDL*</v>
      </c>
      <c r="J19" s="31" t="s">
        <v>78</v>
      </c>
      <c r="K19" s="31" t="s">
        <v>185</v>
      </c>
      <c r="L19" s="31">
        <f>AVERAGEIFS('BY-RSD-LT'!$L$2:$L$100,'BY-RSD-LT'!$C$2:$C$100,AF!K19,'BY-RSD-LT'!$A$2:$A$100,"BASE")</f>
        <v>0.74385546670439195</v>
      </c>
    </row>
    <row r="20" spans="1:12" ht="15" x14ac:dyDescent="0.25">
      <c r="A20" s="30" t="s">
        <v>1</v>
      </c>
      <c r="B20" s="30" t="str">
        <f>"R-SH*"&amp;F20&amp;"_"&amp;G20&amp;"*"</f>
        <v>R-SH*Att_ETH*</v>
      </c>
      <c r="C20" s="30"/>
      <c r="D20" s="30">
        <f>AVERAGEIFS('BY-RSD-SH_AF'!$L$2:$L$100,'BY-RSD-SH_AF'!$C$2:$C$100,H20,'BY-RSD-SH_AF'!$A$2:$A$100,"BASE")</f>
        <v>0</v>
      </c>
      <c r="F20" s="30" t="s">
        <v>105</v>
      </c>
      <c r="G20" s="30" t="s">
        <v>190</v>
      </c>
      <c r="H20" s="30" t="str">
        <f t="shared" si="2"/>
        <v>R-S*_Att_ETH*</v>
      </c>
      <c r="J20" s="30" t="s">
        <v>78</v>
      </c>
      <c r="K20" s="30" t="s">
        <v>186</v>
      </c>
      <c r="L20" s="30">
        <f>AVERAGEIFS('BY-RSD-LT'!$L$2:$L$100,'BY-RSD-LT'!$C$2:$C$100,AF!K20,'BY-RSD-LT'!$A$2:$A$100,"BASE")</f>
        <v>1.2252857065417899</v>
      </c>
    </row>
    <row r="21" spans="1:12" ht="15" x14ac:dyDescent="0.25">
      <c r="A21" s="31" t="s">
        <v>244</v>
      </c>
      <c r="B21" s="31" t="str">
        <f>"R-SH*"&amp;F21&amp;"_"&amp;G21&amp;"*"</f>
        <v>R-SH*Att_LPG*</v>
      </c>
      <c r="C21" s="31"/>
      <c r="D21" s="31">
        <f>AVERAGEIFS('BY-RSD-SH_AF'!$L$2:$L$100,'BY-RSD-SH_AF'!$C$2:$C$100,H21,'BY-RSD-SH_AF'!$A$2:$A$100,"BASE")</f>
        <v>4.9050090196469498E-2</v>
      </c>
      <c r="F21" s="31" t="s">
        <v>105</v>
      </c>
      <c r="G21" s="31" t="s">
        <v>192</v>
      </c>
      <c r="H21" s="31" t="str">
        <f t="shared" si="2"/>
        <v>R-S*_Att_LPG*</v>
      </c>
      <c r="J21" s="31" t="s">
        <v>78</v>
      </c>
      <c r="K21" s="31" t="s">
        <v>187</v>
      </c>
      <c r="L21" s="31">
        <f>AVERAGEIFS('BY-RSD-PF'!$L$2:$L$100,'BY-RSD-PF'!$C$2:$C$100,AF!K21,'BY-RSD-PF'!$A$2:$A$100,"BASE")</f>
        <v>0.210589220688259</v>
      </c>
    </row>
    <row r="22" spans="1:12" ht="15" x14ac:dyDescent="0.25">
      <c r="A22" s="30" t="s">
        <v>244</v>
      </c>
      <c r="B22" s="30" t="str">
        <f>"R-SH*"&amp;F22&amp;"_"&amp;G22&amp;"*"</f>
        <v>R-SH*Att_ELC*</v>
      </c>
      <c r="C22" s="30"/>
      <c r="D22" s="30">
        <f>AVERAGEIFS('BY-RSD-SH_AF'!$L$2:$L$100,'BY-RSD-SH_AF'!$C$2:$C$100,H22,'BY-RSD-SH_AF'!$A$2:$A$100,"BASE")</f>
        <v>7.537088345132234E-2</v>
      </c>
      <c r="F22" s="30" t="s">
        <v>105</v>
      </c>
      <c r="G22" s="30" t="s">
        <v>83</v>
      </c>
      <c r="H22" s="30" t="str">
        <f>"R-S*_"&amp;F22&amp;"_"&amp;G22&amp;"*"</f>
        <v>R-S*_Att_ELC*</v>
      </c>
      <c r="J22" s="30" t="s">
        <v>78</v>
      </c>
      <c r="K22" s="30" t="s">
        <v>188</v>
      </c>
      <c r="L22" s="30">
        <f>AVERAGEIFS('BY-RSD-PF'!$L$2:$L$100,'BY-RSD-PF'!$C$2:$C$100,AF!K22,'BY-RSD-PF'!$A$2:$A$100,"BASE")</f>
        <v>0.40167254943293601</v>
      </c>
    </row>
    <row r="23" spans="1:12" ht="15" x14ac:dyDescent="0.25">
      <c r="A23" s="31" t="s">
        <v>244</v>
      </c>
      <c r="B23" s="31" t="str">
        <f t="shared" ref="B23:B30" si="3">"R-SH*"&amp;F23&amp;"_"&amp;G23&amp;"*"</f>
        <v>R-SH*Att_KER*</v>
      </c>
      <c r="C23" s="31"/>
      <c r="D23" s="31">
        <f>AVERAGEIFS('BY-RSD-SH_AF'!$L$2:$L$100,'BY-RSD-SH_AF'!$C$2:$C$100,H23,'BY-RSD-SH_AF'!$A$2:$A$100,"BASE")</f>
        <v>4.4978376179101401E-2</v>
      </c>
      <c r="F23" s="31" t="s">
        <v>105</v>
      </c>
      <c r="G23" s="31" t="s">
        <v>193</v>
      </c>
      <c r="H23" s="31" t="str">
        <f t="shared" ref="H23" si="4">"R-S*_"&amp;F23&amp;"_"&amp;G23&amp;"*"</f>
        <v>R-S*_Att_KER*</v>
      </c>
      <c r="J23" s="31" t="s">
        <v>78</v>
      </c>
      <c r="K23" s="31" t="s">
        <v>189</v>
      </c>
      <c r="L23" s="31">
        <f>AVERAGEIFS('BY-RSD-PF'!$L$2:$L$100,'BY-RSD-PF'!$C$2:$C$100,AF!K23,'BY-RSD-PF'!$A$2:$A$100,"BASE")</f>
        <v>0.49731941804468899</v>
      </c>
    </row>
    <row r="24" spans="1:12" ht="15" x14ac:dyDescent="0.25">
      <c r="A24" s="31" t="s">
        <v>244</v>
      </c>
      <c r="B24" s="31" t="s">
        <v>273</v>
      </c>
      <c r="C24" s="31"/>
      <c r="D24" s="31">
        <f>D23</f>
        <v>4.4978376179101401E-2</v>
      </c>
      <c r="F24" s="31"/>
      <c r="G24" s="31"/>
      <c r="H24" s="31"/>
      <c r="J24" s="31"/>
      <c r="K24" s="31"/>
      <c r="L24" s="31"/>
    </row>
    <row r="25" spans="1:12" ht="15" x14ac:dyDescent="0.25">
      <c r="A25" s="30" t="s">
        <v>244</v>
      </c>
      <c r="B25" s="30" t="str">
        <f t="shared" si="3"/>
        <v>R-SH*Att_GAS*</v>
      </c>
      <c r="C25" s="30"/>
      <c r="D25" s="30">
        <f>AVERAGEIFS('BY-RSD-SH_AF'!$L$2:$L$100,'BY-RSD-SH_AF'!$C$2:$C$100,H25,'BY-RSD-SH_AF'!$A$2:$A$100,"BASE")</f>
        <v>3.5032805879028399E-2</v>
      </c>
      <c r="F25" s="30" t="s">
        <v>105</v>
      </c>
      <c r="G25" s="30" t="s">
        <v>194</v>
      </c>
      <c r="H25" s="30" t="str">
        <f>"R-S*_"&amp;F23&amp;"_"&amp;G25&amp;"*"</f>
        <v>R-S*_Att_GAS*</v>
      </c>
    </row>
    <row r="26" spans="1:12" ht="15" x14ac:dyDescent="0.25">
      <c r="A26" s="31" t="s">
        <v>1</v>
      </c>
      <c r="B26" s="31" t="str">
        <f t="shared" si="3"/>
        <v>R-SH*Att_PEA*</v>
      </c>
      <c r="C26" s="31"/>
      <c r="D26" s="31">
        <f>AVERAGEIFS('BY-RSD-SH_AF'!$L$2:$L$100,'BY-RSD-SH_AF'!$C$2:$C$100,H26,'BY-RSD-SH_AF'!$A$2:$A$100,"BASE")</f>
        <v>7.0893554801410602E-2</v>
      </c>
      <c r="F26" s="31" t="s">
        <v>105</v>
      </c>
      <c r="G26" s="31" t="s">
        <v>110</v>
      </c>
      <c r="H26" s="31" t="str">
        <f>"R-S*_"&amp;F26&amp;"_"&amp;G26&amp;"*"</f>
        <v>R-S*_Att_PEA*</v>
      </c>
    </row>
    <row r="27" spans="1:12" ht="15" x14ac:dyDescent="0.25">
      <c r="A27" s="30" t="s">
        <v>1</v>
      </c>
      <c r="B27" s="30" t="str">
        <f t="shared" si="3"/>
        <v>R-SH*Att_SMF*</v>
      </c>
      <c r="C27" s="30"/>
      <c r="D27" s="30">
        <f>AVERAGEIFS('BY-RSD-SH_AF'!$L$2:$L$100,'BY-RSD-SH_AF'!$C$2:$C$100,H27,'BY-RSD-SH_AF'!$A$2:$A$100,"BASE")</f>
        <v>7.3631430941555998E-2</v>
      </c>
      <c r="F27" s="30" t="s">
        <v>105</v>
      </c>
      <c r="G27" s="30" t="s">
        <v>111</v>
      </c>
      <c r="H27" s="30" t="str">
        <f>"R-S*_"&amp;F27&amp;"_"&amp;G27&amp;"*"</f>
        <v>R-S*_Att_SMF*</v>
      </c>
    </row>
    <row r="28" spans="1:12" ht="15" x14ac:dyDescent="0.25">
      <c r="A28" s="31" t="s">
        <v>244</v>
      </c>
      <c r="B28" s="31" t="str">
        <f>"R-SH*"&amp;F28&amp;"_"&amp;G28&amp;"*"</f>
        <v>R-SH*Att_WOO*</v>
      </c>
      <c r="C28" s="31"/>
      <c r="D28" s="31">
        <f>AVERAGEIFS('BY-RSD-SH_AF'!$L$2:$L$100,'BY-RSD-SH_AF'!$C$2:$C$100,H28,'BY-RSD-SH_AF'!$A$2:$A$100,"BASE")</f>
        <v>0.119017735973187</v>
      </c>
      <c r="F28" s="31" t="s">
        <v>105</v>
      </c>
      <c r="G28" s="31" t="s">
        <v>195</v>
      </c>
      <c r="H28" s="31" t="str">
        <f>"R-S*_"&amp;F28&amp;"_"&amp;G28&amp;"*"</f>
        <v>R-S*_Att_WOO*</v>
      </c>
    </row>
    <row r="29" spans="1:12" ht="15" x14ac:dyDescent="0.25">
      <c r="A29" s="31" t="s">
        <v>244</v>
      </c>
      <c r="B29" s="31" t="s">
        <v>269</v>
      </c>
      <c r="C29" s="31"/>
      <c r="D29" s="31">
        <f>D28</f>
        <v>0.119017735973187</v>
      </c>
      <c r="F29" s="31"/>
      <c r="G29" s="31"/>
      <c r="H29" s="31"/>
    </row>
    <row r="30" spans="1:12" ht="15" x14ac:dyDescent="0.25">
      <c r="A30" s="30" t="s">
        <v>1</v>
      </c>
      <c r="B30" s="30" t="str">
        <f t="shared" si="3"/>
        <v>R-SH*Att_HET*</v>
      </c>
      <c r="C30" s="30"/>
      <c r="D30" s="30">
        <f>AVERAGEIFS('BY-RSD-SH_AF'!$L$2:$L$100,'BY-RSD-SH_AF'!$C$2:$C$100,H30,'BY-RSD-SH_AF'!$A$2:$A$100,"BASE")</f>
        <v>2.2872893208017001E-2</v>
      </c>
      <c r="F30" s="30" t="s">
        <v>105</v>
      </c>
      <c r="G30" s="30" t="s">
        <v>84</v>
      </c>
      <c r="H30" s="30" t="str">
        <f>"R-S*_"&amp;F30&amp;"_"&amp;G30&amp;"*"</f>
        <v>R-S*_Att_HET*</v>
      </c>
    </row>
    <row r="31" spans="1:12" ht="15" x14ac:dyDescent="0.2">
      <c r="A31" s="27" t="s">
        <v>113</v>
      </c>
      <c r="B31" s="28"/>
      <c r="C31" s="28"/>
      <c r="D31" s="28"/>
      <c r="E31" s="28"/>
      <c r="F31" s="28"/>
      <c r="G31" s="28"/>
      <c r="H31" s="28"/>
    </row>
    <row r="32" spans="1:12" ht="15" x14ac:dyDescent="0.25">
      <c r="A32" s="30" t="s">
        <v>1</v>
      </c>
      <c r="B32" s="30" t="str">
        <f>"R-SH*"&amp;F32&amp;"_"&amp;G32&amp;"*"</f>
        <v>R-SH*Det_COA*</v>
      </c>
      <c r="C32" s="30"/>
      <c r="D32" s="30">
        <f>AVERAGEIFS('BY-RSD-SH_AF'!$L$2:$L$100,'BY-RSD-SH_AF'!$C$2:$C$100,H32,'BY-RSD-SH_AF'!$A$2:$A$100,"BASE")</f>
        <v>0.47278411842156098</v>
      </c>
      <c r="F32" s="30" t="s">
        <v>114</v>
      </c>
      <c r="G32" s="30" t="s">
        <v>82</v>
      </c>
      <c r="H32" s="30" t="str">
        <f t="shared" ref="H32:H35" si="5">"R-S*_"&amp;F32&amp;"_"&amp;G32&amp;"*"</f>
        <v>R-S*_Det_COA*</v>
      </c>
    </row>
    <row r="33" spans="1:8" ht="15" x14ac:dyDescent="0.25">
      <c r="A33" s="31" t="s">
        <v>1</v>
      </c>
      <c r="B33" s="31" t="str">
        <f>"R-SH*"&amp;F33&amp;"_"&amp;G33&amp;"*"</f>
        <v>R-SH*Det_BDL*</v>
      </c>
      <c r="C33" s="31"/>
      <c r="D33" s="31">
        <f>AVERAGEIFS('BY-RSD-SH_AF'!$L$2:$L$100,'BY-RSD-SH_AF'!$C$2:$C$100,H33,'BY-RSD-SH_AF'!$A$2:$A$100,"BASE")</f>
        <v>0</v>
      </c>
      <c r="F33" s="31" t="s">
        <v>114</v>
      </c>
      <c r="G33" s="31" t="s">
        <v>191</v>
      </c>
      <c r="H33" s="31" t="str">
        <f t="shared" si="5"/>
        <v>R-S*_Det_BDL*</v>
      </c>
    </row>
    <row r="34" spans="1:8" ht="15" x14ac:dyDescent="0.25">
      <c r="A34" s="30" t="s">
        <v>1</v>
      </c>
      <c r="B34" s="30" t="str">
        <f>"R-SH*"&amp;F34&amp;"_"&amp;G34&amp;"*"</f>
        <v>R-SH*Det_ETH*</v>
      </c>
      <c r="C34" s="30"/>
      <c r="D34" s="30">
        <f>AVERAGEIFS('BY-RSD-SH_AF'!$L$2:$L$100,'BY-RSD-SH_AF'!$C$2:$C$100,H34,'BY-RSD-SH_AF'!$A$2:$A$100,"BASE")</f>
        <v>0</v>
      </c>
      <c r="F34" s="30" t="s">
        <v>114</v>
      </c>
      <c r="G34" s="30" t="s">
        <v>190</v>
      </c>
      <c r="H34" s="30" t="str">
        <f t="shared" si="5"/>
        <v>R-S*_Det_ETH*</v>
      </c>
    </row>
    <row r="35" spans="1:8" ht="15" x14ac:dyDescent="0.25">
      <c r="A35" s="31" t="s">
        <v>244</v>
      </c>
      <c r="B35" s="31" t="str">
        <f>"R-SH*"&amp;F35&amp;"_"&amp;G35&amp;"*"</f>
        <v>R-SH*Det_LPG*</v>
      </c>
      <c r="C35" s="31"/>
      <c r="D35" s="31">
        <f>AVERAGEIFS('BY-RSD-SH_AF'!$L$2:$L$100,'BY-RSD-SH_AF'!$C$2:$C$100,H35,'BY-RSD-SH_AF'!$A$2:$A$100,"BASE")</f>
        <v>7.0854130591549894E-2</v>
      </c>
      <c r="F35" s="31" t="s">
        <v>114</v>
      </c>
      <c r="G35" s="31" t="s">
        <v>192</v>
      </c>
      <c r="H35" s="31" t="str">
        <f t="shared" si="5"/>
        <v>R-S*_Det_LPG*</v>
      </c>
    </row>
    <row r="36" spans="1:8" ht="15" x14ac:dyDescent="0.25">
      <c r="A36" s="30" t="s">
        <v>244</v>
      </c>
      <c r="B36" s="30" t="str">
        <f>"R-SH*"&amp;F36&amp;"_"&amp;G36&amp;"*"</f>
        <v>R-SH*Det_ELC*</v>
      </c>
      <c r="C36" s="30"/>
      <c r="D36" s="30">
        <f>AVERAGEIFS('BY-RSD-SH_AF'!$L$2:$L$100,'BY-RSD-SH_AF'!$C$2:$C$100,H36,'BY-RSD-SH_AF'!$A$2:$A$100,"BASE")</f>
        <v>9.164889806747821E-2</v>
      </c>
      <c r="F36" s="30" t="s">
        <v>114</v>
      </c>
      <c r="G36" s="30" t="s">
        <v>83</v>
      </c>
      <c r="H36" s="30" t="str">
        <f>"R-S*_"&amp;F36&amp;"_"&amp;G36&amp;"*"</f>
        <v>R-S*_Det_ELC*</v>
      </c>
    </row>
    <row r="37" spans="1:8" ht="15" x14ac:dyDescent="0.25">
      <c r="A37" s="31" t="s">
        <v>244</v>
      </c>
      <c r="B37" s="31" t="str">
        <f t="shared" ref="B37:B44" si="6">"R-SH*"&amp;F37&amp;"_"&amp;G37&amp;"*"</f>
        <v>R-SH*Det_KER*</v>
      </c>
      <c r="C37" s="31"/>
      <c r="D37" s="31">
        <f>AVERAGEIFS('BY-RSD-SH_AF'!$L$2:$L$100,'BY-RSD-SH_AF'!$C$2:$C$100,H37,'BY-RSD-SH_AF'!$A$2:$A$100,"BASE")</f>
        <v>4.92788432018662E-2</v>
      </c>
      <c r="F37" s="31" t="s">
        <v>114</v>
      </c>
      <c r="G37" s="31" t="s">
        <v>193</v>
      </c>
      <c r="H37" s="31" t="str">
        <f t="shared" ref="H37" si="7">"R-S*_"&amp;F37&amp;"_"&amp;G37&amp;"*"</f>
        <v>R-S*_Det_KER*</v>
      </c>
    </row>
    <row r="38" spans="1:8" ht="15" x14ac:dyDescent="0.25">
      <c r="A38" s="31" t="s">
        <v>244</v>
      </c>
      <c r="B38" s="31" t="s">
        <v>274</v>
      </c>
      <c r="C38" s="31"/>
      <c r="D38" s="31">
        <f>D37</f>
        <v>4.92788432018662E-2</v>
      </c>
      <c r="F38" s="31"/>
      <c r="G38" s="31"/>
      <c r="H38" s="31"/>
    </row>
    <row r="39" spans="1:8" ht="15" x14ac:dyDescent="0.25">
      <c r="A39" s="30" t="s">
        <v>244</v>
      </c>
      <c r="B39" s="30" t="str">
        <f t="shared" si="6"/>
        <v>R-SH*Det_GAS*</v>
      </c>
      <c r="C39" s="30"/>
      <c r="D39" s="30">
        <f>AVERAGEIFS('BY-RSD-SH_AF'!$L$2:$L$100,'BY-RSD-SH_AF'!$C$2:$C$100,H39,'BY-RSD-SH_AF'!$A$2:$A$100,"BASE")</f>
        <v>3.9151690301129402E-2</v>
      </c>
      <c r="F39" s="30" t="s">
        <v>114</v>
      </c>
      <c r="G39" s="30" t="s">
        <v>194</v>
      </c>
      <c r="H39" s="30" t="str">
        <f>"R-S*_"&amp;F37&amp;"_"&amp;G39&amp;"*"</f>
        <v>R-S*_Det_GAS*</v>
      </c>
    </row>
    <row r="40" spans="1:8" ht="15" x14ac:dyDescent="0.25">
      <c r="A40" s="31" t="s">
        <v>1</v>
      </c>
      <c r="B40" s="31" t="str">
        <f t="shared" si="6"/>
        <v>R-SH*Det_PEA*</v>
      </c>
      <c r="C40" s="31"/>
      <c r="D40" s="31">
        <f>AVERAGEIFS('BY-RSD-SH_AF'!$L$2:$L$100,'BY-RSD-SH_AF'!$C$2:$C$100,H40,'BY-RSD-SH_AF'!$A$2:$A$100,"BASE")</f>
        <v>0.100420210433235</v>
      </c>
      <c r="F40" s="31" t="s">
        <v>114</v>
      </c>
      <c r="G40" s="31" t="s">
        <v>110</v>
      </c>
      <c r="H40" s="31" t="str">
        <f>"R-S*_"&amp;F40&amp;"_"&amp;G40&amp;"*"</f>
        <v>R-S*_Det_PEA*</v>
      </c>
    </row>
    <row r="41" spans="1:8" ht="15" x14ac:dyDescent="0.25">
      <c r="A41" s="30" t="s">
        <v>1</v>
      </c>
      <c r="B41" s="30" t="str">
        <f t="shared" si="6"/>
        <v>R-SH*Det_SMF*</v>
      </c>
      <c r="C41" s="30"/>
      <c r="D41" s="30">
        <f>AVERAGEIFS('BY-RSD-SH_AF'!$L$2:$L$100,'BY-RSD-SH_AF'!$C$2:$C$100,H41,'BY-RSD-SH_AF'!$A$2:$A$100,"BASE")</f>
        <v>0.13720876081054401</v>
      </c>
      <c r="F41" s="30" t="s">
        <v>114</v>
      </c>
      <c r="G41" s="30" t="s">
        <v>111</v>
      </c>
      <c r="H41" s="30" t="str">
        <f>"R-S*_"&amp;F41&amp;"_"&amp;G41&amp;"*"</f>
        <v>R-S*_Det_SMF*</v>
      </c>
    </row>
    <row r="42" spans="1:8" ht="15" x14ac:dyDescent="0.25">
      <c r="A42" s="31" t="s">
        <v>244</v>
      </c>
      <c r="B42" s="31" t="str">
        <f t="shared" si="6"/>
        <v>R-SH*Det_WOO*</v>
      </c>
      <c r="C42" s="31"/>
      <c r="D42" s="31">
        <f>AVERAGEIFS('BY-RSD-SH_AF'!$L$2:$L$100,'BY-RSD-SH_AF'!$C$2:$C$100,H42,'BY-RSD-SH_AF'!$A$2:$A$100,"BASE")</f>
        <v>9.6348966878171502E-2</v>
      </c>
      <c r="F42" s="31" t="s">
        <v>114</v>
      </c>
      <c r="G42" s="31" t="s">
        <v>195</v>
      </c>
      <c r="H42" s="31" t="str">
        <f>"R-S*_"&amp;F42&amp;"_"&amp;G42&amp;"*"</f>
        <v>R-S*_Det_WOO*</v>
      </c>
    </row>
    <row r="43" spans="1:8" ht="15" x14ac:dyDescent="0.25">
      <c r="A43" s="31" t="s">
        <v>244</v>
      </c>
      <c r="B43" s="31" t="s">
        <v>270</v>
      </c>
      <c r="C43" s="31"/>
      <c r="D43" s="31">
        <f>D42</f>
        <v>9.6348966878171502E-2</v>
      </c>
      <c r="F43" s="31"/>
      <c r="G43" s="31"/>
      <c r="H43" s="31"/>
    </row>
    <row r="44" spans="1:8" ht="15" x14ac:dyDescent="0.25">
      <c r="A44" s="30" t="s">
        <v>1</v>
      </c>
      <c r="B44" s="30" t="str">
        <f t="shared" si="6"/>
        <v>R-SH*Det_HET*</v>
      </c>
      <c r="C44" s="30"/>
      <c r="D44" s="30">
        <f>AVERAGEIFS('BY-RSD-SH_AF'!$L$2:$L$100,'BY-RSD-SH_AF'!$C$2:$C$100,H44,'BY-RSD-SH_AF'!$A$2:$A$100,"BASE")</f>
        <v>0.200825091733705</v>
      </c>
      <c r="F44" s="30" t="s">
        <v>114</v>
      </c>
      <c r="G44" s="30" t="s">
        <v>84</v>
      </c>
      <c r="H44" s="30" t="str">
        <f>"R-S*_"&amp;F44&amp;"_"&amp;G44&amp;"*"</f>
        <v>R-S*_Det_HET*</v>
      </c>
    </row>
    <row r="45" spans="1:8" ht="15" x14ac:dyDescent="0.2">
      <c r="A45" s="27" t="s">
        <v>251</v>
      </c>
      <c r="B45" s="28"/>
      <c r="C45" s="28"/>
      <c r="D45" s="29"/>
      <c r="F45" s="28"/>
      <c r="G45" s="28"/>
      <c r="H45" s="28"/>
    </row>
    <row r="46" spans="1:8" ht="15" x14ac:dyDescent="0.25">
      <c r="A46" s="30" t="s">
        <v>1</v>
      </c>
      <c r="B46" s="30" t="str">
        <f>"R-SW*"&amp;F46&amp;"_"&amp;G46&amp;"*"</f>
        <v>R-SW*Apt_COA*</v>
      </c>
      <c r="C46" s="30" t="str">
        <f t="shared" ref="C46:C51" si="8">"RSDSH_"&amp;F46&amp;",RSDWH_"&amp;F58</f>
        <v>RSDSH_Apt,RSDWH_Att</v>
      </c>
      <c r="D46" s="30">
        <f t="shared" ref="D46:D56" si="9">AVERAGE(D6,D86)</f>
        <v>0.43569133982209951</v>
      </c>
      <c r="F46" s="30" t="s">
        <v>109</v>
      </c>
      <c r="G46" s="30" t="s">
        <v>82</v>
      </c>
      <c r="H46" s="30" t="str">
        <f t="shared" ref="H46:H49" si="10">"R-S*_"&amp;F46&amp;"_"&amp;G46&amp;"*"</f>
        <v>R-S*_Apt_COA*</v>
      </c>
    </row>
    <row r="47" spans="1:8" ht="15" x14ac:dyDescent="0.25">
      <c r="A47" s="31" t="s">
        <v>1</v>
      </c>
      <c r="B47" s="31" t="str">
        <f>"R-SW*"&amp;F47&amp;"_"&amp;G47&amp;"*"</f>
        <v>R-SW*Apt_BDL*</v>
      </c>
      <c r="C47" s="31" t="str">
        <f t="shared" si="8"/>
        <v>RSDSH_Apt,RSDWH_Att</v>
      </c>
      <c r="D47" s="31">
        <f t="shared" si="9"/>
        <v>4.2254222616694481E-2</v>
      </c>
      <c r="F47" s="31" t="s">
        <v>109</v>
      </c>
      <c r="G47" s="31" t="s">
        <v>191</v>
      </c>
      <c r="H47" s="31" t="str">
        <f t="shared" si="10"/>
        <v>R-S*_Apt_BDL*</v>
      </c>
    </row>
    <row r="48" spans="1:8" ht="15" x14ac:dyDescent="0.25">
      <c r="A48" s="30" t="s">
        <v>1</v>
      </c>
      <c r="B48" s="30" t="str">
        <f>"R-SW*"&amp;F48&amp;"_"&amp;G48&amp;"*"</f>
        <v>R-SW*Apt_ETH*</v>
      </c>
      <c r="C48" s="30" t="str">
        <f t="shared" si="8"/>
        <v>RSDSH_Apt,RSDWH_Att</v>
      </c>
      <c r="D48" s="30">
        <f t="shared" si="9"/>
        <v>4.5221363407621576E-2</v>
      </c>
      <c r="F48" s="30" t="s">
        <v>109</v>
      </c>
      <c r="G48" s="30" t="s">
        <v>190</v>
      </c>
      <c r="H48" s="30" t="str">
        <f t="shared" si="10"/>
        <v>R-S*_Apt_ETH*</v>
      </c>
    </row>
    <row r="49" spans="1:8" ht="15" x14ac:dyDescent="0.25">
      <c r="A49" s="31" t="s">
        <v>198</v>
      </c>
      <c r="B49" s="31" t="str">
        <f>"R-SW*"&amp;F49&amp;"_"&amp;G49&amp;"*"</f>
        <v>R-SW*Apt_LPG*</v>
      </c>
      <c r="C49" s="31" t="str">
        <f t="shared" si="8"/>
        <v>RSDSH_Apt,RSDWH_Att</v>
      </c>
      <c r="D49" s="31">
        <f t="shared" si="9"/>
        <v>9.0652735347130045E-2</v>
      </c>
      <c r="F49" s="31" t="s">
        <v>109</v>
      </c>
      <c r="G49" s="31" t="s">
        <v>192</v>
      </c>
      <c r="H49" s="31" t="str">
        <f t="shared" si="10"/>
        <v>R-S*_Apt_LPG*</v>
      </c>
    </row>
    <row r="50" spans="1:8" ht="15" x14ac:dyDescent="0.25">
      <c r="A50" s="30" t="s">
        <v>198</v>
      </c>
      <c r="B50" s="30" t="str">
        <f>"R-SW*"&amp;F50&amp;"_"&amp;G50&amp;"*"</f>
        <v>R-SW*Apt_ELC*</v>
      </c>
      <c r="C50" s="30" t="str">
        <f t="shared" si="8"/>
        <v>RSDSH_Apt,RSDWH_Att</v>
      </c>
      <c r="D50" s="30">
        <f t="shared" si="9"/>
        <v>0.44216237015129278</v>
      </c>
      <c r="F50" s="30" t="s">
        <v>109</v>
      </c>
      <c r="G50" s="30" t="s">
        <v>83</v>
      </c>
      <c r="H50" s="30" t="str">
        <f>"R-S*_"&amp;F50&amp;"_"&amp;G50&amp;"*"</f>
        <v>R-S*_Apt_ELC*</v>
      </c>
    </row>
    <row r="51" spans="1:8" ht="15" x14ac:dyDescent="0.25">
      <c r="A51" s="31" t="s">
        <v>198</v>
      </c>
      <c r="B51" s="31" t="str">
        <f t="shared" ref="B51:B56" si="11">"R-SW*"&amp;F51&amp;"_"&amp;G51&amp;"*"</f>
        <v>R-SW*Apt_KER*</v>
      </c>
      <c r="C51" s="31" t="str">
        <f t="shared" si="8"/>
        <v>RSDSH_Apt,RSDWH_Att</v>
      </c>
      <c r="D51" s="31">
        <f t="shared" si="9"/>
        <v>9.5574094033833407E-2</v>
      </c>
      <c r="F51" s="31" t="s">
        <v>109</v>
      </c>
      <c r="G51" s="31" t="s">
        <v>193</v>
      </c>
      <c r="H51" s="31" t="str">
        <f t="shared" ref="H51" si="12">"R-S*_"&amp;F51&amp;"_"&amp;G51&amp;"*"</f>
        <v>R-S*_Apt_KER*</v>
      </c>
    </row>
    <row r="52" spans="1:8" ht="15" x14ac:dyDescent="0.25">
      <c r="A52" s="30" t="s">
        <v>198</v>
      </c>
      <c r="B52" s="30" t="str">
        <f t="shared" si="11"/>
        <v>R-SW*Apt_GAS*</v>
      </c>
      <c r="C52" s="30" t="str">
        <f>"RSDSH_"&amp;F52&amp;",RSDWH_"&amp;F65</f>
        <v>RSDSH_Apt,RSDWH_Att</v>
      </c>
      <c r="D52" s="30">
        <f t="shared" si="9"/>
        <v>5.005778023052835E-2</v>
      </c>
      <c r="F52" s="30" t="s">
        <v>109</v>
      </c>
      <c r="G52" s="30" t="s">
        <v>194</v>
      </c>
      <c r="H52" s="30" t="str">
        <f>"R-S*_"&amp;F51&amp;"_"&amp;G52&amp;"*"</f>
        <v>R-S*_Apt_GAS*</v>
      </c>
    </row>
    <row r="53" spans="1:8" ht="15" x14ac:dyDescent="0.25">
      <c r="A53" s="31" t="s">
        <v>1</v>
      </c>
      <c r="B53" s="31" t="str">
        <f t="shared" si="11"/>
        <v>R-SW*Apt_PEA*</v>
      </c>
      <c r="C53" s="31" t="str">
        <f>"RSDSH_"&amp;F53&amp;",RSDWH_"&amp;F66</f>
        <v>RSDSH_Apt,RSDWH_Att</v>
      </c>
      <c r="D53" s="31">
        <f t="shared" si="9"/>
        <v>0.12445385068331161</v>
      </c>
      <c r="F53" s="31" t="s">
        <v>109</v>
      </c>
      <c r="G53" s="31" t="s">
        <v>110</v>
      </c>
      <c r="H53" s="31" t="str">
        <f>"R-S*_"&amp;F53&amp;"_"&amp;G53&amp;"*"</f>
        <v>R-S*_Apt_PEA*</v>
      </c>
    </row>
    <row r="54" spans="1:8" ht="15" x14ac:dyDescent="0.25">
      <c r="A54" s="30" t="s">
        <v>1</v>
      </c>
      <c r="B54" s="30" t="str">
        <f t="shared" si="11"/>
        <v>R-SW*Apt_SMF*</v>
      </c>
      <c r="C54" s="30" t="str">
        <f>"RSDSH_"&amp;F54&amp;",RSDWH_"&amp;F67</f>
        <v>RSDSH_Apt,RSDWH_Att</v>
      </c>
      <c r="D54" s="30">
        <f t="shared" si="9"/>
        <v>0.11858965076383715</v>
      </c>
      <c r="F54" s="30" t="s">
        <v>109</v>
      </c>
      <c r="G54" s="30" t="s">
        <v>111</v>
      </c>
      <c r="H54" s="30" t="str">
        <f>"R-S*_"&amp;F54&amp;"_"&amp;G54&amp;"*"</f>
        <v>R-S*_Apt_SMF*</v>
      </c>
    </row>
    <row r="55" spans="1:8" ht="15" x14ac:dyDescent="0.25">
      <c r="A55" s="31" t="s">
        <v>198</v>
      </c>
      <c r="B55" s="31" t="str">
        <f t="shared" si="11"/>
        <v>R-SW*Apt_WOO*</v>
      </c>
      <c r="C55" s="31" t="str">
        <f>"RSDSH_"&amp;F55&amp;",RSDWH_"&amp;F68</f>
        <v>RSDSH_Apt,RSDWH_Att</v>
      </c>
      <c r="D55" s="31">
        <f t="shared" si="9"/>
        <v>7.023431639574465E-2</v>
      </c>
      <c r="F55" s="31" t="s">
        <v>109</v>
      </c>
      <c r="G55" s="31" t="s">
        <v>195</v>
      </c>
      <c r="H55" s="31" t="str">
        <f>"R-S*_"&amp;F55&amp;"_"&amp;G55&amp;"*"</f>
        <v>R-S*_Apt_WOO*</v>
      </c>
    </row>
    <row r="56" spans="1:8" ht="15" x14ac:dyDescent="0.25">
      <c r="A56" s="30" t="s">
        <v>198</v>
      </c>
      <c r="B56" s="30" t="str">
        <f t="shared" si="11"/>
        <v>R-SW*Apt_HET*</v>
      </c>
      <c r="C56" s="30" t="str">
        <f t="shared" ref="C56" si="13">"RSDSH_"&amp;F56&amp;",RSDWH_"&amp;F70</f>
        <v>RSDSH_Apt,RSDWH_Att</v>
      </c>
      <c r="D56" s="30">
        <f t="shared" si="9"/>
        <v>2.7931052284335001E-3</v>
      </c>
      <c r="F56" s="30" t="s">
        <v>109</v>
      </c>
      <c r="G56" s="30" t="s">
        <v>84</v>
      </c>
      <c r="H56" s="30" t="str">
        <f>"R-S*_"&amp;F56&amp;"_"&amp;G56&amp;"*"</f>
        <v>R-S*_Apt_HET*</v>
      </c>
    </row>
    <row r="57" spans="1:8" ht="15" x14ac:dyDescent="0.2">
      <c r="A57" s="27" t="s">
        <v>250</v>
      </c>
      <c r="B57" s="28"/>
      <c r="C57" s="28"/>
      <c r="D57" s="28"/>
      <c r="E57" s="28"/>
      <c r="F57" s="28"/>
      <c r="G57" s="28"/>
      <c r="H57" s="28"/>
    </row>
    <row r="58" spans="1:8" ht="15" x14ac:dyDescent="0.25">
      <c r="A58" s="30" t="s">
        <v>1</v>
      </c>
      <c r="B58" s="30" t="str">
        <f>"R-SW*"&amp;F58&amp;"_"&amp;G58&amp;"*"</f>
        <v>R-SW*Att_COA*</v>
      </c>
      <c r="C58" s="30" t="str">
        <f>"RSDSH_"&amp;F58&amp;",RSDWH_"&amp;F58</f>
        <v>RSDSH_Att,RSDWH_Att</v>
      </c>
      <c r="D58" s="30">
        <f t="shared" ref="D58:D63" si="14">AVERAGE(D18,D99)</f>
        <v>0.211103808258606</v>
      </c>
      <c r="F58" s="30" t="s">
        <v>105</v>
      </c>
      <c r="G58" s="30" t="s">
        <v>82</v>
      </c>
      <c r="H58" s="30" t="str">
        <f t="shared" ref="H58:H61" si="15">"R-S*_"&amp;F58&amp;"_"&amp;G58&amp;"*"</f>
        <v>R-S*_Att_COA*</v>
      </c>
    </row>
    <row r="59" spans="1:8" ht="15" x14ac:dyDescent="0.25">
      <c r="A59" s="31" t="s">
        <v>1</v>
      </c>
      <c r="B59" s="31" t="str">
        <f>"R-SW*"&amp;F59&amp;"_"&amp;G59&amp;"*"</f>
        <v>R-SW*Att_BDL*</v>
      </c>
      <c r="C59" s="31" t="str">
        <f t="shared" ref="C59:C70" si="16">"RSDSH_"&amp;F59&amp;",RSDWH_"&amp;F59</f>
        <v>RSDSH_Att,RSDWH_Att</v>
      </c>
      <c r="D59" s="31">
        <f t="shared" si="14"/>
        <v>5.6789129779838646E-2</v>
      </c>
      <c r="F59" s="31" t="s">
        <v>105</v>
      </c>
      <c r="G59" s="31" t="s">
        <v>191</v>
      </c>
      <c r="H59" s="31" t="str">
        <f t="shared" si="15"/>
        <v>R-S*_Att_BDL*</v>
      </c>
    </row>
    <row r="60" spans="1:8" ht="15" x14ac:dyDescent="0.25">
      <c r="A60" s="30" t="s">
        <v>1</v>
      </c>
      <c r="B60" s="30" t="str">
        <f>"R-SW*"&amp;F60&amp;"_"&amp;G60&amp;"*"</f>
        <v>R-SW*Att_ETH*</v>
      </c>
      <c r="C60" s="30" t="str">
        <f t="shared" si="16"/>
        <v>RSDSH_Att,RSDWH_Att</v>
      </c>
      <c r="D60" s="30">
        <f t="shared" si="14"/>
        <v>3.3606164383561649E-2</v>
      </c>
      <c r="F60" s="30" t="s">
        <v>105</v>
      </c>
      <c r="G60" s="30" t="s">
        <v>190</v>
      </c>
      <c r="H60" s="30" t="str">
        <f t="shared" si="15"/>
        <v>R-S*_Att_ETH*</v>
      </c>
    </row>
    <row r="61" spans="1:8" ht="15" x14ac:dyDescent="0.25">
      <c r="A61" s="31" t="s">
        <v>198</v>
      </c>
      <c r="B61" s="31" t="str">
        <f>"R-SW*"&amp;F61&amp;"_"&amp;G61&amp;"*"</f>
        <v>R-SW*Att_LPG*</v>
      </c>
      <c r="C61" s="31" t="str">
        <f t="shared" si="16"/>
        <v>RSDSH_Att,RSDWH_Att</v>
      </c>
      <c r="D61" s="31">
        <f t="shared" si="14"/>
        <v>7.4808754437320241E-2</v>
      </c>
      <c r="F61" s="31" t="s">
        <v>105</v>
      </c>
      <c r="G61" s="31" t="s">
        <v>192</v>
      </c>
      <c r="H61" s="31" t="str">
        <f t="shared" si="15"/>
        <v>R-S*_Att_LPG*</v>
      </c>
    </row>
    <row r="62" spans="1:8" ht="15" x14ac:dyDescent="0.25">
      <c r="A62" s="30" t="s">
        <v>198</v>
      </c>
      <c r="B62" s="30" t="str">
        <f>"R-SW*"&amp;F62&amp;"_"&amp;G62&amp;"*"</f>
        <v>R-SW*Att_ELC*</v>
      </c>
      <c r="C62" s="30" t="str">
        <f t="shared" si="16"/>
        <v>RSDSH_Att,RSDWH_Att</v>
      </c>
      <c r="D62" s="30">
        <f t="shared" si="14"/>
        <v>7.0886712228430571E-2</v>
      </c>
      <c r="F62" s="30" t="s">
        <v>105</v>
      </c>
      <c r="G62" s="30" t="s">
        <v>83</v>
      </c>
      <c r="H62" s="30" t="str">
        <f>"R-S*_"&amp;F62&amp;"_"&amp;G62&amp;"*"</f>
        <v>R-S*_Att_ELC*</v>
      </c>
    </row>
    <row r="63" spans="1:8" ht="15" x14ac:dyDescent="0.25">
      <c r="A63" s="31" t="s">
        <v>198</v>
      </c>
      <c r="B63" s="31" t="str">
        <f t="shared" ref="B63:B70" si="17">"R-SW*"&amp;F63&amp;"_"&amp;G63&amp;"*"</f>
        <v>R-SW*Att_KER*</v>
      </c>
      <c r="C63" s="31" t="str">
        <f>"RSDSH_"&amp;F63&amp;",RSDWH_"&amp;F63</f>
        <v>RSDSH_Att,RSDWH_Att</v>
      </c>
      <c r="D63" s="31">
        <f t="shared" si="14"/>
        <v>5.7341827023040151E-2</v>
      </c>
      <c r="F63" s="31" t="s">
        <v>105</v>
      </c>
      <c r="G63" s="31" t="s">
        <v>193</v>
      </c>
      <c r="H63" s="31" t="str">
        <f t="shared" ref="H63" si="18">"R-S*_"&amp;F63&amp;"_"&amp;G63&amp;"*"</f>
        <v>R-S*_Att_KER*</v>
      </c>
    </row>
    <row r="64" spans="1:8" ht="15" x14ac:dyDescent="0.25">
      <c r="A64" s="31" t="s">
        <v>198</v>
      </c>
      <c r="B64" s="31" t="s">
        <v>275</v>
      </c>
      <c r="C64" s="31" t="str">
        <f>"RSDSH_"&amp;F63&amp;",RSDWH_"&amp;F63</f>
        <v>RSDSH_Att,RSDWH_Att</v>
      </c>
      <c r="D64" s="31">
        <f>D63</f>
        <v>5.7341827023040151E-2</v>
      </c>
      <c r="F64" s="31"/>
      <c r="G64" s="31"/>
      <c r="H64" s="31"/>
    </row>
    <row r="65" spans="1:8" ht="15" x14ac:dyDescent="0.25">
      <c r="A65" s="30" t="s">
        <v>198</v>
      </c>
      <c r="B65" s="30" t="str">
        <f t="shared" si="17"/>
        <v>R-SW*Att_GAS*</v>
      </c>
      <c r="C65" s="30" t="str">
        <f t="shared" si="16"/>
        <v>RSDSH_Att,RSDWH_Att</v>
      </c>
      <c r="D65" s="30">
        <f>AVERAGE(D25,D105)</f>
        <v>4.6710686933249396E-2</v>
      </c>
      <c r="F65" s="30" t="s">
        <v>105</v>
      </c>
      <c r="G65" s="30" t="s">
        <v>194</v>
      </c>
      <c r="H65" s="30" t="str">
        <f>"R-S*_"&amp;F63&amp;"_"&amp;G65&amp;"*"</f>
        <v>R-S*_Att_GAS*</v>
      </c>
    </row>
    <row r="66" spans="1:8" ht="15" x14ac:dyDescent="0.25">
      <c r="A66" s="31" t="s">
        <v>1</v>
      </c>
      <c r="B66" s="31" t="str">
        <f t="shared" si="17"/>
        <v>R-SW*Att_PEA*</v>
      </c>
      <c r="C66" s="31" t="str">
        <f t="shared" si="16"/>
        <v>RSDSH_Att,RSDWH_Att</v>
      </c>
      <c r="D66" s="31">
        <f>AVERAGE(D26,D106)</f>
        <v>6.9918931863256345E-2</v>
      </c>
      <c r="F66" s="31" t="s">
        <v>105</v>
      </c>
      <c r="G66" s="31" t="s">
        <v>110</v>
      </c>
      <c r="H66" s="31" t="str">
        <f>"R-S*_"&amp;F66&amp;"_"&amp;G66&amp;"*"</f>
        <v>R-S*_Att_PEA*</v>
      </c>
    </row>
    <row r="67" spans="1:8" ht="15" x14ac:dyDescent="0.25">
      <c r="A67" s="30" t="s">
        <v>1</v>
      </c>
      <c r="B67" s="30" t="str">
        <f t="shared" si="17"/>
        <v>R-SW*Att_SMF*</v>
      </c>
      <c r="C67" s="30" t="str">
        <f t="shared" si="16"/>
        <v>RSDSH_Att,RSDWH_Att</v>
      </c>
      <c r="D67" s="30">
        <f>AVERAGE(D27,D107)</f>
        <v>6.6336034846957451E-2</v>
      </c>
      <c r="F67" s="30" t="s">
        <v>105</v>
      </c>
      <c r="G67" s="30" t="s">
        <v>111</v>
      </c>
      <c r="H67" s="30" t="str">
        <f>"R-S*_"&amp;F67&amp;"_"&amp;G67&amp;"*"</f>
        <v>R-S*_Att_SMF*</v>
      </c>
    </row>
    <row r="68" spans="1:8" ht="15" x14ac:dyDescent="0.25">
      <c r="A68" s="31" t="s">
        <v>198</v>
      </c>
      <c r="B68" s="31" t="str">
        <f t="shared" si="17"/>
        <v>R-SW*Att_WOO*</v>
      </c>
      <c r="C68" s="31" t="str">
        <f>"RSDSH_"&amp;F68&amp;",RSDWH_"&amp;F68</f>
        <v>RSDSH_Att,RSDWH_Att</v>
      </c>
      <c r="D68" s="31">
        <f>AVERAGE(D28,D108)</f>
        <v>9.3897937800385162E-2</v>
      </c>
      <c r="F68" s="31" t="s">
        <v>105</v>
      </c>
      <c r="G68" s="31" t="s">
        <v>195</v>
      </c>
      <c r="H68" s="31" t="str">
        <f>"R-S*_"&amp;F68&amp;"_"&amp;G68&amp;"*"</f>
        <v>R-S*_Att_WOO*</v>
      </c>
    </row>
    <row r="69" spans="1:8" ht="15" x14ac:dyDescent="0.25">
      <c r="A69" s="31" t="s">
        <v>198</v>
      </c>
      <c r="B69" s="31" t="s">
        <v>271</v>
      </c>
      <c r="C69" s="31" t="str">
        <f>"RSDSH_"&amp;F68&amp;",RSDWH_"&amp;F68</f>
        <v>RSDSH_Att,RSDWH_Att</v>
      </c>
      <c r="D69" s="31">
        <f>D68</f>
        <v>9.3897937800385162E-2</v>
      </c>
      <c r="F69" s="31"/>
      <c r="G69" s="31"/>
      <c r="H69" s="31"/>
    </row>
    <row r="70" spans="1:8" ht="15" x14ac:dyDescent="0.25">
      <c r="A70" s="30" t="s">
        <v>198</v>
      </c>
      <c r="B70" s="30" t="str">
        <f t="shared" si="17"/>
        <v>R-SW*Att_HET*</v>
      </c>
      <c r="C70" s="30" t="str">
        <f t="shared" si="16"/>
        <v>RSDSH_Att,RSDWH_Att</v>
      </c>
      <c r="D70" s="30">
        <f>AVERAGE(D30,D109)</f>
        <v>1.3876175817105671E-2</v>
      </c>
      <c r="F70" s="30" t="s">
        <v>105</v>
      </c>
      <c r="G70" s="30" t="s">
        <v>84</v>
      </c>
      <c r="H70" s="30" t="str">
        <f>"R-S*_"&amp;F70&amp;"_"&amp;G70&amp;"*"</f>
        <v>R-S*_Att_HET*</v>
      </c>
    </row>
    <row r="71" spans="1:8" ht="15" x14ac:dyDescent="0.2">
      <c r="A71" s="27" t="s">
        <v>249</v>
      </c>
      <c r="B71" s="28"/>
      <c r="C71" s="28"/>
      <c r="D71" s="28"/>
      <c r="E71" s="28"/>
      <c r="F71" s="28"/>
      <c r="G71" s="28"/>
      <c r="H71" s="28"/>
    </row>
    <row r="72" spans="1:8" ht="15" x14ac:dyDescent="0.25">
      <c r="A72" s="30" t="s">
        <v>1</v>
      </c>
      <c r="B72" s="30" t="str">
        <f>"R-SW*"&amp;F72&amp;"_"&amp;G72&amp;"*"</f>
        <v>R-SW*Det_COA*</v>
      </c>
      <c r="C72" s="30" t="str">
        <f>"RSDSH_"&amp;F72&amp;",RSDWH_"&amp;F72</f>
        <v>RSDSH_Det,RSDWH_Det</v>
      </c>
      <c r="D72" s="30">
        <f t="shared" ref="D72:D77" si="19">AVERAGE(D32,D112)</f>
        <v>0.27265121677642429</v>
      </c>
      <c r="F72" s="30" t="s">
        <v>114</v>
      </c>
      <c r="G72" s="30" t="s">
        <v>82</v>
      </c>
      <c r="H72" s="30" t="str">
        <f t="shared" ref="H72:H76" si="20">"R-S*_"&amp;F72&amp;"_"&amp;G72&amp;"*"</f>
        <v>R-S*_Det_COA*</v>
      </c>
    </row>
    <row r="73" spans="1:8" ht="15" x14ac:dyDescent="0.25">
      <c r="A73" s="31" t="s">
        <v>1</v>
      </c>
      <c r="B73" s="31" t="str">
        <f>"R-SW*"&amp;F73&amp;"_"&amp;G73&amp;"*"</f>
        <v>R-SW*Det_BDL*</v>
      </c>
      <c r="C73" s="31" t="str">
        <f t="shared" ref="C73:C84" si="21">"RSDSH_"&amp;F73&amp;",RSDWH_"&amp;F73</f>
        <v>RSDSH_Det,RSDWH_Det</v>
      </c>
      <c r="D73" s="31">
        <f t="shared" si="19"/>
        <v>2.1164383561643851E-2</v>
      </c>
      <c r="F73" s="31" t="s">
        <v>114</v>
      </c>
      <c r="G73" s="31" t="s">
        <v>191</v>
      </c>
      <c r="H73" s="31" t="str">
        <f t="shared" si="20"/>
        <v>R-S*_Det_BDL*</v>
      </c>
    </row>
    <row r="74" spans="1:8" ht="15" x14ac:dyDescent="0.25">
      <c r="A74" s="30" t="s">
        <v>1</v>
      </c>
      <c r="B74" s="30" t="str">
        <f>"R-SW*"&amp;F74&amp;"_"&amp;G74&amp;"*"</f>
        <v>R-SW*Det_ETH*</v>
      </c>
      <c r="C74" s="30" t="str">
        <f t="shared" si="21"/>
        <v>RSDSH_Det,RSDWH_Det</v>
      </c>
      <c r="D74" s="30">
        <f t="shared" si="19"/>
        <v>2.3973672945205499E-2</v>
      </c>
      <c r="F74" s="30" t="s">
        <v>114</v>
      </c>
      <c r="G74" s="30" t="s">
        <v>190</v>
      </c>
      <c r="H74" s="30" t="str">
        <f t="shared" si="20"/>
        <v>R-S*_Det_ETH*</v>
      </c>
    </row>
    <row r="75" spans="1:8" ht="15" x14ac:dyDescent="0.25">
      <c r="A75" s="31" t="s">
        <v>198</v>
      </c>
      <c r="B75" s="31" t="str">
        <f>"R-SW*"&amp;F75&amp;"_"&amp;G75&amp;"*"</f>
        <v>R-SW*Det_LPG*</v>
      </c>
      <c r="C75" s="31" t="str">
        <f t="shared" si="21"/>
        <v>RSDSH_Det,RSDWH_Det</v>
      </c>
      <c r="D75" s="31">
        <f t="shared" si="19"/>
        <v>6.9820820161344596E-2</v>
      </c>
      <c r="F75" s="31" t="s">
        <v>114</v>
      </c>
      <c r="G75" s="31" t="s">
        <v>192</v>
      </c>
      <c r="H75" s="31" t="str">
        <f t="shared" si="20"/>
        <v>R-S*_Det_LPG*</v>
      </c>
    </row>
    <row r="76" spans="1:8" ht="15" x14ac:dyDescent="0.25">
      <c r="A76" s="30" t="s">
        <v>198</v>
      </c>
      <c r="B76" s="30" t="str">
        <f>"R-SW*"&amp;F76&amp;"_"&amp;G76&amp;"*"</f>
        <v>R-SW*Det_ELC*</v>
      </c>
      <c r="C76" s="30" t="str">
        <f t="shared" si="21"/>
        <v>RSDSH_Det,RSDWH_Det</v>
      </c>
      <c r="D76" s="30">
        <f t="shared" si="19"/>
        <v>6.9081677556345755E-2</v>
      </c>
      <c r="F76" s="30" t="s">
        <v>114</v>
      </c>
      <c r="G76" s="30" t="s">
        <v>83</v>
      </c>
      <c r="H76" s="30" t="str">
        <f t="shared" si="20"/>
        <v>R-S*_Det_ELC*</v>
      </c>
    </row>
    <row r="77" spans="1:8" ht="15" x14ac:dyDescent="0.25">
      <c r="A77" s="31" t="s">
        <v>198</v>
      </c>
      <c r="B77" s="31" t="str">
        <f t="shared" ref="B77:B84" si="22">"R-SW*"&amp;F77&amp;"_"&amp;G77&amp;"*"</f>
        <v>R-SW*Det_KER*</v>
      </c>
      <c r="C77" s="31" t="str">
        <f t="shared" si="21"/>
        <v>RSDSH_Det,RSDWH_Det</v>
      </c>
      <c r="D77" s="31">
        <f t="shared" si="19"/>
        <v>5.1468333134737351E-2</v>
      </c>
      <c r="F77" s="31" t="s">
        <v>114</v>
      </c>
      <c r="G77" s="31" t="s">
        <v>193</v>
      </c>
      <c r="H77" s="31" t="str">
        <f t="shared" ref="H77" si="23">"R-S*_"&amp;F77&amp;"_"&amp;G77&amp;"*"</f>
        <v>R-S*_Det_KER*</v>
      </c>
    </row>
    <row r="78" spans="1:8" ht="15" x14ac:dyDescent="0.25">
      <c r="A78" s="31" t="s">
        <v>198</v>
      </c>
      <c r="B78" s="31" t="s">
        <v>276</v>
      </c>
      <c r="C78" s="31" t="str">
        <f>"RSDSH_"&amp;F77&amp;",RSDWH_"&amp;F77</f>
        <v>RSDSH_Det,RSDWH_Det</v>
      </c>
      <c r="D78" s="31">
        <f>D77</f>
        <v>5.1468333134737351E-2</v>
      </c>
      <c r="F78" s="31"/>
      <c r="G78" s="31"/>
      <c r="H78" s="31"/>
    </row>
    <row r="79" spans="1:8" ht="15" x14ac:dyDescent="0.25">
      <c r="A79" s="30" t="s">
        <v>198</v>
      </c>
      <c r="B79" s="30" t="str">
        <f t="shared" si="22"/>
        <v>R-SW*Det_GAS*</v>
      </c>
      <c r="C79" s="30" t="str">
        <f t="shared" si="21"/>
        <v>RSDSH_Det,RSDWH_Det</v>
      </c>
      <c r="D79" s="30">
        <f>AVERAGE(D39,D118)</f>
        <v>4.3068459459698047E-2</v>
      </c>
      <c r="F79" s="30" t="s">
        <v>114</v>
      </c>
      <c r="G79" s="30" t="s">
        <v>194</v>
      </c>
      <c r="H79" s="30" t="str">
        <f>"R-S*_"&amp;F77&amp;"_"&amp;G79&amp;"*"</f>
        <v>R-S*_Det_GAS*</v>
      </c>
    </row>
    <row r="80" spans="1:8" ht="15" x14ac:dyDescent="0.25">
      <c r="A80" s="31" t="s">
        <v>1</v>
      </c>
      <c r="B80" s="31" t="str">
        <f t="shared" si="22"/>
        <v>R-SW*Det_PEA*</v>
      </c>
      <c r="C80" s="31" t="str">
        <f t="shared" si="21"/>
        <v>RSDSH_Det,RSDWH_Det</v>
      </c>
      <c r="D80" s="31">
        <f>AVERAGE(D40,D119)</f>
        <v>6.2025894676084901E-2</v>
      </c>
      <c r="F80" s="31" t="s">
        <v>114</v>
      </c>
      <c r="G80" s="31" t="s">
        <v>110</v>
      </c>
      <c r="H80" s="31" t="str">
        <f>"R-S*_"&amp;F80&amp;"_"&amp;G80&amp;"*"</f>
        <v>R-S*_Det_PEA*</v>
      </c>
    </row>
    <row r="81" spans="1:8" ht="15" x14ac:dyDescent="0.25">
      <c r="A81" s="30" t="s">
        <v>1</v>
      </c>
      <c r="B81" s="30" t="str">
        <f t="shared" si="22"/>
        <v>R-SW*Det_SMF*</v>
      </c>
      <c r="C81" s="30" t="str">
        <f t="shared" si="21"/>
        <v>RSDSH_Det,RSDWH_Det</v>
      </c>
      <c r="D81" s="30">
        <f>AVERAGE(D41,D120)</f>
        <v>9.0973168733934545E-2</v>
      </c>
      <c r="F81" s="30" t="s">
        <v>114</v>
      </c>
      <c r="G81" s="30" t="s">
        <v>111</v>
      </c>
      <c r="H81" s="30" t="str">
        <f>"R-S*_"&amp;F81&amp;"_"&amp;G81&amp;"*"</f>
        <v>R-S*_Det_SMF*</v>
      </c>
    </row>
    <row r="82" spans="1:8" ht="15" x14ac:dyDescent="0.25">
      <c r="A82" s="31" t="s">
        <v>198</v>
      </c>
      <c r="B82" s="31" t="str">
        <f t="shared" si="22"/>
        <v>R-SW*Det_WOO*</v>
      </c>
      <c r="C82" s="31" t="str">
        <f t="shared" si="21"/>
        <v>RSDSH_Det,RSDWH_Det</v>
      </c>
      <c r="D82" s="31">
        <f>AVERAGE(D42,D121)</f>
        <v>7.7073922910080403E-2</v>
      </c>
      <c r="F82" s="31" t="s">
        <v>114</v>
      </c>
      <c r="G82" s="31" t="s">
        <v>195</v>
      </c>
      <c r="H82" s="31" t="str">
        <f>"R-S*_"&amp;F82&amp;"_"&amp;G82&amp;"*"</f>
        <v>R-S*_Det_WOO*</v>
      </c>
    </row>
    <row r="83" spans="1:8" ht="15" x14ac:dyDescent="0.25">
      <c r="A83" s="31" t="s">
        <v>198</v>
      </c>
      <c r="B83" s="31" t="s">
        <v>272</v>
      </c>
      <c r="C83" s="31" t="str">
        <f>"RSDSH_"&amp;F82&amp;",RSDWH_"&amp;F82</f>
        <v>RSDSH_Det,RSDWH_Det</v>
      </c>
      <c r="D83" s="31">
        <f>D82</f>
        <v>7.7073922910080403E-2</v>
      </c>
      <c r="F83" s="31"/>
      <c r="G83" s="31"/>
      <c r="H83" s="31"/>
    </row>
    <row r="84" spans="1:8" ht="15" x14ac:dyDescent="0.25">
      <c r="A84" s="30" t="s">
        <v>198</v>
      </c>
      <c r="B84" s="30" t="str">
        <f t="shared" si="22"/>
        <v>R-SW*Det_HET*</v>
      </c>
      <c r="C84" s="30" t="str">
        <f t="shared" si="21"/>
        <v>RSDSH_Det,RSDWH_Det</v>
      </c>
      <c r="D84" s="30">
        <f>AVERAGE(D44,D122)</f>
        <v>0.10296416233508046</v>
      </c>
      <c r="F84" s="30" t="s">
        <v>114</v>
      </c>
      <c r="G84" s="30" t="s">
        <v>84</v>
      </c>
      <c r="H84" s="30" t="str">
        <f>"R-S*_"&amp;F84&amp;"_"&amp;G84&amp;"*"</f>
        <v>R-S*_Det_HET*</v>
      </c>
    </row>
    <row r="85" spans="1:8" ht="15" x14ac:dyDescent="0.2">
      <c r="A85" s="27" t="s">
        <v>115</v>
      </c>
      <c r="B85" s="28"/>
      <c r="C85" s="28"/>
      <c r="D85" s="29"/>
      <c r="F85" s="28"/>
      <c r="G85" s="28"/>
      <c r="H85" s="28"/>
    </row>
    <row r="86" spans="1:8" ht="15" x14ac:dyDescent="0.25">
      <c r="A86" s="30" t="s">
        <v>1</v>
      </c>
      <c r="B86" s="30" t="str">
        <f t="shared" ref="B86:B96" si="24">"R-WH_"&amp;F86&amp;"_"&amp;G86&amp;"*"</f>
        <v>R-WH_Apt_COA*</v>
      </c>
      <c r="C86" s="30"/>
      <c r="D86" s="30">
        <f>AVERAGEIFS('BY-RSD-WH_AF'!$L$2:$L$100,'BY-RSD-WH_AF'!$C$2:$C$100,H86,'BY-RSD-WH_AF'!$A$2:$A$100,"BASE")</f>
        <v>0.45255796882634303</v>
      </c>
      <c r="F86" s="30" t="s">
        <v>109</v>
      </c>
      <c r="G86" s="30" t="s">
        <v>82</v>
      </c>
      <c r="H86" s="30" t="str">
        <f t="shared" ref="H86:H91" si="25">"R-WH_"&amp;F86&amp;"_"&amp;G86&amp;"*"</f>
        <v>R-WH_Apt_COA*</v>
      </c>
    </row>
    <row r="87" spans="1:8" ht="15" x14ac:dyDescent="0.25">
      <c r="A87" s="31" t="s">
        <v>1</v>
      </c>
      <c r="B87" s="31" t="str">
        <f t="shared" si="24"/>
        <v>R-WH_Apt_BDL*</v>
      </c>
      <c r="C87" s="31"/>
      <c r="D87" s="31">
        <f>AVERAGEIFS('BY-RSD-WH_AF'!$L$2:$L$100,'BY-RSD-WH_AF'!$C$2:$C$100,H87,'BY-RSD-WH_AF'!$A$2:$A$100,"BASE")</f>
        <v>7.5051369863013695E-2</v>
      </c>
      <c r="F87" s="31" t="s">
        <v>109</v>
      </c>
      <c r="G87" s="31" t="s">
        <v>191</v>
      </c>
      <c r="H87" s="31" t="str">
        <f t="shared" si="25"/>
        <v>R-WH_Apt_BDL*</v>
      </c>
    </row>
    <row r="88" spans="1:8" ht="15" x14ac:dyDescent="0.25">
      <c r="A88" s="30" t="s">
        <v>1</v>
      </c>
      <c r="B88" s="30" t="str">
        <f t="shared" si="24"/>
        <v>R-WH_Apt_ETH*</v>
      </c>
      <c r="C88" s="30"/>
      <c r="D88" s="30">
        <f>AVERAGEIFS('BY-RSD-WH_AF'!$L$2:$L$100,'BY-RSD-WH_AF'!$C$2:$C$100,H88,'BY-RSD-WH_AF'!$A$2:$A$100,"BASE")</f>
        <v>9.0422374429223698E-2</v>
      </c>
      <c r="F88" s="30" t="s">
        <v>109</v>
      </c>
      <c r="G88" s="30" t="s">
        <v>190</v>
      </c>
      <c r="H88" s="30" t="str">
        <f t="shared" si="25"/>
        <v>R-WH_Apt_ETH*</v>
      </c>
    </row>
    <row r="89" spans="1:8" ht="15" x14ac:dyDescent="0.25">
      <c r="A89" s="31" t="s">
        <v>1</v>
      </c>
      <c r="B89" s="31" t="str">
        <f t="shared" si="24"/>
        <v>R-WH_Apt_LPG*</v>
      </c>
      <c r="C89" s="31"/>
      <c r="D89" s="31">
        <f>AVERAGEIFS('BY-RSD-WH_AF'!$L$2:$L$100,'BY-RSD-WH_AF'!$C$2:$C$100,H89,'BY-RSD-WH_AF'!$A$2:$A$100,"BASE")</f>
        <v>0.13251764473730199</v>
      </c>
      <c r="F89" s="31" t="s">
        <v>109</v>
      </c>
      <c r="G89" s="31" t="s">
        <v>192</v>
      </c>
      <c r="H89" s="31" t="str">
        <f t="shared" si="25"/>
        <v>R-WH_Apt_LPG*</v>
      </c>
    </row>
    <row r="90" spans="1:8" ht="15" x14ac:dyDescent="0.25">
      <c r="A90" s="30" t="s">
        <v>244</v>
      </c>
      <c r="B90" s="30" t="str">
        <f t="shared" si="24"/>
        <v>R-WH_Apt_ELC*</v>
      </c>
      <c r="C90" s="30"/>
      <c r="D90" s="30">
        <f>AVERAGEIFS('BY-RSD-WH_AF'!$L$2:$L$100,'BY-RSD-WH_AF'!$C$2:$C$100,H90,'BY-RSD-WH_AF'!$A$2:$A$100,"BASE")</f>
        <v>0.78392339737182426</v>
      </c>
      <c r="F90" s="30" t="s">
        <v>109</v>
      </c>
      <c r="G90" s="30" t="s">
        <v>83</v>
      </c>
      <c r="H90" s="30" t="str">
        <f>B90</f>
        <v>R-WH_Apt_ELC*</v>
      </c>
    </row>
    <row r="91" spans="1:8" ht="15" x14ac:dyDescent="0.25">
      <c r="A91" s="31" t="s">
        <v>1</v>
      </c>
      <c r="B91" s="31" t="str">
        <f t="shared" si="24"/>
        <v>R-WH_Apt_KER*</v>
      </c>
      <c r="C91" s="31"/>
      <c r="D91" s="31">
        <f>AVERAGEIFS('BY-RSD-WH_AF'!$L$2:$L$100,'BY-RSD-WH_AF'!$C$2:$C$100,H91,'BY-RSD-WH_AF'!$A$2:$A$100,"BASE")</f>
        <v>0.112170033510623</v>
      </c>
      <c r="F91" s="31" t="s">
        <v>109</v>
      </c>
      <c r="G91" s="31" t="s">
        <v>193</v>
      </c>
      <c r="H91" s="31" t="str">
        <f t="shared" si="25"/>
        <v>R-WH_Apt_KER*</v>
      </c>
    </row>
    <row r="92" spans="1:8" ht="15" x14ac:dyDescent="0.25">
      <c r="A92" s="30" t="s">
        <v>1</v>
      </c>
      <c r="B92" s="30" t="str">
        <f t="shared" si="24"/>
        <v>R-WH_Apt_GAS*</v>
      </c>
      <c r="C92" s="30"/>
      <c r="D92" s="30">
        <f>AVERAGEIFS('BY-RSD-WH_AF'!$L$2:$L$100,'BY-RSD-WH_AF'!$C$2:$C$100,H92,'BY-RSD-WH_AF'!$A$2:$A$100,"BASE")</f>
        <v>7.5045615347050301E-2</v>
      </c>
      <c r="F92" s="30" t="s">
        <v>109</v>
      </c>
      <c r="G92" s="30" t="s">
        <v>194</v>
      </c>
      <c r="H92" s="30" t="str">
        <f>"R-WH_"&amp;F91&amp;"_"&amp;G92&amp;"*"</f>
        <v>R-WH_Apt_GAS*</v>
      </c>
    </row>
    <row r="93" spans="1:8" ht="15" x14ac:dyDescent="0.25">
      <c r="A93" s="31" t="s">
        <v>1</v>
      </c>
      <c r="B93" s="31" t="str">
        <f t="shared" si="24"/>
        <v>R-WH_Apt_PEA*</v>
      </c>
      <c r="C93" s="31"/>
      <c r="D93" s="31">
        <f>AVERAGEIFS('BY-RSD-WH_AF'!$L$2:$L$100,'BY-RSD-WH_AF'!$C$2:$C$100,H93,'BY-RSD-WH_AF'!$A$2:$A$100,"BASE")</f>
        <v>9.0627195293291204E-2</v>
      </c>
      <c r="F93" s="31" t="s">
        <v>109</v>
      </c>
      <c r="G93" s="31" t="s">
        <v>110</v>
      </c>
      <c r="H93" s="31" t="str">
        <f t="shared" ref="H93:H97" si="26">"R-WH_"&amp;F93&amp;"_"&amp;G93&amp;"*"</f>
        <v>R-WH_Apt_PEA*</v>
      </c>
    </row>
    <row r="94" spans="1:8" ht="15" x14ac:dyDescent="0.25">
      <c r="A94" s="30" t="s">
        <v>1</v>
      </c>
      <c r="B94" s="30" t="str">
        <f t="shared" si="24"/>
        <v>R-WH_Apt_SMF*</v>
      </c>
      <c r="C94" s="30"/>
      <c r="D94" s="30">
        <f>AVERAGEIFS('BY-RSD-WH_AF'!$L$2:$L$100,'BY-RSD-WH_AF'!$C$2:$C$100,H94,'BY-RSD-WH_AF'!$A$2:$A$100,"BASE")</f>
        <v>9.0196313138344295E-2</v>
      </c>
      <c r="F94" s="30" t="s">
        <v>109</v>
      </c>
      <c r="G94" s="30" t="s">
        <v>111</v>
      </c>
      <c r="H94" s="30" t="str">
        <f t="shared" si="26"/>
        <v>R-WH_Apt_SMF*</v>
      </c>
    </row>
    <row r="95" spans="1:8" ht="15" x14ac:dyDescent="0.25">
      <c r="A95" s="31" t="s">
        <v>1</v>
      </c>
      <c r="B95" s="31" t="str">
        <f t="shared" si="24"/>
        <v>R-WH_Apt_WOO*</v>
      </c>
      <c r="C95" s="31"/>
      <c r="D95" s="31">
        <f>AVERAGEIFS('BY-RSD-WH_AF'!$L$2:$L$100,'BY-RSD-WH_AF'!$C$2:$C$100,H95,'BY-RSD-WH_AF'!$A$2:$A$100,"BASE")</f>
        <v>0.10316120676872401</v>
      </c>
      <c r="F95" s="31" t="s">
        <v>109</v>
      </c>
      <c r="G95" s="31" t="s">
        <v>195</v>
      </c>
      <c r="H95" s="31" t="str">
        <f t="shared" si="26"/>
        <v>R-WH_Apt_WOO*</v>
      </c>
    </row>
    <row r="96" spans="1:8" ht="15" x14ac:dyDescent="0.25">
      <c r="A96" s="30" t="s">
        <v>1</v>
      </c>
      <c r="B96" s="30" t="str">
        <f t="shared" si="24"/>
        <v>R-WH_Apt_HET*</v>
      </c>
      <c r="C96" s="30"/>
      <c r="D96" s="30">
        <f>AVERAGEIFS('BY-RSD-WH_AF'!$L$2:$L$100,'BY-RSD-WH_AF'!$C$2:$C$100,H96,'BY-RSD-WH_AF'!$A$2:$A$100,"BASE")</f>
        <v>3.2373195740855901E-3</v>
      </c>
      <c r="F96" s="30" t="s">
        <v>109</v>
      </c>
      <c r="G96" s="30" t="s">
        <v>84</v>
      </c>
      <c r="H96" s="30" t="str">
        <f t="shared" si="26"/>
        <v>R-WH_Apt_HET*</v>
      </c>
    </row>
    <row r="97" spans="1:8" ht="15" x14ac:dyDescent="0.25">
      <c r="A97" s="30" t="s">
        <v>244</v>
      </c>
      <c r="B97" s="30" t="str">
        <f>"R-WH_"&amp;F97&amp;"_"&amp;G97&amp;"*"</f>
        <v>R-WH_Apt_SOL*</v>
      </c>
      <c r="C97" s="30"/>
      <c r="D97" s="30">
        <f>AVERAGEIFS('BY-RSD-WH_AF'!$L$2:$L$100,'BY-RSD-WH_AF'!$C$2:$C$100,H97,'BY-RSD-WH_AF'!$A$2:$A$100,"BASE")</f>
        <v>0.143159113753899</v>
      </c>
      <c r="F97" s="30" t="s">
        <v>109</v>
      </c>
      <c r="G97" s="30" t="s">
        <v>231</v>
      </c>
      <c r="H97" s="30" t="str">
        <f t="shared" si="26"/>
        <v>R-WH_Apt_SOL*</v>
      </c>
    </row>
    <row r="98" spans="1:8" ht="15" x14ac:dyDescent="0.2">
      <c r="A98" s="27" t="s">
        <v>116</v>
      </c>
      <c r="B98" s="28"/>
      <c r="C98" s="28"/>
      <c r="D98" s="28"/>
      <c r="E98" s="28"/>
      <c r="F98" s="28"/>
      <c r="G98" s="28"/>
      <c r="H98" s="28"/>
    </row>
    <row r="99" spans="1:8" ht="15" x14ac:dyDescent="0.25">
      <c r="A99" s="30" t="s">
        <v>1</v>
      </c>
      <c r="B99" s="30" t="str">
        <f t="shared" ref="B99:B109" si="27">"R-WH_"&amp;F99&amp;"_"&amp;G99&amp;"*"</f>
        <v>R-WH_Att_COA*</v>
      </c>
      <c r="C99" s="30"/>
      <c r="D99" s="30">
        <f>AVERAGEIFS('BY-RSD-WH_AF'!$L$2:$L$100,'BY-RSD-WH_AF'!$C$2:$C$100,H99,'BY-RSD-WH_AF'!$A$2:$A$100,"BASE")</f>
        <v>0.104359857576634</v>
      </c>
      <c r="F99" s="30" t="s">
        <v>105</v>
      </c>
      <c r="G99" s="30" t="s">
        <v>82</v>
      </c>
      <c r="H99" s="30" t="str">
        <f t="shared" ref="H99:H104" si="28">"R-WH_"&amp;F99&amp;"_"&amp;G99&amp;"*"</f>
        <v>R-WH_Att_COA*</v>
      </c>
    </row>
    <row r="100" spans="1:8" ht="15" x14ac:dyDescent="0.25">
      <c r="A100" s="31" t="s">
        <v>1</v>
      </c>
      <c r="B100" s="31" t="str">
        <f t="shared" si="27"/>
        <v>R-WH_Att_BDL*</v>
      </c>
      <c r="C100" s="31"/>
      <c r="D100" s="31">
        <f>AVERAGEIFS('BY-RSD-WH_AF'!$L$2:$L$100,'BY-RSD-WH_AF'!$C$2:$C$100,H100,'BY-RSD-WH_AF'!$A$2:$A$100,"BASE")</f>
        <v>8.8919330289193299E-2</v>
      </c>
      <c r="F100" s="31" t="s">
        <v>105</v>
      </c>
      <c r="G100" s="31" t="s">
        <v>191</v>
      </c>
      <c r="H100" s="31" t="str">
        <f t="shared" si="28"/>
        <v>R-WH_Att_BDL*</v>
      </c>
    </row>
    <row r="101" spans="1:8" ht="15" x14ac:dyDescent="0.25">
      <c r="A101" s="30" t="s">
        <v>1</v>
      </c>
      <c r="B101" s="30" t="str">
        <f t="shared" si="27"/>
        <v>R-WH_Att_ETH*</v>
      </c>
      <c r="C101" s="30"/>
      <c r="D101" s="30">
        <f>AVERAGEIFS('BY-RSD-WH_AF'!$L$2:$L$100,'BY-RSD-WH_AF'!$C$2:$C$100,H101,'BY-RSD-WH_AF'!$A$2:$A$100,"BASE")</f>
        <v>6.7212328767123297E-2</v>
      </c>
      <c r="F101" s="30" t="s">
        <v>105</v>
      </c>
      <c r="G101" s="30" t="s">
        <v>190</v>
      </c>
      <c r="H101" s="30" t="str">
        <f t="shared" si="28"/>
        <v>R-WH_Att_ETH*</v>
      </c>
    </row>
    <row r="102" spans="1:8" ht="15" x14ac:dyDescent="0.25">
      <c r="A102" s="31" t="s">
        <v>1</v>
      </c>
      <c r="B102" s="31" t="str">
        <f t="shared" si="27"/>
        <v>R-WH_Att_LPG*</v>
      </c>
      <c r="C102" s="31"/>
      <c r="D102" s="31">
        <f>AVERAGEIFS('BY-RSD-WH_AF'!$L$2:$L$100,'BY-RSD-WH_AF'!$C$2:$C$100,H102,'BY-RSD-WH_AF'!$A$2:$A$100,"BASE")</f>
        <v>0.100567418678171</v>
      </c>
      <c r="F102" s="31" t="s">
        <v>105</v>
      </c>
      <c r="G102" s="31" t="s">
        <v>192</v>
      </c>
      <c r="H102" s="31" t="str">
        <f t="shared" si="28"/>
        <v>R-WH_Att_LPG*</v>
      </c>
    </row>
    <row r="103" spans="1:8" ht="15" x14ac:dyDescent="0.25">
      <c r="A103" s="30" t="s">
        <v>244</v>
      </c>
      <c r="B103" s="30" t="str">
        <f t="shared" si="27"/>
        <v>R-WH_Att_ELC*</v>
      </c>
      <c r="C103" s="30"/>
      <c r="D103" s="30">
        <f>AVERAGEIFS('BY-RSD-WH_AF'!$L$2:$L$100,'BY-RSD-WH_AF'!$C$2:$C$100,H103,'BY-RSD-WH_AF'!$A$2:$A$100,"BASE")</f>
        <v>6.6402541005538801E-2</v>
      </c>
      <c r="F103" s="30" t="s">
        <v>105</v>
      </c>
      <c r="G103" s="30" t="s">
        <v>83</v>
      </c>
      <c r="H103" s="30" t="str">
        <f>"R-WH_"&amp;F103&amp;"_"&amp;G103&amp;"*X0"</f>
        <v>R-WH_Att_ELC*X0</v>
      </c>
    </row>
    <row r="104" spans="1:8" ht="15" x14ac:dyDescent="0.25">
      <c r="A104" s="31" t="s">
        <v>1</v>
      </c>
      <c r="B104" s="31" t="str">
        <f t="shared" si="27"/>
        <v>R-WH_Att_KER*</v>
      </c>
      <c r="C104" s="31"/>
      <c r="D104" s="31">
        <f>AVERAGEIFS('BY-RSD-WH_AF'!$L$2:$L$100,'BY-RSD-WH_AF'!$C$2:$C$100,H104,'BY-RSD-WH_AF'!$A$2:$A$100,"BASE")</f>
        <v>6.9705277866978901E-2</v>
      </c>
      <c r="F104" s="31" t="s">
        <v>105</v>
      </c>
      <c r="G104" s="31" t="s">
        <v>193</v>
      </c>
      <c r="H104" s="31" t="str">
        <f t="shared" si="28"/>
        <v>R-WH_Att_KER*</v>
      </c>
    </row>
    <row r="105" spans="1:8" ht="15" x14ac:dyDescent="0.25">
      <c r="A105" s="30" t="s">
        <v>1</v>
      </c>
      <c r="B105" s="30" t="str">
        <f t="shared" si="27"/>
        <v>R-WH_Att_GAS*</v>
      </c>
      <c r="C105" s="30"/>
      <c r="D105" s="30">
        <f>AVERAGEIFS('BY-RSD-WH_AF'!$L$2:$L$100,'BY-RSD-WH_AF'!$C$2:$C$100,H105,'BY-RSD-WH_AF'!$A$2:$A$100,"BASE")</f>
        <v>5.8388567987470399E-2</v>
      </c>
      <c r="F105" s="30" t="s">
        <v>105</v>
      </c>
      <c r="G105" s="30" t="s">
        <v>194</v>
      </c>
      <c r="H105" s="30" t="str">
        <f>"R-WH_"&amp;F104&amp;"_"&amp;G105&amp;"*"</f>
        <v>R-WH_Att_GAS*</v>
      </c>
    </row>
    <row r="106" spans="1:8" ht="15" x14ac:dyDescent="0.25">
      <c r="A106" s="31" t="s">
        <v>1</v>
      </c>
      <c r="B106" s="31" t="str">
        <f t="shared" si="27"/>
        <v>R-WH_Att_PEA*</v>
      </c>
      <c r="C106" s="31"/>
      <c r="D106" s="31">
        <f>AVERAGEIFS('BY-RSD-WH_AF'!$L$2:$L$100,'BY-RSD-WH_AF'!$C$2:$C$100,H106,'BY-RSD-WH_AF'!$A$2:$A$100,"BASE")</f>
        <v>6.8944308925102102E-2</v>
      </c>
      <c r="F106" s="31" t="s">
        <v>105</v>
      </c>
      <c r="G106" s="31" t="s">
        <v>110</v>
      </c>
      <c r="H106" s="31" t="str">
        <f t="shared" ref="H106:H110" si="29">"R-WH_"&amp;F106&amp;"_"&amp;G106&amp;"*"</f>
        <v>R-WH_Att_PEA*</v>
      </c>
    </row>
    <row r="107" spans="1:8" ht="15" x14ac:dyDescent="0.25">
      <c r="A107" s="30" t="s">
        <v>1</v>
      </c>
      <c r="B107" s="30" t="str">
        <f t="shared" si="27"/>
        <v>R-WH_Att_SMF*</v>
      </c>
      <c r="C107" s="30"/>
      <c r="D107" s="30">
        <f>AVERAGEIFS('BY-RSD-WH_AF'!$L$2:$L$100,'BY-RSD-WH_AF'!$C$2:$C$100,H107,'BY-RSD-WH_AF'!$A$2:$A$100,"BASE")</f>
        <v>5.9040638752358897E-2</v>
      </c>
      <c r="F107" s="30" t="s">
        <v>105</v>
      </c>
      <c r="G107" s="30" t="s">
        <v>111</v>
      </c>
      <c r="H107" s="30" t="str">
        <f t="shared" si="29"/>
        <v>R-WH_Att_SMF*</v>
      </c>
    </row>
    <row r="108" spans="1:8" ht="15" x14ac:dyDescent="0.25">
      <c r="A108" s="31" t="s">
        <v>1</v>
      </c>
      <c r="B108" s="31" t="str">
        <f t="shared" si="27"/>
        <v>R-WH_Att_WOO*</v>
      </c>
      <c r="C108" s="31"/>
      <c r="D108" s="31">
        <f>AVERAGEIFS('BY-RSD-WH_AF'!$L$2:$L$100,'BY-RSD-WH_AF'!$C$2:$C$100,H108,'BY-RSD-WH_AF'!$A$2:$A$100,"BASE")</f>
        <v>6.8778139627583307E-2</v>
      </c>
      <c r="F108" s="31" t="s">
        <v>105</v>
      </c>
      <c r="G108" s="31" t="s">
        <v>195</v>
      </c>
      <c r="H108" s="31" t="str">
        <f t="shared" si="29"/>
        <v>R-WH_Att_WOO*</v>
      </c>
    </row>
    <row r="109" spans="1:8" ht="15" x14ac:dyDescent="0.25">
      <c r="A109" s="30" t="s">
        <v>1</v>
      </c>
      <c r="B109" s="30" t="str">
        <f t="shared" si="27"/>
        <v>R-WH_Att_HET*</v>
      </c>
      <c r="C109" s="30"/>
      <c r="D109" s="30">
        <f>AVERAGEIFS('BY-RSD-WH_AF'!$L$2:$L$100,'BY-RSD-WH_AF'!$C$2:$C$100,H109,'BY-RSD-WH_AF'!$A$2:$A$100,"BASE")</f>
        <v>4.8794584261943399E-3</v>
      </c>
      <c r="F109" s="30" t="s">
        <v>105</v>
      </c>
      <c r="G109" s="30" t="s">
        <v>84</v>
      </c>
      <c r="H109" s="30" t="str">
        <f t="shared" si="29"/>
        <v>R-WH_Att_HET*</v>
      </c>
    </row>
    <row r="110" spans="1:8" ht="15" x14ac:dyDescent="0.25">
      <c r="A110" s="30" t="s">
        <v>244</v>
      </c>
      <c r="B110" s="30" t="str">
        <f>"R-WH_"&amp;F110&amp;"_"&amp;G110&amp;"*"</f>
        <v>R-WH_Att_SOL*</v>
      </c>
      <c r="C110" s="30"/>
      <c r="D110" s="30">
        <f>AVERAGEIFS('BY-RSD-WH_AF'!$L$2:$L$100,'BY-RSD-WH_AF'!$C$2:$C$100,H110,'BY-RSD-WH_AF'!$A$2:$A$100,"BASE")</f>
        <v>0.220198275095671</v>
      </c>
      <c r="F110" s="30" t="s">
        <v>105</v>
      </c>
      <c r="G110" s="30" t="s">
        <v>231</v>
      </c>
      <c r="H110" s="30" t="str">
        <f t="shared" si="29"/>
        <v>R-WH_Att_SOL*</v>
      </c>
    </row>
    <row r="111" spans="1:8" ht="15" x14ac:dyDescent="0.2">
      <c r="A111" s="27" t="s">
        <v>117</v>
      </c>
      <c r="B111" s="28"/>
      <c r="C111" s="28"/>
      <c r="D111" s="28"/>
      <c r="E111" s="28"/>
      <c r="F111" s="28"/>
      <c r="G111" s="28"/>
      <c r="H111" s="28"/>
    </row>
    <row r="112" spans="1:8" ht="15" x14ac:dyDescent="0.25">
      <c r="A112" s="30" t="s">
        <v>1</v>
      </c>
      <c r="B112" s="30" t="str">
        <f t="shared" ref="B112:B122" si="30">"R-WH_"&amp;F112&amp;"_"&amp;G112&amp;"*"</f>
        <v>R-WH_Det_COA*</v>
      </c>
      <c r="C112" s="30"/>
      <c r="D112" s="30">
        <f>AVERAGEIFS('BY-RSD-WH_AF'!$L$2:$L$100,'BY-RSD-WH_AF'!$C$2:$C$100,H112,'BY-RSD-WH_AF'!$A$2:$A$100,"BASE")</f>
        <v>7.2518315131287606E-2</v>
      </c>
      <c r="F112" s="30" t="s">
        <v>114</v>
      </c>
      <c r="G112" s="30" t="s">
        <v>82</v>
      </c>
      <c r="H112" s="30" t="str">
        <f t="shared" ref="H112:H117" si="31">"R-WH_"&amp;F112&amp;"_"&amp;G112&amp;"*"</f>
        <v>R-WH_Det_COA*</v>
      </c>
    </row>
    <row r="113" spans="1:8" ht="15" x14ac:dyDescent="0.25">
      <c r="A113" s="31" t="s">
        <v>1</v>
      </c>
      <c r="B113" s="31" t="str">
        <f t="shared" si="30"/>
        <v>R-WH_Det_BDL*</v>
      </c>
      <c r="C113" s="31"/>
      <c r="D113" s="31">
        <f>AVERAGEIFS('BY-RSD-WH_AF'!$L$2:$L$100,'BY-RSD-WH_AF'!$C$2:$C$100,H113,'BY-RSD-WH_AF'!$A$2:$A$100,"BASE")</f>
        <v>4.2328767123287703E-2</v>
      </c>
      <c r="F113" s="31" t="s">
        <v>114</v>
      </c>
      <c r="G113" s="31" t="s">
        <v>191</v>
      </c>
      <c r="H113" s="31" t="str">
        <f t="shared" si="31"/>
        <v>R-WH_Det_BDL*</v>
      </c>
    </row>
    <row r="114" spans="1:8" ht="15" x14ac:dyDescent="0.25">
      <c r="A114" s="30" t="s">
        <v>1</v>
      </c>
      <c r="B114" s="30" t="str">
        <f t="shared" si="30"/>
        <v>R-WH_Det_ETH*</v>
      </c>
      <c r="C114" s="30"/>
      <c r="D114" s="30">
        <f>AVERAGEIFS('BY-RSD-WH_AF'!$L$2:$L$100,'BY-RSD-WH_AF'!$C$2:$C$100,H114,'BY-RSD-WH_AF'!$A$2:$A$100,"BASE")</f>
        <v>4.7947345890410997E-2</v>
      </c>
      <c r="F114" s="30" t="s">
        <v>114</v>
      </c>
      <c r="G114" s="30" t="s">
        <v>190</v>
      </c>
      <c r="H114" s="30" t="str">
        <f t="shared" si="31"/>
        <v>R-WH_Det_ETH*</v>
      </c>
    </row>
    <row r="115" spans="1:8" ht="15" x14ac:dyDescent="0.25">
      <c r="A115" s="31" t="s">
        <v>1</v>
      </c>
      <c r="B115" s="31" t="str">
        <f t="shared" si="30"/>
        <v>R-WH_Det_LPG*</v>
      </c>
      <c r="C115" s="31"/>
      <c r="D115" s="31">
        <f>AVERAGEIFS('BY-RSD-WH_AF'!$L$2:$L$100,'BY-RSD-WH_AF'!$C$2:$C$100,H115,'BY-RSD-WH_AF'!$A$2:$A$100,"BASE")</f>
        <v>6.8787509731139299E-2</v>
      </c>
      <c r="F115" s="31" t="s">
        <v>114</v>
      </c>
      <c r="G115" s="31" t="s">
        <v>192</v>
      </c>
      <c r="H115" s="31" t="str">
        <f t="shared" si="31"/>
        <v>R-WH_Det_LPG*</v>
      </c>
    </row>
    <row r="116" spans="1:8" ht="15" x14ac:dyDescent="0.25">
      <c r="A116" s="30" t="s">
        <v>244</v>
      </c>
      <c r="B116" s="30" t="str">
        <f t="shared" si="30"/>
        <v>R-WH_Det_ELC*</v>
      </c>
      <c r="C116" s="30"/>
      <c r="D116" s="30">
        <f>AVERAGEIFS('BY-RSD-WH_AF'!$L$2:$L$100,'BY-RSD-WH_AF'!$C$2:$C$100,H116,'BY-RSD-WH_AF'!$A$2:$A$100,"BASE")</f>
        <v>4.65144570452133E-2</v>
      </c>
      <c r="F116" s="30" t="s">
        <v>114</v>
      </c>
      <c r="G116" s="30" t="s">
        <v>83</v>
      </c>
      <c r="H116" s="30" t="str">
        <f>"R-WH_"&amp;F116&amp;"_"&amp;G116&amp;"*X0"</f>
        <v>R-WH_Det_ELC*X0</v>
      </c>
    </row>
    <row r="117" spans="1:8" ht="15" x14ac:dyDescent="0.25">
      <c r="A117" s="31" t="s">
        <v>1</v>
      </c>
      <c r="B117" s="31" t="str">
        <f t="shared" si="30"/>
        <v>R-WH_Det_KER*</v>
      </c>
      <c r="C117" s="31"/>
      <c r="D117" s="31">
        <f>AVERAGEIFS('BY-RSD-WH_AF'!$L$2:$L$100,'BY-RSD-WH_AF'!$C$2:$C$100,H117,'BY-RSD-WH_AF'!$A$2:$A$100,"BASE")</f>
        <v>5.3657823067608502E-2</v>
      </c>
      <c r="F117" s="31" t="s">
        <v>114</v>
      </c>
      <c r="G117" s="31" t="s">
        <v>193</v>
      </c>
      <c r="H117" s="31" t="str">
        <f t="shared" si="31"/>
        <v>R-WH_Det_KER*</v>
      </c>
    </row>
    <row r="118" spans="1:8" ht="15" x14ac:dyDescent="0.25">
      <c r="A118" s="30" t="s">
        <v>1</v>
      </c>
      <c r="B118" s="30" t="str">
        <f t="shared" si="30"/>
        <v>R-WH_Det_GAS*</v>
      </c>
      <c r="C118" s="30"/>
      <c r="D118" s="30">
        <f>AVERAGEIFS('BY-RSD-WH_AF'!$L$2:$L$100,'BY-RSD-WH_AF'!$C$2:$C$100,H118,'BY-RSD-WH_AF'!$A$2:$A$100,"BASE")</f>
        <v>4.6985228618266699E-2</v>
      </c>
      <c r="F118" s="30" t="s">
        <v>114</v>
      </c>
      <c r="G118" s="30" t="s">
        <v>194</v>
      </c>
      <c r="H118" s="30" t="str">
        <f>"R-WH_"&amp;F117&amp;"_"&amp;G118&amp;"*"</f>
        <v>R-WH_Det_GAS*</v>
      </c>
    </row>
    <row r="119" spans="1:8" ht="15" x14ac:dyDescent="0.25">
      <c r="A119" s="31" t="s">
        <v>1</v>
      </c>
      <c r="B119" s="31" t="str">
        <f t="shared" si="30"/>
        <v>R-WH_Det_PEA*</v>
      </c>
      <c r="C119" s="31"/>
      <c r="D119" s="31">
        <f>AVERAGEIFS('BY-RSD-WH_AF'!$L$2:$L$100,'BY-RSD-WH_AF'!$C$2:$C$100,H119,'BY-RSD-WH_AF'!$A$2:$A$100,"BASE")</f>
        <v>2.36315789189348E-2</v>
      </c>
      <c r="F119" s="31" t="s">
        <v>114</v>
      </c>
      <c r="G119" s="31" t="s">
        <v>110</v>
      </c>
      <c r="H119" s="31" t="str">
        <f t="shared" ref="H119:H123" si="32">"R-WH_"&amp;F119&amp;"_"&amp;G119&amp;"*"</f>
        <v>R-WH_Det_PEA*</v>
      </c>
    </row>
    <row r="120" spans="1:8" ht="15" x14ac:dyDescent="0.25">
      <c r="A120" s="30" t="s">
        <v>1</v>
      </c>
      <c r="B120" s="30" t="str">
        <f t="shared" si="30"/>
        <v>R-WH_Det_SMF*</v>
      </c>
      <c r="C120" s="30"/>
      <c r="D120" s="30">
        <f>AVERAGEIFS('BY-RSD-WH_AF'!$L$2:$L$100,'BY-RSD-WH_AF'!$C$2:$C$100,H120,'BY-RSD-WH_AF'!$A$2:$A$100,"BASE")</f>
        <v>4.4737576657325098E-2</v>
      </c>
      <c r="F120" s="30" t="s">
        <v>114</v>
      </c>
      <c r="G120" s="30" t="s">
        <v>111</v>
      </c>
      <c r="H120" s="30" t="str">
        <f t="shared" si="32"/>
        <v>R-WH_Det_SMF*</v>
      </c>
    </row>
    <row r="121" spans="1:8" ht="15" x14ac:dyDescent="0.25">
      <c r="A121" s="31" t="s">
        <v>1</v>
      </c>
      <c r="B121" s="31" t="str">
        <f t="shared" si="30"/>
        <v>R-WH_Det_WOO*</v>
      </c>
      <c r="C121" s="31"/>
      <c r="D121" s="31">
        <f>AVERAGEIFS('BY-RSD-WH_AF'!$L$2:$L$100,'BY-RSD-WH_AF'!$C$2:$C$100,H121,'BY-RSD-WH_AF'!$A$2:$A$100,"BASE")</f>
        <v>5.7798878941989297E-2</v>
      </c>
      <c r="F121" s="31" t="s">
        <v>114</v>
      </c>
      <c r="G121" s="31" t="s">
        <v>195</v>
      </c>
      <c r="H121" s="31" t="str">
        <f t="shared" si="32"/>
        <v>R-WH_Det_WOO*</v>
      </c>
    </row>
    <row r="122" spans="1:8" ht="15" x14ac:dyDescent="0.25">
      <c r="A122" s="30" t="s">
        <v>1</v>
      </c>
      <c r="B122" s="30" t="str">
        <f t="shared" si="30"/>
        <v>R-WH_Det_HET*</v>
      </c>
      <c r="C122" s="30"/>
      <c r="D122" s="30">
        <f>AVERAGEIFS('BY-RSD-WH_AF'!$L$2:$L$100,'BY-RSD-WH_AF'!$C$2:$C$100,H122,'BY-RSD-WH_AF'!$A$2:$A$100,"BASE")</f>
        <v>5.1032329364559198E-3</v>
      </c>
      <c r="F122" s="30" t="s">
        <v>114</v>
      </c>
      <c r="G122" s="30" t="s">
        <v>84</v>
      </c>
      <c r="H122" s="30" t="str">
        <f t="shared" si="32"/>
        <v>R-WH_Det_HET*</v>
      </c>
    </row>
    <row r="123" spans="1:8" ht="15" x14ac:dyDescent="0.25">
      <c r="A123" s="30" t="s">
        <v>244</v>
      </c>
      <c r="B123" s="30" t="str">
        <f>"R-WH_"&amp;F123&amp;"_"&amp;G123&amp;"*"</f>
        <v>R-WH_Det_SOL*</v>
      </c>
      <c r="C123" s="30"/>
      <c r="D123" s="37">
        <f>AVERAGEIFS('BY-RSD-WH_AF'!$L$2:$L$100,'BY-RSD-WH_AF'!$C$2:$C$100,H123,'BY-RSD-WH_AF'!$A$2:$A$100,"BASE")</f>
        <v>0.145588074596397</v>
      </c>
      <c r="F123" s="30" t="s">
        <v>114</v>
      </c>
      <c r="G123" s="30" t="s">
        <v>231</v>
      </c>
      <c r="H123" s="30" t="str">
        <f t="shared" si="32"/>
        <v>R-WH_Det_SOL*</v>
      </c>
    </row>
    <row r="124" spans="1:8" ht="15" x14ac:dyDescent="0.2">
      <c r="A124" s="27" t="s">
        <v>246</v>
      </c>
      <c r="B124" s="28"/>
      <c r="C124" s="29"/>
      <c r="D124" s="28"/>
      <c r="E124" s="28"/>
      <c r="F124" s="28"/>
      <c r="G124" s="28"/>
      <c r="H124" s="28"/>
    </row>
    <row r="125" spans="1:8" ht="15" x14ac:dyDescent="0.25">
      <c r="A125" s="30" t="s">
        <v>78</v>
      </c>
      <c r="B125" s="30" t="str">
        <f>"R-SC_"&amp;F125&amp;"_"&amp;G125&amp;"_N1"</f>
        <v>R-SC_Apt_ELC_N1</v>
      </c>
      <c r="C125" s="30"/>
      <c r="D125" s="30">
        <f>AVERAGEIFS('BY-RSD-SH_AF'!$L$2:$L$100,'BY-RSD-SH_AF'!$C$2:$C$100,H125,'BY-RSD-SH_AF'!$A$2:$A$100,"BASE")</f>
        <v>0.183575067201909</v>
      </c>
      <c r="F125" s="30" t="s">
        <v>109</v>
      </c>
      <c r="G125" s="30" t="s">
        <v>83</v>
      </c>
      <c r="H125" s="34" t="str">
        <f t="shared" ref="H125:H127" si="33">"R-SH_"&amp;F125&amp;"_"&amp;G125&amp;"*X1"</f>
        <v>R-SH_Apt_ELC*X1</v>
      </c>
    </row>
    <row r="126" spans="1:8" ht="15" x14ac:dyDescent="0.25">
      <c r="A126" s="30" t="s">
        <v>78</v>
      </c>
      <c r="B126" s="30" t="str">
        <f>"R-SC_"&amp;F126&amp;"_"&amp;G126&amp;"_N1"</f>
        <v>R-SC_Att_ELC_N1</v>
      </c>
      <c r="C126" s="30"/>
      <c r="D126" s="30">
        <f>AVERAGEIFS('BY-RSD-SH_AF'!$L$2:$L$100,'BY-RSD-SH_AF'!$C$2:$C$100,H126,'BY-RSD-SH_AF'!$A$2:$A$100,"BASE")</f>
        <v>0.113204385544111</v>
      </c>
      <c r="F126" s="30" t="s">
        <v>105</v>
      </c>
      <c r="G126" s="30" t="s">
        <v>83</v>
      </c>
      <c r="H126" s="34" t="str">
        <f t="shared" si="33"/>
        <v>R-SH_Att_ELC*X1</v>
      </c>
    </row>
    <row r="127" spans="1:8" ht="15" x14ac:dyDescent="0.25">
      <c r="A127" s="30" t="s">
        <v>78</v>
      </c>
      <c r="B127" s="30" t="str">
        <f>"R-SC_"&amp;F127&amp;"_"&amp;G127&amp;"_N1"</f>
        <v>R-SC_Det_ELC_N1</v>
      </c>
      <c r="C127" s="30"/>
      <c r="D127" s="30">
        <f>AVERAGEIFS('BY-RSD-SH_AF'!$L$2:$L$100,'BY-RSD-SH_AF'!$C$2:$C$100,H127,'BY-RSD-SH_AF'!$A$2:$A$100,"BASE")</f>
        <v>0.13766734761320301</v>
      </c>
      <c r="F127" s="30" t="s">
        <v>114</v>
      </c>
      <c r="G127" s="30" t="s">
        <v>83</v>
      </c>
      <c r="H127" s="34" t="str">
        <f t="shared" si="33"/>
        <v>R-SH_Det_ELC*X1</v>
      </c>
    </row>
    <row r="128" spans="1:8" ht="15" x14ac:dyDescent="0.2">
      <c r="A128" s="27" t="s">
        <v>247</v>
      </c>
      <c r="B128" s="28"/>
      <c r="C128" s="29"/>
      <c r="D128" s="28"/>
      <c r="E128" s="28"/>
      <c r="F128" s="28"/>
      <c r="G128" s="28"/>
      <c r="H128" s="28"/>
    </row>
    <row r="129" spans="1:8" ht="15" x14ac:dyDescent="0.25">
      <c r="A129" s="30" t="s">
        <v>245</v>
      </c>
      <c r="B129" s="30" t="str">
        <f>"R-HC_"&amp;F129&amp;"_"&amp;G129&amp;"_HPN*"</f>
        <v>R-HC_Apt_ELC_HPN*</v>
      </c>
      <c r="C129" s="30" t="str">
        <f>"RSDSC_"&amp;F129</f>
        <v>RSDSC_Apt</v>
      </c>
      <c r="D129" s="30">
        <f>AVERAGEIFS('BY-RSD-SH_AF'!$L$2:$L$100,'BY-RSD-SH_AF'!$C$2:$C$100,H129,'BY-RSD-SH_AF'!$A$2:$A$100,"BASE")</f>
        <v>0.183575067201909</v>
      </c>
      <c r="F129" s="30" t="s">
        <v>109</v>
      </c>
      <c r="G129" s="30" t="s">
        <v>83</v>
      </c>
      <c r="H129" s="34" t="str">
        <f t="shared" ref="H129:H131" si="34">"R-SH_"&amp;F129&amp;"_"&amp;G129&amp;"*X1"</f>
        <v>R-SH_Apt_ELC*X1</v>
      </c>
    </row>
    <row r="130" spans="1:8" ht="15" x14ac:dyDescent="0.25">
      <c r="A130" s="30" t="s">
        <v>245</v>
      </c>
      <c r="B130" s="30" t="str">
        <f>"R-HC_"&amp;F130&amp;"_"&amp;G130&amp;"_HPN*"</f>
        <v>R-HC_Att_ELC_HPN*</v>
      </c>
      <c r="C130" s="30" t="str">
        <f>"RSDSC_"&amp;F130</f>
        <v>RSDSC_Att</v>
      </c>
      <c r="D130" s="30">
        <f>AVERAGEIFS('BY-RSD-SH_AF'!$L$2:$L$100,'BY-RSD-SH_AF'!$C$2:$C$100,H130,'BY-RSD-SH_AF'!$A$2:$A$100,"BASE")</f>
        <v>0.113204385544111</v>
      </c>
      <c r="F130" s="30" t="s">
        <v>105</v>
      </c>
      <c r="G130" s="30" t="s">
        <v>83</v>
      </c>
      <c r="H130" s="34" t="str">
        <f t="shared" si="34"/>
        <v>R-SH_Att_ELC*X1</v>
      </c>
    </row>
    <row r="131" spans="1:8" ht="15" x14ac:dyDescent="0.25">
      <c r="A131" s="35" t="s">
        <v>245</v>
      </c>
      <c r="B131" s="35" t="str">
        <f>"R-HC_"&amp;F131&amp;"_"&amp;G131&amp;"_HPN*"</f>
        <v>R-HC_Det_ELC_HPN*</v>
      </c>
      <c r="C131" s="35" t="str">
        <f>"RSDSC_"&amp;F131</f>
        <v>RSDSC_Det</v>
      </c>
      <c r="D131" s="35">
        <f>AVERAGEIFS('BY-RSD-SH_AF'!$L$2:$L$100,'BY-RSD-SH_AF'!$C$2:$C$100,H131,'BY-RSD-SH_AF'!$A$2:$A$100,"BASE")</f>
        <v>0.13766734761320301</v>
      </c>
      <c r="F131" s="35" t="s">
        <v>114</v>
      </c>
      <c r="G131" s="35" t="s">
        <v>83</v>
      </c>
      <c r="H131" s="36" t="str">
        <f t="shared" si="34"/>
        <v>R-SH_Det_ELC*X1</v>
      </c>
    </row>
    <row r="132" spans="1:8" ht="15" x14ac:dyDescent="0.2">
      <c r="A132" s="27" t="s">
        <v>252</v>
      </c>
      <c r="B132" s="28"/>
      <c r="C132" s="29"/>
      <c r="D132" s="28"/>
      <c r="E132" s="28"/>
      <c r="F132" s="28"/>
      <c r="G132" s="28"/>
      <c r="H132" s="28"/>
    </row>
    <row r="133" spans="1:8" ht="15" x14ac:dyDescent="0.25">
      <c r="A133" s="30" t="s">
        <v>245</v>
      </c>
      <c r="B133" s="30" t="str">
        <f>"R-HC_"&amp;F133&amp;"_"&amp;G133&amp;"_HPN*"</f>
        <v>R-HC_Apt_ELC_HPN*</v>
      </c>
      <c r="C133" s="30" t="str">
        <f>"RSDSH_"&amp;F133</f>
        <v>RSDSH_Apt</v>
      </c>
      <c r="D133" s="30">
        <f>AVERAGEIFS('BY-RSD-SH_AF'!$L$2:$L$100,'BY-RSD-SH_AF'!$C$2:$C$100,H133,'BY-RSD-SH_AF'!$A$2:$A$100,"BASE")</f>
        <v>0.183575067201909</v>
      </c>
      <c r="F133" s="30" t="s">
        <v>109</v>
      </c>
      <c r="G133" s="30" t="s">
        <v>83</v>
      </c>
      <c r="H133" s="30" t="str">
        <f t="shared" ref="H133:H135" si="35">"R-SH_"&amp;F133&amp;"_"&amp;G133&amp;"*X1"</f>
        <v>R-SH_Apt_ELC*X1</v>
      </c>
    </row>
    <row r="134" spans="1:8" ht="15" x14ac:dyDescent="0.25">
      <c r="A134" s="30" t="s">
        <v>245</v>
      </c>
      <c r="B134" s="30" t="str">
        <f>"R-HC_"&amp;F134&amp;"_"&amp;G134&amp;"_HPN*"</f>
        <v>R-HC_Att_ELC_HPN*</v>
      </c>
      <c r="C134" s="30" t="str">
        <f>"RSDSH_"&amp;F134</f>
        <v>RSDSH_Att</v>
      </c>
      <c r="D134" s="30">
        <f>AVERAGEIFS('BY-RSD-SH_AF'!$L$2:$L$100,'BY-RSD-SH_AF'!$C$2:$C$100,H134,'BY-RSD-SH_AF'!$A$2:$A$100,"BASE")</f>
        <v>0.113204385544111</v>
      </c>
      <c r="F134" s="30" t="s">
        <v>105</v>
      </c>
      <c r="G134" s="30" t="s">
        <v>83</v>
      </c>
      <c r="H134" s="30" t="str">
        <f t="shared" si="35"/>
        <v>R-SH_Att_ELC*X1</v>
      </c>
    </row>
    <row r="135" spans="1:8" ht="15" x14ac:dyDescent="0.25">
      <c r="A135" s="35" t="s">
        <v>245</v>
      </c>
      <c r="B135" s="35" t="str">
        <f>"R-HC_"&amp;F135&amp;"_"&amp;G135&amp;"_HPN*"</f>
        <v>R-HC_Det_ELC_HPN*</v>
      </c>
      <c r="C135" s="35" t="str">
        <f>"RSDSH_"&amp;F135</f>
        <v>RSDSH_Det</v>
      </c>
      <c r="D135" s="35">
        <f>AVERAGEIFS('BY-RSD-SH_AF'!$L$2:$L$100,'BY-RSD-SH_AF'!$C$2:$C$100,H135,'BY-RSD-SH_AF'!$A$2:$A$100,"BASE")</f>
        <v>0.13766734761320301</v>
      </c>
      <c r="F135" s="35" t="s">
        <v>114</v>
      </c>
      <c r="G135" s="35" t="s">
        <v>83</v>
      </c>
      <c r="H135" s="35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G30" sqref="G30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16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8"/>
      <c r="B5" s="28"/>
      <c r="C5" s="28"/>
      <c r="E5" s="27" t="s">
        <v>183</v>
      </c>
      <c r="F5" s="28"/>
      <c r="G5" s="29"/>
    </row>
    <row r="6" spans="1:7" ht="15" x14ac:dyDescent="0.25">
      <c r="A6" s="30" t="s">
        <v>109</v>
      </c>
      <c r="B6" s="30" t="s">
        <v>82</v>
      </c>
      <c r="C6" s="30" t="str">
        <f t="shared" ref="C6:C16" si="0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5" x14ac:dyDescent="0.25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5" x14ac:dyDescent="0.25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5" x14ac:dyDescent="0.25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5" x14ac:dyDescent="0.2">
      <c r="A18" s="28"/>
      <c r="B18" s="28"/>
      <c r="C18" s="28"/>
      <c r="E18" s="27" t="s">
        <v>112</v>
      </c>
      <c r="F18" s="28"/>
      <c r="G18" s="28"/>
    </row>
    <row r="19" spans="1:7" ht="15" x14ac:dyDescent="0.25">
      <c r="A19" s="30" t="s">
        <v>105</v>
      </c>
      <c r="B19" s="30" t="s">
        <v>82</v>
      </c>
      <c r="C19" s="30" t="str">
        <f t="shared" ref="C19:C42" si="1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5" x14ac:dyDescent="0.25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5" x14ac:dyDescent="0.25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tr">
        <f>IFERROR("*"&amp;AVERAGEIFS('BY-RSD-EFF'!$L$2:$L$100,'BY-RSD-EFF'!$C$2:$C$100,EFF!C29,'BY-RSD-EFF'!$A$2:$A$100,"BASE"),"")</f>
        <v>*0.609499730599684</v>
      </c>
    </row>
    <row r="30" spans="1:7" ht="15" x14ac:dyDescent="0.25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5" x14ac:dyDescent="0.2">
      <c r="A31" s="28"/>
      <c r="B31" s="28"/>
      <c r="C31" s="28"/>
      <c r="E31" s="27" t="s">
        <v>113</v>
      </c>
      <c r="F31" s="28"/>
      <c r="G31" s="28"/>
    </row>
    <row r="32" spans="1:7" ht="15" x14ac:dyDescent="0.25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5" x14ac:dyDescent="0.25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5" x14ac:dyDescent="0.25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tr">
        <f>IFERROR("*"&amp;AVERAGEIFS('BY-RSD-EFF'!$L$2:$L$100,'BY-RSD-EFF'!$C$2:$C$100,EFF!C42,'BY-RSD-EFF'!$A$2:$A$100,"BASE"),"")</f>
        <v>*0.65865731206453</v>
      </c>
    </row>
    <row r="43" spans="1:7" ht="15" x14ac:dyDescent="0.25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8"/>
      <c r="B44" s="28"/>
      <c r="C44" s="28"/>
      <c r="E44" s="27" t="s">
        <v>246</v>
      </c>
      <c r="F44" s="28"/>
      <c r="G44" s="29"/>
    </row>
    <row r="45" spans="1:7" ht="15" x14ac:dyDescent="0.25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ref="F45:F47" si="2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8"/>
      <c r="B48" s="28"/>
      <c r="C48" s="28"/>
      <c r="E48" s="27" t="s">
        <v>115</v>
      </c>
      <c r="F48" s="28"/>
      <c r="G48" s="29"/>
    </row>
    <row r="49" spans="1:7" ht="15" x14ac:dyDescent="0.25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1" t="s">
        <v>109</v>
      </c>
      <c r="B50" s="31" t="s">
        <v>191</v>
      </c>
      <c r="C50" s="31" t="str">
        <f t="shared" ref="C50:C61" si="3">"R-WH_"&amp;A50&amp;"_"&amp;B50&amp;"*"</f>
        <v>R-WH_Apt_BDL*</v>
      </c>
      <c r="E50" s="31" t="s">
        <v>1</v>
      </c>
      <c r="F50" s="31" t="str">
        <f t="shared" ref="F50:F61" si="4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5" x14ac:dyDescent="0.25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5" x14ac:dyDescent="0.25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5" x14ac:dyDescent="0.25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 t="shared" si="4"/>
        <v>R-WH_Apt_GAS*</v>
      </c>
      <c r="G56" s="30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5" x14ac:dyDescent="0.25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5" x14ac:dyDescent="0.2">
      <c r="A62" s="28"/>
      <c r="B62" s="28"/>
      <c r="C62" s="28"/>
      <c r="E62" s="27" t="s">
        <v>116</v>
      </c>
      <c r="F62" s="28"/>
      <c r="G62" s="29"/>
    </row>
    <row r="63" spans="1:7" ht="15" x14ac:dyDescent="0.25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1" t="s">
        <v>105</v>
      </c>
      <c r="B64" s="31" t="s">
        <v>191</v>
      </c>
      <c r="C64" s="31" t="str">
        <f t="shared" ref="C64:C66" si="5">"R-WH_"&amp;A64&amp;"_"&amp;B64&amp;"*"</f>
        <v>R-WH_Att_BDL*</v>
      </c>
      <c r="E64" s="31" t="s">
        <v>1</v>
      </c>
      <c r="F64" s="31" t="str">
        <f t="shared" ref="F64:F75" si="6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5" x14ac:dyDescent="0.25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5" x14ac:dyDescent="0.25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5" x14ac:dyDescent="0.25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1" t="s">
        <v>105</v>
      </c>
      <c r="B69" s="31" t="s">
        <v>193</v>
      </c>
      <c r="C69" s="31" t="str">
        <f t="shared" ref="C69:C75" si="7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 t="shared" si="6"/>
        <v>R-WH_Att_GAS*</v>
      </c>
      <c r="G70" s="30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5" x14ac:dyDescent="0.2">
      <c r="A76" s="28"/>
      <c r="B76" s="28"/>
      <c r="C76" s="28"/>
      <c r="E76" s="27" t="s">
        <v>117</v>
      </c>
      <c r="F76" s="28"/>
      <c r="G76" s="29"/>
    </row>
    <row r="77" spans="1:7" ht="15" x14ac:dyDescent="0.25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1" t="s">
        <v>114</v>
      </c>
      <c r="B78" s="31" t="s">
        <v>191</v>
      </c>
      <c r="C78" s="31" t="str">
        <f t="shared" ref="C78:C80" si="8">"R-WH_"&amp;A78&amp;"_"&amp;B78&amp;"*"</f>
        <v>R-WH_Det_BDL*</v>
      </c>
      <c r="E78" s="31" t="s">
        <v>1</v>
      </c>
      <c r="F78" s="31" t="str">
        <f t="shared" ref="F78:F89" si="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5" x14ac:dyDescent="0.25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5" x14ac:dyDescent="0.25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1" t="s">
        <v>114</v>
      </c>
      <c r="B83" s="31" t="s">
        <v>193</v>
      </c>
      <c r="C83" s="31" t="str">
        <f t="shared" ref="C83:C89" si="10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 t="shared" si="9"/>
        <v>R-WH_Det_GAS*</v>
      </c>
      <c r="G84" s="30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0.210589220688259</v>
      </c>
      <c r="M2">
        <v>0.210589220688259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0.40167254943293601</v>
      </c>
      <c r="M3">
        <v>0.40167254943293601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0.49731941804468899</v>
      </c>
      <c r="M4">
        <v>0.49731941804468899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0.52409544244472495</v>
      </c>
      <c r="M2">
        <v>0.52409544244472495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0.74385546670439195</v>
      </c>
      <c r="M3">
        <v>0.74385546670439195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1.2252857065417899</v>
      </c>
      <c r="M4">
        <v>1.2252857065417899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2022-09-02T21:26:07Z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778225362300872</vt:r8>
  </property>
</Properties>
</file>