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860A1CA-EC81-4A11-B94A-A0F81EFA7BA9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22" l="1"/>
  <c r="D30" i="22"/>
  <c r="C30" i="22"/>
  <c r="J29" i="22"/>
  <c r="H29" i="22"/>
  <c r="G29" i="22"/>
  <c r="D29" i="22"/>
  <c r="C29" i="22"/>
  <c r="E30" i="21"/>
  <c r="D30" i="21"/>
  <c r="C30" i="21"/>
  <c r="D29" i="21"/>
  <c r="C29" i="21"/>
  <c r="I30" i="21"/>
  <c r="J29" i="21"/>
  <c r="H29" i="21"/>
  <c r="G29" i="21"/>
  <c r="F30" i="21"/>
  <c r="N10" i="20"/>
  <c r="N9" i="20"/>
  <c r="N8" i="20"/>
  <c r="N14" i="20"/>
  <c r="N13" i="20"/>
  <c r="N12" i="20"/>
  <c r="E30" i="22" l="1"/>
  <c r="J31" i="22"/>
  <c r="F32" i="21"/>
  <c r="J31" i="21"/>
  <c r="G3" i="23"/>
  <c r="H3" i="23"/>
  <c r="H4" i="23"/>
  <c r="C5" i="20"/>
  <c r="K7" i="21" s="1"/>
  <c r="C4" i="20"/>
  <c r="B7" i="21" s="1"/>
  <c r="J33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3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28" i="22" l="1"/>
  <c r="M9" i="20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O8" i="20" s="1"/>
  <c r="E32" i="22" s="1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C27" i="22" l="1"/>
  <c r="O9" i="20"/>
  <c r="E32" i="21"/>
  <c r="I18" i="22"/>
  <c r="I18" i="21"/>
  <c r="J13" i="20"/>
  <c r="I20" i="22"/>
  <c r="G12" i="20"/>
  <c r="G13" i="22"/>
  <c r="F14" i="20"/>
  <c r="H11" i="22"/>
  <c r="G10" i="20"/>
  <c r="D13" i="22"/>
  <c r="C31" i="22" l="1"/>
  <c r="C32" i="22"/>
  <c r="C31" i="21"/>
  <c r="C32" i="21"/>
  <c r="H12" i="20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O13" i="20" s="1"/>
  <c r="I26" i="21"/>
  <c r="I26" i="22"/>
  <c r="I32" i="22" l="1"/>
  <c r="I32" i="21"/>
  <c r="J14" i="20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O10" i="20" s="1"/>
  <c r="D25" i="22"/>
  <c r="D25" i="21"/>
  <c r="D26" i="22"/>
  <c r="D26" i="21"/>
  <c r="L14" i="20"/>
  <c r="H23" i="22"/>
  <c r="H23" i="21"/>
  <c r="M12" i="20"/>
  <c r="O12" i="20" s="1"/>
  <c r="G25" i="22"/>
  <c r="G25" i="21"/>
  <c r="G31" i="21" l="1"/>
  <c r="G31" i="22"/>
  <c r="D32" i="22"/>
  <c r="D31" i="21"/>
  <c r="D31" i="22"/>
  <c r="D32" i="21"/>
  <c r="D27" i="22"/>
  <c r="D27" i="21"/>
  <c r="D28" i="22"/>
  <c r="D28" i="21"/>
  <c r="G27" i="21"/>
  <c r="G27" i="22"/>
  <c r="H25" i="21"/>
  <c r="M14" i="20"/>
  <c r="O14" i="20" s="1"/>
  <c r="H25" i="22"/>
  <c r="H31" i="21" l="1"/>
  <c r="H31" i="22"/>
  <c r="H27" i="2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<sst xmlns="http://schemas.openxmlformats.org/spreadsheetml/2006/main" count="112" uniqueCount="89">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</sst>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B17"/>
  <sheetViews>
    <sheetView workbookViewId="0">
      <selection activeCell="M20" sqref="M20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5" width="16.42578125" style="8" customWidth="1"/>
    <col min="16" max="22" width="9.140625" style="8"/>
    <col min="23" max="23" width="10.5703125" style="8" bestFit="1" customWidth="1"/>
    <col min="24" max="24" width="12" style="8" bestFit="1" customWidth="1"/>
    <col min="25" max="16384" width="9.140625" style="8"/>
  </cols>
  <sheetData>
    <row r="1" spans="1:28" x14ac:dyDescent="0.25">
      <c r="A1"/>
      <c r="B1"/>
      <c r="C1"/>
      <c r="M1"/>
      <c r="P1"/>
      <c r="Q1"/>
      <c r="R1"/>
      <c r="S1"/>
      <c r="T1"/>
      <c r="U1"/>
      <c r="V1"/>
      <c r="W1"/>
      <c r="X1"/>
      <c r="Y1"/>
      <c r="Z1"/>
      <c r="AA1"/>
    </row>
    <row r="2" spans="1:28" x14ac:dyDescent="0.25">
      <c r="A2"/>
      <c r="B2"/>
      <c r="C2"/>
      <c r="M2"/>
      <c r="P2"/>
      <c r="Q2"/>
      <c r="R2"/>
      <c r="S2"/>
      <c r="T2"/>
      <c r="U2"/>
      <c r="V2"/>
      <c r="W2"/>
      <c r="X2"/>
      <c r="Y2"/>
      <c r="Z2"/>
      <c r="AA2"/>
    </row>
    <row r="3" spans="1:28" x14ac:dyDescent="0.25">
      <c r="A3"/>
      <c r="B3"/>
      <c r="C3"/>
      <c r="M3"/>
      <c r="P3"/>
      <c r="Q3"/>
      <c r="R3"/>
      <c r="S3"/>
      <c r="T3"/>
      <c r="U3"/>
      <c r="V3"/>
      <c r="W3"/>
      <c r="X3"/>
      <c r="Y3"/>
      <c r="Z3"/>
      <c r="AA3"/>
    </row>
    <row r="4" spans="1:28" x14ac:dyDescent="0.25">
      <c r="A4"/>
      <c r="B4" t="s">
        <v>61</v>
      </c>
      <c r="C4" s="8" t="str">
        <f xml:space="preserve"> _xlfn.TEXTJOIN("_",TRUE,"UC","NetZero","CO2","2050")</f>
        <v>UC_NetZero_CO2_2050</v>
      </c>
      <c r="P4"/>
      <c r="Q4"/>
      <c r="R4"/>
      <c r="S4"/>
      <c r="T4"/>
      <c r="U4"/>
      <c r="V4"/>
      <c r="W4"/>
      <c r="X4"/>
      <c r="Y4"/>
      <c r="Z4"/>
      <c r="AA4"/>
    </row>
    <row r="5" spans="1:28" x14ac:dyDescent="0.25">
      <c r="A5"/>
      <c r="B5" t="s">
        <v>66</v>
      </c>
      <c r="C5" s="8" t="str">
        <f xml:space="preserve"> _xlfn.TEXTJOIN(" ",TRUE,"Net Zero CO2 by 2050")</f>
        <v>Net Zero CO2 by 2050</v>
      </c>
      <c r="P5"/>
      <c r="Q5"/>
      <c r="R5"/>
      <c r="S5"/>
      <c r="T5"/>
      <c r="U5"/>
      <c r="V5"/>
      <c r="W5"/>
      <c r="X5"/>
      <c r="Y5"/>
      <c r="Z5"/>
      <c r="AA5"/>
    </row>
    <row r="6" spans="1:28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2035</v>
      </c>
      <c r="O6" s="8">
        <v>2050</v>
      </c>
      <c r="P6" s="8">
        <v>0</v>
      </c>
    </row>
    <row r="7" spans="1:28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31282</v>
      </c>
      <c r="H7" s="16">
        <v>27390</v>
      </c>
      <c r="I7" s="16">
        <v>23981</v>
      </c>
      <c r="J7" s="16">
        <v>20997</v>
      </c>
      <c r="K7" s="16">
        <v>18384</v>
      </c>
      <c r="L7" s="16">
        <v>16096</v>
      </c>
      <c r="M7" s="16">
        <v>14093</v>
      </c>
      <c r="N7" s="16">
        <v>13848.092860693008</v>
      </c>
      <c r="O7" s="16">
        <v>0</v>
      </c>
      <c r="P7" s="8">
        <v>5</v>
      </c>
    </row>
    <row r="8" spans="1:28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  <c r="O8" s="8" t="str">
        <f>M8</f>
        <v>T-A*INT*,T-NAV*</v>
      </c>
    </row>
    <row r="9" spans="1:28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  <c r="O9" s="8" t="str">
        <f>M9</f>
        <v>*CO2*,-*CO2S</v>
      </c>
    </row>
    <row r="10" spans="1:28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  <c r="O10" s="8" t="str">
        <f>M10</f>
        <v>ENV</v>
      </c>
    </row>
    <row r="11" spans="1:28" x14ac:dyDescent="0.25">
      <c r="B11" s="8" t="s">
        <v>74</v>
      </c>
    </row>
    <row r="12" spans="1:28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  <c r="O12" s="8" t="str">
        <f>M12</f>
        <v>UP</v>
      </c>
    </row>
    <row r="13" spans="1:28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  <c r="O13" s="8">
        <f>M13</f>
        <v>-1</v>
      </c>
    </row>
    <row r="14" spans="1:28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 s="8">
        <f>M14</f>
        <v>1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x14ac:dyDescent="0.25">
      <c r="A15"/>
      <c r="B15"/>
      <c r="C15"/>
      <c r="M15"/>
      <c r="P15"/>
      <c r="Q15"/>
      <c r="R15"/>
      <c r="S15"/>
      <c r="T15"/>
      <c r="U15"/>
      <c r="V15"/>
      <c r="W15"/>
      <c r="X15"/>
      <c r="Y15"/>
      <c r="Z15"/>
      <c r="AA15"/>
    </row>
    <row r="16" spans="1:28" x14ac:dyDescent="0.25">
      <c r="A16"/>
      <c r="B16"/>
      <c r="C16"/>
      <c r="M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/>
      <c r="B17"/>
      <c r="C17"/>
      <c r="M17"/>
      <c r="P17"/>
      <c r="Q17"/>
      <c r="R17"/>
      <c r="S17"/>
      <c r="T17"/>
      <c r="U17"/>
      <c r="V17"/>
      <c r="W17"/>
      <c r="X17"/>
      <c r="Y17"/>
      <c r="Z17"/>
      <c r="AA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3"/>
  <sheetViews>
    <sheetView workbookViewId="0">
      <selection activeCell="B30" sqref="B30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config!$B$4:$P$14,2,FALSE) &amp; "_Single"</f>
        <v>UC_NetZero_CO2_2050_Single</v>
      </c>
      <c r="C7" s="8" t="str">
        <f>VLOOKUP(C$5, config!$B$4:$P$14,MATCH($F7,config!$B$6:$P$6,),FALSE)</f>
        <v>*CO2*,-*CO2S</v>
      </c>
      <c r="D7" s="8" t="str">
        <f>VLOOKUP(D$5, config!$B$4:$P$14,MATCH($F7,config!$B$6:$P$6,),FALSE)</f>
        <v>ENV</v>
      </c>
      <c r="F7" s="8">
        <v>2020</v>
      </c>
      <c r="G7" s="8" t="str">
        <f>VLOOKUP(G$5, config!$B$4:$P$14,MATCH($F7,config!$B$6:$P$6,),FALSE)</f>
        <v>UP</v>
      </c>
      <c r="H7" s="8">
        <f>VLOOKUP(H$5, config!$B$4:$P$14,MATCH($F7,config!$B$6:$P$6,),FALSE)</f>
        <v>1</v>
      </c>
      <c r="J7" s="8">
        <f>VLOOKUP("Value", config!$B$4:$P$14,MATCH($F7,config!$B$6:$P$6,),FALSE)</f>
        <v>33792</v>
      </c>
      <c r="K7" s="8" t="str">
        <f>VLOOKUP(K$5, config!$B$4:$P$14,2,FALSE) &amp; " - Single"</f>
        <v>Net Zero CO2 by 2050 - Single</v>
      </c>
    </row>
    <row r="8" spans="1:11" x14ac:dyDescent="0.25">
      <c r="C8" s="8" t="str">
        <f>VLOOKUP(C$5, config!$B$4:$P$14,MATCH($F8,config!$B$6:$P$6,),FALSE)</f>
        <v>*CO2*,-*CO2S</v>
      </c>
      <c r="D8" s="8" t="str">
        <f>VLOOKUP(D$5, config!$B$4:$P$14,MATCH($F8,config!$B$6:$P$6,),FALSE)</f>
        <v>ENV</v>
      </c>
      <c r="E8" s="8" t="str">
        <f>VLOOKUP(E$5, config!$B$4:$P$14,MATCH($F8,config!$B$6:$P$6,),FALSE)</f>
        <v>T-A*INT*,T-NAV*</v>
      </c>
      <c r="F8" s="8">
        <f>F7</f>
        <v>2020</v>
      </c>
      <c r="I8" s="8">
        <f>VLOOKUP(I$5, config!$B$4:$P$14,MATCH($F8,config!$B$6:$P$6,),FALSE)</f>
        <v>-1</v>
      </c>
    </row>
    <row r="9" spans="1:11" x14ac:dyDescent="0.25">
      <c r="C9" s="8" t="str">
        <f>VLOOKUP(C$5, config!$B$4:$P$14,MATCH($F9,config!$B$6:$P$6,),FALSE)</f>
        <v>*CO2*,-*CO2S</v>
      </c>
      <c r="D9" s="8" t="str">
        <f>VLOOKUP(D$5, config!$B$4:$P$14,MATCH($F9,config!$B$6:$P$6,),FALSE)</f>
        <v>ENV</v>
      </c>
      <c r="F9" s="8">
        <v>2021</v>
      </c>
      <c r="G9" s="8" t="str">
        <f>VLOOKUP(G$5, config!$B$4:$P$14,MATCH($F9,config!$B$6:$P$6,),FALSE)</f>
        <v>UP</v>
      </c>
      <c r="H9" s="8">
        <f>VLOOKUP(H$5, config!$B$4:$P$14,MATCH($F9,config!$B$6:$P$6,),FALSE)</f>
        <v>1</v>
      </c>
      <c r="J9" s="8">
        <f>VLOOKUP("Value", config!$B$4:$P$14,MATCH($F9,config!$B$6:$P$6,),FALSE)</f>
        <v>35644</v>
      </c>
    </row>
    <row r="10" spans="1:11" x14ac:dyDescent="0.25">
      <c r="C10" s="8" t="str">
        <f>VLOOKUP(C$5, config!$B$4:$P$14,MATCH($F10,config!$B$6:$P$6,),FALSE)</f>
        <v>*CO2*,-*CO2S</v>
      </c>
      <c r="D10" s="8" t="str">
        <f>VLOOKUP(D$5, config!$B$4:$P$14,MATCH($F10,config!$B$6:$P$6,),FALSE)</f>
        <v>ENV</v>
      </c>
      <c r="E10" s="8" t="str">
        <f>VLOOKUP(E$5, config!$B$4:$P$14,MATCH($F10,config!$B$6:$P$6,),FALSE)</f>
        <v>T-A*INT*,T-NAV*</v>
      </c>
      <c r="F10" s="8">
        <f>F9</f>
        <v>2021</v>
      </c>
      <c r="I10" s="8">
        <f>VLOOKUP(I$5, config!$B$4:$P$14,MATCH($F10,config!$B$6:$P$6,),FALSE)</f>
        <v>-1</v>
      </c>
    </row>
    <row r="11" spans="1:11" x14ac:dyDescent="0.25">
      <c r="C11" s="8" t="str">
        <f>VLOOKUP(C$5, config!$B$4:$P$14,MATCH($F11,config!$B$6:$P$6,),FALSE)</f>
        <v>*CO2*,-*CO2S</v>
      </c>
      <c r="D11" s="8" t="str">
        <f>VLOOKUP(D$5, config!$B$4:$P$14,MATCH($F11,config!$B$6:$P$6,),FALSE)</f>
        <v>ENV</v>
      </c>
      <c r="F11" s="8">
        <v>2022</v>
      </c>
      <c r="G11" s="8" t="str">
        <f>VLOOKUP(G$5, config!$B$4:$P$14,MATCH($F11,config!$B$6:$P$6,),FALSE)</f>
        <v>UP</v>
      </c>
      <c r="H11" s="8">
        <f>VLOOKUP(H$5, config!$B$4:$P$14,MATCH($F11,config!$B$6:$P$6,),FALSE)</f>
        <v>1</v>
      </c>
      <c r="J11" s="8">
        <f>VLOOKUP("Value", config!$B$4:$P$14,MATCH($F11,config!$B$6:$P$6,),FALSE)</f>
        <v>36186</v>
      </c>
    </row>
    <row r="12" spans="1:11" x14ac:dyDescent="0.25">
      <c r="C12" s="8" t="str">
        <f>VLOOKUP(C$5, config!$B$4:$P$14,MATCH($F12,config!$B$6:$P$6,),FALSE)</f>
        <v>*CO2*,-*CO2S</v>
      </c>
      <c r="D12" s="8" t="str">
        <f>VLOOKUP(D$5, config!$B$4:$P$14,MATCH($F12,config!$B$6:$P$6,),FALSE)</f>
        <v>ENV</v>
      </c>
      <c r="E12" s="8" t="str">
        <f>VLOOKUP(E$5, config!$B$4:$P$14,MATCH($F12,config!$B$6:$P$6,),FALSE)</f>
        <v>T-A*INT*,T-NAV*</v>
      </c>
      <c r="F12" s="8">
        <f>F11</f>
        <v>2022</v>
      </c>
      <c r="I12" s="8">
        <f>VLOOKUP(I$5, config!$B$4:$P$14,MATCH($F12,config!$B$6:$P$6,),FALSE)</f>
        <v>-1</v>
      </c>
    </row>
    <row r="13" spans="1:11" x14ac:dyDescent="0.25">
      <c r="C13" s="8" t="str">
        <f>VLOOKUP(C$5, config!$B$4:$P$14,MATCH($F13,config!$B$6:$P$6,),FALSE)</f>
        <v>*CO2*,-*CO2S</v>
      </c>
      <c r="D13" s="8" t="str">
        <f>VLOOKUP(D$5, config!$B$4:$P$14,MATCH($F13,config!$B$6:$P$6,),FALSE)</f>
        <v>ENV</v>
      </c>
      <c r="F13" s="8">
        <v>2023</v>
      </c>
      <c r="G13" s="8" t="str">
        <f>VLOOKUP(G$5, config!$B$4:$P$14,MATCH($F13,config!$B$6:$P$6,),FALSE)</f>
        <v>UP</v>
      </c>
      <c r="H13" s="8">
        <f>VLOOKUP(H$5, config!$B$4:$P$14,MATCH($F13,config!$B$6:$P$6,),FALSE)</f>
        <v>1</v>
      </c>
      <c r="J13" s="8">
        <f>VLOOKUP("Value", config!$B$4:$P$14,MATCH($F13,config!$B$6:$P$6,),FALSE)</f>
        <v>35729</v>
      </c>
    </row>
    <row r="14" spans="1:11" x14ac:dyDescent="0.25">
      <c r="C14" s="8" t="str">
        <f>VLOOKUP(C$5, config!$B$4:$P$14,MATCH($F14,config!$B$6:$P$6,),FALSE)</f>
        <v>*CO2*,-*CO2S</v>
      </c>
      <c r="D14" s="8" t="str">
        <f>VLOOKUP(D$5, config!$B$4:$P$14,MATCH($F14,config!$B$6:$P$6,),FALSE)</f>
        <v>ENV</v>
      </c>
      <c r="E14" s="8" t="str">
        <f>VLOOKUP(E$5, config!$B$4:$P$14,MATCH($F14,config!$B$6:$P$6,),FALSE)</f>
        <v>T-A*INT*,T-NAV*</v>
      </c>
      <c r="F14" s="8">
        <f>F13</f>
        <v>2023</v>
      </c>
      <c r="I14" s="8">
        <f>VLOOKUP(I$5, config!$B$4:$P$14,MATCH($F14,config!$B$6:$P$6,),FALSE)</f>
        <v>-1</v>
      </c>
    </row>
    <row r="15" spans="1:11" x14ac:dyDescent="0.25">
      <c r="C15" s="8" t="str">
        <f>VLOOKUP(C$5, config!$B$4:$P$14,MATCH($F15,config!$B$6:$P$6,),FALSE)</f>
        <v>*CO2*,-*CO2S</v>
      </c>
      <c r="D15" s="8" t="str">
        <f>VLOOKUP(D$5, config!$B$4:$P$14,MATCH($F15,config!$B$6:$P$6,),FALSE)</f>
        <v>ENV</v>
      </c>
      <c r="F15" s="8">
        <v>2024</v>
      </c>
      <c r="G15" s="8" t="str">
        <f>VLOOKUP(G$5, config!$B$4:$P$14,MATCH($F15,config!$B$6:$P$6,),FALSE)</f>
        <v>UP</v>
      </c>
      <c r="H15" s="8">
        <f>VLOOKUP(H$5, config!$B$4:$P$14,MATCH($F15,config!$B$6:$P$6,),FALSE)</f>
        <v>1</v>
      </c>
      <c r="J15" s="8">
        <f>VLOOKUP("Value", config!$B$4:$P$14,MATCH($F15,config!$B$6:$P$6,),FALSE)</f>
        <v>31282</v>
      </c>
    </row>
    <row r="16" spans="1:11" x14ac:dyDescent="0.25">
      <c r="C16" s="8" t="str">
        <f>VLOOKUP(C$5, config!$B$4:$P$14,MATCH($F16,config!$B$6:$P$6,),FALSE)</f>
        <v>*CO2*,-*CO2S</v>
      </c>
      <c r="D16" s="8" t="str">
        <f>VLOOKUP(D$5, config!$B$4:$P$14,MATCH($F16,config!$B$6:$P$6,),FALSE)</f>
        <v>ENV</v>
      </c>
      <c r="E16" s="8" t="str">
        <f>VLOOKUP(E$5, config!$B$4:$P$14,MATCH($F16,config!$B$6:$P$6,),FALSE)</f>
        <v>T-A*INT*,T-NAV*</v>
      </c>
      <c r="F16" s="8">
        <f>F15</f>
        <v>2024</v>
      </c>
      <c r="I16" s="8">
        <f>VLOOKUP(I$5, config!$B$4:$P$14,MATCH($F16,config!$B$6:$P$6,),FALSE)</f>
        <v>-1</v>
      </c>
    </row>
    <row r="17" spans="3:10" x14ac:dyDescent="0.25">
      <c r="C17" s="8" t="str">
        <f>VLOOKUP(C$5, config!$B$4:$P$14,MATCH($F17,config!$B$6:$P$6,),FALSE)</f>
        <v>*CO2*,-*CO2S</v>
      </c>
      <c r="D17" s="8" t="str">
        <f>VLOOKUP(D$5, config!$B$4:$P$14,MATCH($F17,config!$B$6:$P$6,),FALSE)</f>
        <v>ENV</v>
      </c>
      <c r="F17" s="8">
        <v>2025</v>
      </c>
      <c r="G17" s="8" t="str">
        <f>VLOOKUP(G$5, config!$B$4:$P$14,MATCH($F17,config!$B$6:$P$6,),FALSE)</f>
        <v>UP</v>
      </c>
      <c r="H17" s="8">
        <f>VLOOKUP(H$5, config!$B$4:$P$14,MATCH($F17,config!$B$6:$P$6,),FALSE)</f>
        <v>1</v>
      </c>
      <c r="J17" s="8">
        <f>VLOOKUP("Value", config!$B$4:$P$14,MATCH($F17,config!$B$6:$P$6,),FALSE)</f>
        <v>27390</v>
      </c>
    </row>
    <row r="18" spans="3:10" x14ac:dyDescent="0.25">
      <c r="C18" s="8" t="str">
        <f>VLOOKUP(C$5, config!$B$4:$P$14,MATCH($F18,config!$B$6:$P$6,),FALSE)</f>
        <v>*CO2*,-*CO2S</v>
      </c>
      <c r="D18" s="8" t="str">
        <f>VLOOKUP(D$5, config!$B$4:$P$14,MATCH($F18,config!$B$6:$P$6,),FALSE)</f>
        <v>ENV</v>
      </c>
      <c r="E18" s="8" t="str">
        <f>VLOOKUP(E$5, config!$B$4:$P$14,MATCH($F18,config!$B$6:$P$6,),FALSE)</f>
        <v>T-A*INT*,T-NAV*</v>
      </c>
      <c r="F18" s="8">
        <f>F17</f>
        <v>2025</v>
      </c>
      <c r="I18" s="8">
        <f>VLOOKUP(I$5, config!$B$4:$P$14,MATCH($F18,config!$B$6:$P$6,),FALSE)</f>
        <v>-1</v>
      </c>
    </row>
    <row r="19" spans="3:10" x14ac:dyDescent="0.25">
      <c r="C19" s="8" t="str">
        <f>VLOOKUP(C$5, config!$B$4:$P$14,MATCH($F19,config!$B$6:$P$6,),FALSE)</f>
        <v>*CO2*,-*CO2S</v>
      </c>
      <c r="D19" s="8" t="str">
        <f>VLOOKUP(D$5, config!$B$4:$P$14,MATCH($F19,config!$B$6:$P$6,),FALSE)</f>
        <v>ENV</v>
      </c>
      <c r="F19" s="8">
        <v>2026</v>
      </c>
      <c r="G19" s="8" t="str">
        <f>VLOOKUP(G$5, config!$B$4:$P$14,MATCH($F19,config!$B$6:$P$6,),FALSE)</f>
        <v>UP</v>
      </c>
      <c r="H19" s="8">
        <f>VLOOKUP(H$5, config!$B$4:$P$14,MATCH($F19,config!$B$6:$P$6,),FALSE)</f>
        <v>1</v>
      </c>
      <c r="J19" s="8">
        <f>VLOOKUP("Value", config!$B$4:$P$14,MATCH($F19,config!$B$6:$P$6,),FALSE)</f>
        <v>23981</v>
      </c>
    </row>
    <row r="20" spans="3:10" x14ac:dyDescent="0.25">
      <c r="C20" s="8" t="str">
        <f>VLOOKUP(C$5, config!$B$4:$P$14,MATCH($F20,config!$B$6:$P$6,),FALSE)</f>
        <v>*CO2*,-*CO2S</v>
      </c>
      <c r="D20" s="8" t="str">
        <f>VLOOKUP(D$5, config!$B$4:$P$14,MATCH($F20,config!$B$6:$P$6,),FALSE)</f>
        <v>ENV</v>
      </c>
      <c r="E20" s="8" t="str">
        <f>VLOOKUP(E$5, config!$B$4:$P$14,MATCH($F20,config!$B$6:$P$6,),FALSE)</f>
        <v>T-A*INT*,T-NAV*</v>
      </c>
      <c r="F20" s="8">
        <f>F19</f>
        <v>2026</v>
      </c>
      <c r="I20" s="8">
        <f>VLOOKUP(I$5, config!$B$4:$P$14,MATCH($F20,config!$B$6:$P$6,),FALSE)</f>
        <v>-1</v>
      </c>
    </row>
    <row r="21" spans="3:10" x14ac:dyDescent="0.25">
      <c r="C21" s="8" t="str">
        <f>VLOOKUP(C$5, config!$B$4:$P$14,MATCH($F21,config!$B$6:$P$6,),FALSE)</f>
        <v>*CO2*,-*CO2S</v>
      </c>
      <c r="D21" s="8" t="str">
        <f>VLOOKUP(D$5, config!$B$4:$P$14,MATCH($F21,config!$B$6:$P$6,),FALSE)</f>
        <v>ENV</v>
      </c>
      <c r="F21" s="8">
        <v>2027</v>
      </c>
      <c r="G21" s="8" t="str">
        <f>VLOOKUP(G$5, config!$B$4:$P$14,MATCH($F21,config!$B$6:$P$6,),FALSE)</f>
        <v>UP</v>
      </c>
      <c r="H21" s="8">
        <f>VLOOKUP(H$5, config!$B$4:$P$14,MATCH($F21,config!$B$6:$P$6,),FALSE)</f>
        <v>1</v>
      </c>
      <c r="J21" s="8">
        <f>VLOOKUP("Value", config!$B$4:$P$14,MATCH($F21,config!$B$6:$P$6,),FALSE)</f>
        <v>20997</v>
      </c>
    </row>
    <row r="22" spans="3:10" x14ac:dyDescent="0.25">
      <c r="C22" s="8" t="str">
        <f>VLOOKUP(C$5, config!$B$4:$P$14,MATCH($F22,config!$B$6:$P$6,),FALSE)</f>
        <v>*CO2*,-*CO2S</v>
      </c>
      <c r="D22" s="8" t="str">
        <f>VLOOKUP(D$5, config!$B$4:$P$14,MATCH($F22,config!$B$6:$P$6,),FALSE)</f>
        <v>ENV</v>
      </c>
      <c r="E22" s="8" t="str">
        <f>VLOOKUP(E$5, config!$B$4:$P$14,MATCH($F22,config!$B$6:$P$6,),FALSE)</f>
        <v>T-A*INT*,T-NAV*</v>
      </c>
      <c r="F22" s="8">
        <f>F21</f>
        <v>2027</v>
      </c>
      <c r="I22" s="8">
        <f>VLOOKUP(I$5, config!$B$4:$P$14,MATCH($F22,config!$B$6:$P$6,),FALSE)</f>
        <v>-1</v>
      </c>
    </row>
    <row r="23" spans="3:10" x14ac:dyDescent="0.25">
      <c r="C23" s="8" t="str">
        <f>VLOOKUP(C$5, config!$B$4:$P$14,MATCH($F23,config!$B$6:$P$6,),FALSE)</f>
        <v>*CO2*,-*CO2S</v>
      </c>
      <c r="D23" s="8" t="str">
        <f>VLOOKUP(D$5, config!$B$4:$P$14,MATCH($F23,config!$B$6:$P$6,),FALSE)</f>
        <v>ENV</v>
      </c>
      <c r="F23" s="8">
        <v>2028</v>
      </c>
      <c r="G23" s="8" t="str">
        <f>VLOOKUP(G$5, config!$B$4:$P$14,MATCH($F23,config!$B$6:$P$6,),FALSE)</f>
        <v>UP</v>
      </c>
      <c r="H23" s="8">
        <f>VLOOKUP(H$5, config!$B$4:$P$14,MATCH($F23,config!$B$6:$P$6,),FALSE)</f>
        <v>1</v>
      </c>
      <c r="J23" s="8">
        <f>VLOOKUP("Value", config!$B$4:$P$14,MATCH($F23,config!$B$6:$P$6,),FALSE)</f>
        <v>18384</v>
      </c>
    </row>
    <row r="24" spans="3:10" x14ac:dyDescent="0.25">
      <c r="C24" s="8" t="str">
        <f>VLOOKUP(C$5, config!$B$4:$P$14,MATCH($F24,config!$B$6:$P$6,),FALSE)</f>
        <v>*CO2*,-*CO2S</v>
      </c>
      <c r="D24" s="8" t="str">
        <f>VLOOKUP(D$5, config!$B$4:$P$14,MATCH($F24,config!$B$6:$P$6,),FALSE)</f>
        <v>ENV</v>
      </c>
      <c r="E24" s="8" t="str">
        <f>VLOOKUP(E$5, config!$B$4:$P$14,MATCH($F24,config!$B$6:$P$6,),FALSE)</f>
        <v>T-A*INT*,T-NAV*</v>
      </c>
      <c r="F24" s="8">
        <f>F23</f>
        <v>2028</v>
      </c>
      <c r="I24" s="8">
        <f>VLOOKUP(I$5, config!$B$4:$P$14,MATCH($F24,config!$B$6:$P$6,),FALSE)</f>
        <v>-1</v>
      </c>
    </row>
    <row r="25" spans="3:10" x14ac:dyDescent="0.25">
      <c r="C25" s="8" t="str">
        <f>VLOOKUP(C$5, config!$B$4:$P$14,MATCH($F25,config!$B$6:$P$6,),FALSE)</f>
        <v>*CO2*,-*CO2S</v>
      </c>
      <c r="D25" s="8" t="str">
        <f>VLOOKUP(D$5, config!$B$4:$P$14,MATCH($F25,config!$B$6:$P$6,),FALSE)</f>
        <v>ENV</v>
      </c>
      <c r="F25" s="8">
        <v>2029</v>
      </c>
      <c r="G25" s="8" t="str">
        <f>VLOOKUP(G$5, config!$B$4:$P$14,MATCH($F25,config!$B$6:$P$6,),FALSE)</f>
        <v>UP</v>
      </c>
      <c r="H25" s="8">
        <f>VLOOKUP(H$5, config!$B$4:$P$14,MATCH($F25,config!$B$6:$P$6,),FALSE)</f>
        <v>1</v>
      </c>
      <c r="J25" s="8">
        <f>VLOOKUP("Value", config!$B$4:$P$14,MATCH($F25,config!$B$6:$P$6,),FALSE)</f>
        <v>16096</v>
      </c>
    </row>
    <row r="26" spans="3:10" x14ac:dyDescent="0.25">
      <c r="C26" s="8" t="str">
        <f>VLOOKUP(C$5, config!$B$4:$P$14,MATCH($F26,config!$B$6:$P$6,),FALSE)</f>
        <v>*CO2*,-*CO2S</v>
      </c>
      <c r="D26" s="8" t="str">
        <f>VLOOKUP(D$5, config!$B$4:$P$14,MATCH($F26,config!$B$6:$P$6,),FALSE)</f>
        <v>ENV</v>
      </c>
      <c r="E26" s="8" t="str">
        <f>VLOOKUP(E$5, config!$B$4:$P$14,MATCH($F26,config!$B$6:$P$6,),FALSE)</f>
        <v>T-A*INT*,T-NAV*</v>
      </c>
      <c r="F26" s="8">
        <f>F25</f>
        <v>2029</v>
      </c>
      <c r="I26" s="8">
        <f>VLOOKUP(I$5, config!$B$4:$P$14,MATCH($F26,config!$B$6:$P$6,),FALSE)</f>
        <v>-1</v>
      </c>
    </row>
    <row r="27" spans="3:10" x14ac:dyDescent="0.25">
      <c r="C27" s="8" t="str">
        <f>VLOOKUP(C$5, config!$B$4:$P$14,MATCH($F27,config!$B$6:$P$6,),FALSE)</f>
        <v>*CO2*,-*CO2S</v>
      </c>
      <c r="D27" s="8" t="str">
        <f>VLOOKUP(D$5, config!$B$4:$P$14,MATCH($F27,config!$B$6:$P$6,),FALSE)</f>
        <v>ENV</v>
      </c>
      <c r="F27" s="8">
        <v>2030</v>
      </c>
      <c r="G27" s="8" t="str">
        <f>VLOOKUP(G$5, config!$B$4:$P$14,MATCH($F27,config!$B$6:$P$6,),FALSE)</f>
        <v>UP</v>
      </c>
      <c r="H27" s="8">
        <f>VLOOKUP(H$5, config!$B$4:$P$14,MATCH($F27,config!$B$6:$P$6,),FALSE)</f>
        <v>1</v>
      </c>
      <c r="J27" s="8">
        <f>VLOOKUP("Value", config!$B$4:$P$14,MATCH($F27,config!$B$6:$P$6,),FALSE)</f>
        <v>14093</v>
      </c>
    </row>
    <row r="28" spans="3:10" x14ac:dyDescent="0.25">
      <c r="C28" s="8" t="str">
        <f>VLOOKUP(C$5, config!$B$4:$P$14,MATCH($F28,config!$B$6:$P$6,),FALSE)</f>
        <v>*CO2*,-*CO2S</v>
      </c>
      <c r="D28" s="8" t="str">
        <f>VLOOKUP(D$5, config!$B$4:$P$14,MATCH($F28,config!$B$6:$P$6,),FALSE)</f>
        <v>ENV</v>
      </c>
      <c r="E28" s="8" t="str">
        <f>VLOOKUP(E$5, config!$B$4:$P$14,MATCH($F28,config!$B$6:$P$6,),FALSE)</f>
        <v>T-A*INT*,T-NAV*</v>
      </c>
      <c r="F28" s="8">
        <f>F27</f>
        <v>2030</v>
      </c>
      <c r="I28" s="8">
        <f>VLOOKUP(I$5, config!$B$4:$P$14,MATCH($F28,config!$B$6:$P$6,),FALSE)</f>
        <v>-1</v>
      </c>
    </row>
    <row r="29" spans="3:10" x14ac:dyDescent="0.25">
      <c r="C29" s="8" t="str">
        <f>VLOOKUP(C$5, config!$B$4:$P$14,MATCH($F29,config!$B$6:$P$6,),FALSE)</f>
        <v>*CO2*,-*CO2S</v>
      </c>
      <c r="D29" s="8" t="str">
        <f>VLOOKUP(D$5, config!$B$4:$P$14,MATCH($F29,config!$B$6:$P$6,),FALSE)</f>
        <v>ENV</v>
      </c>
      <c r="F29" s="8">
        <v>2035</v>
      </c>
      <c r="G29" s="8" t="str">
        <f>VLOOKUP(G$5, config!$B$4:$P$14,MATCH($F29,config!$B$6:$P$6,),FALSE)</f>
        <v>UP</v>
      </c>
      <c r="H29" s="8">
        <f>VLOOKUP(H$5, config!$B$4:$P$14,MATCH($F29,config!$B$6:$P$6,),FALSE)</f>
        <v>1</v>
      </c>
      <c r="J29" s="17">
        <f>VLOOKUP("Value", config!$B$4:$P$14,MATCH($F29,config!$B$6:$P$6,),FALSE)</f>
        <v>13848.092860693008</v>
      </c>
    </row>
    <row r="30" spans="3:10" x14ac:dyDescent="0.25">
      <c r="C30" s="8" t="str">
        <f>VLOOKUP(C$5, config!$B$4:$P$14,MATCH($F30,config!$B$6:$P$6,),FALSE)</f>
        <v>*CO2*,-*CO2S</v>
      </c>
      <c r="D30" s="8" t="str">
        <f>VLOOKUP(D$5, config!$B$4:$P$14,MATCH($F30,config!$B$6:$P$6,),FALSE)</f>
        <v>ENV</v>
      </c>
      <c r="E30" s="8" t="str">
        <f>VLOOKUP(E$5, config!$B$4:$P$14,MATCH($F30,config!$B$6:$P$6,),FALSE)</f>
        <v>T-A*INT*,T-NAV*</v>
      </c>
      <c r="F30" s="8">
        <f>F29</f>
        <v>2035</v>
      </c>
      <c r="I30" s="8">
        <f>VLOOKUP(I$5, config!$B$4:$P$14,MATCH($F30,config!$B$6:$P$6,),FALSE)</f>
        <v>-1</v>
      </c>
    </row>
    <row r="31" spans="3:10" x14ac:dyDescent="0.25">
      <c r="C31" s="8" t="str">
        <f>VLOOKUP(C$5, config!$B$4:$P$14,MATCH($F31,config!$B$6:$P$6,),FALSE)</f>
        <v>*CO2*,-*CO2S</v>
      </c>
      <c r="D31" s="8" t="str">
        <f>VLOOKUP(D$5, config!$B$4:$P$14,MATCH($F31,config!$B$6:$P$6,),FALSE)</f>
        <v>ENV</v>
      </c>
      <c r="F31" s="8">
        <v>2050</v>
      </c>
      <c r="G31" s="8" t="str">
        <f>VLOOKUP(G$5, config!$B$4:$P$14,MATCH($F31,config!$B$6:$P$6,),FALSE)</f>
        <v>UP</v>
      </c>
      <c r="H31" s="8">
        <f>VLOOKUP(H$5, config!$B$4:$P$14,MATCH($F31,config!$B$6:$P$6,),FALSE)</f>
        <v>1</v>
      </c>
      <c r="J31" s="8">
        <f>VLOOKUP("Value", config!$B$4:$P$14,MATCH($F31,config!$B$6:$P$6,),FALSE)</f>
        <v>0</v>
      </c>
    </row>
    <row r="32" spans="3:10" x14ac:dyDescent="0.25">
      <c r="C32" s="8" t="str">
        <f>VLOOKUP(C$5, config!$B$4:$P$14,MATCH($F32,config!$B$6:$P$6,),FALSE)</f>
        <v>*CO2*,-*CO2S</v>
      </c>
      <c r="D32" s="8" t="str">
        <f>VLOOKUP(D$5, config!$B$4:$P$14,MATCH($F32,config!$B$6:$P$6,),FALSE)</f>
        <v>ENV</v>
      </c>
      <c r="E32" s="8" t="str">
        <f>VLOOKUP(E$5, config!$B$4:$P$14,MATCH($F32,config!$B$6:$P$6,),FALSE)</f>
        <v>T-A*INT*,T-NAV*</v>
      </c>
      <c r="F32" s="8">
        <f>F31</f>
        <v>2050</v>
      </c>
      <c r="I32" s="8">
        <f>VLOOKUP(I$5, config!$B$4:$P$14,MATCH($F32,config!$B$6:$P$6,),FALSE)</f>
        <v>-1</v>
      </c>
    </row>
    <row r="33" spans="6:10" x14ac:dyDescent="0.25">
      <c r="F33" s="8">
        <v>0</v>
      </c>
      <c r="J33" s="8">
        <f>VLOOKUP("Value", config!$B$4:$P$14,MATCH($F33,config!$B$6:$P$6,),FALSE)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3"/>
  <sheetViews>
    <sheetView tabSelected="1" workbookViewId="0">
      <selection activeCell="Q24" sqref="Q24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config!$B$4:$P$14,2,FALSE) &amp; "_Multi"</f>
        <v>UC_NetZero_CO2_2050_Multi</v>
      </c>
      <c r="C7" s="8" t="str">
        <f>VLOOKUP(C$5, config!$B$4:$P$14,MATCH($F7,config!$B$6:$P$6,),FALSE)</f>
        <v>*CO2*,-*CO2S</v>
      </c>
      <c r="D7" s="8" t="str">
        <f>VLOOKUP(D$5, config!$B$4:$P$14,MATCH($F7,config!$B$6:$P$6,),FALSE)</f>
        <v>ENV</v>
      </c>
      <c r="F7" s="8">
        <v>2020</v>
      </c>
      <c r="G7" s="8" t="str">
        <f>VLOOKUP(G$5, config!$B$4:$P$14,MATCH($F7,config!$B$6:$P$6,),FALSE)</f>
        <v>UP</v>
      </c>
      <c r="H7" s="8">
        <f>VLOOKUP(H$5, config!$B$4:$P$14,MATCH($F7,config!$B$6:$P$6,),FALSE)</f>
        <v>1</v>
      </c>
      <c r="J7" s="8">
        <f>VLOOKUP("Value", config!$B$4:$P$14,MATCH($F7,config!$B$6:$P$6,),FALSE)</f>
        <v>33792</v>
      </c>
      <c r="K7" s="8" t="str">
        <f>VLOOKUP(K$5, config!$B$4:$P$14,2,FALSE) &amp; " - Multi"</f>
        <v>Net Zero CO2 by 2050 - Multi</v>
      </c>
    </row>
    <row r="8" spans="1:11" x14ac:dyDescent="0.25">
      <c r="C8" s="8" t="str">
        <f>VLOOKUP(C$5, config!$B$4:$P$14,MATCH($F8,config!$B$6:$P$6,),FALSE)</f>
        <v>*CO2*,-*CO2S</v>
      </c>
      <c r="D8" s="8" t="str">
        <f>VLOOKUP(D$5, config!$B$4:$P$14,MATCH($F8,config!$B$6:$P$6,),FALSE)</f>
        <v>ENV</v>
      </c>
      <c r="E8" s="8" t="str">
        <f>VLOOKUP(E$5, config!$B$4:$P$14,MATCH($F8,config!$B$6:$P$6,),FALSE)</f>
        <v>T-A*INT*,T-NAV*</v>
      </c>
      <c r="F8" s="8">
        <f>F7</f>
        <v>2020</v>
      </c>
      <c r="I8" s="8">
        <f>VLOOKUP(I$5, config!$B$4:$P$14,MATCH($F8,config!$B$6:$P$6,),FALSE)</f>
        <v>-1</v>
      </c>
    </row>
    <row r="9" spans="1:11" x14ac:dyDescent="0.25">
      <c r="C9" s="8" t="str">
        <f>VLOOKUP(C$5, config!$B$4:$P$14,MATCH($F9,config!$B$6:$P$6,),FALSE)</f>
        <v>*CO2*,-*CO2S</v>
      </c>
      <c r="D9" s="8" t="str">
        <f>VLOOKUP(D$5, config!$B$4:$P$14,MATCH($F9,config!$B$6:$P$6,),FALSE)</f>
        <v>ENV</v>
      </c>
      <c r="F9" s="8">
        <v>2021</v>
      </c>
      <c r="G9" s="8" t="str">
        <f>VLOOKUP(G$5, config!$B$4:$P$14,MATCH($F9,config!$B$6:$P$6,),FALSE)</f>
        <v>UP</v>
      </c>
      <c r="H9" s="8">
        <f>VLOOKUP(H$5, config!$B$4:$P$14,MATCH($F9,config!$B$6:$P$6,),FALSE)</f>
        <v>1</v>
      </c>
      <c r="J9" s="8">
        <f>VLOOKUP("Value", config!$B$4:$P$14,MATCH($F9,config!$B$6:$P$6,),FALSE)</f>
        <v>35644</v>
      </c>
    </row>
    <row r="10" spans="1:11" x14ac:dyDescent="0.25">
      <c r="C10" s="8" t="str">
        <f>VLOOKUP(C$5, config!$B$4:$P$14,MATCH($F10,config!$B$6:$P$6,),FALSE)</f>
        <v>*CO2*,-*CO2S</v>
      </c>
      <c r="D10" s="8" t="str">
        <f>VLOOKUP(D$5, config!$B$4:$P$14,MATCH($F10,config!$B$6:$P$6,),FALSE)</f>
        <v>ENV</v>
      </c>
      <c r="E10" s="8" t="str">
        <f>VLOOKUP(E$5, config!$B$4:$P$14,MATCH($F10,config!$B$6:$P$6,),FALSE)</f>
        <v>T-A*INT*,T-NAV*</v>
      </c>
      <c r="F10" s="8">
        <f>F9</f>
        <v>2021</v>
      </c>
      <c r="I10" s="8">
        <f>VLOOKUP(I$5, config!$B$4:$P$14,MATCH($F10,config!$B$6:$P$6,),FALSE)</f>
        <v>-1</v>
      </c>
    </row>
    <row r="11" spans="1:11" x14ac:dyDescent="0.25">
      <c r="C11" s="8" t="str">
        <f>VLOOKUP(C$5, config!$B$4:$P$14,MATCH($F11,config!$B$6:$P$6,),FALSE)</f>
        <v>*CO2*,-*CO2S</v>
      </c>
      <c r="D11" s="8" t="str">
        <f>VLOOKUP(D$5, config!$B$4:$P$14,MATCH($F11,config!$B$6:$P$6,),FALSE)</f>
        <v>ENV</v>
      </c>
      <c r="F11" s="8">
        <v>2022</v>
      </c>
      <c r="G11" s="8" t="str">
        <f>VLOOKUP(G$5, config!$B$4:$P$14,MATCH($F11,config!$B$6:$P$6,),FALSE)</f>
        <v>UP</v>
      </c>
      <c r="H11" s="8">
        <f>VLOOKUP(H$5, config!$B$4:$P$14,MATCH($F11,config!$B$6:$P$6,),FALSE)</f>
        <v>1</v>
      </c>
      <c r="J11" s="8">
        <f>VLOOKUP("Value", config!$B$4:$P$14,MATCH($F11,config!$B$6:$P$6,),FALSE)</f>
        <v>36186</v>
      </c>
    </row>
    <row r="12" spans="1:11" x14ac:dyDescent="0.25">
      <c r="C12" s="8" t="str">
        <f>VLOOKUP(C$5, config!$B$4:$P$14,MATCH($F12,config!$B$6:$P$6,),FALSE)</f>
        <v>*CO2*,-*CO2S</v>
      </c>
      <c r="D12" s="8" t="str">
        <f>VLOOKUP(D$5, config!$B$4:$P$14,MATCH($F12,config!$B$6:$P$6,),FALSE)</f>
        <v>ENV</v>
      </c>
      <c r="E12" s="8" t="str">
        <f>VLOOKUP(E$5, config!$B$4:$P$14,MATCH($F12,config!$B$6:$P$6,),FALSE)</f>
        <v>T-A*INT*,T-NAV*</v>
      </c>
      <c r="F12" s="8">
        <f>F11</f>
        <v>2022</v>
      </c>
      <c r="I12" s="8">
        <f>VLOOKUP(I$5, config!$B$4:$P$14,MATCH($F12,config!$B$6:$P$6,),FALSE)</f>
        <v>-1</v>
      </c>
    </row>
    <row r="13" spans="1:11" x14ac:dyDescent="0.25">
      <c r="C13" s="8" t="str">
        <f>VLOOKUP(C$5, config!$B$4:$P$14,MATCH($F13,config!$B$6:$P$6,),FALSE)</f>
        <v>*CO2*,-*CO2S</v>
      </c>
      <c r="D13" s="8" t="str">
        <f>VLOOKUP(D$5, config!$B$4:$P$14,MATCH($F13,config!$B$6:$P$6,),FALSE)</f>
        <v>ENV</v>
      </c>
      <c r="F13" s="8">
        <v>2023</v>
      </c>
      <c r="G13" s="8" t="str">
        <f>VLOOKUP(G$5, config!$B$4:$P$14,MATCH($F13,config!$B$6:$P$6,),FALSE)</f>
        <v>UP</v>
      </c>
      <c r="H13" s="8">
        <f>VLOOKUP(H$5, config!$B$4:$P$14,MATCH($F13,config!$B$6:$P$6,),FALSE)</f>
        <v>1</v>
      </c>
      <c r="J13" s="8">
        <f>VLOOKUP("Value", config!$B$4:$P$14,MATCH($F13,config!$B$6:$P$6,),FALSE)</f>
        <v>35729</v>
      </c>
    </row>
    <row r="14" spans="1:11" x14ac:dyDescent="0.25">
      <c r="C14" s="8" t="str">
        <f>VLOOKUP(C$5, config!$B$4:$P$14,MATCH($F14,config!$B$6:$P$6,),FALSE)</f>
        <v>*CO2*,-*CO2S</v>
      </c>
      <c r="D14" s="8" t="str">
        <f>VLOOKUP(D$5, config!$B$4:$P$14,MATCH($F14,config!$B$6:$P$6,),FALSE)</f>
        <v>ENV</v>
      </c>
      <c r="E14" s="8" t="str">
        <f>VLOOKUP(E$5, config!$B$4:$P$14,MATCH($F14,config!$B$6:$P$6,),FALSE)</f>
        <v>T-A*INT*,T-NAV*</v>
      </c>
      <c r="F14" s="8">
        <f>F13</f>
        <v>2023</v>
      </c>
      <c r="I14" s="8">
        <f>VLOOKUP(I$5, config!$B$4:$P$14,MATCH($F14,config!$B$6:$P$6,),FALSE)</f>
        <v>-1</v>
      </c>
    </row>
    <row r="15" spans="1:11" x14ac:dyDescent="0.25">
      <c r="C15" s="8" t="str">
        <f>VLOOKUP(C$5, config!$B$4:$P$14,MATCH($F15,config!$B$6:$P$6,),FALSE)</f>
        <v>*CO2*,-*CO2S</v>
      </c>
      <c r="D15" s="8" t="str">
        <f>VLOOKUP(D$5, config!$B$4:$P$14,MATCH($F15,config!$B$6:$P$6,),FALSE)</f>
        <v>ENV</v>
      </c>
      <c r="F15" s="8">
        <v>2024</v>
      </c>
      <c r="G15" s="8" t="str">
        <f>VLOOKUP(G$5, config!$B$4:$P$14,MATCH($F15,config!$B$6:$P$6,),FALSE)</f>
        <v>UP</v>
      </c>
      <c r="H15" s="8">
        <f>VLOOKUP(H$5, config!$B$4:$P$14,MATCH($F15,config!$B$6:$P$6,),FALSE)</f>
        <v>1</v>
      </c>
      <c r="J15" s="8">
        <f>VLOOKUP("Value", config!$B$4:$P$14,MATCH($F15,config!$B$6:$P$6,),FALSE)</f>
        <v>31282</v>
      </c>
    </row>
    <row r="16" spans="1:11" x14ac:dyDescent="0.25">
      <c r="C16" s="8" t="str">
        <f>VLOOKUP(C$5, config!$B$4:$P$14,MATCH($F16,config!$B$6:$P$6,),FALSE)</f>
        <v>*CO2*,-*CO2S</v>
      </c>
      <c r="D16" s="8" t="str">
        <f>VLOOKUP(D$5, config!$B$4:$P$14,MATCH($F16,config!$B$6:$P$6,),FALSE)</f>
        <v>ENV</v>
      </c>
      <c r="E16" s="8" t="str">
        <f>VLOOKUP(E$5, config!$B$4:$P$14,MATCH($F16,config!$B$6:$P$6,),FALSE)</f>
        <v>T-A*INT*,T-NAV*</v>
      </c>
      <c r="F16" s="8">
        <f>F15</f>
        <v>2024</v>
      </c>
      <c r="I16" s="8">
        <f>VLOOKUP(I$5, config!$B$4:$P$14,MATCH($F16,config!$B$6:$P$6,),FALSE)</f>
        <v>-1</v>
      </c>
    </row>
    <row r="17" spans="3:10" x14ac:dyDescent="0.25">
      <c r="C17" s="8" t="str">
        <f>VLOOKUP(C$5, config!$B$4:$P$14,MATCH($F17,config!$B$6:$P$6,),FALSE)</f>
        <v>*CO2*,-*CO2S</v>
      </c>
      <c r="D17" s="8" t="str">
        <f>VLOOKUP(D$5, config!$B$4:$P$14,MATCH($F17,config!$B$6:$P$6,),FALSE)</f>
        <v>ENV</v>
      </c>
      <c r="F17" s="8">
        <v>2025</v>
      </c>
      <c r="G17" s="8" t="str">
        <f>VLOOKUP(G$5, config!$B$4:$P$14,MATCH($F17,config!$B$6:$P$6,),FALSE)</f>
        <v>UP</v>
      </c>
      <c r="H17" s="8">
        <f>VLOOKUP(H$5, config!$B$4:$P$14,MATCH($F17,config!$B$6:$P$6,),FALSE)</f>
        <v>1</v>
      </c>
      <c r="J17" s="8">
        <f>VLOOKUP("Value", config!$B$4:$P$14,MATCH($F17,config!$B$6:$P$6,),FALSE)</f>
        <v>27390</v>
      </c>
    </row>
    <row r="18" spans="3:10" x14ac:dyDescent="0.25">
      <c r="C18" s="8" t="str">
        <f>VLOOKUP(C$5, config!$B$4:$P$14,MATCH($F18,config!$B$6:$P$6,),FALSE)</f>
        <v>*CO2*,-*CO2S</v>
      </c>
      <c r="D18" s="8" t="str">
        <f>VLOOKUP(D$5, config!$B$4:$P$14,MATCH($F18,config!$B$6:$P$6,),FALSE)</f>
        <v>ENV</v>
      </c>
      <c r="E18" s="8" t="str">
        <f>VLOOKUP(E$5, config!$B$4:$P$14,MATCH($F18,config!$B$6:$P$6,),FALSE)</f>
        <v>T-A*INT*,T-NAV*</v>
      </c>
      <c r="F18" s="8">
        <f>F17</f>
        <v>2025</v>
      </c>
      <c r="I18" s="8">
        <f>VLOOKUP(I$5, config!$B$4:$P$14,MATCH($F18,config!$B$6:$P$6,),FALSE)</f>
        <v>-1</v>
      </c>
    </row>
    <row r="19" spans="3:10" x14ac:dyDescent="0.25">
      <c r="C19" s="8" t="str">
        <f>VLOOKUP(C$5, config!$B$4:$P$14,MATCH($F19,config!$B$6:$P$6,),FALSE)</f>
        <v>*CO2*,-*CO2S</v>
      </c>
      <c r="D19" s="8" t="str">
        <f>VLOOKUP(D$5, config!$B$4:$P$14,MATCH($F19,config!$B$6:$P$6,),FALSE)</f>
        <v>ENV</v>
      </c>
      <c r="F19" s="8">
        <v>2026</v>
      </c>
      <c r="G19" s="8" t="str">
        <f>VLOOKUP(G$5, config!$B$4:$P$14,MATCH($F19,config!$B$6:$P$6,),FALSE)</f>
        <v>UP</v>
      </c>
      <c r="H19" s="8">
        <f>VLOOKUP(H$5, config!$B$4:$P$14,MATCH($F19,config!$B$6:$P$6,),FALSE)</f>
        <v>1</v>
      </c>
      <c r="J19" s="8">
        <f>VLOOKUP("Value", config!$B$4:$P$14,MATCH($F19,config!$B$6:$P$6,),FALSE)</f>
        <v>23981</v>
      </c>
    </row>
    <row r="20" spans="3:10" x14ac:dyDescent="0.25">
      <c r="C20" s="8" t="str">
        <f>VLOOKUP(C$5, config!$B$4:$P$14,MATCH($F20,config!$B$6:$P$6,),FALSE)</f>
        <v>*CO2*,-*CO2S</v>
      </c>
      <c r="D20" s="8" t="str">
        <f>VLOOKUP(D$5, config!$B$4:$P$14,MATCH($F20,config!$B$6:$P$6,),FALSE)</f>
        <v>ENV</v>
      </c>
      <c r="E20" s="8" t="str">
        <f>VLOOKUP(E$5, config!$B$4:$P$14,MATCH($F20,config!$B$6:$P$6,),FALSE)</f>
        <v>T-A*INT*,T-NAV*</v>
      </c>
      <c r="F20" s="8">
        <f>F19</f>
        <v>2026</v>
      </c>
      <c r="I20" s="8">
        <f>VLOOKUP(I$5, config!$B$4:$P$14,MATCH($F20,config!$B$6:$P$6,),FALSE)</f>
        <v>-1</v>
      </c>
    </row>
    <row r="21" spans="3:10" x14ac:dyDescent="0.25">
      <c r="C21" s="8" t="str">
        <f>VLOOKUP(C$5, config!$B$4:$P$14,MATCH($F21,config!$B$6:$P$6,),FALSE)</f>
        <v>*CO2*,-*CO2S</v>
      </c>
      <c r="D21" s="8" t="str">
        <f>VLOOKUP(D$5, config!$B$4:$P$14,MATCH($F21,config!$B$6:$P$6,),FALSE)</f>
        <v>ENV</v>
      </c>
      <c r="F21" s="8">
        <v>2027</v>
      </c>
      <c r="G21" s="8" t="str">
        <f>VLOOKUP(G$5, config!$B$4:$P$14,MATCH($F21,config!$B$6:$P$6,),FALSE)</f>
        <v>UP</v>
      </c>
      <c r="H21" s="8">
        <f>VLOOKUP(H$5, config!$B$4:$P$14,MATCH($F21,config!$B$6:$P$6,),FALSE)</f>
        <v>1</v>
      </c>
      <c r="J21" s="8">
        <f>VLOOKUP("Value", config!$B$4:$P$14,MATCH($F21,config!$B$6:$P$6,),FALSE)</f>
        <v>20997</v>
      </c>
    </row>
    <row r="22" spans="3:10" x14ac:dyDescent="0.25">
      <c r="C22" s="8" t="str">
        <f>VLOOKUP(C$5, config!$B$4:$P$14,MATCH($F22,config!$B$6:$P$6,),FALSE)</f>
        <v>*CO2*,-*CO2S</v>
      </c>
      <c r="D22" s="8" t="str">
        <f>VLOOKUP(D$5, config!$B$4:$P$14,MATCH($F22,config!$B$6:$P$6,),FALSE)</f>
        <v>ENV</v>
      </c>
      <c r="E22" s="8" t="str">
        <f>VLOOKUP(E$5, config!$B$4:$P$14,MATCH($F22,config!$B$6:$P$6,),FALSE)</f>
        <v>T-A*INT*,T-NAV*</v>
      </c>
      <c r="F22" s="8">
        <f>F21</f>
        <v>2027</v>
      </c>
      <c r="I22" s="8">
        <f>VLOOKUP(I$5, config!$B$4:$P$14,MATCH($F22,config!$B$6:$P$6,),FALSE)</f>
        <v>-1</v>
      </c>
    </row>
    <row r="23" spans="3:10" x14ac:dyDescent="0.25">
      <c r="C23" s="8" t="str">
        <f>VLOOKUP(C$5, config!$B$4:$P$14,MATCH($F23,config!$B$6:$P$6,),FALSE)</f>
        <v>*CO2*,-*CO2S</v>
      </c>
      <c r="D23" s="8" t="str">
        <f>VLOOKUP(D$5, config!$B$4:$P$14,MATCH($F23,config!$B$6:$P$6,),FALSE)</f>
        <v>ENV</v>
      </c>
      <c r="F23" s="8">
        <v>2028</v>
      </c>
      <c r="G23" s="8" t="str">
        <f>VLOOKUP(G$5, config!$B$4:$P$14,MATCH($F23,config!$B$6:$P$6,),FALSE)</f>
        <v>UP</v>
      </c>
      <c r="H23" s="8">
        <f>VLOOKUP(H$5, config!$B$4:$P$14,MATCH($F23,config!$B$6:$P$6,),FALSE)</f>
        <v>1</v>
      </c>
      <c r="J23" s="8">
        <f>VLOOKUP("Value", config!$B$4:$P$14,MATCH($F23,config!$B$6:$P$6,),FALSE)</f>
        <v>18384</v>
      </c>
    </row>
    <row r="24" spans="3:10" x14ac:dyDescent="0.25">
      <c r="C24" s="8" t="str">
        <f>VLOOKUP(C$5, config!$B$4:$P$14,MATCH($F24,config!$B$6:$P$6,),FALSE)</f>
        <v>*CO2*,-*CO2S</v>
      </c>
      <c r="D24" s="8" t="str">
        <f>VLOOKUP(D$5, config!$B$4:$P$14,MATCH($F24,config!$B$6:$P$6,),FALSE)</f>
        <v>ENV</v>
      </c>
      <c r="E24" s="8" t="str">
        <f>VLOOKUP(E$5, config!$B$4:$P$14,MATCH($F24,config!$B$6:$P$6,),FALSE)</f>
        <v>T-A*INT*,T-NAV*</v>
      </c>
      <c r="F24" s="8">
        <f>F23</f>
        <v>2028</v>
      </c>
      <c r="I24" s="8">
        <f>VLOOKUP(I$5, config!$B$4:$P$14,MATCH($F24,config!$B$6:$P$6,),FALSE)</f>
        <v>-1</v>
      </c>
    </row>
    <row r="25" spans="3:10" x14ac:dyDescent="0.25">
      <c r="C25" s="8" t="str">
        <f>VLOOKUP(C$5, config!$B$4:$P$14,MATCH($F25,config!$B$6:$P$6,),FALSE)</f>
        <v>*CO2*,-*CO2S</v>
      </c>
      <c r="D25" s="8" t="str">
        <f>VLOOKUP(D$5, config!$B$4:$P$14,MATCH($F25,config!$B$6:$P$6,),FALSE)</f>
        <v>ENV</v>
      </c>
      <c r="F25" s="8">
        <v>2029</v>
      </c>
      <c r="G25" s="8" t="str">
        <f>VLOOKUP(G$5, config!$B$4:$P$14,MATCH($F25,config!$B$6:$P$6,),FALSE)</f>
        <v>UP</v>
      </c>
      <c r="H25" s="8">
        <f>VLOOKUP(H$5, config!$B$4:$P$14,MATCH($F25,config!$B$6:$P$6,),FALSE)</f>
        <v>1</v>
      </c>
      <c r="J25" s="8">
        <f>VLOOKUP("Value", config!$B$4:$P$14,MATCH($F25,config!$B$6:$P$6,),FALSE)</f>
        <v>16096</v>
      </c>
    </row>
    <row r="26" spans="3:10" x14ac:dyDescent="0.25">
      <c r="C26" s="8" t="str">
        <f>VLOOKUP(C$5, config!$B$4:$P$14,MATCH($F26,config!$B$6:$P$6,),FALSE)</f>
        <v>*CO2*,-*CO2S</v>
      </c>
      <c r="D26" s="8" t="str">
        <f>VLOOKUP(D$5, config!$B$4:$P$14,MATCH($F26,config!$B$6:$P$6,),FALSE)</f>
        <v>ENV</v>
      </c>
      <c r="E26" s="8" t="str">
        <f>VLOOKUP(E$5, config!$B$4:$P$14,MATCH($F26,config!$B$6:$P$6,),FALSE)</f>
        <v>T-A*INT*,T-NAV*</v>
      </c>
      <c r="F26" s="8">
        <f>F25</f>
        <v>2029</v>
      </c>
      <c r="I26" s="8">
        <f>VLOOKUP(I$5, config!$B$4:$P$14,MATCH($F26,config!$B$6:$P$6,),FALSE)</f>
        <v>-1</v>
      </c>
    </row>
    <row r="27" spans="3:10" x14ac:dyDescent="0.25">
      <c r="C27" s="8" t="str">
        <f>VLOOKUP(C$5, config!$B$4:$P$14,MATCH($F27,config!$B$6:$P$6,),FALSE)</f>
        <v>*CO2*,-*CO2S</v>
      </c>
      <c r="D27" s="8" t="str">
        <f>VLOOKUP(D$5, config!$B$4:$P$14,MATCH($F27,config!$B$6:$P$6,),FALSE)</f>
        <v>ENV</v>
      </c>
      <c r="F27" s="8">
        <v>2030</v>
      </c>
      <c r="G27" s="8" t="str">
        <f>VLOOKUP(G$5, config!$B$4:$P$14,MATCH($F27,config!$B$6:$P$6,),FALSE)</f>
        <v>UP</v>
      </c>
      <c r="H27" s="8">
        <f>VLOOKUP(H$5, config!$B$4:$P$14,MATCH($F27,config!$B$6:$P$6,),FALSE)</f>
        <v>1</v>
      </c>
      <c r="J27" s="8">
        <f>VLOOKUP("Value", config!$B$4:$P$14,MATCH($F27,config!$B$6:$P$6,),FALSE)</f>
        <v>14093</v>
      </c>
    </row>
    <row r="28" spans="3:10" x14ac:dyDescent="0.25">
      <c r="C28" s="8" t="str">
        <f>VLOOKUP(C$5, config!$B$4:$P$14,MATCH($F28,config!$B$6:$P$6,),FALSE)</f>
        <v>*CO2*,-*CO2S</v>
      </c>
      <c r="D28" s="8" t="str">
        <f>VLOOKUP(D$5, config!$B$4:$P$14,MATCH($F28,config!$B$6:$P$6,),FALSE)</f>
        <v>ENV</v>
      </c>
      <c r="E28" s="8" t="str">
        <f>VLOOKUP(E$5, config!$B$4:$P$14,MATCH($F28,config!$B$6:$P$6,),FALSE)</f>
        <v>T-A*INT*,T-NAV*</v>
      </c>
      <c r="F28" s="8">
        <f>F27</f>
        <v>2030</v>
      </c>
      <c r="I28" s="8">
        <f>VLOOKUP(I$5, config!$B$4:$P$14,MATCH($F28,config!$B$6:$P$6,),FALSE)</f>
        <v>-1</v>
      </c>
    </row>
    <row r="29" spans="3:10" x14ac:dyDescent="0.25">
      <c r="C29" s="8" t="str">
        <f>VLOOKUP(C$5, config!$B$4:$P$14,MATCH($F29,config!$B$6:$P$6,),FALSE)</f>
        <v>*CO2*,-*CO2S</v>
      </c>
      <c r="D29" s="8" t="str">
        <f>VLOOKUP(D$5, config!$B$4:$P$14,MATCH($F29,config!$B$6:$P$6,),FALSE)</f>
        <v>ENV</v>
      </c>
      <c r="F29" s="8">
        <v>2035</v>
      </c>
      <c r="G29" s="8" t="str">
        <f>VLOOKUP(G$5, config!$B$4:$P$14,MATCH($F29,config!$B$6:$P$6,),FALSE)</f>
        <v>UP</v>
      </c>
      <c r="H29" s="8">
        <f>VLOOKUP(H$5, config!$B$4:$P$14,MATCH($F29,config!$B$6:$P$6,),FALSE)</f>
        <v>1</v>
      </c>
      <c r="J29" s="17">
        <f>VLOOKUP("Value", config!$B$4:$P$14,MATCH($F29,config!$B$6:$P$6,),FALSE)</f>
        <v>13848.092860693008</v>
      </c>
    </row>
    <row r="30" spans="3:10" x14ac:dyDescent="0.25">
      <c r="C30" s="8" t="str">
        <f>VLOOKUP(C$5, config!$B$4:$P$14,MATCH($F30,config!$B$6:$P$6,),FALSE)</f>
        <v>*CO2*,-*CO2S</v>
      </c>
      <c r="D30" s="8" t="str">
        <f>VLOOKUP(D$5, config!$B$4:$P$14,MATCH($F30,config!$B$6:$P$6,),FALSE)</f>
        <v>ENV</v>
      </c>
      <c r="E30" s="8" t="str">
        <f>VLOOKUP(E$5, config!$B$4:$P$14,MATCH($F30,config!$B$6:$P$6,),FALSE)</f>
        <v>T-A*INT*,T-NAV*</v>
      </c>
      <c r="F30" s="8">
        <v>2035</v>
      </c>
      <c r="I30" s="8">
        <f>VLOOKUP(I$5, config!$B$4:$P$14,MATCH($F30,config!$B$6:$P$6,),FALSE)</f>
        <v>-1</v>
      </c>
    </row>
    <row r="31" spans="3:10" x14ac:dyDescent="0.25">
      <c r="C31" s="8" t="str">
        <f>VLOOKUP(C$5, config!$B$4:$P$14,MATCH($F31,config!$B$6:$P$6,),FALSE)</f>
        <v>*CO2*,-*CO2S</v>
      </c>
      <c r="D31" s="8" t="str">
        <f>VLOOKUP(D$5, config!$B$4:$P$14,MATCH($F31,config!$B$6:$P$6,),FALSE)</f>
        <v>ENV</v>
      </c>
      <c r="F31" s="8">
        <v>2050</v>
      </c>
      <c r="G31" s="8" t="str">
        <f>VLOOKUP(G$5, config!$B$4:$P$14,MATCH($F31,config!$B$6:$P$6,),FALSE)</f>
        <v>UP</v>
      </c>
      <c r="H31" s="8">
        <f>VLOOKUP(H$5, config!$B$4:$P$14,MATCH($F31,config!$B$6:$P$6,),FALSE)</f>
        <v>1</v>
      </c>
      <c r="J31" s="8">
        <f>VLOOKUP("Value", config!$B$4:$P$14,MATCH($F31,config!$B$6:$P$6,),FALSE)</f>
        <v>0</v>
      </c>
    </row>
    <row r="32" spans="3:10" x14ac:dyDescent="0.25">
      <c r="C32" s="8" t="str">
        <f>VLOOKUP(C$5, config!$B$4:$P$14,MATCH($F32,config!$B$6:$P$6,),FALSE)</f>
        <v>*CO2*,-*CO2S</v>
      </c>
      <c r="D32" s="8" t="str">
        <f>VLOOKUP(D$5, config!$B$4:$P$14,MATCH($F32,config!$B$6:$P$6,),FALSE)</f>
        <v>ENV</v>
      </c>
      <c r="E32" s="8" t="str">
        <f>VLOOKUP(E$5, config!$B$4:$P$14,MATCH($F32,config!$B$6:$P$6,),FALSE)</f>
        <v>T-A*INT*,T-NAV*</v>
      </c>
      <c r="F32" s="8">
        <v>2050</v>
      </c>
      <c r="I32" s="8">
        <f>VLOOKUP(I$5, config!$B$4:$P$14,MATCH($F32,config!$B$6:$P$6,),FALSE)</f>
        <v>-1</v>
      </c>
    </row>
    <row r="33" spans="6:10" x14ac:dyDescent="0.25">
      <c r="F33" s="8">
        <v>0</v>
      </c>
      <c r="J33" s="8">
        <f>VLOOKUP("Value", config!$B$4:$P$14,MATCH($F33,config!$B$6:$P$6,),FALSE)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2021-12-13T12:59:30Z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648372828960418</vt:r8>
  </property>
</Properties>
</file>