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85E852BF-4A2D-4A87-80B6-7E7FCD60C8F5}" xr6:coauthVersionLast="45" xr6:coauthVersionMax="47" xr10:uidLastSave="{00000000-0000-0000-0000-000000000000}"/>
  <bookViews>
    <workbookView xWindow="-60" yWindow="-16320" windowWidth="29040" windowHeight="15840" activeTab="8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69" i="35" l="1"/>
  <c r="H169" i="35"/>
  <c r="G169" i="35"/>
  <c r="F169" i="35"/>
  <c r="I168" i="35"/>
  <c r="H168" i="35"/>
  <c r="G168" i="35"/>
  <c r="F168" i="35"/>
  <c r="I166" i="35"/>
  <c r="H166" i="35"/>
  <c r="G166" i="35"/>
  <c r="F166" i="35"/>
  <c r="I165" i="35"/>
  <c r="H165" i="35"/>
  <c r="G165" i="35"/>
  <c r="F165" i="35"/>
  <c r="I164" i="35"/>
  <c r="H164" i="35"/>
  <c r="G164" i="35"/>
  <c r="F164" i="35"/>
  <c r="I163" i="35"/>
  <c r="H163" i="35"/>
  <c r="G163" i="35"/>
  <c r="F163" i="35"/>
  <c r="I161" i="35"/>
  <c r="H161" i="35"/>
  <c r="G161" i="35"/>
  <c r="F161" i="35"/>
  <c r="I160" i="35"/>
  <c r="H160" i="35"/>
  <c r="G160" i="35"/>
  <c r="F160" i="35"/>
  <c r="I159" i="35"/>
  <c r="H159" i="35"/>
  <c r="G159" i="35"/>
  <c r="F159" i="35"/>
  <c r="I158" i="35"/>
  <c r="H158" i="35"/>
  <c r="G158" i="35"/>
  <c r="F158" i="35"/>
  <c r="I157" i="35"/>
  <c r="H157" i="35"/>
  <c r="G157" i="35"/>
  <c r="F157" i="35"/>
  <c r="I156" i="35"/>
  <c r="H156" i="35"/>
  <c r="G156" i="35"/>
  <c r="F156" i="35"/>
  <c r="I155" i="35"/>
  <c r="H155" i="35"/>
  <c r="G155" i="35"/>
  <c r="F155" i="35"/>
  <c r="I154" i="35"/>
  <c r="H154" i="35"/>
  <c r="G154" i="35"/>
  <c r="F154" i="35"/>
  <c r="I153" i="35"/>
  <c r="H153" i="35"/>
  <c r="G153" i="35"/>
  <c r="F153" i="35"/>
  <c r="I152" i="35"/>
  <c r="H152" i="35"/>
  <c r="G152" i="35"/>
  <c r="F152" i="35"/>
  <c r="I151" i="35"/>
  <c r="H151" i="35"/>
  <c r="G151" i="35"/>
  <c r="F151" i="35"/>
  <c r="I150" i="35"/>
  <c r="H150" i="35"/>
  <c r="G150" i="35"/>
  <c r="F150" i="35"/>
  <c r="I149" i="35"/>
  <c r="H149" i="35"/>
  <c r="G149" i="35"/>
  <c r="F149" i="35"/>
  <c r="I148" i="35"/>
  <c r="H148" i="35"/>
  <c r="G148" i="35"/>
  <c r="F148" i="35"/>
  <c r="I147" i="35"/>
  <c r="H147" i="35"/>
  <c r="G147" i="35"/>
  <c r="F147" i="35"/>
  <c r="I146" i="35"/>
  <c r="H146" i="35"/>
  <c r="G146" i="35"/>
  <c r="F146" i="35"/>
  <c r="I145" i="35"/>
  <c r="H145" i="35"/>
  <c r="G145" i="35"/>
  <c r="F145" i="35"/>
  <c r="I144" i="35"/>
  <c r="H144" i="35"/>
  <c r="G144" i="35"/>
  <c r="F144" i="35"/>
  <c r="I143" i="35"/>
  <c r="H143" i="35"/>
  <c r="G143" i="35"/>
  <c r="F143" i="35"/>
  <c r="I142" i="35"/>
  <c r="H142" i="35"/>
  <c r="G142" i="35"/>
  <c r="F142" i="35"/>
  <c r="I141" i="35"/>
  <c r="H141" i="35"/>
  <c r="G141" i="35"/>
  <c r="F141" i="35"/>
  <c r="I140" i="35"/>
  <c r="H140" i="35"/>
  <c r="G140" i="35"/>
  <c r="F140" i="35"/>
  <c r="I139" i="35"/>
  <c r="H139" i="35"/>
  <c r="G139" i="35"/>
  <c r="F139" i="35"/>
  <c r="I138" i="35"/>
  <c r="H138" i="35"/>
  <c r="G138" i="35"/>
  <c r="F138" i="35"/>
  <c r="I137" i="35"/>
  <c r="H137" i="35"/>
  <c r="G137" i="35"/>
  <c r="F137" i="35"/>
  <c r="I136" i="35"/>
  <c r="H136" i="35"/>
  <c r="G136" i="35"/>
  <c r="F136" i="35"/>
  <c r="I135" i="35"/>
  <c r="H135" i="35"/>
  <c r="G135" i="35"/>
  <c r="F135" i="35"/>
  <c r="I134" i="35"/>
  <c r="H134" i="35"/>
  <c r="G134" i="35"/>
  <c r="F134" i="35"/>
  <c r="I133" i="35"/>
  <c r="H133" i="35"/>
  <c r="G133" i="35"/>
  <c r="F133" i="35"/>
  <c r="I132" i="35"/>
  <c r="H132" i="35"/>
  <c r="G132" i="35"/>
  <c r="F132" i="35"/>
  <c r="I131" i="35"/>
  <c r="H131" i="35"/>
  <c r="G131" i="35"/>
  <c r="F131" i="35"/>
  <c r="I130" i="35"/>
  <c r="H130" i="35"/>
  <c r="G130" i="35"/>
  <c r="F130" i="35"/>
  <c r="I129" i="35"/>
  <c r="H129" i="35"/>
  <c r="G129" i="35"/>
  <c r="F129" i="35"/>
  <c r="I128" i="35"/>
  <c r="H128" i="35"/>
  <c r="G128" i="35"/>
  <c r="F128" i="35"/>
  <c r="I127" i="35"/>
  <c r="H127" i="35"/>
  <c r="G127" i="35"/>
  <c r="F127" i="35"/>
  <c r="I126" i="35"/>
  <c r="H126" i="35"/>
  <c r="G126" i="35"/>
  <c r="F126" i="35"/>
  <c r="I125" i="35"/>
  <c r="H125" i="35"/>
  <c r="G125" i="35"/>
  <c r="F125" i="35"/>
  <c r="I124" i="35"/>
  <c r="H124" i="35"/>
  <c r="G124" i="35"/>
  <c r="F124" i="35"/>
  <c r="I123" i="35"/>
  <c r="H123" i="35"/>
  <c r="G123" i="35"/>
  <c r="F123" i="35"/>
  <c r="I122" i="35"/>
  <c r="H122" i="35"/>
  <c r="G122" i="35"/>
  <c r="F122" i="35"/>
  <c r="I121" i="35"/>
  <c r="H121" i="35"/>
  <c r="G121" i="35"/>
  <c r="F121" i="35"/>
  <c r="I120" i="35"/>
  <c r="H120" i="35"/>
  <c r="G120" i="35"/>
  <c r="F120" i="35"/>
  <c r="I119" i="35"/>
  <c r="H119" i="35"/>
  <c r="G119" i="35"/>
  <c r="F119" i="35"/>
  <c r="I118" i="35"/>
  <c r="H118" i="35"/>
  <c r="G118" i="35"/>
  <c r="F118" i="35"/>
  <c r="I117" i="35"/>
  <c r="H117" i="35"/>
  <c r="G117" i="35"/>
  <c r="F117" i="35"/>
  <c r="I116" i="35"/>
  <c r="H116" i="35"/>
  <c r="G116" i="35"/>
  <c r="F116" i="35"/>
  <c r="I115" i="35"/>
  <c r="H115" i="35"/>
  <c r="G115" i="35"/>
  <c r="F115" i="35"/>
  <c r="I114" i="35"/>
  <c r="H114" i="35"/>
  <c r="G114" i="35"/>
  <c r="F114" i="35"/>
  <c r="I113" i="35"/>
  <c r="H113" i="35"/>
  <c r="G113" i="35"/>
  <c r="F113" i="35"/>
  <c r="I112" i="35"/>
  <c r="H112" i="35"/>
  <c r="G112" i="35"/>
  <c r="F112" i="35"/>
  <c r="I110" i="35"/>
  <c r="H110" i="35"/>
  <c r="G110" i="35"/>
  <c r="F110" i="35"/>
  <c r="I109" i="35"/>
  <c r="H109" i="35"/>
  <c r="G109" i="35"/>
  <c r="F109" i="35"/>
  <c r="I107" i="35"/>
  <c r="H107" i="35"/>
  <c r="G107" i="35"/>
  <c r="F107" i="35"/>
  <c r="I106" i="35"/>
  <c r="H106" i="35"/>
  <c r="G106" i="35"/>
  <c r="F106" i="35"/>
  <c r="I105" i="35"/>
  <c r="H105" i="35"/>
  <c r="G105" i="35"/>
  <c r="F105" i="35"/>
  <c r="I104" i="35"/>
  <c r="H104" i="35"/>
  <c r="G104" i="35"/>
  <c r="F104" i="35"/>
  <c r="I102" i="35"/>
  <c r="H102" i="35"/>
  <c r="G102" i="35"/>
  <c r="F102" i="35"/>
  <c r="I101" i="35"/>
  <c r="H101" i="35"/>
  <c r="G101" i="35"/>
  <c r="F101" i="35"/>
  <c r="I100" i="35"/>
  <c r="H100" i="35"/>
  <c r="G100" i="35"/>
  <c r="F100" i="35"/>
  <c r="I99" i="35"/>
  <c r="H99" i="35"/>
  <c r="G99" i="35"/>
  <c r="F99" i="35"/>
  <c r="I98" i="35"/>
  <c r="H98" i="35"/>
  <c r="G98" i="35"/>
  <c r="F98" i="35"/>
  <c r="I97" i="35"/>
  <c r="H97" i="35"/>
  <c r="G97" i="35"/>
  <c r="F97" i="35"/>
  <c r="I96" i="35"/>
  <c r="H96" i="35"/>
  <c r="G96" i="35"/>
  <c r="F96" i="35"/>
  <c r="I95" i="35"/>
  <c r="H95" i="35"/>
  <c r="G95" i="35"/>
  <c r="F95" i="35"/>
  <c r="I94" i="35"/>
  <c r="H94" i="35"/>
  <c r="G94" i="35"/>
  <c r="F94" i="35"/>
  <c r="I93" i="35"/>
  <c r="H93" i="35"/>
  <c r="G93" i="35"/>
  <c r="F93" i="35"/>
  <c r="I92" i="35"/>
  <c r="H92" i="35"/>
  <c r="G92" i="35"/>
  <c r="F92" i="35"/>
  <c r="I91" i="35"/>
  <c r="H91" i="35"/>
  <c r="G91" i="35"/>
  <c r="F91" i="35"/>
  <c r="I90" i="35"/>
  <c r="H90" i="35"/>
  <c r="G90" i="35"/>
  <c r="F90" i="35"/>
  <c r="I89" i="35"/>
  <c r="H89" i="35"/>
  <c r="G89" i="35"/>
  <c r="F89" i="35"/>
  <c r="I88" i="35"/>
  <c r="H88" i="35"/>
  <c r="G88" i="35"/>
  <c r="F88" i="35"/>
  <c r="I87" i="35"/>
  <c r="H87" i="35"/>
  <c r="G87" i="35"/>
  <c r="F87" i="35"/>
  <c r="I86" i="35"/>
  <c r="H86" i="35"/>
  <c r="G86" i="35"/>
  <c r="F86" i="35"/>
  <c r="I85" i="35"/>
  <c r="H85" i="35"/>
  <c r="G85" i="35"/>
  <c r="F85" i="35"/>
  <c r="I84" i="35"/>
  <c r="H84" i="35"/>
  <c r="G84" i="35"/>
  <c r="F84" i="35"/>
  <c r="I83" i="35"/>
  <c r="H83" i="35"/>
  <c r="G83" i="35"/>
  <c r="F83" i="35"/>
  <c r="I82" i="35"/>
  <c r="H82" i="35"/>
  <c r="G82" i="35"/>
  <c r="F82" i="35"/>
  <c r="I81" i="35"/>
  <c r="H81" i="35"/>
  <c r="G81" i="35"/>
  <c r="F81" i="35"/>
  <c r="I80" i="35"/>
  <c r="H80" i="35"/>
  <c r="G80" i="35"/>
  <c r="F80" i="35"/>
  <c r="I79" i="35"/>
  <c r="H79" i="35"/>
  <c r="G79" i="35"/>
  <c r="F79" i="35"/>
  <c r="I78" i="35"/>
  <c r="H78" i="35"/>
  <c r="G78" i="35"/>
  <c r="F78" i="35"/>
  <c r="I77" i="35"/>
  <c r="H77" i="35"/>
  <c r="G77" i="35"/>
  <c r="F77" i="35"/>
  <c r="I76" i="35"/>
  <c r="H76" i="35"/>
  <c r="G76" i="35"/>
  <c r="F76" i="35"/>
  <c r="I75" i="35"/>
  <c r="H75" i="35"/>
  <c r="G75" i="35"/>
  <c r="F75" i="35"/>
  <c r="I74" i="35"/>
  <c r="H74" i="35"/>
  <c r="G74" i="35"/>
  <c r="F74" i="35"/>
  <c r="I73" i="35"/>
  <c r="H73" i="35"/>
  <c r="G73" i="35"/>
  <c r="F73" i="35"/>
  <c r="I72" i="35"/>
  <c r="H72" i="35"/>
  <c r="G72" i="35"/>
  <c r="F72" i="35"/>
  <c r="I71" i="35"/>
  <c r="H71" i="35"/>
  <c r="G71" i="35"/>
  <c r="F71" i="35"/>
  <c r="I70" i="35"/>
  <c r="H70" i="35"/>
  <c r="G70" i="35"/>
  <c r="F70" i="35"/>
  <c r="I69" i="35"/>
  <c r="H69" i="35"/>
  <c r="G69" i="35"/>
  <c r="F69" i="35"/>
  <c r="I68" i="35"/>
  <c r="H68" i="35"/>
  <c r="G68" i="35"/>
  <c r="F68" i="35"/>
  <c r="I67" i="35"/>
  <c r="H67" i="35"/>
  <c r="G67" i="35"/>
  <c r="F67" i="35"/>
  <c r="I66" i="35"/>
  <c r="H66" i="35"/>
  <c r="G66" i="35"/>
  <c r="F66" i="35"/>
  <c r="I65" i="35"/>
  <c r="H65" i="35"/>
  <c r="G65" i="35"/>
  <c r="F65" i="35"/>
  <c r="I64" i="35"/>
  <c r="H64" i="35"/>
  <c r="G64" i="35"/>
  <c r="F64" i="35"/>
  <c r="I63" i="35"/>
  <c r="H63" i="35"/>
  <c r="G63" i="35"/>
  <c r="F63" i="35"/>
  <c r="I62" i="35"/>
  <c r="H62" i="35"/>
  <c r="G62" i="35"/>
  <c r="F62" i="35"/>
  <c r="I61" i="35"/>
  <c r="H61" i="35"/>
  <c r="G61" i="35"/>
  <c r="F61" i="35"/>
  <c r="I60" i="35"/>
  <c r="H60" i="35"/>
  <c r="G60" i="35"/>
  <c r="F60" i="35"/>
  <c r="I59" i="35"/>
  <c r="H59" i="35"/>
  <c r="G59" i="35"/>
  <c r="F59" i="35"/>
  <c r="I58" i="35"/>
  <c r="H58" i="35"/>
  <c r="G58" i="35"/>
  <c r="F58" i="35"/>
  <c r="I57" i="35"/>
  <c r="H57" i="35"/>
  <c r="G57" i="35"/>
  <c r="F57" i="35"/>
  <c r="I56" i="35"/>
  <c r="H56" i="35"/>
  <c r="G56" i="35"/>
  <c r="F56" i="35"/>
  <c r="I55" i="35"/>
  <c r="H55" i="35"/>
  <c r="G55" i="35"/>
  <c r="F55" i="35"/>
  <c r="I54" i="35"/>
  <c r="H54" i="35"/>
  <c r="G54" i="35"/>
  <c r="F54" i="35"/>
  <c r="I53" i="35"/>
  <c r="H53" i="35"/>
  <c r="G53" i="35"/>
  <c r="F53" i="35"/>
  <c r="I51" i="35"/>
  <c r="H51" i="35"/>
  <c r="G51" i="35"/>
  <c r="F51" i="35"/>
  <c r="I50" i="35"/>
  <c r="H50" i="35"/>
  <c r="G50" i="35"/>
  <c r="F50" i="35"/>
  <c r="I48" i="35"/>
  <c r="H48" i="35"/>
  <c r="G48" i="35"/>
  <c r="F48" i="35"/>
  <c r="I47" i="35"/>
  <c r="H47" i="35"/>
  <c r="G47" i="35"/>
  <c r="F47" i="35"/>
  <c r="I46" i="35"/>
  <c r="H46" i="35"/>
  <c r="G46" i="35"/>
  <c r="F46" i="35"/>
  <c r="I45" i="35"/>
  <c r="H45" i="35"/>
  <c r="G45" i="35"/>
  <c r="F45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9" i="35"/>
  <c r="H39" i="35"/>
  <c r="G39" i="35"/>
  <c r="F39" i="35"/>
  <c r="I38" i="35"/>
  <c r="H38" i="35"/>
  <c r="G38" i="35"/>
  <c r="F38" i="35"/>
  <c r="I37" i="35"/>
  <c r="H37" i="35"/>
  <c r="G37" i="35"/>
  <c r="F37" i="35"/>
  <c r="I36" i="35"/>
  <c r="H36" i="35"/>
  <c r="G36" i="35"/>
  <c r="F36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31" i="35"/>
  <c r="H31" i="35"/>
  <c r="G31" i="35"/>
  <c r="F31" i="35"/>
  <c r="I30" i="35"/>
  <c r="H30" i="35"/>
  <c r="G30" i="35"/>
  <c r="F30" i="35"/>
  <c r="I29" i="35"/>
  <c r="H29" i="35"/>
  <c r="G29" i="35"/>
  <c r="F29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21" i="35"/>
  <c r="H21" i="35"/>
  <c r="G21" i="35"/>
  <c r="F21" i="35"/>
  <c r="I20" i="35"/>
  <c r="H20" i="35"/>
  <c r="G20" i="35"/>
  <c r="F20" i="35"/>
  <c r="I19" i="35"/>
  <c r="H19" i="35"/>
  <c r="G19" i="35"/>
  <c r="F19" i="35"/>
  <c r="I18" i="35"/>
  <c r="H18" i="35"/>
  <c r="G18" i="35"/>
  <c r="F18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I13" i="35"/>
  <c r="H13" i="35"/>
  <c r="G13" i="35"/>
  <c r="F13" i="35"/>
  <c r="I12" i="35"/>
  <c r="H12" i="35"/>
  <c r="G12" i="35"/>
  <c r="F12" i="35"/>
  <c r="I11" i="35"/>
  <c r="H11" i="35"/>
  <c r="G11" i="35"/>
  <c r="F11" i="35"/>
  <c r="I10" i="35"/>
  <c r="H10" i="35"/>
  <c r="G10" i="35"/>
  <c r="F10" i="35"/>
  <c r="I9" i="35"/>
  <c r="H9" i="35"/>
  <c r="G9" i="35"/>
  <c r="F9" i="35"/>
  <c r="I8" i="35"/>
  <c r="H8" i="35"/>
  <c r="G8" i="35"/>
  <c r="F8" i="35"/>
  <c r="I7" i="35"/>
  <c r="H7" i="35"/>
  <c r="G7" i="35"/>
  <c r="F7" i="35"/>
  <c r="I6" i="35"/>
  <c r="H6" i="35"/>
  <c r="G6" i="35"/>
  <c r="F6" i="35"/>
  <c r="F74" i="28" l="1"/>
  <c r="F75" i="28"/>
  <c r="F76" i="28"/>
  <c r="F77" i="28"/>
  <c r="F78" i="28"/>
  <c r="F79" i="28"/>
  <c r="F80" i="28"/>
  <c r="F81" i="28"/>
  <c r="F82" i="28"/>
  <c r="F83" i="28"/>
  <c r="F84" i="28"/>
  <c r="F73" i="28"/>
  <c r="F47" i="28"/>
  <c r="F48" i="28"/>
  <c r="F49" i="28"/>
  <c r="F50" i="28"/>
  <c r="F51" i="28"/>
  <c r="F52" i="28"/>
  <c r="F53" i="28"/>
  <c r="F54" i="28"/>
  <c r="F55" i="28"/>
  <c r="F56" i="28"/>
  <c r="F57" i="28"/>
  <c r="F46" i="28"/>
  <c r="D94" i="28" l="1"/>
  <c r="S41" i="33" l="1"/>
  <c r="R5" i="35" l="1"/>
  <c r="D7" i="36"/>
  <c r="C7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E3" i="36" a="1"/>
  <c r="E3" i="36" s="1"/>
  <c r="D3" i="36" a="1"/>
  <c r="D3" i="36" s="1"/>
  <c r="R4" i="35" s="1"/>
  <c r="C3" i="36" a="1"/>
  <c r="C3" i="36" s="1"/>
  <c r="Q4" i="35" s="1"/>
  <c r="S6" i="36" l="1"/>
  <c r="O3" i="36" a="1"/>
  <c r="O3" i="36" s="1"/>
  <c r="Y6" i="36"/>
  <c r="G3" i="36" a="1"/>
  <c r="G3" i="36" s="1"/>
  <c r="F3" i="36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E75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E94" i="28" l="1"/>
  <c r="H94" i="28"/>
  <c r="F94" i="28" s="1"/>
  <c r="K94" i="28"/>
  <c r="L94" i="28"/>
  <c r="M94" i="28"/>
  <c r="N9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T7" i="33" s="1"/>
  <c r="G85" i="28" l="1"/>
  <c r="D93" i="28"/>
  <c r="E93" i="28"/>
  <c r="H93" i="28"/>
  <c r="F93" i="28" s="1"/>
  <c r="G92" i="32" l="1"/>
  <c r="G93" i="32"/>
  <c r="G94" i="32"/>
  <c r="G95" i="32"/>
  <c r="G96" i="32"/>
  <c r="G97" i="32"/>
  <c r="G98" i="32"/>
  <c r="G100" i="32"/>
  <c r="G101" i="32"/>
  <c r="G91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6" i="28"/>
  <c r="G87" i="28"/>
  <c r="G88" i="28"/>
  <c r="G89" i="28"/>
  <c r="G90" i="28"/>
  <c r="G91" i="28"/>
  <c r="G92" i="28"/>
  <c r="G95" i="28"/>
  <c r="G96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89" i="32" l="1"/>
  <c r="E101" i="32"/>
  <c r="E100" i="32"/>
  <c r="E98" i="32"/>
  <c r="E90" i="32"/>
  <c r="E97" i="32"/>
  <c r="E96" i="32"/>
  <c r="E95" i="32"/>
  <c r="E94" i="32"/>
  <c r="E93" i="32"/>
  <c r="E92" i="32"/>
  <c r="E91" i="32"/>
  <c r="E88" i="32"/>
  <c r="E87" i="32"/>
  <c r="E86" i="32"/>
  <c r="E84" i="32"/>
  <c r="E76" i="32"/>
  <c r="E83" i="32"/>
  <c r="E82" i="32"/>
  <c r="E77" i="32"/>
  <c r="E81" i="32"/>
  <c r="E80" i="32"/>
  <c r="E79" i="32"/>
  <c r="E78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8" i="31"/>
  <c r="E77" i="31"/>
  <c r="E76" i="31"/>
  <c r="E74" i="31"/>
  <c r="E66" i="31"/>
  <c r="E73" i="31"/>
  <c r="E72" i="31"/>
  <c r="E67" i="31"/>
  <c r="E71" i="31"/>
  <c r="E70" i="31"/>
  <c r="E69" i="31"/>
  <c r="E68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89" i="32"/>
  <c r="D101" i="32"/>
  <c r="D100" i="32"/>
  <c r="D99" i="32"/>
  <c r="D98" i="32"/>
  <c r="D90" i="32"/>
  <c r="D97" i="32"/>
  <c r="D96" i="32"/>
  <c r="D95" i="32"/>
  <c r="D94" i="32"/>
  <c r="D93" i="32"/>
  <c r="D92" i="32"/>
  <c r="D91" i="32"/>
  <c r="D88" i="32"/>
  <c r="D87" i="32"/>
  <c r="D86" i="32"/>
  <c r="D85" i="32"/>
  <c r="D84" i="32"/>
  <c r="D76" i="32"/>
  <c r="D83" i="32"/>
  <c r="D82" i="32"/>
  <c r="D77" i="32"/>
  <c r="D81" i="32"/>
  <c r="D80" i="32"/>
  <c r="D79" i="32"/>
  <c r="D78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8" i="31"/>
  <c r="D77" i="31"/>
  <c r="D76" i="31"/>
  <c r="D75" i="31"/>
  <c r="D74" i="31"/>
  <c r="D66" i="31"/>
  <c r="D73" i="31"/>
  <c r="D72" i="31"/>
  <c r="D67" i="31"/>
  <c r="D71" i="31"/>
  <c r="D70" i="31"/>
  <c r="D69" i="31"/>
  <c r="D68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6" i="28"/>
  <c r="D95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73" i="28"/>
  <c r="D80" i="28"/>
  <c r="D79" i="28"/>
  <c r="D74" i="28"/>
  <c r="D78" i="28"/>
  <c r="D77" i="28"/>
  <c r="D76" i="28"/>
  <c r="D75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6" i="28"/>
  <c r="E77" i="28"/>
  <c r="E78" i="28"/>
  <c r="E74" i="28"/>
  <c r="E79" i="28"/>
  <c r="E80" i="28"/>
  <c r="E73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5" i="28"/>
  <c r="E9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2" i="32" l="1"/>
  <c r="N102" i="32"/>
  <c r="M102" i="32"/>
  <c r="L102" i="32"/>
  <c r="K102" i="32"/>
  <c r="J102" i="32"/>
  <c r="H89" i="32"/>
  <c r="F89" i="32" s="1"/>
  <c r="H101" i="32"/>
  <c r="F101" i="32" s="1"/>
  <c r="H100" i="32"/>
  <c r="F100" i="32" s="1"/>
  <c r="H99" i="32"/>
  <c r="F99" i="32" s="1"/>
  <c r="H98" i="32"/>
  <c r="F98" i="32" s="1"/>
  <c r="H90" i="32"/>
  <c r="F90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1" i="32"/>
  <c r="F91" i="32" s="1"/>
  <c r="H88" i="32"/>
  <c r="F88" i="32" s="1"/>
  <c r="H87" i="32"/>
  <c r="F87" i="32" s="1"/>
  <c r="H86" i="32"/>
  <c r="F86" i="32" s="1"/>
  <c r="H85" i="32"/>
  <c r="F85" i="32" s="1"/>
  <c r="H84" i="32"/>
  <c r="F84" i="32" s="1"/>
  <c r="H76" i="32"/>
  <c r="F76" i="32" s="1"/>
  <c r="H83" i="32"/>
  <c r="F83" i="32" s="1"/>
  <c r="H82" i="32"/>
  <c r="F82" i="32" s="1"/>
  <c r="H77" i="32"/>
  <c r="F77" i="32" s="1"/>
  <c r="H81" i="32"/>
  <c r="F81" i="32" s="1"/>
  <c r="H80" i="32"/>
  <c r="F80" i="32" s="1"/>
  <c r="H79" i="32"/>
  <c r="F79" i="32" s="1"/>
  <c r="H78" i="32"/>
  <c r="F78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1" i="31"/>
  <c r="O81" i="31"/>
  <c r="N81" i="31"/>
  <c r="M81" i="31"/>
  <c r="L81" i="31"/>
  <c r="K81" i="31"/>
  <c r="H64" i="31"/>
  <c r="F64" i="31" s="1"/>
  <c r="H65" i="31"/>
  <c r="F65" i="31" s="1"/>
  <c r="H78" i="31"/>
  <c r="F78" i="31" s="1"/>
  <c r="H77" i="31"/>
  <c r="F77" i="31" s="1"/>
  <c r="H76" i="31"/>
  <c r="F76" i="31" s="1"/>
  <c r="H75" i="31"/>
  <c r="F75" i="31" s="1"/>
  <c r="H74" i="31"/>
  <c r="F74" i="31" s="1"/>
  <c r="H66" i="31"/>
  <c r="F66" i="31" s="1"/>
  <c r="H73" i="31"/>
  <c r="F73" i="31" s="1"/>
  <c r="H72" i="31"/>
  <c r="F72" i="31" s="1"/>
  <c r="H67" i="31"/>
  <c r="F67" i="31" s="1"/>
  <c r="H71" i="31"/>
  <c r="F71" i="31" s="1"/>
  <c r="H70" i="31"/>
  <c r="F70" i="31" s="1"/>
  <c r="H69" i="31"/>
  <c r="F69" i="31" s="1"/>
  <c r="H68" i="31"/>
  <c r="F68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6" i="28"/>
  <c r="F96" i="28" s="1"/>
  <c r="I98" i="28"/>
  <c r="J98" i="28"/>
  <c r="K98" i="28"/>
  <c r="L98" i="28"/>
  <c r="M98" i="28"/>
  <c r="N98" i="28"/>
  <c r="H68" i="28"/>
  <c r="F68" i="28" s="1"/>
  <c r="H69" i="28"/>
  <c r="F69" i="28" s="1"/>
  <c r="C80" i="20" l="1"/>
  <c r="C82" i="20"/>
  <c r="D8" i="33" s="1"/>
  <c r="C81" i="20"/>
  <c r="D7" i="33" s="1"/>
  <c r="H95" i="28"/>
  <c r="F95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H83" i="28"/>
  <c r="H82" i="28"/>
  <c r="H81" i="28"/>
  <c r="H73" i="28"/>
  <c r="H80" i="28"/>
  <c r="H79" i="28"/>
  <c r="H74" i="28"/>
  <c r="H78" i="28"/>
  <c r="H77" i="28"/>
  <c r="H76" i="28"/>
  <c r="H75" i="28"/>
  <c r="D82" i="20" l="1"/>
  <c r="H57" i="28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H48" i="28"/>
  <c r="H49" i="28"/>
  <c r="H50" i="28"/>
  <c r="H51" i="28"/>
  <c r="H52" i="28"/>
  <c r="H53" i="28"/>
  <c r="H54" i="28"/>
  <c r="H55" i="28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T28" i="32" s="1"/>
  <c r="D25" i="32"/>
  <c r="T25" i="32" s="1"/>
  <c r="D7" i="32"/>
  <c r="D12" i="32"/>
  <c r="D13" i="32"/>
  <c r="T13" i="32" s="1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O33" i="31" s="1"/>
  <c r="D12" i="28"/>
  <c r="D12" i="31"/>
  <c r="D15" i="31"/>
  <c r="D23" i="28"/>
  <c r="D23" i="31"/>
  <c r="D8" i="28"/>
  <c r="D8" i="31"/>
  <c r="D28" i="28"/>
  <c r="D28" i="31"/>
  <c r="T28" i="31" s="1"/>
  <c r="D32" i="28"/>
  <c r="D32" i="31"/>
  <c r="D13" i="28"/>
  <c r="D13" i="3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H46" i="28"/>
  <c r="M33" i="28" l="1"/>
  <c r="Q33" i="28"/>
  <c r="T13" i="31"/>
  <c r="M13" i="31" s="1"/>
  <c r="K66" i="31" s="1"/>
  <c r="L13" i="28"/>
  <c r="T13" i="28"/>
  <c r="L28" i="28"/>
  <c r="J94" i="28" s="1"/>
  <c r="T28" i="28"/>
  <c r="Q28" i="28" s="1"/>
  <c r="O94" i="28" s="1"/>
  <c r="E6" i="28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7" i="31" s="1"/>
  <c r="Q17" i="31"/>
  <c r="O77" i="31" s="1"/>
  <c r="L17" i="31"/>
  <c r="J77" i="31" s="1"/>
  <c r="O17" i="31"/>
  <c r="M77" i="31" s="1"/>
  <c r="M17" i="31"/>
  <c r="K77" i="31" s="1"/>
  <c r="N17" i="31"/>
  <c r="L77" i="31" s="1"/>
  <c r="P9" i="31"/>
  <c r="N71" i="31" s="1"/>
  <c r="Q9" i="31"/>
  <c r="O71" i="31" s="1"/>
  <c r="N9" i="31"/>
  <c r="L71" i="31" s="1"/>
  <c r="O9" i="31"/>
  <c r="M71" i="31" s="1"/>
  <c r="L9" i="31"/>
  <c r="J71" i="31" s="1"/>
  <c r="M9" i="31"/>
  <c r="K71" i="31" s="1"/>
  <c r="P13" i="31"/>
  <c r="N66" i="31" s="1"/>
  <c r="Q13" i="31"/>
  <c r="O66" i="31" s="1"/>
  <c r="L13" i="31"/>
  <c r="J66" i="31" s="1"/>
  <c r="N13" i="31"/>
  <c r="L66" i="31" s="1"/>
  <c r="O13" i="31"/>
  <c r="M66" i="31" s="1"/>
  <c r="L11" i="31"/>
  <c r="J72" i="31" s="1"/>
  <c r="M11" i="31"/>
  <c r="K72" i="31" s="1"/>
  <c r="N11" i="31"/>
  <c r="L72" i="31" s="1"/>
  <c r="O11" i="31"/>
  <c r="M72" i="31" s="1"/>
  <c r="P11" i="31"/>
  <c r="N72" i="31" s="1"/>
  <c r="Q11" i="31"/>
  <c r="O72" i="31" s="1"/>
  <c r="N10" i="31"/>
  <c r="Q10" i="31"/>
  <c r="L10" i="31"/>
  <c r="O10" i="31"/>
  <c r="M10" i="31"/>
  <c r="P10" i="31"/>
  <c r="L15" i="31"/>
  <c r="J75" i="31" s="1"/>
  <c r="M15" i="31"/>
  <c r="K75" i="31" s="1"/>
  <c r="N15" i="31"/>
  <c r="L75" i="31" s="1"/>
  <c r="O15" i="31"/>
  <c r="M75" i="31" s="1"/>
  <c r="P15" i="31"/>
  <c r="N75" i="31" s="1"/>
  <c r="Q15" i="31"/>
  <c r="O75" i="31" s="1"/>
  <c r="N8" i="31"/>
  <c r="L70" i="31" s="1"/>
  <c r="O8" i="31"/>
  <c r="M70" i="31" s="1"/>
  <c r="P8" i="31"/>
  <c r="N70" i="31" s="1"/>
  <c r="Q8" i="31"/>
  <c r="O70" i="31" s="1"/>
  <c r="L8" i="31"/>
  <c r="J70" i="31" s="1"/>
  <c r="M8" i="31"/>
  <c r="K70" i="31" s="1"/>
  <c r="J69" i="31"/>
  <c r="K69" i="31"/>
  <c r="O69" i="31"/>
  <c r="L69" i="31"/>
  <c r="N69" i="31"/>
  <c r="M69" i="31"/>
  <c r="N12" i="31"/>
  <c r="L73" i="31" s="1"/>
  <c r="O12" i="31"/>
  <c r="M73" i="31" s="1"/>
  <c r="L12" i="31"/>
  <c r="J73" i="31" s="1"/>
  <c r="P12" i="31"/>
  <c r="N73" i="31" s="1"/>
  <c r="M12" i="31"/>
  <c r="K73" i="31" s="1"/>
  <c r="Q12" i="31"/>
  <c r="O73" i="31" s="1"/>
  <c r="O18" i="31"/>
  <c r="M78" i="31" s="1"/>
  <c r="L18" i="31"/>
  <c r="J78" i="31" s="1"/>
  <c r="N18" i="31"/>
  <c r="L78" i="31" s="1"/>
  <c r="P18" i="31"/>
  <c r="N78" i="31" s="1"/>
  <c r="Q18" i="31"/>
  <c r="O78" i="31" s="1"/>
  <c r="M18" i="31"/>
  <c r="K78" i="31" s="1"/>
  <c r="Q6" i="28"/>
  <c r="O75" i="28" s="1"/>
  <c r="L6" i="28"/>
  <c r="J75" i="28" s="1"/>
  <c r="I27" i="28"/>
  <c r="N64" i="28" s="1"/>
  <c r="J27" i="28"/>
  <c r="O64" i="28" s="1"/>
  <c r="H27" i="28"/>
  <c r="M64" i="28" s="1"/>
  <c r="L27" i="28"/>
  <c r="J91" i="28" s="1"/>
  <c r="F27" i="28"/>
  <c r="K64" i="28" s="1"/>
  <c r="G27" i="28"/>
  <c r="L64" i="28" s="1"/>
  <c r="M27" i="28"/>
  <c r="K91" i="28" s="1"/>
  <c r="P27" i="28"/>
  <c r="N91" i="28" s="1"/>
  <c r="E27" i="28"/>
  <c r="J64" i="28" s="1"/>
  <c r="N27" i="28"/>
  <c r="L91" i="28" s="1"/>
  <c r="O27" i="28"/>
  <c r="M91" i="28" s="1"/>
  <c r="Q27" i="28"/>
  <c r="O91" i="28" s="1"/>
  <c r="E28" i="28"/>
  <c r="J65" i="28" s="1"/>
  <c r="F28" i="28"/>
  <c r="K65" i="28" s="1"/>
  <c r="G28" i="28"/>
  <c r="L65" i="28" s="1"/>
  <c r="H28" i="28"/>
  <c r="M65" i="28" s="1"/>
  <c r="J28" i="28"/>
  <c r="O65" i="28" s="1"/>
  <c r="I28" i="28"/>
  <c r="N65" i="28" s="1"/>
  <c r="E16" i="28"/>
  <c r="J55" i="28" s="1"/>
  <c r="N16" i="28"/>
  <c r="L82" i="28" s="1"/>
  <c r="F16" i="28"/>
  <c r="K55" i="28" s="1"/>
  <c r="O16" i="28"/>
  <c r="M82" i="28" s="1"/>
  <c r="G16" i="28"/>
  <c r="L55" i="28" s="1"/>
  <c r="P16" i="28"/>
  <c r="N82" i="28" s="1"/>
  <c r="H16" i="28"/>
  <c r="M55" i="28" s="1"/>
  <c r="Q16" i="28"/>
  <c r="O82" i="28" s="1"/>
  <c r="J16" i="28"/>
  <c r="O55" i="28" s="1"/>
  <c r="L16" i="28"/>
  <c r="J82" i="28" s="1"/>
  <c r="I16" i="28"/>
  <c r="N55" i="28" s="1"/>
  <c r="K82" i="28"/>
  <c r="I33" i="28"/>
  <c r="N69" i="28" s="1"/>
  <c r="J33" i="28"/>
  <c r="O69" i="28" s="1"/>
  <c r="L33" i="28"/>
  <c r="J93" i="28" s="1"/>
  <c r="F33" i="28"/>
  <c r="K69" i="28" s="1"/>
  <c r="K93" i="28"/>
  <c r="G33" i="28"/>
  <c r="L69" i="28" s="1"/>
  <c r="E33" i="28"/>
  <c r="J69" i="28" s="1"/>
  <c r="N33" i="28"/>
  <c r="L93" i="28" s="1"/>
  <c r="O33" i="28"/>
  <c r="M93" i="28" s="1"/>
  <c r="P33" i="28"/>
  <c r="N93" i="28" s="1"/>
  <c r="O93" i="28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1" i="28" s="1"/>
  <c r="F14" i="28"/>
  <c r="K54" i="28" s="1"/>
  <c r="O14" i="28"/>
  <c r="M81" i="28" s="1"/>
  <c r="G14" i="28"/>
  <c r="L54" i="28" s="1"/>
  <c r="P14" i="28"/>
  <c r="N81" i="28" s="1"/>
  <c r="M14" i="28"/>
  <c r="K81" i="28" s="1"/>
  <c r="H14" i="28"/>
  <c r="M54" i="28" s="1"/>
  <c r="Q14" i="28"/>
  <c r="O81" i="28" s="1"/>
  <c r="J14" i="28"/>
  <c r="O54" i="28" s="1"/>
  <c r="L14" i="28"/>
  <c r="J81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3" i="28" s="1"/>
  <c r="O17" i="28"/>
  <c r="M83" i="28" s="1"/>
  <c r="M17" i="28"/>
  <c r="K83" i="28" s="1"/>
  <c r="E17" i="28"/>
  <c r="J56" i="28" s="1"/>
  <c r="N17" i="28"/>
  <c r="L83" i="28" s="1"/>
  <c r="F17" i="28"/>
  <c r="K56" i="28" s="1"/>
  <c r="P17" i="28"/>
  <c r="N83" i="28" s="1"/>
  <c r="Q17" i="28"/>
  <c r="O83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7" i="28" s="1"/>
  <c r="L8" i="28"/>
  <c r="J77" i="28" s="1"/>
  <c r="F8" i="28"/>
  <c r="K48" i="28" s="1"/>
  <c r="O8" i="28"/>
  <c r="M77" i="28" s="1"/>
  <c r="G8" i="28"/>
  <c r="L48" i="28" s="1"/>
  <c r="P8" i="28"/>
  <c r="N77" i="28" s="1"/>
  <c r="H8" i="28"/>
  <c r="M48" i="28" s="1"/>
  <c r="Q8" i="28"/>
  <c r="O77" i="28" s="1"/>
  <c r="M8" i="28"/>
  <c r="K77" i="28" s="1"/>
  <c r="I8" i="28"/>
  <c r="N48" i="28" s="1"/>
  <c r="J8" i="28"/>
  <c r="O48" i="28" s="1"/>
  <c r="N6" i="28"/>
  <c r="L75" i="28" s="1"/>
  <c r="F6" i="28"/>
  <c r="K46" i="28" s="1"/>
  <c r="O6" i="28"/>
  <c r="M75" i="28" s="1"/>
  <c r="G6" i="28"/>
  <c r="L46" i="28" s="1"/>
  <c r="P6" i="28"/>
  <c r="N75" i="28" s="1"/>
  <c r="H6" i="28"/>
  <c r="M46" i="28" s="1"/>
  <c r="I6" i="28"/>
  <c r="N46" i="28" s="1"/>
  <c r="J6" i="28"/>
  <c r="O46" i="28" s="1"/>
  <c r="M6" i="28"/>
  <c r="K75" i="28" s="1"/>
  <c r="E26" i="28"/>
  <c r="J63" i="28" s="1"/>
  <c r="N26" i="28"/>
  <c r="L90" i="28" s="1"/>
  <c r="F26" i="28"/>
  <c r="K63" i="28" s="1"/>
  <c r="O26" i="28"/>
  <c r="M90" i="28" s="1"/>
  <c r="L26" i="28"/>
  <c r="J90" i="28" s="1"/>
  <c r="M26" i="28"/>
  <c r="K90" i="28" s="1"/>
  <c r="G26" i="28"/>
  <c r="L63" i="28" s="1"/>
  <c r="P26" i="28"/>
  <c r="N90" i="28" s="1"/>
  <c r="H26" i="28"/>
  <c r="M63" i="28" s="1"/>
  <c r="Q26" i="28"/>
  <c r="O90" i="28" s="1"/>
  <c r="I26" i="28"/>
  <c r="N63" i="28" s="1"/>
  <c r="J26" i="28"/>
  <c r="O63" i="28" s="1"/>
  <c r="I9" i="28"/>
  <c r="N49" i="28" s="1"/>
  <c r="Q9" i="28"/>
  <c r="O78" i="28" s="1"/>
  <c r="J9" i="28"/>
  <c r="O49" i="28" s="1"/>
  <c r="L9" i="28"/>
  <c r="J78" i="28" s="1"/>
  <c r="M9" i="28"/>
  <c r="K78" i="28" s="1"/>
  <c r="F9" i="28"/>
  <c r="K49" i="28" s="1"/>
  <c r="G9" i="28"/>
  <c r="L49" i="28" s="1"/>
  <c r="E9" i="28"/>
  <c r="J49" i="28" s="1"/>
  <c r="N9" i="28"/>
  <c r="L78" i="28" s="1"/>
  <c r="O9" i="28"/>
  <c r="M78" i="28" s="1"/>
  <c r="P9" i="28"/>
  <c r="N78" i="28" s="1"/>
  <c r="H9" i="28"/>
  <c r="M49" i="28" s="1"/>
  <c r="E22" i="28"/>
  <c r="J59" i="28" s="1"/>
  <c r="N22" i="28"/>
  <c r="L86" i="28" s="1"/>
  <c r="F22" i="28"/>
  <c r="K59" i="28" s="1"/>
  <c r="O22" i="28"/>
  <c r="M86" i="28" s="1"/>
  <c r="G22" i="28"/>
  <c r="L59" i="28" s="1"/>
  <c r="P22" i="28"/>
  <c r="N86" i="28" s="1"/>
  <c r="J22" i="28"/>
  <c r="O59" i="28" s="1"/>
  <c r="H22" i="28"/>
  <c r="M59" i="28" s="1"/>
  <c r="Q22" i="28"/>
  <c r="O86" i="28" s="1"/>
  <c r="I22" i="28"/>
  <c r="N59" i="28" s="1"/>
  <c r="L22" i="28"/>
  <c r="J86" i="28" s="1"/>
  <c r="M22" i="28"/>
  <c r="K86" i="28" s="1"/>
  <c r="I11" i="28"/>
  <c r="N51" i="28" s="1"/>
  <c r="H11" i="28"/>
  <c r="M51" i="28" s="1"/>
  <c r="Q11" i="28"/>
  <c r="O79" i="28" s="1"/>
  <c r="J11" i="28"/>
  <c r="O51" i="28" s="1"/>
  <c r="L11" i="28"/>
  <c r="J79" i="28" s="1"/>
  <c r="F11" i="28"/>
  <c r="K51" i="28" s="1"/>
  <c r="M11" i="28"/>
  <c r="K79" i="28" s="1"/>
  <c r="G11" i="28"/>
  <c r="L51" i="28" s="1"/>
  <c r="E11" i="28"/>
  <c r="J51" i="28" s="1"/>
  <c r="N11" i="28"/>
  <c r="L79" i="28" s="1"/>
  <c r="O11" i="28"/>
  <c r="M79" i="28" s="1"/>
  <c r="P11" i="28"/>
  <c r="N79" i="28" s="1"/>
  <c r="I13" i="28"/>
  <c r="N53" i="28" s="1"/>
  <c r="J13" i="28"/>
  <c r="O53" i="28" s="1"/>
  <c r="H13" i="28"/>
  <c r="M53" i="28" s="1"/>
  <c r="J73" i="28"/>
  <c r="M73" i="28"/>
  <c r="G13" i="28"/>
  <c r="L53" i="28" s="1"/>
  <c r="K73" i="28"/>
  <c r="Q13" i="28"/>
  <c r="O73" i="28" s="1"/>
  <c r="E13" i="28"/>
  <c r="J53" i="28" s="1"/>
  <c r="L73" i="28"/>
  <c r="F13" i="28"/>
  <c r="K53" i="28" s="1"/>
  <c r="N73" i="28"/>
  <c r="I23" i="28"/>
  <c r="N60" i="28" s="1"/>
  <c r="J23" i="28"/>
  <c r="O60" i="28" s="1"/>
  <c r="P23" i="28"/>
  <c r="N87" i="28" s="1"/>
  <c r="H23" i="28"/>
  <c r="M60" i="28" s="1"/>
  <c r="L23" i="28"/>
  <c r="J87" i="28" s="1"/>
  <c r="O23" i="28"/>
  <c r="M87" i="28" s="1"/>
  <c r="M23" i="28"/>
  <c r="K87" i="28" s="1"/>
  <c r="F23" i="28"/>
  <c r="K60" i="28" s="1"/>
  <c r="G23" i="28"/>
  <c r="L60" i="28" s="1"/>
  <c r="E23" i="28"/>
  <c r="J60" i="28" s="1"/>
  <c r="N23" i="28"/>
  <c r="L87" i="28" s="1"/>
  <c r="Q23" i="28"/>
  <c r="O87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88" i="28" s="1"/>
  <c r="F24" i="28"/>
  <c r="K61" i="28" s="1"/>
  <c r="O24" i="28"/>
  <c r="M88" i="28" s="1"/>
  <c r="G24" i="28"/>
  <c r="L61" i="28" s="1"/>
  <c r="P24" i="28"/>
  <c r="N88" i="28" s="1"/>
  <c r="L24" i="28"/>
  <c r="J88" i="28" s="1"/>
  <c r="H24" i="28"/>
  <c r="M61" i="28" s="1"/>
  <c r="Q24" i="28"/>
  <c r="O88" i="28" s="1"/>
  <c r="I24" i="28"/>
  <c r="N61" i="28" s="1"/>
  <c r="J24" i="28"/>
  <c r="O61" i="28" s="1"/>
  <c r="M24" i="28"/>
  <c r="K88" i="28" s="1"/>
  <c r="I7" i="28"/>
  <c r="N47" i="28" s="1"/>
  <c r="H7" i="28"/>
  <c r="M47" i="28" s="1"/>
  <c r="J7" i="28"/>
  <c r="O47" i="28" s="1"/>
  <c r="L7" i="28"/>
  <c r="J76" i="28" s="1"/>
  <c r="O7" i="28"/>
  <c r="M76" i="28" s="1"/>
  <c r="P7" i="28"/>
  <c r="N76" i="28" s="1"/>
  <c r="Q7" i="28"/>
  <c r="O76" i="28" s="1"/>
  <c r="M7" i="28"/>
  <c r="K76" i="28" s="1"/>
  <c r="F7" i="28"/>
  <c r="K47" i="28" s="1"/>
  <c r="E7" i="28"/>
  <c r="J47" i="28" s="1"/>
  <c r="N7" i="28"/>
  <c r="L76" i="28" s="1"/>
  <c r="G7" i="28"/>
  <c r="L47" i="28" s="1"/>
  <c r="E32" i="28"/>
  <c r="J68" i="28" s="1"/>
  <c r="N32" i="28"/>
  <c r="L96" i="28" s="1"/>
  <c r="F32" i="28"/>
  <c r="K68" i="28" s="1"/>
  <c r="O32" i="28"/>
  <c r="M96" i="28" s="1"/>
  <c r="L32" i="28"/>
  <c r="J96" i="28" s="1"/>
  <c r="G32" i="28"/>
  <c r="L68" i="28" s="1"/>
  <c r="P32" i="28"/>
  <c r="N96" i="28" s="1"/>
  <c r="H32" i="28"/>
  <c r="M68" i="28" s="1"/>
  <c r="Q32" i="28"/>
  <c r="O96" i="28" s="1"/>
  <c r="J32" i="28"/>
  <c r="O68" i="28" s="1"/>
  <c r="I32" i="28"/>
  <c r="N68" i="28" s="1"/>
  <c r="M32" i="28"/>
  <c r="K96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7" i="32" s="1"/>
  <c r="O27" i="32"/>
  <c r="M97" i="32" s="1"/>
  <c r="L27" i="32"/>
  <c r="J97" i="32" s="1"/>
  <c r="P27" i="32"/>
  <c r="N97" i="32" s="1"/>
  <c r="Q27" i="32"/>
  <c r="O97" i="32" s="1"/>
  <c r="M27" i="32"/>
  <c r="K97" i="32" s="1"/>
  <c r="L33" i="32"/>
  <c r="J89" i="32" s="1"/>
  <c r="M33" i="32"/>
  <c r="K89" i="32" s="1"/>
  <c r="N33" i="32"/>
  <c r="L89" i="32" s="1"/>
  <c r="P33" i="32"/>
  <c r="N89" i="32" s="1"/>
  <c r="O33" i="32"/>
  <c r="M89" i="32" s="1"/>
  <c r="Q33" i="32"/>
  <c r="O89" i="32" s="1"/>
  <c r="L30" i="32"/>
  <c r="J99" i="32" s="1"/>
  <c r="M30" i="32"/>
  <c r="K99" i="32" s="1"/>
  <c r="N30" i="32"/>
  <c r="L99" i="32" s="1"/>
  <c r="O30" i="32"/>
  <c r="M99" i="32" s="1"/>
  <c r="P30" i="32"/>
  <c r="N99" i="32" s="1"/>
  <c r="Q30" i="32"/>
  <c r="O99" i="32" s="1"/>
  <c r="L25" i="32"/>
  <c r="M25" i="32"/>
  <c r="P25" i="32"/>
  <c r="N25" i="32"/>
  <c r="O25" i="32"/>
  <c r="Q25" i="32"/>
  <c r="N23" i="32"/>
  <c r="L93" i="32" s="1"/>
  <c r="O23" i="32"/>
  <c r="M93" i="32" s="1"/>
  <c r="P23" i="32"/>
  <c r="N93" i="32" s="1"/>
  <c r="Q23" i="32"/>
  <c r="O93" i="32" s="1"/>
  <c r="L23" i="32"/>
  <c r="J93" i="32" s="1"/>
  <c r="M23" i="32"/>
  <c r="K93" i="32" s="1"/>
  <c r="P24" i="32"/>
  <c r="N94" i="32" s="1"/>
  <c r="Q24" i="32"/>
  <c r="O94" i="32" s="1"/>
  <c r="L24" i="32"/>
  <c r="J94" i="32" s="1"/>
  <c r="N24" i="32"/>
  <c r="L94" i="32" s="1"/>
  <c r="M24" i="32"/>
  <c r="K94" i="32" s="1"/>
  <c r="O24" i="32"/>
  <c r="M94" i="32" s="1"/>
  <c r="P28" i="32"/>
  <c r="N90" i="32" s="1"/>
  <c r="Q28" i="32"/>
  <c r="O90" i="32" s="1"/>
  <c r="N28" i="32"/>
  <c r="L90" i="32" s="1"/>
  <c r="L28" i="32"/>
  <c r="J90" i="32" s="1"/>
  <c r="M28" i="32"/>
  <c r="K90" i="32" s="1"/>
  <c r="O28" i="32"/>
  <c r="M90" i="32" s="1"/>
  <c r="L22" i="32"/>
  <c r="J92" i="32" s="1"/>
  <c r="M22" i="32"/>
  <c r="K92" i="32" s="1"/>
  <c r="N22" i="32"/>
  <c r="L92" i="32" s="1"/>
  <c r="O22" i="32"/>
  <c r="M92" i="32" s="1"/>
  <c r="P22" i="32"/>
  <c r="N92" i="32" s="1"/>
  <c r="Q22" i="32"/>
  <c r="O92" i="32" s="1"/>
  <c r="L26" i="32"/>
  <c r="J96" i="32" s="1"/>
  <c r="M26" i="32"/>
  <c r="K96" i="32" s="1"/>
  <c r="N26" i="32"/>
  <c r="L96" i="32" s="1"/>
  <c r="O26" i="32"/>
  <c r="M96" i="32" s="1"/>
  <c r="P26" i="32"/>
  <c r="N96" i="32" s="1"/>
  <c r="Q26" i="32"/>
  <c r="O96" i="32" s="1"/>
  <c r="P32" i="32"/>
  <c r="N101" i="32" s="1"/>
  <c r="N32" i="32"/>
  <c r="L101" i="32" s="1"/>
  <c r="Q32" i="32"/>
  <c r="O101" i="32" s="1"/>
  <c r="L32" i="32"/>
  <c r="J101" i="32" s="1"/>
  <c r="M32" i="32"/>
  <c r="K101" i="32" s="1"/>
  <c r="O32" i="32"/>
  <c r="M101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88" i="32" s="1"/>
  <c r="Q18" i="32"/>
  <c r="O88" i="32" s="1"/>
  <c r="P12" i="32"/>
  <c r="N83" i="32" s="1"/>
  <c r="Q12" i="32"/>
  <c r="O83" i="32" s="1"/>
  <c r="P11" i="32"/>
  <c r="N82" i="32" s="1"/>
  <c r="Q11" i="32"/>
  <c r="O82" i="32" s="1"/>
  <c r="P10" i="32"/>
  <c r="Q10" i="32"/>
  <c r="P9" i="32"/>
  <c r="N81" i="32" s="1"/>
  <c r="Q9" i="32"/>
  <c r="O81" i="32" s="1"/>
  <c r="P8" i="32"/>
  <c r="N80" i="32" s="1"/>
  <c r="O80" i="32"/>
  <c r="N79" i="32"/>
  <c r="O79" i="32"/>
  <c r="P17" i="32"/>
  <c r="N87" i="32" s="1"/>
  <c r="Q17" i="32"/>
  <c r="O87" i="32" s="1"/>
  <c r="P13" i="32"/>
  <c r="N76" i="32" s="1"/>
  <c r="Q13" i="32"/>
  <c r="O76" i="32" s="1"/>
  <c r="O15" i="32"/>
  <c r="M85" i="32" s="1"/>
  <c r="P15" i="32"/>
  <c r="N85" i="32" s="1"/>
  <c r="N10" i="32"/>
  <c r="O10" i="32"/>
  <c r="N18" i="32"/>
  <c r="L88" i="32" s="1"/>
  <c r="O18" i="32"/>
  <c r="M88" i="32" s="1"/>
  <c r="N12" i="32"/>
  <c r="L83" i="32" s="1"/>
  <c r="O12" i="32"/>
  <c r="M83" i="32" s="1"/>
  <c r="N11" i="32"/>
  <c r="L82" i="32" s="1"/>
  <c r="O11" i="32"/>
  <c r="M82" i="32" s="1"/>
  <c r="N9" i="32"/>
  <c r="L81" i="32" s="1"/>
  <c r="O9" i="32"/>
  <c r="M81" i="32" s="1"/>
  <c r="L79" i="32"/>
  <c r="M79" i="32"/>
  <c r="N8" i="32"/>
  <c r="L80" i="32" s="1"/>
  <c r="O8" i="32"/>
  <c r="M80" i="32" s="1"/>
  <c r="N17" i="32"/>
  <c r="L87" i="32" s="1"/>
  <c r="O17" i="32"/>
  <c r="M87" i="32" s="1"/>
  <c r="N13" i="32"/>
  <c r="L76" i="32" s="1"/>
  <c r="O13" i="32"/>
  <c r="M76" i="32" s="1"/>
  <c r="M15" i="32"/>
  <c r="K85" i="32" s="1"/>
  <c r="N15" i="32"/>
  <c r="L85" i="32" s="1"/>
  <c r="L12" i="32"/>
  <c r="J83" i="32" s="1"/>
  <c r="M12" i="32"/>
  <c r="K83" i="32" s="1"/>
  <c r="J79" i="32"/>
  <c r="K79" i="32"/>
  <c r="L18" i="32"/>
  <c r="J88" i="32" s="1"/>
  <c r="M18" i="32"/>
  <c r="K88" i="32" s="1"/>
  <c r="L11" i="32"/>
  <c r="J82" i="32" s="1"/>
  <c r="M11" i="32"/>
  <c r="K82" i="32" s="1"/>
  <c r="L10" i="32"/>
  <c r="M10" i="32"/>
  <c r="L9" i="32"/>
  <c r="J81" i="32" s="1"/>
  <c r="M9" i="32"/>
  <c r="K81" i="32" s="1"/>
  <c r="L8" i="32"/>
  <c r="J80" i="32" s="1"/>
  <c r="M8" i="32"/>
  <c r="K80" i="32" s="1"/>
  <c r="L17" i="32"/>
  <c r="J87" i="32" s="1"/>
  <c r="M17" i="32"/>
  <c r="K87" i="32" s="1"/>
  <c r="L13" i="32"/>
  <c r="J76" i="32" s="1"/>
  <c r="M13" i="32"/>
  <c r="K76" i="32" s="1"/>
  <c r="J15" i="32"/>
  <c r="O55" i="32" s="1"/>
  <c r="L15" i="32"/>
  <c r="J85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5" i="32"/>
  <c r="C1" i="20"/>
  <c r="J6" i="31" l="1"/>
  <c r="O46" i="31" s="1"/>
  <c r="T6" i="31"/>
  <c r="E6" i="32"/>
  <c r="T6" i="32"/>
  <c r="K84" i="28"/>
  <c r="O84" i="28"/>
  <c r="L84" i="28"/>
  <c r="J84" i="28"/>
  <c r="N84" i="28"/>
  <c r="M84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7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6" i="31" s="1"/>
  <c r="O16" i="31"/>
  <c r="M76" i="31" s="1"/>
  <c r="L16" i="31"/>
  <c r="J76" i="31" s="1"/>
  <c r="M16" i="31"/>
  <c r="K76" i="31" s="1"/>
  <c r="P16" i="31"/>
  <c r="N76" i="31" s="1"/>
  <c r="Q16" i="31"/>
  <c r="O76" i="31" s="1"/>
  <c r="O14" i="31"/>
  <c r="M74" i="31" s="1"/>
  <c r="L14" i="31"/>
  <c r="J74" i="31" s="1"/>
  <c r="M14" i="31"/>
  <c r="K74" i="31" s="1"/>
  <c r="N14" i="31"/>
  <c r="L74" i="31" s="1"/>
  <c r="Q14" i="31"/>
  <c r="O74" i="31" s="1"/>
  <c r="P14" i="31"/>
  <c r="N74" i="31" s="1"/>
  <c r="O6" i="31"/>
  <c r="M68" i="31" s="1"/>
  <c r="P6" i="31"/>
  <c r="N68" i="31" s="1"/>
  <c r="M6" i="31"/>
  <c r="K68" i="31" s="1"/>
  <c r="N6" i="31"/>
  <c r="L68" i="31" s="1"/>
  <c r="L6" i="31"/>
  <c r="J68" i="31" s="1"/>
  <c r="Q6" i="31"/>
  <c r="O68" i="31" s="1"/>
  <c r="L77" i="32"/>
  <c r="M50" i="32"/>
  <c r="J77" i="32"/>
  <c r="K77" i="32"/>
  <c r="O77" i="32"/>
  <c r="N77" i="32"/>
  <c r="M77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5" i="28" s="1"/>
  <c r="P21" i="28"/>
  <c r="N85" i="28" s="1"/>
  <c r="Q21" i="28"/>
  <c r="O85" i="28" s="1"/>
  <c r="M21" i="28"/>
  <c r="K85" i="28" s="1"/>
  <c r="F21" i="28"/>
  <c r="K58" i="28" s="1"/>
  <c r="G21" i="28"/>
  <c r="L58" i="28" s="1"/>
  <c r="E21" i="28"/>
  <c r="J58" i="28" s="1"/>
  <c r="N21" i="28"/>
  <c r="L85" i="28" s="1"/>
  <c r="O21" i="28"/>
  <c r="M85" i="28" s="1"/>
  <c r="I31" i="28"/>
  <c r="N67" i="28" s="1"/>
  <c r="J31" i="28"/>
  <c r="O67" i="28" s="1"/>
  <c r="L31" i="28"/>
  <c r="J95" i="28" s="1"/>
  <c r="F31" i="28"/>
  <c r="K67" i="28" s="1"/>
  <c r="P31" i="28"/>
  <c r="N95" i="28" s="1"/>
  <c r="M31" i="28"/>
  <c r="K95" i="28" s="1"/>
  <c r="E31" i="28"/>
  <c r="J67" i="28" s="1"/>
  <c r="N31" i="28"/>
  <c r="L95" i="28" s="1"/>
  <c r="O31" i="28"/>
  <c r="M95" i="28" s="1"/>
  <c r="G31" i="28"/>
  <c r="L67" i="28" s="1"/>
  <c r="H31" i="28"/>
  <c r="M67" i="28" s="1"/>
  <c r="Q31" i="28"/>
  <c r="O95" i="28" s="1"/>
  <c r="I29" i="28"/>
  <c r="N66" i="28" s="1"/>
  <c r="J29" i="28"/>
  <c r="O66" i="28" s="1"/>
  <c r="G29" i="28"/>
  <c r="L66" i="28" s="1"/>
  <c r="L29" i="28"/>
  <c r="J92" i="28" s="1"/>
  <c r="F29" i="28"/>
  <c r="K66" i="28" s="1"/>
  <c r="P29" i="28"/>
  <c r="N92" i="28" s="1"/>
  <c r="M29" i="28"/>
  <c r="K92" i="28" s="1"/>
  <c r="E29" i="28"/>
  <c r="J66" i="28" s="1"/>
  <c r="N29" i="28"/>
  <c r="L92" i="28" s="1"/>
  <c r="O29" i="28"/>
  <c r="M92" i="28" s="1"/>
  <c r="H29" i="28"/>
  <c r="M66" i="28" s="1"/>
  <c r="Q29" i="28"/>
  <c r="O92" i="28" s="1"/>
  <c r="N31" i="32"/>
  <c r="L100" i="32" s="1"/>
  <c r="O31" i="32"/>
  <c r="M100" i="32" s="1"/>
  <c r="P31" i="32"/>
  <c r="N100" i="32" s="1"/>
  <c r="Q31" i="32"/>
  <c r="O100" i="32" s="1"/>
  <c r="M31" i="32"/>
  <c r="K100" i="32" s="1"/>
  <c r="L31" i="32"/>
  <c r="J100" i="32" s="1"/>
  <c r="P29" i="32"/>
  <c r="N98" i="32" s="1"/>
  <c r="L29" i="32"/>
  <c r="J98" i="32" s="1"/>
  <c r="M29" i="32"/>
  <c r="K98" i="32" s="1"/>
  <c r="N29" i="32"/>
  <c r="L98" i="32" s="1"/>
  <c r="O29" i="32"/>
  <c r="M98" i="32" s="1"/>
  <c r="Q29" i="32"/>
  <c r="O98" i="32" s="1"/>
  <c r="Q21" i="32"/>
  <c r="O91" i="32" s="1"/>
  <c r="O21" i="32"/>
  <c r="M91" i="32" s="1"/>
  <c r="N21" i="32"/>
  <c r="L91" i="32" s="1"/>
  <c r="M21" i="32"/>
  <c r="K91" i="32" s="1"/>
  <c r="L21" i="32"/>
  <c r="J91" i="32" s="1"/>
  <c r="P21" i="32"/>
  <c r="N91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5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6" i="32" s="1"/>
  <c r="Q16" i="32"/>
  <c r="O86" i="32" s="1"/>
  <c r="P14" i="32"/>
  <c r="N84" i="32" s="1"/>
  <c r="Q14" i="32"/>
  <c r="O84" i="32" s="1"/>
  <c r="P6" i="32"/>
  <c r="N78" i="32" s="1"/>
  <c r="Q6" i="32"/>
  <c r="O78" i="32" s="1"/>
  <c r="N16" i="32"/>
  <c r="L86" i="32" s="1"/>
  <c r="O16" i="32"/>
  <c r="M86" i="32" s="1"/>
  <c r="N14" i="32"/>
  <c r="L84" i="32" s="1"/>
  <c r="O14" i="32"/>
  <c r="M84" i="32" s="1"/>
  <c r="N6" i="32"/>
  <c r="L78" i="32" s="1"/>
  <c r="O6" i="32"/>
  <c r="M78" i="32" s="1"/>
  <c r="L16" i="32"/>
  <c r="J86" i="32" s="1"/>
  <c r="M16" i="32"/>
  <c r="K86" i="32" s="1"/>
  <c r="L14" i="32"/>
  <c r="J84" i="32" s="1"/>
  <c r="M14" i="32"/>
  <c r="K84" i="32" s="1"/>
  <c r="L6" i="32"/>
  <c r="J78" i="32" s="1"/>
  <c r="M6" i="32"/>
  <c r="K78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5" i="32"/>
  <c r="H16" i="32"/>
  <c r="M56" i="32" s="1"/>
  <c r="I16" i="32"/>
  <c r="N56" i="32" s="1"/>
  <c r="H14" i="32"/>
  <c r="M54" i="32" s="1"/>
  <c r="I14" i="32"/>
  <c r="N54" i="32" s="1"/>
  <c r="N95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7" i="31"/>
  <c r="O50" i="31"/>
  <c r="M64" i="32"/>
  <c r="K95" i="32"/>
  <c r="O95" i="32"/>
  <c r="J89" i="28"/>
  <c r="J95" i="32"/>
  <c r="J74" i="28"/>
  <c r="L64" i="32"/>
  <c r="J64" i="32"/>
  <c r="K64" i="32"/>
  <c r="O64" i="32"/>
  <c r="N64" i="32"/>
  <c r="J62" i="28"/>
  <c r="K67" i="31"/>
  <c r="K50" i="31"/>
  <c r="J50" i="28"/>
  <c r="M50" i="31"/>
  <c r="J67" i="31"/>
  <c r="O74" i="28"/>
  <c r="N67" i="31"/>
  <c r="L67" i="31"/>
  <c r="M74" i="28"/>
  <c r="L50" i="28"/>
  <c r="M89" i="28"/>
  <c r="L50" i="31"/>
  <c r="N50" i="31"/>
  <c r="O89" i="28"/>
  <c r="J50" i="31"/>
  <c r="M62" i="28"/>
  <c r="L89" i="28"/>
  <c r="L62" i="28"/>
  <c r="N74" i="28"/>
  <c r="K74" i="28"/>
  <c r="N89" i="28"/>
  <c r="K89" i="28"/>
  <c r="K50" i="28"/>
  <c r="K62" i="28"/>
  <c r="L74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0" i="28"/>
  <c r="N80" i="28"/>
  <c r="L80" i="28"/>
  <c r="O80" i="28"/>
  <c r="K80" i="28"/>
  <c r="J80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<sst xmlns="http://schemas.openxmlformats.org/spreadsheetml/2006/main" count="5419" uniqueCount="597">
  <si>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</si>
  <si>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</si>
  <si>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</si>
  <si>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</si>
  <si>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</si>
  <si>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</si>
  <si>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</si>
  <si>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</si>
  <si>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</si>
  <si>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</si>
  <si>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</si>
  <si>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</si>
  <si>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</si>
  <si>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</si>
  <si>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</si>
  <si>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</si>
  <si>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</si>
  <si>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</si>
  <si>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</si>
  <si>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</si>
  <si>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</si>
  <si>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</si>
  <si>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</si>
  <si>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</si>
  <si>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</si>
  <si>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</si>
  <si>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</si>
  <si>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</si>
  <si>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</si>
  <si>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</si>
  <si>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</si>
  <si>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</si>
  <si>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</si>
  <si>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</si>
  <si>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</si>
  <si>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</si>
  <si>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</si>
  <si>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</si>
  <si>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</si>
  <si>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</si>
  <si>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</si>
  <si>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</si>
  <si>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</si>
  <si>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</si>
  <si>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</si>
  <si>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</si>
  <si>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</si>
  <si>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</si>
  <si>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</si>
  <si>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</si>
  <si>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</si>
  <si>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</si>
  <si>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</si>
  <si>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</si>
  <si>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</si>
  <si>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</si>
  <si>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</si>
  <si>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</si>
  <si>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</si>
  <si>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</si>
  <si>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</si>
  <si>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</si>
  <si>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</si>
  <si>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</si>
  <si>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</si>
  <si>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</si>
  <si>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</si>
  <si>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</si>
  <si>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</si>
  <si>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</si>
  <si>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</si>
  <si>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</si>
  <si>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</si>
  <si>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</si>
  <si>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</si>
  <si>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</si>
  <si>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</si>
  <si>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</si>
  <si>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</si>
  <si>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</si>
  <si>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</si>
  <si>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</si>
  <si>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</si>
  <si>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</si>
  <si>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</si>
  <si>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</si>
  <si>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</si>
  <si>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</si>
  <si>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</si>
  <si>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</si>
  <si>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</si>
  <si>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</si>
  <si>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</si>
  <si>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</si>
  <si>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</si>
  <si>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</si>
  <si>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</si>
  <si>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</si>
  <si>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</si>
  <si>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</si>
  <si>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</si>
  <si>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</si>
  <si>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</si>
  <si>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</si>
  <si>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</si>
  <si>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</si>
  <si>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</si>
  <si>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</si>
  <si>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</si>
  <si>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</si>
  <si>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</si>
  <si>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</si>
  <si>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</si>
  <si>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</si>
  <si>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</si>
  <si>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</si>
  <si>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</si>
  <si>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</si>
  <si>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</si>
  <si>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</si>
  <si>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</si>
  <si>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</si>
  <si>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</si>
  <si>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</si>
  <si>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</si>
  <si>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</si>
  <si>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</si>
  <si>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</si>
  <si>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</si>
  <si>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</si>
  <si>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</si>
  <si>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</si>
  <si>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</si>
  <si>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</si>
  <si>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</si>
  <si>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</si>
  <si>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</si>
  <si>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</si>
  <si>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</si>
  <si>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</si>
  <si>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</si>
  <si>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</si>
  <si>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</si>
  <si>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</si>
  <si>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</si>
  <si>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</si>
  <si>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</si>
  <si>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</si>
  <si>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</si>
  <si>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</si>
  <si>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</si>
  <si>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</si>
  <si>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</si>
  <si>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</si>
  <si>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</si>
  <si>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</si>
  <si>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</si>
  <si>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</si>
  <si>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</si>
  <si>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</si>
  <si>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</si>
  <si>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</si>
  <si>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</si>
  <si>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</si>
  <si>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</si>
  <si>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</si>
  <si>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</si>
  <si>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</si>
  <si>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</si>
  <si>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</si>
  <si>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</si>
  <si>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</si>
  <si>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</si>
  <si>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</si>
  <si>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</si>
  <si>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</si>
  <si>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</si>
  <si>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</si>
  <si>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</si>
  <si>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</si>
  <si>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</si>
  <si>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</si>
  <si>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</si>
  <si>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</si>
  <si>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</si>
  <si>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</si>
  <si>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</si>
  <si>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</si>
  <si>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</si>
  <si>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</si>
  <si>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</si>
  <si>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</si>
  <si>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</si>
  <si>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</si>
  <si>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</si>
  <si>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</si>
  <si>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</si>
  <si>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</si>
  <si>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</si>
  <si>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</si>
  <si>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</si>
  <si>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</si>
  <si>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</si>
  <si>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</si>
  <si>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</si>
  <si>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</si>
  <si>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</si>
  <si>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</si>
  <si>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</si>
  <si>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</si>
  <si>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</si>
  <si>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</si>
  <si>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</si>
  <si>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</si>
  <si>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</si>
  <si>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</si>
  <si>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</si>
  <si>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</si>
  <si>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</si>
  <si>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</si>
  <si>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</si>
  <si>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</si>
  <si>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</si>
  <si>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</si>
  <si>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</si>
  <si>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</si>
  <si>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</si>
  <si>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</si>
  <si>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</si>
  <si>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</si>
  <si>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</si>
  <si>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</si>
  <si>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</si>
  <si>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</si>
  <si>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</si>
  <si>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</si>
  <si>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</si>
  <si>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</si>
  <si>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</si>
  <si>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</si>
  <si>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</si>
  <si>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</si>
  <si>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</si>
  <si>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</si>
  <si>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</si>
  <si>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</si>
  <si>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</si>
  <si>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</si>
  <si>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</si>
  <si>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</si>
  <si>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</si>
  <si>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</si>
  <si>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</si>
  <si>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</si>
  <si>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</si>
  <si>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</si>
  <si>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</si>
  <si>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</si>
  <si>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</si>
  <si>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</si>
  <si>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</si>
  <si>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</si>
  <si>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</si>
  <si>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</si>
  <si>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</si>
  <si>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</si>
  <si>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</si>
  <si>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</si>
  <si>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</si>
  <si>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</si>
  <si>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</si>
  <si>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</si>
  <si>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</si>
  <si>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</si>
  <si>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</si>
  <si>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</si>
  <si>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</si>
  <si>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</si>
  <si>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</si>
  <si>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</si>
  <si>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</si>
  <si>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</si>
  <si>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</si>
  <si>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</si>
  <si>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</si>
  <si>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</si>
  <si>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</si>
  <si>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</si>
  <si>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</si>
  <si>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</si>
  <si>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</si>
  <si>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</si>
  <si>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</si>
  <si>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</si>
  <si>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</si>
  <si>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</si>
  <si>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</si>
  <si>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</si>
  <si>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</si>
  <si>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</si>
  <si>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</si>
  <si>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</si>
  <si>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</si>
  <si>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</si>
  <si>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</si>
  <si>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</si>
  <si>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</si>
  <si>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</si>
  <si>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</si>
  <si>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</si>
  <si>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</si>
  <si>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</si>
  <si>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</si>
  <si>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</si>
  <si>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</si>
  <si>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</si>
  <si>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</si>
  <si>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</si>
  <si>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</si>
  <si>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</si>
  <si>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</si>
  <si>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</si>
  <si>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</si>
  <si>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</si>
  <si>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</si>
  <si>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</si>
  <si>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</si>
  <si>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</si>
  <si>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</si>
  <si>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</si>
  <si>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</si>
  <si>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</si>
  <si>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</si>
  <si>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</si>
  <si>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</si>
  <si>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</si>
  <si>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</si>
  <si>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</si>
  <si>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</si>
  <si>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</si>
  <si>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</si>
  <si>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</si>
  <si>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</si>
  <si>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</si>
  <si>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</si>
  <si>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</si>
  <si>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</si>
  <si>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</si>
  <si>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</si>
  <si>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</si>
  <si>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</si>
  <si>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</si>
  <si>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</si>
  <si>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</si>
  <si>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</si>
  <si>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</si>
  <si>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</si>
  <si>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</si>
  <si>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</si>
  <si>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</si>
  <si>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</si>
  <si>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</si>
  <si>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</si>
  <si>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</si>
  <si>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</si>
  <si>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</si>
  <si>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</si>
  <si>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</si>
  <si>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</si>
  <si>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</si>
  <si>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</si>
  <si>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</si>
  <si>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</si>
  <si>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</si>
  <si>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</si>
  <si>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</si>
  <si>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</si>
  <si>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</si>
  <si>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</si>
  <si>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</si>
  <si>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</si>
  <si>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</si>
  <si>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</si>
  <si>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</si>
  <si>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</si>
  <si>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</si>
  <si>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</si>
  <si>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</si>
  <si>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</si>
  <si>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</si>
  <si>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</si>
  <si>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</si>
  <si>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</si>
  <si>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</si>
  <si>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</si>
  <si>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</si>
  <si>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</si>
  <si>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</si>
  <si>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</si>
  <si>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</si>
  <si>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</si>
  <si>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</si>
  <si>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</si>
  <si>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</si>
  <si>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</si>
  <si>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</si>
  <si>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</si>
  <si>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</si>
  <si>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</si>
  <si>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</si>
  <si>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</si>
  <si>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</si>
  <si>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</si>
  <si>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</si>
  <si>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</si>
  <si>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</si>
  <si>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</si>
  <si>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</si>
  <si>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</si>
  <si>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</si>
  <si>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</si>
  <si>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</si>
  <si>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</si>
  <si>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</si>
  <si>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</si>
  <si>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</si>
  <si>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</si>
  <si>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</si>
  <si>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</si>
  <si>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</si>
  <si>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</si>
  <si>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</si>
  <si>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</si>
  <si>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</si>
  <si>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</si>
  <si>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</si>
  <si>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</si>
  <si>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</si>
  <si>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</si>
  <si>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</si>
  <si>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</si>
  <si>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</si>
  <si>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</si>
  <si>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</si>
  <si>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</si>
  <si>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</si>
  <si>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</si>
  <si>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</si>
  <si>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</si>
  <si>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</si>
  <si>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</si>
  <si>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</si>
  <si>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</si>
  <si>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</si>
  <si>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</si>
  <si>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</si>
  <si>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</si>
  <si>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</si>
  <si>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</si>
  <si>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</si>
  <si>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</si>
  <si>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</si>
  <si>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</si>
  <si>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</si>
  <si>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</si>
  <si>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</si>
  <si>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</si>
  <si>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</si>
  <si>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</si>
  <si>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</si>
  <si>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</si>
  <si>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</si>
  <si>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</si>
  <si>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</si>
  <si>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</si>
  <si>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</si>
  <si>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</si>
  <si>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</si>
  <si>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</si>
  <si>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</si>
  <si>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</si>
  <si>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</si>
  <si>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</si>
  <si>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</si>
  <si>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</si>
  <si>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</si>
  <si>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R-WH_Det_GAS_X0</t>
  </si>
  <si>
    <t>R-WH_Att_GAS_X0</t>
  </si>
  <si>
    <t>R-SH_Apt_GAS_X0</t>
  </si>
  <si>
    <t>R-SH_Att_GAS_X0</t>
  </si>
  <si>
    <t>R-SH_Det_GAS_X0</t>
  </si>
  <si>
    <t>R-WH_Apt_GAS_X0</t>
  </si>
  <si>
    <t>R-SH_Apt_ELC_HPN2-AB</t>
  </si>
  <si>
    <t>R-SH_Apt_ELC_HPN2-C</t>
  </si>
  <si>
    <t>R-SH_Apt_ELC_HPN2-D</t>
  </si>
  <si>
    <t>R-SH_Apt_ELC_HPN2-E</t>
  </si>
  <si>
    <t>R-SH_Apt_ELC_HPN2-F</t>
  </si>
  <si>
    <t>R-SH_Apt_ELC_HPN2-G</t>
  </si>
  <si>
    <t>RSDSH_Apt-AB</t>
  </si>
  <si>
    <t>RSDSH_Apt-G</t>
  </si>
  <si>
    <t>RSDSH_Apt-C</t>
  </si>
  <si>
    <t>RSDSH_Apt-D</t>
  </si>
  <si>
    <t>RSDSH_Apt-E</t>
  </si>
  <si>
    <t>RSDSH_Apt-F</t>
  </si>
  <si>
    <t>R-SW_Apt_ELC_HPN1-AB</t>
  </si>
  <si>
    <t>R-SW_Apt_ELC_HPN1-C</t>
  </si>
  <si>
    <t>R-SW_Apt_ELC_HPN1-D</t>
  </si>
  <si>
    <t>R-SW_Apt_ELC_HPN1-E</t>
  </si>
  <si>
    <t>R-SW_Apt_ELC_HPN1-F</t>
  </si>
  <si>
    <t>R-SW_Apt_ELC_HPN1-G</t>
  </si>
  <si>
    <t>R-SH_Apt_ELC_HPN3-AB</t>
  </si>
  <si>
    <t>R-SH_Apt_ELC_HPN3-C</t>
  </si>
  <si>
    <t>R-SH_Apt_ELC_HPN3-D</t>
  </si>
  <si>
    <t>R-SH_Apt_ELC_HPN3-E</t>
  </si>
  <si>
    <t>R-SH_Apt_ELC_HPN3-F</t>
  </si>
  <si>
    <t>R-SH_Apt_ELC_HPN3-G</t>
  </si>
  <si>
    <t>R-HC_Apt_ELC_HPN2-AB</t>
  </si>
  <si>
    <t>R-HC_Apt_ELC_HPN2-C</t>
  </si>
  <si>
    <t>R-HC_Apt_ELC_HPN2-D</t>
  </si>
  <si>
    <t>R-HC_Apt_ELC_HPN2-E</t>
  </si>
  <si>
    <t>R-HC_Apt_ELC_HPN2-F</t>
  </si>
  <si>
    <t>R-HC_Apt_ELC_HPN2-G</t>
  </si>
  <si>
    <t>R-SH_Att_ELC_HPN2-AB</t>
  </si>
  <si>
    <t>R-SH_Att_ELC_HPN2-C</t>
  </si>
  <si>
    <t>R-SH_Att_ELC_HPN2-D</t>
  </si>
  <si>
    <t>R-SH_Att_ELC_HPN2-E</t>
  </si>
  <si>
    <t>R-SH_Att_ELC_HPN2-F</t>
  </si>
  <si>
    <t>R-SH_Att_ELC_HPN2-G</t>
  </si>
  <si>
    <t>R-SW_Att_ELC_HPN1-AB</t>
  </si>
  <si>
    <t>R-SW_Att_ELC_HPN1-C</t>
  </si>
  <si>
    <t>R-SW_Att_ELC_HPN1-D</t>
  </si>
  <si>
    <t>R-SW_Att_ELC_HPN1-E</t>
  </si>
  <si>
    <t>R-SW_Att_ELC_HPN1-F</t>
  </si>
  <si>
    <t>R-SW_Att_ELC_HPN1-G</t>
  </si>
  <si>
    <t>R-SW_Att_ELC_HPN2-AB</t>
  </si>
  <si>
    <t>R-SW_Att_ELC_HPN2-C</t>
  </si>
  <si>
    <t>R-SW_Att_ELC_HPN2-D</t>
  </si>
  <si>
    <t>R-SW_Att_ELC_HPN2-E</t>
  </si>
  <si>
    <t>R-SW_Att_ELC_HPN2-F</t>
  </si>
  <si>
    <t>R-SW_Att_ELC_HPN2-G</t>
  </si>
  <si>
    <t>RSDSH_Att-AB</t>
  </si>
  <si>
    <t>RSDSH_Att-C</t>
  </si>
  <si>
    <t>RSDSH_Att-D</t>
  </si>
  <si>
    <t>RSDSH_Att-E</t>
  </si>
  <si>
    <t>RSDSH_Att-F</t>
  </si>
  <si>
    <t>RSDSH_Att-G</t>
  </si>
  <si>
    <t>R-SH_Att_ELC_HPN3-AB</t>
  </si>
  <si>
    <t>R-SH_Att_ELC_HPN3-C</t>
  </si>
  <si>
    <t>R-SH_Att_ELC_HPN3-D</t>
  </si>
  <si>
    <t>R-SH_Att_ELC_HPN3-E</t>
  </si>
  <si>
    <t>R-SH_Att_ELC_HPN3-F</t>
  </si>
  <si>
    <t>R-SH_Att_ELC_HPN3-G</t>
  </si>
  <si>
    <t>R-HC_Att_ELC_HPN2-AB</t>
  </si>
  <si>
    <t>R-HC_Att_ELC_HPN2-C</t>
  </si>
  <si>
    <t>R-HC_Att_ELC_HPN2-D</t>
  </si>
  <si>
    <t>R-HC_Att_ELC_HPN2-E</t>
  </si>
  <si>
    <t>R-HC_Att_ELC_HPN2-F</t>
  </si>
  <si>
    <t>R-HC_Att_ELC_HPN2-G</t>
  </si>
  <si>
    <t>R-SH_Det_ELC_HPN2-AB</t>
  </si>
  <si>
    <t>RSDSH_Det-AB</t>
  </si>
  <si>
    <t>R-SH_Det_ELC_HPN2-C</t>
  </si>
  <si>
    <t>RSDSH_Det-C</t>
  </si>
  <si>
    <t>R-SH_Det_ELC_HPN2-D</t>
  </si>
  <si>
    <t>RSDSH_Det-D</t>
  </si>
  <si>
    <t>R-SH_Det_ELC_HPN2-E</t>
  </si>
  <si>
    <t>RSDSH_Det-E</t>
  </si>
  <si>
    <t>R-SH_Det_ELC_HPN2-F</t>
  </si>
  <si>
    <t>RSDSH_Det-F</t>
  </si>
  <si>
    <t>R-SH_Det_ELC_HPN2-G</t>
  </si>
  <si>
    <t>RSDSH_Det-G</t>
  </si>
  <si>
    <t>R-SW_Det_ELC_HPN1-AB</t>
  </si>
  <si>
    <t>R-SW_Det_ELC_HPN1-C</t>
  </si>
  <si>
    <t>R-SW_Det_ELC_HPN1-D</t>
  </si>
  <si>
    <t>R-SW_Det_ELC_HPN1-E</t>
  </si>
  <si>
    <t>R-SW_Det_ELC_HPN1-F</t>
  </si>
  <si>
    <t>R-SW_Det_ELC_HPN1-G</t>
  </si>
  <si>
    <t>R-SW_Det_ELC_HPN2-AB</t>
  </si>
  <si>
    <t>R-SW_Det_ELC_HPN2-C</t>
  </si>
  <si>
    <t>R-SW_Det_ELC_HPN2-D</t>
  </si>
  <si>
    <t>R-SW_Det_ELC_HPN2-E</t>
  </si>
  <si>
    <t>R-SW_Det_ELC_HPN2-F</t>
  </si>
  <si>
    <t>R-SW_Det_ELC_HPN2-G</t>
  </si>
  <si>
    <t>R-SH_Det_ELC_HPN3-AB</t>
  </si>
  <si>
    <t>R-SH_Det_ELC_HPN3-C</t>
  </si>
  <si>
    <t>R-SH_Det_ELC_HPN3-D</t>
  </si>
  <si>
    <t>R-SH_Det_ELC_HPN3-E</t>
  </si>
  <si>
    <t>R-SH_Det_ELC_HPN3-F</t>
  </si>
  <si>
    <t>R-SH_Det_ELC_HPN3-G</t>
  </si>
  <si>
    <t>R-HC_Det_ELC_HPN2-AB</t>
  </si>
  <si>
    <t>R-HC_Det_ELC_HPN2-C</t>
  </si>
  <si>
    <t>R-HC_Det_ELC_HPN2-D</t>
  </si>
  <si>
    <t>R-HC_Det_ELC_HPN2-E</t>
  </si>
  <si>
    <t>R-HC_Det_ELC_HPN2-F</t>
  </si>
  <si>
    <t>R-HC_Det_ELC_HPN2-G</t>
  </si>
  <si>
    <t>R-SH_Apt_ELC_N1</t>
  </si>
  <si>
    <t>R-SH_Att_ELC_N1</t>
  </si>
  <si>
    <t>R-SH_Det_ELC_N1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</si>
</sst>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65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6" borderId="0" xfId="1" applyFont="1" applyFill="1" applyAlignment="1">
      <alignment vertical="center"/>
    </xf>
    <xf numFmtId="9" fontId="18" fillId="15" borderId="0" xfId="1" applyNumberFormat="1" applyFont="1" applyFill="1" applyAlignment="1">
      <alignment vertical="center"/>
    </xf>
    <xf numFmtId="0" fontId="5" fillId="0" borderId="0" xfId="0" applyFont="1" applyBorder="1"/>
    <xf numFmtId="0" fontId="5" fillId="0" borderId="0" xfId="0" applyFont="1"/>
    <xf numFmtId="2" fontId="10" fillId="0" borderId="0" xfId="0" applyNumberFormat="1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23" borderId="0" xfId="0" applyFont="1" applyFill="1" applyBorder="1" applyAlignment="1">
      <alignment horizontal="left" vertical="center"/>
    </xf>
    <xf numFmtId="2" fontId="10" fillId="23" borderId="0" xfId="0" applyNumberFormat="1" applyFont="1" applyFill="1" applyBorder="1" applyAlignment="1">
      <alignment horizontal="left" vertical="center"/>
    </xf>
    <xf numFmtId="0" fontId="10" fillId="24" borderId="0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2" fontId="10" fillId="0" borderId="3" xfId="0" applyNumberFormat="1" applyFont="1" applyBorder="1" applyAlignment="1">
      <alignment horizontal="left" vertical="center"/>
    </xf>
    <xf numFmtId="0" fontId="10" fillId="23" borderId="3" xfId="0" applyFont="1" applyFill="1" applyBorder="1" applyAlignment="1">
      <alignment horizontal="left" vertical="center"/>
    </xf>
    <xf numFmtId="2" fontId="10" fillId="23" borderId="3" xfId="0" applyNumberFormat="1" applyFont="1" applyFill="1" applyBorder="1" applyAlignment="1">
      <alignment horizontal="left"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9" sqref="B29"/>
    </sheetView>
  </sheetViews>
  <sheetFormatPr defaultColWidth="8.85546875" defaultRowHeight="15" x14ac:dyDescent="0.25"/>
  <cols>
    <col min="1" max="4" width="21.7109375" style="130" customWidth="1"/>
    <col min="5" max="6" width="14.140625" style="130" customWidth="1"/>
    <col min="7" max="7" width="12.140625" style="130" customWidth="1"/>
    <col min="8" max="10" width="8.140625" style="130" customWidth="1"/>
    <col min="11" max="11" width="9.7109375" style="130" customWidth="1"/>
    <col min="12" max="12" width="8.140625" style="130" customWidth="1"/>
    <col min="13" max="13" width="10" style="130" customWidth="1"/>
    <col min="14" max="14" width="11.42578125" style="130" customWidth="1"/>
    <col min="15" max="15" width="13.42578125" style="130" customWidth="1"/>
    <col min="16" max="16384" width="8.85546875" style="130"/>
  </cols>
  <sheetData>
    <row r="1" spans="1:26" x14ac:dyDescent="0.25">
      <c r="A1" s="128"/>
      <c r="B1" s="128"/>
      <c r="C1" s="128"/>
      <c r="D1" s="128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</row>
    <row r="2" spans="1:26" x14ac:dyDescent="0.25">
      <c r="A2" s="128"/>
      <c r="B2" s="128"/>
      <c r="C2" s="128"/>
      <c r="D2" s="128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</row>
    <row r="3" spans="1:26" x14ac:dyDescent="0.25">
      <c r="A3" s="128"/>
      <c r="B3" s="128"/>
      <c r="C3" s="128"/>
      <c r="D3" s="128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</row>
    <row r="4" spans="1:26" x14ac:dyDescent="0.25">
      <c r="A4" s="128"/>
      <c r="B4" s="128"/>
      <c r="C4" s="128"/>
      <c r="D4" s="128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</row>
    <row r="5" spans="1:26" x14ac:dyDescent="0.25">
      <c r="A5" s="128"/>
      <c r="B5" s="128"/>
      <c r="C5" s="128"/>
      <c r="D5" s="128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</row>
    <row r="6" spans="1:26" x14ac:dyDescent="0.25">
      <c r="A6" s="128"/>
      <c r="B6" s="128"/>
      <c r="C6" s="128"/>
      <c r="D6" s="128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</row>
    <row r="7" spans="1:26" x14ac:dyDescent="0.25">
      <c r="A7" s="128"/>
      <c r="B7" s="128"/>
      <c r="C7" s="128"/>
      <c r="D7" s="128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</row>
    <row r="8" spans="1:26" x14ac:dyDescent="0.25">
      <c r="A8" s="128"/>
      <c r="B8" s="128"/>
      <c r="C8" s="128"/>
      <c r="D8" s="128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</row>
    <row r="9" spans="1:26" x14ac:dyDescent="0.25">
      <c r="A9" s="128"/>
      <c r="B9" s="128"/>
      <c r="C9" s="128"/>
      <c r="D9" s="128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</row>
    <row r="10" spans="1:26" x14ac:dyDescent="0.25">
      <c r="A10" s="128"/>
      <c r="B10" s="128"/>
      <c r="C10" s="128"/>
      <c r="D10" s="128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</row>
    <row r="11" spans="1:26" x14ac:dyDescent="0.25">
      <c r="A11" s="128"/>
      <c r="B11" s="128"/>
      <c r="C11" s="128"/>
      <c r="D11" s="128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</row>
    <row r="12" spans="1:26" x14ac:dyDescent="0.25">
      <c r="A12" s="128"/>
      <c r="B12" s="128"/>
      <c r="C12" s="128"/>
      <c r="D12" s="128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</row>
    <row r="13" spans="1:26" x14ac:dyDescent="0.25">
      <c r="A13" s="128"/>
      <c r="B13" s="128"/>
      <c r="C13" s="128"/>
      <c r="D13" s="128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</row>
    <row r="14" spans="1:26" x14ac:dyDescent="0.25">
      <c r="A14" s="128"/>
      <c r="B14" s="128"/>
      <c r="C14" s="128"/>
      <c r="D14" s="128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</row>
    <row r="15" spans="1:26" x14ac:dyDescent="0.25">
      <c r="A15" s="128"/>
      <c r="B15" s="128"/>
      <c r="C15" s="128"/>
      <c r="D15" s="128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</row>
    <row r="16" spans="1:26" ht="102.75" customHeight="1" x14ac:dyDescent="0.25">
      <c r="A16" s="158" t="s">
        <v>457</v>
      </c>
      <c r="B16" s="158"/>
      <c r="C16" s="158"/>
      <c r="D16" s="158"/>
      <c r="E16" s="131"/>
      <c r="F16" s="131"/>
      <c r="G16" s="132"/>
      <c r="H16" s="132"/>
      <c r="I16" s="132"/>
      <c r="J16" s="132"/>
      <c r="K16" s="132"/>
      <c r="L16" s="132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</row>
    <row r="17" spans="1:26" ht="17.25" customHeight="1" x14ac:dyDescent="0.25">
      <c r="A17" s="133"/>
      <c r="B17" s="133"/>
      <c r="C17" s="133"/>
      <c r="D17" s="133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</row>
    <row r="18" spans="1:26" ht="17.25" customHeight="1" x14ac:dyDescent="0.25">
      <c r="A18" s="133"/>
      <c r="B18" s="133"/>
      <c r="C18" s="133"/>
      <c r="D18" s="133"/>
      <c r="E18" s="134"/>
      <c r="F18" s="134"/>
      <c r="G18" s="135"/>
      <c r="H18" s="135"/>
      <c r="I18" s="135"/>
      <c r="J18" s="135"/>
      <c r="K18" s="135"/>
      <c r="L18" s="135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</row>
    <row r="19" spans="1:26" ht="17.25" customHeight="1" x14ac:dyDescent="0.25">
      <c r="A19" s="136" t="s">
        <v>16</v>
      </c>
      <c r="B19" s="157" t="s">
        <v>7</v>
      </c>
      <c r="C19" s="157"/>
      <c r="D19" s="157"/>
      <c r="E19" s="137"/>
      <c r="F19" s="137"/>
      <c r="G19" s="138"/>
      <c r="H19" s="138"/>
      <c r="I19" s="138"/>
      <c r="J19" s="138"/>
      <c r="K19" s="138"/>
      <c r="L19" s="138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</row>
    <row r="20" spans="1:26" ht="17.25" customHeight="1" x14ac:dyDescent="0.25">
      <c r="A20" s="136" t="s">
        <v>458</v>
      </c>
      <c r="B20" s="157" t="s">
        <v>468</v>
      </c>
      <c r="C20" s="157"/>
      <c r="D20" s="157"/>
      <c r="E20" s="137"/>
      <c r="F20" s="137"/>
      <c r="G20" s="138"/>
      <c r="H20" s="138"/>
      <c r="I20" s="138"/>
      <c r="J20" s="138"/>
      <c r="K20" s="138"/>
      <c r="L20" s="138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</row>
    <row r="21" spans="1:26" ht="17.25" customHeight="1" x14ac:dyDescent="0.25">
      <c r="A21" s="136" t="s">
        <v>459</v>
      </c>
      <c r="B21" s="160" t="s">
        <v>472</v>
      </c>
      <c r="C21" s="160"/>
      <c r="D21" s="160"/>
      <c r="E21" s="137"/>
      <c r="F21" s="137"/>
      <c r="G21" s="138"/>
      <c r="H21" s="138"/>
      <c r="I21" s="138"/>
      <c r="J21" s="138"/>
      <c r="K21" s="138"/>
      <c r="L21" s="138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</row>
    <row r="22" spans="1:26" ht="17.25" customHeight="1" x14ac:dyDescent="0.25">
      <c r="A22" s="136"/>
      <c r="B22" s="160"/>
      <c r="C22" s="160"/>
      <c r="D22" s="160"/>
      <c r="E22" s="137"/>
      <c r="F22" s="137"/>
      <c r="G22" s="138"/>
      <c r="H22" s="138"/>
      <c r="I22" s="138"/>
      <c r="J22" s="138"/>
      <c r="K22" s="138"/>
      <c r="L22" s="138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</row>
    <row r="23" spans="1:26" ht="17.25" customHeight="1" x14ac:dyDescent="0.25">
      <c r="A23" s="136" t="s">
        <v>460</v>
      </c>
      <c r="B23" s="157" t="s">
        <v>469</v>
      </c>
      <c r="C23" s="157"/>
      <c r="D23" s="157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</row>
    <row r="24" spans="1:26" ht="17.25" customHeight="1" x14ac:dyDescent="0.25">
      <c r="A24" s="136"/>
      <c r="B24" s="157" t="s">
        <v>470</v>
      </c>
      <c r="C24" s="157"/>
      <c r="D24" s="157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</row>
    <row r="25" spans="1:26" ht="17.25" customHeight="1" x14ac:dyDescent="0.25">
      <c r="A25" s="136"/>
      <c r="B25" s="139"/>
      <c r="C25" s="139"/>
      <c r="D25" s="13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</row>
    <row r="26" spans="1:26" ht="17.25" customHeight="1" x14ac:dyDescent="0.25">
      <c r="A26" s="136" t="s">
        <v>461</v>
      </c>
      <c r="B26" s="157" t="s">
        <v>469</v>
      </c>
      <c r="C26" s="157"/>
      <c r="D26" s="157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</row>
    <row r="27" spans="1:26" ht="17.25" customHeight="1" x14ac:dyDescent="0.25">
      <c r="A27" s="136"/>
      <c r="B27" s="157" t="s">
        <v>471</v>
      </c>
      <c r="C27" s="157"/>
      <c r="D27" s="157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</row>
    <row r="28" spans="1:26" ht="17.25" customHeight="1" x14ac:dyDescent="0.25">
      <c r="A28" s="136"/>
      <c r="B28" s="139"/>
      <c r="C28" s="139"/>
      <c r="D28" s="13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</row>
    <row r="29" spans="1:26" ht="17.25" customHeight="1" x14ac:dyDescent="0.25">
      <c r="A29" s="136" t="s">
        <v>462</v>
      </c>
      <c r="B29" s="140">
        <v>1</v>
      </c>
      <c r="C29" s="139"/>
      <c r="D29" s="13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</row>
    <row r="30" spans="1:26" ht="17.25" customHeight="1" x14ac:dyDescent="0.25">
      <c r="A30" s="136" t="s">
        <v>463</v>
      </c>
      <c r="B30" s="159" t="s">
        <v>464</v>
      </c>
      <c r="C30" s="157"/>
      <c r="D30" s="157"/>
      <c r="E30" s="141"/>
      <c r="F30" s="141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</row>
    <row r="31" spans="1:26" ht="17.25" customHeight="1" x14ac:dyDescent="0.25">
      <c r="A31" s="136" t="s">
        <v>465</v>
      </c>
      <c r="B31" s="157" t="s">
        <v>466</v>
      </c>
      <c r="C31" s="157"/>
      <c r="D31" s="157"/>
      <c r="E31" s="141"/>
      <c r="F31" s="141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</row>
    <row r="32" spans="1:26" ht="17.25" customHeight="1" x14ac:dyDescent="0.25">
      <c r="A32" s="142"/>
      <c r="B32" s="143" t="s">
        <v>467</v>
      </c>
      <c r="C32" s="142"/>
      <c r="D32" s="142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</row>
    <row r="33" spans="1:26" x14ac:dyDescent="0.25">
      <c r="A33" s="128"/>
      <c r="B33" s="128"/>
      <c r="C33" s="128"/>
      <c r="D33" s="128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</row>
    <row r="34" spans="1:26" x14ac:dyDescent="0.25">
      <c r="A34" s="128"/>
      <c r="B34" s="128"/>
      <c r="C34" s="128"/>
      <c r="D34" s="128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</row>
    <row r="35" spans="1:26" x14ac:dyDescent="0.25">
      <c r="A35" s="128"/>
      <c r="B35" s="128"/>
      <c r="C35" s="128"/>
      <c r="D35" s="128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</row>
    <row r="36" spans="1:26" x14ac:dyDescent="0.25">
      <c r="A36" s="128"/>
      <c r="B36" s="128"/>
      <c r="C36" s="128"/>
      <c r="D36" s="128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</row>
    <row r="37" spans="1:26" x14ac:dyDescent="0.25">
      <c r="A37" s="128"/>
      <c r="B37" s="128"/>
      <c r="C37" s="128"/>
      <c r="D37" s="128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</row>
    <row r="38" spans="1:26" x14ac:dyDescent="0.25">
      <c r="A38" s="128"/>
      <c r="B38" s="128"/>
      <c r="C38" s="128"/>
      <c r="D38" s="128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</row>
    <row r="39" spans="1:26" x14ac:dyDescent="0.25">
      <c r="A39" s="128"/>
      <c r="B39" s="128"/>
      <c r="C39" s="128"/>
      <c r="D39" s="128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</row>
    <row r="40" spans="1:26" x14ac:dyDescent="0.25">
      <c r="A40" s="128"/>
      <c r="B40" s="128"/>
      <c r="C40" s="128"/>
      <c r="D40" s="128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</row>
    <row r="41" spans="1:26" x14ac:dyDescent="0.25">
      <c r="A41" s="128"/>
      <c r="B41" s="128"/>
      <c r="C41" s="128"/>
      <c r="D41" s="128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</row>
    <row r="42" spans="1:26" x14ac:dyDescent="0.25">
      <c r="A42" s="128"/>
      <c r="B42" s="128"/>
      <c r="C42" s="128"/>
      <c r="D42" s="128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</row>
    <row r="43" spans="1:26" x14ac:dyDescent="0.25">
      <c r="A43" s="129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</row>
    <row r="44" spans="1:26" x14ac:dyDescent="0.25">
      <c r="A44" s="129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</row>
    <row r="45" spans="1:26" x14ac:dyDescent="0.25">
      <c r="A45" s="129"/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</row>
    <row r="46" spans="1:26" x14ac:dyDescent="0.25">
      <c r="A46" s="129"/>
      <c r="B46" s="129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</row>
    <row r="47" spans="1:26" x14ac:dyDescent="0.25">
      <c r="A47" s="129"/>
      <c r="B47" s="129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</row>
    <row r="48" spans="1:26" x14ac:dyDescent="0.25">
      <c r="A48" s="129"/>
      <c r="B48" s="129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</row>
    <row r="49" spans="1:26" x14ac:dyDescent="0.25">
      <c r="A49" s="129"/>
      <c r="B49" s="129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</row>
    <row r="50" spans="1:26" x14ac:dyDescent="0.25">
      <c r="A50" s="129"/>
      <c r="B50" s="129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</row>
    <row r="51" spans="1:26" x14ac:dyDescent="0.25">
      <c r="A51" s="129"/>
      <c r="B51" s="129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</row>
    <row r="52" spans="1:26" x14ac:dyDescent="0.25">
      <c r="A52" s="129"/>
      <c r="B52" s="129"/>
      <c r="C52" s="129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</row>
    <row r="53" spans="1:26" x14ac:dyDescent="0.25">
      <c r="A53" s="129"/>
      <c r="B53" s="129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</row>
    <row r="54" spans="1:26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</row>
    <row r="55" spans="1:26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</row>
    <row r="56" spans="1:26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</row>
    <row r="57" spans="1:26" x14ac:dyDescent="0.25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</row>
    <row r="58" spans="1:26" x14ac:dyDescent="0.25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</row>
    <row r="59" spans="1:26" x14ac:dyDescent="0.25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</row>
    <row r="60" spans="1:26" x14ac:dyDescent="0.25">
      <c r="A60" s="129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</row>
    <row r="61" spans="1:26" x14ac:dyDescent="0.25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</row>
    <row r="62" spans="1:26" x14ac:dyDescent="0.25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</row>
    <row r="63" spans="1:26" x14ac:dyDescent="0.25">
      <c r="A63" s="129"/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</row>
    <row r="64" spans="1:26" x14ac:dyDescent="0.25">
      <c r="A64" s="129"/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</row>
    <row r="65" spans="1:26" x14ac:dyDescent="0.25">
      <c r="A65" s="129"/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</row>
    <row r="66" spans="1:26" x14ac:dyDescent="0.25">
      <c r="A66" s="129"/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</row>
    <row r="67" spans="1:26" x14ac:dyDescent="0.25">
      <c r="A67" s="129"/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</row>
    <row r="68" spans="1:26" x14ac:dyDescent="0.25">
      <c r="A68" s="129"/>
      <c r="B68" s="129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</row>
    <row r="69" spans="1:26" x14ac:dyDescent="0.25">
      <c r="A69" s="129"/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</row>
    <row r="70" spans="1:26" x14ac:dyDescent="0.25">
      <c r="A70" s="129"/>
      <c r="B70" s="129"/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</row>
    <row r="71" spans="1:26" x14ac:dyDescent="0.25">
      <c r="A71" s="129"/>
      <c r="B71" s="129"/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</row>
    <row r="72" spans="1:26" x14ac:dyDescent="0.25">
      <c r="A72" s="129"/>
      <c r="B72" s="129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</row>
    <row r="73" spans="1:26" x14ac:dyDescent="0.25">
      <c r="A73" s="129"/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</row>
    <row r="74" spans="1:26" x14ac:dyDescent="0.25">
      <c r="A74" s="129"/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</row>
    <row r="75" spans="1:26" x14ac:dyDescent="0.25">
      <c r="A75" s="129"/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</row>
    <row r="76" spans="1:26" x14ac:dyDescent="0.25">
      <c r="A76" s="129"/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  <c r="T76" s="129"/>
      <c r="U76" s="129"/>
      <c r="V76" s="129"/>
      <c r="W76" s="129"/>
      <c r="X76" s="129"/>
      <c r="Y76" s="129"/>
      <c r="Z76" s="129"/>
    </row>
    <row r="77" spans="1:26" x14ac:dyDescent="0.25">
      <c r="A77" s="129"/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</row>
    <row r="78" spans="1:26" x14ac:dyDescent="0.25">
      <c r="A78" s="129"/>
      <c r="B78" s="129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</row>
    <row r="79" spans="1:26" x14ac:dyDescent="0.25">
      <c r="A79" s="129"/>
      <c r="B79" s="129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</row>
    <row r="80" spans="1:26" x14ac:dyDescent="0.25">
      <c r="A80" s="129"/>
      <c r="B80" s="129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  <c r="T80" s="129"/>
      <c r="U80" s="129"/>
      <c r="V80" s="129"/>
      <c r="W80" s="129"/>
      <c r="X80" s="129"/>
      <c r="Y80" s="129"/>
      <c r="Z80" s="129"/>
    </row>
    <row r="81" spans="1:26" x14ac:dyDescent="0.25">
      <c r="A81" s="129"/>
      <c r="B81" s="129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29"/>
      <c r="Z81" s="129"/>
    </row>
    <row r="82" spans="1:26" x14ac:dyDescent="0.25">
      <c r="A82" s="129"/>
      <c r="B82" s="129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</row>
    <row r="83" spans="1:26" x14ac:dyDescent="0.25">
      <c r="A83" s="129"/>
      <c r="B83" s="129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</row>
    <row r="84" spans="1:26" x14ac:dyDescent="0.25">
      <c r="A84" s="129"/>
      <c r="B84" s="129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</row>
    <row r="85" spans="1:26" x14ac:dyDescent="0.25">
      <c r="A85" s="129"/>
      <c r="B85" s="129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</row>
    <row r="86" spans="1:26" x14ac:dyDescent="0.25">
      <c r="A86" s="129"/>
      <c r="B86" s="129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</row>
    <row r="87" spans="1:26" x14ac:dyDescent="0.25">
      <c r="A87" s="129"/>
      <c r="B87" s="129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  <c r="Z87" s="129"/>
    </row>
    <row r="88" spans="1:26" x14ac:dyDescent="0.25">
      <c r="A88" s="129"/>
      <c r="B88" s="129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</row>
    <row r="89" spans="1:26" x14ac:dyDescent="0.25">
      <c r="A89" s="129"/>
      <c r="B89" s="129"/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</row>
    <row r="90" spans="1:26" x14ac:dyDescent="0.25">
      <c r="A90" s="129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</row>
    <row r="91" spans="1:26" x14ac:dyDescent="0.25">
      <c r="A91" s="129"/>
      <c r="B91" s="129"/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</row>
    <row r="92" spans="1:26" x14ac:dyDescent="0.25">
      <c r="A92" s="129"/>
      <c r="B92" s="129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</row>
    <row r="93" spans="1:26" x14ac:dyDescent="0.25">
      <c r="A93" s="129"/>
      <c r="B93" s="129"/>
      <c r="C93" s="129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  <c r="T93" s="129"/>
      <c r="U93" s="129"/>
      <c r="V93" s="129"/>
      <c r="W93" s="129"/>
      <c r="X93" s="129"/>
      <c r="Y93" s="129"/>
      <c r="Z93" s="129"/>
    </row>
    <row r="94" spans="1:26" x14ac:dyDescent="0.25">
      <c r="A94" s="129"/>
      <c r="B94" s="129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  <c r="T94" s="129"/>
      <c r="U94" s="129"/>
      <c r="V94" s="129"/>
      <c r="W94" s="129"/>
      <c r="X94" s="129"/>
      <c r="Y94" s="129"/>
      <c r="Z94" s="129"/>
    </row>
    <row r="95" spans="1:26" x14ac:dyDescent="0.25">
      <c r="A95" s="129"/>
      <c r="B95" s="129"/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</row>
    <row r="96" spans="1:26" x14ac:dyDescent="0.25">
      <c r="A96" s="129"/>
      <c r="B96" s="129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  <c r="T96" s="129"/>
      <c r="U96" s="129"/>
      <c r="V96" s="129"/>
      <c r="W96" s="129"/>
      <c r="X96" s="129"/>
      <c r="Y96" s="129"/>
      <c r="Z96" s="129"/>
    </row>
    <row r="97" spans="1:26" x14ac:dyDescent="0.25">
      <c r="A97" s="129"/>
      <c r="B97" s="129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  <c r="W97" s="129"/>
      <c r="X97" s="129"/>
      <c r="Y97" s="129"/>
      <c r="Z97" s="129"/>
    </row>
    <row r="98" spans="1:26" x14ac:dyDescent="0.25">
      <c r="A98" s="129"/>
      <c r="B98" s="129"/>
      <c r="C98" s="129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  <c r="S98" s="129"/>
      <c r="T98" s="129"/>
      <c r="U98" s="129"/>
      <c r="V98" s="129"/>
      <c r="W98" s="129"/>
      <c r="X98" s="129"/>
      <c r="Y98" s="129"/>
      <c r="Z98" s="129"/>
    </row>
    <row r="99" spans="1:26" x14ac:dyDescent="0.25">
      <c r="A99" s="129"/>
      <c r="B99" s="129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  <c r="T99" s="129"/>
      <c r="U99" s="129"/>
      <c r="V99" s="129"/>
      <c r="W99" s="129"/>
      <c r="X99" s="129"/>
      <c r="Y99" s="129"/>
      <c r="Z99" s="129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style="121" customWidth="1"/>
    <col min="2" max="2" width="11.7109375" style="121" customWidth="1"/>
    <col min="3" max="3" width="3.140625" style="121" bestFit="1" customWidth="1"/>
    <col min="4" max="4" width="8.5703125" style="121" bestFit="1" customWidth="1"/>
    <col min="5" max="5" width="6.42578125" style="121" bestFit="1" customWidth="1"/>
    <col min="6" max="6" width="4.85546875" style="121" bestFit="1" customWidth="1"/>
    <col min="7" max="7" width="5.7109375" style="121" bestFit="1" customWidth="1"/>
    <col min="8" max="8" width="5.85546875" style="121" bestFit="1" customWidth="1"/>
    <col min="9" max="9" width="5.42578125" style="121" bestFit="1" customWidth="1"/>
    <col min="10" max="11" width="5.7109375" style="121" bestFit="1" customWidth="1"/>
    <col min="12" max="12" width="6.5703125" style="121" bestFit="1" customWidth="1"/>
    <col min="13" max="13" width="6.140625" style="121" bestFit="1" customWidth="1"/>
    <col min="14" max="14" width="6.7109375" style="121" bestFit="1" customWidth="1"/>
    <col min="15" max="15" width="6.5703125" style="121" bestFit="1" customWidth="1"/>
    <col min="16" max="16" width="7.28515625" style="121" bestFit="1" customWidth="1"/>
    <col min="17" max="17" width="5.7109375" style="121" bestFit="1" customWidth="1"/>
    <col min="18" max="18" width="6.140625" style="121" bestFit="1" customWidth="1"/>
    <col min="19" max="19" width="5.7109375" style="121" bestFit="1" customWidth="1"/>
    <col min="20" max="20" width="5.5703125" style="121" bestFit="1" customWidth="1"/>
    <col min="21" max="21" width="5.85546875" style="121" bestFit="1" customWidth="1"/>
    <col min="22" max="22" width="6.7109375" style="121" bestFit="1" customWidth="1"/>
    <col min="23" max="23" width="4.85546875" style="121" bestFit="1" customWidth="1"/>
    <col min="24" max="24" width="7.5703125" style="121" customWidth="1"/>
    <col min="25" max="25" width="6.7109375" style="121" bestFit="1" customWidth="1"/>
    <col min="26" max="26" width="6.140625" style="121" bestFit="1" customWidth="1"/>
    <col min="27" max="28" width="6" style="121" bestFit="1" customWidth="1"/>
    <col min="29" max="29" width="5.7109375" style="121" bestFit="1" customWidth="1"/>
    <col min="30" max="30" width="6.7109375" style="121" bestFit="1" customWidth="1"/>
    <col min="31" max="16384" width="9.140625" style="121"/>
  </cols>
  <sheetData>
    <row r="3" spans="1:30" ht="15" x14ac:dyDescent="0.2">
      <c r="C3" s="122" t="str" cm="1">
        <f t="array" ref="C3">IF(LEFT(INDEX(C5:C7,$A$4),1)&lt;&gt;"*",INDEX(C5:C7,$A$4),"")</f>
        <v>IE</v>
      </c>
      <c r="D3" s="122" t="str" cm="1">
        <f t="array" ref="D3">IF(LEFT(INDEX(D5:D7,$A$4),1)&lt;&gt;"*",INDEX(D5:D7,$A$4),"")</f>
        <v>National</v>
      </c>
      <c r="E3" s="122" t="str" cm="1">
        <f t="array" ref="E3">IF(LEFT(INDEX(E5:E7,$A$4),1)&lt;&gt;"*",INDEX(E5:E7,$A$4),"")</f>
        <v>IE-CW</v>
      </c>
      <c r="F3" s="122" t="str" cm="1">
        <f t="array" ref="F3">IF(LEFT(INDEX(F5:F7,$A$4),1)&lt;&gt;"*",INDEX(F5:F7,$A$4),"")</f>
        <v>IE-D</v>
      </c>
      <c r="G3" s="122" t="str" cm="1">
        <f t="array" ref="G3">IF(LEFT(INDEX(G5:G7,$A$4),1)&lt;&gt;"*",INDEX(G5:G7,$A$4),"")</f>
        <v>IE-KE</v>
      </c>
      <c r="H3" s="122" t="str" cm="1">
        <f t="array" ref="H3">IF(LEFT(INDEX(H5:H7,$A$4),1)&lt;&gt;"*",INDEX(H5:H7,$A$4),"")</f>
        <v>IE-KK</v>
      </c>
      <c r="I3" s="122" t="str" cm="1">
        <f t="array" ref="I3">IF(LEFT(INDEX(I5:I7,$A$4),1)&lt;&gt;"*",INDEX(I5:I7,$A$4),"")</f>
        <v>IE-LS</v>
      </c>
      <c r="J3" s="122" t="str" cm="1">
        <f t="array" ref="J3">IF(LEFT(INDEX(J5:J7,$A$4),1)&lt;&gt;"*",INDEX(J5:J7,$A$4),"")</f>
        <v>IE-LD</v>
      </c>
      <c r="K3" s="122" t="str" cm="1">
        <f t="array" ref="K3">IF(LEFT(INDEX(K5:K7,$A$4),1)&lt;&gt;"*",INDEX(K5:K7,$A$4),"")</f>
        <v>IE-LH</v>
      </c>
      <c r="L3" s="122" t="str" cm="1">
        <f t="array" ref="L3">IF(LEFT(INDEX(L5:L7,$A$4),1)&lt;&gt;"*",INDEX(L5:L7,$A$4),"")</f>
        <v>IE-MH</v>
      </c>
      <c r="M3" s="122" t="str" cm="1">
        <f t="array" ref="M3">IF(LEFT(INDEX(M5:M7,$A$4),1)&lt;&gt;"*",INDEX(M5:M7,$A$4),"")</f>
        <v>IE-OY</v>
      </c>
      <c r="N3" s="122" t="str" cm="1">
        <f t="array" ref="N3">IF(LEFT(INDEX(N5:N7,$A$4),1)&lt;&gt;"*",INDEX(N5:N7,$A$4),"")</f>
        <v>IE-WH</v>
      </c>
      <c r="O3" s="122" t="str" cm="1">
        <f t="array" ref="O3">IF(LEFT(INDEX(O5:O7,$A$4),1)&lt;&gt;"*",INDEX(O5:O7,$A$4),"")</f>
        <v>IE-WX</v>
      </c>
      <c r="P3" s="122" t="str" cm="1">
        <f t="array" ref="P3">IF(LEFT(INDEX(P5:P7,$A$4),1)&lt;&gt;"*",INDEX(P5:P7,$A$4),"")</f>
        <v>IE-WW</v>
      </c>
      <c r="Q3" s="122" t="str" cm="1">
        <f t="array" ref="Q3">IF(LEFT(INDEX(Q5:Q7,$A$4),1)&lt;&gt;"*",INDEX(Q5:Q7,$A$4),"")</f>
        <v>IE-CE</v>
      </c>
      <c r="R3" s="122" t="str" cm="1">
        <f t="array" ref="R3">IF(LEFT(INDEX(R5:R7,$A$4),1)&lt;&gt;"*",INDEX(R5:R7,$A$4),"")</f>
        <v>IE-CO</v>
      </c>
      <c r="S3" s="122" t="str" cm="1">
        <f t="array" ref="S3">IF(LEFT(INDEX(S5:S7,$A$4),1)&lt;&gt;"*",INDEX(S5:S7,$A$4),"")</f>
        <v>IE-KY</v>
      </c>
      <c r="T3" s="122" t="str" cm="1">
        <f t="array" ref="T3">IF(LEFT(INDEX(T5:T7,$A$4),1)&lt;&gt;"*",INDEX(T5:T7,$A$4),"")</f>
        <v>IE-LK</v>
      </c>
      <c r="U3" s="122" t="str" cm="1">
        <f t="array" ref="U3">IF(LEFT(INDEX(U5:U7,$A$4),1)&lt;&gt;"*",INDEX(U5:U7,$A$4),"")</f>
        <v>IE-TA</v>
      </c>
      <c r="V3" s="122" t="str" cm="1">
        <f t="array" ref="V3">IF(LEFT(INDEX(V5:V7,$A$4),1)&lt;&gt;"*",INDEX(V5:V7,$A$4),"")</f>
        <v>IE-WD</v>
      </c>
      <c r="W3" s="122" t="str" cm="1">
        <f t="array" ref="W3">IF(LEFT(INDEX(W5:W7,$A$4),1)&lt;&gt;"*",INDEX(W5:W7,$A$4),"")</f>
        <v>IE-G</v>
      </c>
      <c r="X3" s="122" t="str" cm="1">
        <f t="array" ref="X3">IF(LEFT(INDEX(X5:X7,$A$4),1)&lt;&gt;"*",INDEX(X5:X7,$A$4),"")</f>
        <v>IE-LM</v>
      </c>
      <c r="Y3" s="122" t="str" cm="1">
        <f t="array" ref="Y3">IF(LEFT(INDEX(Y5:Y7,$A$4),1)&lt;&gt;"*",INDEX(Y5:Y7,$A$4),"")</f>
        <v>IE-MO</v>
      </c>
      <c r="Z3" s="122" t="str" cm="1">
        <f t="array" ref="Z3">IF(LEFT(INDEX(Z5:Z7,$A$4),1)&lt;&gt;"*",INDEX(Z5:Z7,$A$4),"")</f>
        <v>IE-RN</v>
      </c>
      <c r="AA3" s="122" t="str" cm="1">
        <f t="array" ref="AA3">IF(LEFT(INDEX(AA5:AA7,$A$4),1)&lt;&gt;"*",INDEX(AA5:AA7,$A$4),"")</f>
        <v>IE-SO</v>
      </c>
      <c r="AB3" s="122" t="str" cm="1">
        <f t="array" ref="AB3">IF(LEFT(INDEX(AB5:AB7,$A$4),1)&lt;&gt;"*",INDEX(AB5:AB7,$A$4),"")</f>
        <v>IE-CN</v>
      </c>
      <c r="AC3" s="122" t="str" cm="1">
        <f t="array" ref="AC3">IF(LEFT(INDEX(AC5:AC7,$A$4),1)&lt;&gt;"*",INDEX(AC5:AC7,$A$4),"")</f>
        <v>IE-DL</v>
      </c>
      <c r="AD3" s="122" t="str" cm="1">
        <f t="array" ref="AD3">IF(LEFT(INDEX(AD5:AD7,$A$4),1)&lt;&gt;"*",INDEX(AD5:AD7,$A$4),"")</f>
        <v>IE-MN</v>
      </c>
    </row>
    <row r="4" spans="1:30" x14ac:dyDescent="0.2">
      <c r="A4" s="121">
        <v>1</v>
      </c>
    </row>
    <row r="5" spans="1:30" ht="15" x14ac:dyDescent="0.2">
      <c r="A5" s="121" t="s">
        <v>397</v>
      </c>
      <c r="C5" s="123" t="s">
        <v>209</v>
      </c>
      <c r="D5" s="123" t="s">
        <v>210</v>
      </c>
      <c r="E5" s="122" t="str">
        <f>Regions!A11</f>
        <v>IE-CW</v>
      </c>
      <c r="F5" s="122" t="str">
        <f>Regions!A16</f>
        <v>IE-D</v>
      </c>
      <c r="G5" s="122" t="str">
        <f>Regions!A19</f>
        <v>IE-KE</v>
      </c>
      <c r="H5" s="122" t="str">
        <f>Regions!A20</f>
        <v>IE-KK</v>
      </c>
      <c r="I5" s="122" t="str">
        <f>Regions!A21</f>
        <v>IE-LS</v>
      </c>
      <c r="J5" s="122" t="str">
        <f>Regions!A24</f>
        <v>IE-LD</v>
      </c>
      <c r="K5" s="122" t="str">
        <f>Regions!A25</f>
        <v>IE-LH</v>
      </c>
      <c r="L5" s="122" t="str">
        <f>Regions!A27</f>
        <v>IE-MH</v>
      </c>
      <c r="M5" s="122" t="str">
        <f>Regions!A29</f>
        <v>IE-OY</v>
      </c>
      <c r="N5" s="122" t="str">
        <f>Regions!A34</f>
        <v>IE-WH</v>
      </c>
      <c r="O5" s="122" t="str">
        <f>Regions!A35</f>
        <v>IE-WX</v>
      </c>
      <c r="P5" s="122" t="str">
        <f>Regions!A36</f>
        <v>IE-WW</v>
      </c>
      <c r="Q5" s="122" t="str">
        <f>Regions!A13</f>
        <v>IE-CE</v>
      </c>
      <c r="R5" s="122" t="str">
        <f>Regions!A14</f>
        <v>IE-CO</v>
      </c>
      <c r="S5" s="122" t="str">
        <f>Regions!A18</f>
        <v>IE-KY</v>
      </c>
      <c r="T5" s="122" t="str">
        <f>Regions!A23</f>
        <v>IE-LK</v>
      </c>
      <c r="U5" s="122" t="str">
        <f>Regions!A32</f>
        <v>IE-TA</v>
      </c>
      <c r="V5" s="122" t="str">
        <f>Regions!A33</f>
        <v>IE-WD</v>
      </c>
      <c r="W5" s="122" t="str">
        <f>Regions!A17</f>
        <v>IE-G</v>
      </c>
      <c r="X5" s="122" t="str">
        <f>Regions!A22</f>
        <v>IE-LM</v>
      </c>
      <c r="Y5" s="122" t="str">
        <f>Regions!A26</f>
        <v>IE-MO</v>
      </c>
      <c r="Z5" s="122" t="str">
        <f>Regions!A30</f>
        <v>IE-RN</v>
      </c>
      <c r="AA5" s="122" t="str">
        <f>Regions!A31</f>
        <v>IE-SO</v>
      </c>
      <c r="AB5" s="122" t="str">
        <f>Regions!A12</f>
        <v>IE-CN</v>
      </c>
      <c r="AC5" s="122" t="str">
        <f>Regions!A15</f>
        <v>IE-DL</v>
      </c>
      <c r="AD5" s="122" t="str">
        <f>Regions!A28</f>
        <v>IE-MN</v>
      </c>
    </row>
    <row r="6" spans="1:30" ht="15" x14ac:dyDescent="0.2">
      <c r="A6" s="121" t="s">
        <v>398</v>
      </c>
      <c r="C6" s="122" t="str">
        <f>C5</f>
        <v>IE</v>
      </c>
      <c r="D6" s="122" t="str">
        <f>IF(LEFT(D5,1)&lt;&gt;"*","*"&amp;D5,D5)</f>
        <v>*National</v>
      </c>
      <c r="E6" s="122" t="str">
        <f t="shared" ref="E6:AD6" si="0">IF(LEFT(E5,1)&lt;&gt;"*","*"&amp;E5,E5)</f>
        <v>*IE-CW</v>
      </c>
      <c r="F6" s="122" t="str">
        <f t="shared" si="0"/>
        <v>*IE-D</v>
      </c>
      <c r="G6" s="122" t="str">
        <f t="shared" si="0"/>
        <v>*IE-KE</v>
      </c>
      <c r="H6" s="122" t="str">
        <f t="shared" si="0"/>
        <v>*IE-KK</v>
      </c>
      <c r="I6" s="122" t="str">
        <f t="shared" si="0"/>
        <v>*IE-LS</v>
      </c>
      <c r="J6" s="122" t="str">
        <f t="shared" si="0"/>
        <v>*IE-LD</v>
      </c>
      <c r="K6" s="122" t="str">
        <f t="shared" si="0"/>
        <v>*IE-LH</v>
      </c>
      <c r="L6" s="122" t="str">
        <f t="shared" si="0"/>
        <v>*IE-MH</v>
      </c>
      <c r="M6" s="122" t="str">
        <f t="shared" si="0"/>
        <v>*IE-OY</v>
      </c>
      <c r="N6" s="122" t="str">
        <f t="shared" si="0"/>
        <v>*IE-WH</v>
      </c>
      <c r="O6" s="122" t="str">
        <f t="shared" si="0"/>
        <v>*IE-WX</v>
      </c>
      <c r="P6" s="122" t="str">
        <f t="shared" si="0"/>
        <v>*IE-WW</v>
      </c>
      <c r="Q6" s="122" t="str">
        <f t="shared" si="0"/>
        <v>*IE-CE</v>
      </c>
      <c r="R6" s="122" t="str">
        <f t="shared" si="0"/>
        <v>*IE-CO</v>
      </c>
      <c r="S6" s="122" t="str">
        <f t="shared" si="0"/>
        <v>*IE-KY</v>
      </c>
      <c r="T6" s="122" t="str">
        <f t="shared" si="0"/>
        <v>*IE-LK</v>
      </c>
      <c r="U6" s="122" t="str">
        <f t="shared" si="0"/>
        <v>*IE-TA</v>
      </c>
      <c r="V6" s="122" t="str">
        <f t="shared" si="0"/>
        <v>*IE-WD</v>
      </c>
      <c r="W6" s="122" t="str">
        <f t="shared" si="0"/>
        <v>*IE-G</v>
      </c>
      <c r="X6" s="122" t="str">
        <f t="shared" si="0"/>
        <v>*IE-LM</v>
      </c>
      <c r="Y6" s="122" t="str">
        <f t="shared" si="0"/>
        <v>*IE-MO</v>
      </c>
      <c r="Z6" s="122" t="str">
        <f t="shared" si="0"/>
        <v>*IE-RN</v>
      </c>
      <c r="AA6" s="122" t="str">
        <f t="shared" si="0"/>
        <v>*IE-SO</v>
      </c>
      <c r="AB6" s="122" t="str">
        <f t="shared" si="0"/>
        <v>*IE-CN</v>
      </c>
      <c r="AC6" s="122" t="str">
        <f t="shared" si="0"/>
        <v>*IE-DL</v>
      </c>
      <c r="AD6" s="122" t="str">
        <f t="shared" si="0"/>
        <v>*IE-MN</v>
      </c>
    </row>
    <row r="7" spans="1:30" ht="15" x14ac:dyDescent="0.2">
      <c r="A7" s="121" t="s">
        <v>399</v>
      </c>
      <c r="C7" s="122" t="str">
        <f>"*"&amp;C5</f>
        <v>*IE</v>
      </c>
      <c r="D7" s="122" t="str">
        <f>D5</f>
        <v>National</v>
      </c>
      <c r="E7" s="122" t="str">
        <f t="shared" ref="E7:AD7" si="1">E5</f>
        <v>IE-CW</v>
      </c>
      <c r="F7" s="122" t="str">
        <f t="shared" si="1"/>
        <v>IE-D</v>
      </c>
      <c r="G7" s="122" t="str">
        <f t="shared" si="1"/>
        <v>IE-KE</v>
      </c>
      <c r="H7" s="122" t="str">
        <f t="shared" si="1"/>
        <v>IE-KK</v>
      </c>
      <c r="I7" s="122" t="str">
        <f t="shared" si="1"/>
        <v>IE-LS</v>
      </c>
      <c r="J7" s="122" t="str">
        <f t="shared" si="1"/>
        <v>IE-LD</v>
      </c>
      <c r="K7" s="122" t="str">
        <f t="shared" si="1"/>
        <v>IE-LH</v>
      </c>
      <c r="L7" s="122" t="str">
        <f t="shared" si="1"/>
        <v>IE-MH</v>
      </c>
      <c r="M7" s="122" t="str">
        <f t="shared" si="1"/>
        <v>IE-OY</v>
      </c>
      <c r="N7" s="122" t="str">
        <f t="shared" si="1"/>
        <v>IE-WH</v>
      </c>
      <c r="O7" s="122" t="str">
        <f t="shared" si="1"/>
        <v>IE-WX</v>
      </c>
      <c r="P7" s="122" t="str">
        <f t="shared" si="1"/>
        <v>IE-WW</v>
      </c>
      <c r="Q7" s="122" t="str">
        <f t="shared" si="1"/>
        <v>IE-CE</v>
      </c>
      <c r="R7" s="122" t="str">
        <f t="shared" si="1"/>
        <v>IE-CO</v>
      </c>
      <c r="S7" s="122" t="str">
        <f t="shared" si="1"/>
        <v>IE-KY</v>
      </c>
      <c r="T7" s="122" t="str">
        <f t="shared" si="1"/>
        <v>IE-LK</v>
      </c>
      <c r="U7" s="122" t="str">
        <f t="shared" si="1"/>
        <v>IE-TA</v>
      </c>
      <c r="V7" s="122" t="str">
        <f t="shared" si="1"/>
        <v>IE-WD</v>
      </c>
      <c r="W7" s="122" t="str">
        <f t="shared" si="1"/>
        <v>IE-G</v>
      </c>
      <c r="X7" s="122" t="str">
        <f t="shared" si="1"/>
        <v>IE-LM</v>
      </c>
      <c r="Y7" s="122" t="str">
        <f t="shared" si="1"/>
        <v>IE-MO</v>
      </c>
      <c r="Z7" s="122" t="str">
        <f t="shared" si="1"/>
        <v>IE-RN</v>
      </c>
      <c r="AA7" s="122" t="str">
        <f t="shared" si="1"/>
        <v>IE-SO</v>
      </c>
      <c r="AB7" s="122" t="str">
        <f t="shared" si="1"/>
        <v>IE-CN</v>
      </c>
      <c r="AC7" s="122" t="str">
        <f t="shared" si="1"/>
        <v>IE-DL</v>
      </c>
      <c r="AD7" s="122" t="str">
        <f t="shared" si="1"/>
        <v>IE-MN</v>
      </c>
    </row>
    <row r="10" spans="1:30" ht="15.75" thickBot="1" x14ac:dyDescent="0.3">
      <c r="A10" s="124" t="s">
        <v>400</v>
      </c>
      <c r="B10" s="124" t="s">
        <v>401</v>
      </c>
    </row>
    <row r="11" spans="1:30" x14ac:dyDescent="0.2">
      <c r="A11" s="125" t="s">
        <v>402</v>
      </c>
      <c r="B11" s="125" t="s">
        <v>403</v>
      </c>
    </row>
    <row r="12" spans="1:30" x14ac:dyDescent="0.2">
      <c r="A12" s="126" t="s">
        <v>404</v>
      </c>
      <c r="B12" s="126" t="s">
        <v>405</v>
      </c>
    </row>
    <row r="13" spans="1:30" x14ac:dyDescent="0.2">
      <c r="A13" s="126" t="s">
        <v>406</v>
      </c>
      <c r="B13" s="126" t="s">
        <v>407</v>
      </c>
    </row>
    <row r="14" spans="1:30" x14ac:dyDescent="0.2">
      <c r="A14" s="126" t="s">
        <v>408</v>
      </c>
      <c r="B14" s="126" t="s">
        <v>409</v>
      </c>
    </row>
    <row r="15" spans="1:30" x14ac:dyDescent="0.2">
      <c r="A15" s="126" t="s">
        <v>410</v>
      </c>
      <c r="B15" s="126" t="s">
        <v>411</v>
      </c>
    </row>
    <row r="16" spans="1:30" x14ac:dyDescent="0.2">
      <c r="A16" s="126" t="s">
        <v>412</v>
      </c>
      <c r="B16" s="126" t="s">
        <v>413</v>
      </c>
    </row>
    <row r="17" spans="1:2" x14ac:dyDescent="0.2">
      <c r="A17" s="126" t="s">
        <v>414</v>
      </c>
      <c r="B17" s="126" t="s">
        <v>415</v>
      </c>
    </row>
    <row r="18" spans="1:2" x14ac:dyDescent="0.2">
      <c r="A18" s="126" t="s">
        <v>416</v>
      </c>
      <c r="B18" s="126" t="s">
        <v>417</v>
      </c>
    </row>
    <row r="19" spans="1:2" x14ac:dyDescent="0.2">
      <c r="A19" s="126" t="s">
        <v>418</v>
      </c>
      <c r="B19" s="126" t="s">
        <v>419</v>
      </c>
    </row>
    <row r="20" spans="1:2" x14ac:dyDescent="0.2">
      <c r="A20" s="126" t="s">
        <v>420</v>
      </c>
      <c r="B20" s="126" t="s">
        <v>421</v>
      </c>
    </row>
    <row r="21" spans="1:2" x14ac:dyDescent="0.2">
      <c r="A21" s="126" t="s">
        <v>422</v>
      </c>
      <c r="B21" s="126" t="s">
        <v>423</v>
      </c>
    </row>
    <row r="22" spans="1:2" x14ac:dyDescent="0.2">
      <c r="A22" s="126" t="s">
        <v>424</v>
      </c>
      <c r="B22" s="126" t="s">
        <v>425</v>
      </c>
    </row>
    <row r="23" spans="1:2" x14ac:dyDescent="0.2">
      <c r="A23" s="126" t="s">
        <v>426</v>
      </c>
      <c r="B23" s="126" t="s">
        <v>427</v>
      </c>
    </row>
    <row r="24" spans="1:2" x14ac:dyDescent="0.2">
      <c r="A24" s="126" t="s">
        <v>428</v>
      </c>
      <c r="B24" s="126" t="s">
        <v>429</v>
      </c>
    </row>
    <row r="25" spans="1:2" x14ac:dyDescent="0.2">
      <c r="A25" s="126" t="s">
        <v>430</v>
      </c>
      <c r="B25" s="126" t="s">
        <v>431</v>
      </c>
    </row>
    <row r="26" spans="1:2" x14ac:dyDescent="0.2">
      <c r="A26" s="126" t="s">
        <v>432</v>
      </c>
      <c r="B26" s="126" t="s">
        <v>433</v>
      </c>
    </row>
    <row r="27" spans="1:2" x14ac:dyDescent="0.2">
      <c r="A27" s="126" t="s">
        <v>434</v>
      </c>
      <c r="B27" s="126" t="s">
        <v>435</v>
      </c>
    </row>
    <row r="28" spans="1:2" x14ac:dyDescent="0.2">
      <c r="A28" s="126" t="s">
        <v>436</v>
      </c>
      <c r="B28" s="126" t="s">
        <v>437</v>
      </c>
    </row>
    <row r="29" spans="1:2" x14ac:dyDescent="0.2">
      <c r="A29" s="126" t="s">
        <v>438</v>
      </c>
      <c r="B29" s="126" t="s">
        <v>439</v>
      </c>
    </row>
    <row r="30" spans="1:2" x14ac:dyDescent="0.2">
      <c r="A30" s="126" t="s">
        <v>440</v>
      </c>
      <c r="B30" s="126" t="s">
        <v>441</v>
      </c>
    </row>
    <row r="31" spans="1:2" x14ac:dyDescent="0.2">
      <c r="A31" s="126" t="s">
        <v>442</v>
      </c>
      <c r="B31" s="126" t="s">
        <v>443</v>
      </c>
    </row>
    <row r="32" spans="1:2" x14ac:dyDescent="0.2">
      <c r="A32" s="126" t="s">
        <v>444</v>
      </c>
      <c r="B32" s="126" t="s">
        <v>445</v>
      </c>
    </row>
    <row r="33" spans="1:2" x14ac:dyDescent="0.2">
      <c r="A33" s="126" t="s">
        <v>446</v>
      </c>
      <c r="B33" s="126" t="s">
        <v>447</v>
      </c>
    </row>
    <row r="34" spans="1:2" x14ac:dyDescent="0.2">
      <c r="A34" s="126" t="s">
        <v>448</v>
      </c>
      <c r="B34" s="126" t="s">
        <v>449</v>
      </c>
    </row>
    <row r="35" spans="1:2" x14ac:dyDescent="0.2">
      <c r="A35" s="126" t="s">
        <v>450</v>
      </c>
      <c r="B35" s="126" t="s">
        <v>451</v>
      </c>
    </row>
    <row r="36" spans="1:2" x14ac:dyDescent="0.2">
      <c r="A36" s="126" t="s">
        <v>452</v>
      </c>
      <c r="B36" s="126" t="s">
        <v>453</v>
      </c>
    </row>
    <row r="37" spans="1:2" ht="15" x14ac:dyDescent="0.25">
      <c r="A37" s="127" t="s">
        <v>454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topLeftCell="A96" workbookViewId="0">
      <selection activeCell="L2" sqref="L2"/>
    </sheetView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456</v>
      </c>
      <c r="B2" t="s">
        <v>275</v>
      </c>
      <c r="C2" t="s">
        <v>277</v>
      </c>
      <c r="D2" t="s">
        <v>278</v>
      </c>
      <c r="E2" t="s">
        <v>212</v>
      </c>
      <c r="F2" t="s">
        <v>279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3.07019607843137</v>
      </c>
      <c r="M2">
        <v>3.07019607843137</v>
      </c>
    </row>
    <row r="3" spans="1:13" x14ac:dyDescent="0.2">
      <c r="A3" t="s">
        <v>456</v>
      </c>
      <c r="B3" t="s">
        <v>275</v>
      </c>
      <c r="C3" t="s">
        <v>277</v>
      </c>
      <c r="D3" t="s">
        <v>278</v>
      </c>
      <c r="E3" t="s">
        <v>212</v>
      </c>
      <c r="F3" t="s">
        <v>279</v>
      </c>
      <c r="G3">
        <v>2030</v>
      </c>
      <c r="H3" t="s">
        <v>212</v>
      </c>
      <c r="I3" t="s">
        <v>212</v>
      </c>
      <c r="J3" t="s">
        <v>212</v>
      </c>
      <c r="K3" t="s">
        <v>212</v>
      </c>
      <c r="L3">
        <v>3.2748758169934713</v>
      </c>
      <c r="M3">
        <v>3.2748758169934713</v>
      </c>
    </row>
    <row r="4" spans="1:13" x14ac:dyDescent="0.2">
      <c r="A4" t="s">
        <v>456</v>
      </c>
      <c r="B4" t="s">
        <v>275</v>
      </c>
      <c r="C4" t="s">
        <v>277</v>
      </c>
      <c r="D4" t="s">
        <v>278</v>
      </c>
      <c r="E4" t="s">
        <v>212</v>
      </c>
      <c r="F4" t="s">
        <v>279</v>
      </c>
      <c r="G4">
        <v>2040</v>
      </c>
      <c r="H4" t="s">
        <v>212</v>
      </c>
      <c r="I4" t="s">
        <v>212</v>
      </c>
      <c r="J4" t="s">
        <v>212</v>
      </c>
      <c r="K4" t="s">
        <v>212</v>
      </c>
      <c r="L4">
        <v>3.7865751633986795</v>
      </c>
      <c r="M4">
        <v>3.7865751633986795</v>
      </c>
    </row>
    <row r="5" spans="1:13" x14ac:dyDescent="0.2">
      <c r="A5" t="s">
        <v>456</v>
      </c>
      <c r="B5" t="s">
        <v>275</v>
      </c>
      <c r="C5" t="s">
        <v>277</v>
      </c>
      <c r="D5" t="s">
        <v>278</v>
      </c>
      <c r="E5" t="s">
        <v>212</v>
      </c>
      <c r="F5" t="s">
        <v>279</v>
      </c>
      <c r="G5">
        <v>2050</v>
      </c>
      <c r="H5" t="s">
        <v>212</v>
      </c>
      <c r="I5" t="s">
        <v>212</v>
      </c>
      <c r="J5" t="s">
        <v>212</v>
      </c>
      <c r="K5" t="s">
        <v>212</v>
      </c>
      <c r="L5">
        <v>4.0935947712418166</v>
      </c>
      <c r="M5">
        <v>4.0935947712418166</v>
      </c>
    </row>
    <row r="6" spans="1:13" x14ac:dyDescent="0.2">
      <c r="A6" t="s">
        <v>456</v>
      </c>
      <c r="B6" t="s">
        <v>275</v>
      </c>
      <c r="C6" t="s">
        <v>277</v>
      </c>
      <c r="D6" t="s">
        <v>131</v>
      </c>
      <c r="E6" t="s">
        <v>212</v>
      </c>
      <c r="F6" t="s">
        <v>279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3.07019607843137</v>
      </c>
      <c r="M6">
        <v>3.07019607843137</v>
      </c>
    </row>
    <row r="7" spans="1:13" x14ac:dyDescent="0.2">
      <c r="A7" t="s">
        <v>456</v>
      </c>
      <c r="B7" t="s">
        <v>275</v>
      </c>
      <c r="C7" t="s">
        <v>277</v>
      </c>
      <c r="D7" t="s">
        <v>131</v>
      </c>
      <c r="E7" t="s">
        <v>212</v>
      </c>
      <c r="F7" t="s">
        <v>279</v>
      </c>
      <c r="G7">
        <v>2030</v>
      </c>
      <c r="H7" t="s">
        <v>212</v>
      </c>
      <c r="I7" t="s">
        <v>212</v>
      </c>
      <c r="J7" t="s">
        <v>212</v>
      </c>
      <c r="K7" t="s">
        <v>212</v>
      </c>
      <c r="L7">
        <v>3.2748758169934713</v>
      </c>
      <c r="M7">
        <v>3.2748758169934713</v>
      </c>
    </row>
    <row r="8" spans="1:13" x14ac:dyDescent="0.2">
      <c r="A8" t="s">
        <v>456</v>
      </c>
      <c r="B8" t="s">
        <v>275</v>
      </c>
      <c r="C8" t="s">
        <v>277</v>
      </c>
      <c r="D8" t="s">
        <v>131</v>
      </c>
      <c r="E8" t="s">
        <v>212</v>
      </c>
      <c r="F8" t="s">
        <v>279</v>
      </c>
      <c r="G8">
        <v>2040</v>
      </c>
      <c r="H8" t="s">
        <v>212</v>
      </c>
      <c r="I8" t="s">
        <v>212</v>
      </c>
      <c r="J8" t="s">
        <v>212</v>
      </c>
      <c r="K8" t="s">
        <v>212</v>
      </c>
      <c r="L8">
        <v>3.7865751633986795</v>
      </c>
      <c r="M8">
        <v>3.7865751633986795</v>
      </c>
    </row>
    <row r="9" spans="1:13" x14ac:dyDescent="0.2">
      <c r="A9" t="s">
        <v>456</v>
      </c>
      <c r="B9" t="s">
        <v>275</v>
      </c>
      <c r="C9" t="s">
        <v>277</v>
      </c>
      <c r="D9" t="s">
        <v>131</v>
      </c>
      <c r="E9" t="s">
        <v>212</v>
      </c>
      <c r="F9" t="s">
        <v>279</v>
      </c>
      <c r="G9">
        <v>2050</v>
      </c>
      <c r="H9" t="s">
        <v>212</v>
      </c>
      <c r="I9" t="s">
        <v>212</v>
      </c>
      <c r="J9" t="s">
        <v>212</v>
      </c>
      <c r="K9" t="s">
        <v>212</v>
      </c>
      <c r="L9">
        <v>4.0935947712418166</v>
      </c>
      <c r="M9">
        <v>4.0935947712418166</v>
      </c>
    </row>
    <row r="10" spans="1:13" x14ac:dyDescent="0.2">
      <c r="A10" t="s">
        <v>456</v>
      </c>
      <c r="B10" t="s">
        <v>275</v>
      </c>
      <c r="C10" t="s">
        <v>280</v>
      </c>
      <c r="D10" t="s">
        <v>278</v>
      </c>
      <c r="E10" t="s">
        <v>212</v>
      </c>
      <c r="F10" t="s">
        <v>279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3.07019607843137</v>
      </c>
      <c r="M10">
        <v>3.07019607843137</v>
      </c>
    </row>
    <row r="11" spans="1:13" x14ac:dyDescent="0.2">
      <c r="A11" t="s">
        <v>456</v>
      </c>
      <c r="B11" t="s">
        <v>275</v>
      </c>
      <c r="C11" t="s">
        <v>280</v>
      </c>
      <c r="D11" t="s">
        <v>278</v>
      </c>
      <c r="E11" t="s">
        <v>212</v>
      </c>
      <c r="F11" t="s">
        <v>279</v>
      </c>
      <c r="G11">
        <v>2030</v>
      </c>
      <c r="H11" t="s">
        <v>212</v>
      </c>
      <c r="I11" t="s">
        <v>212</v>
      </c>
      <c r="J11" t="s">
        <v>212</v>
      </c>
      <c r="K11" t="s">
        <v>212</v>
      </c>
      <c r="L11">
        <v>3.5818954248366088</v>
      </c>
      <c r="M11">
        <v>3.5818954248366088</v>
      </c>
    </row>
    <row r="12" spans="1:13" x14ac:dyDescent="0.2">
      <c r="A12" t="s">
        <v>456</v>
      </c>
      <c r="B12" t="s">
        <v>275</v>
      </c>
      <c r="C12" t="s">
        <v>280</v>
      </c>
      <c r="D12" t="s">
        <v>278</v>
      </c>
      <c r="E12" t="s">
        <v>212</v>
      </c>
      <c r="F12" t="s">
        <v>279</v>
      </c>
      <c r="G12">
        <v>2040</v>
      </c>
      <c r="H12" t="s">
        <v>212</v>
      </c>
      <c r="I12" t="s">
        <v>212</v>
      </c>
      <c r="J12" t="s">
        <v>212</v>
      </c>
      <c r="K12" t="s">
        <v>212</v>
      </c>
      <c r="L12">
        <v>4.0935947712418166</v>
      </c>
      <c r="M12">
        <v>4.0935947712418166</v>
      </c>
    </row>
    <row r="13" spans="1:13" x14ac:dyDescent="0.2">
      <c r="A13" t="s">
        <v>456</v>
      </c>
      <c r="B13" t="s">
        <v>275</v>
      </c>
      <c r="C13" t="s">
        <v>280</v>
      </c>
      <c r="D13" t="s">
        <v>278</v>
      </c>
      <c r="E13" t="s">
        <v>212</v>
      </c>
      <c r="F13" t="s">
        <v>279</v>
      </c>
      <c r="G13">
        <v>2050</v>
      </c>
      <c r="H13" t="s">
        <v>212</v>
      </c>
      <c r="I13" t="s">
        <v>212</v>
      </c>
      <c r="J13" t="s">
        <v>212</v>
      </c>
      <c r="K13" t="s">
        <v>212</v>
      </c>
      <c r="L13">
        <v>4.6052941176470554</v>
      </c>
      <c r="M13">
        <v>4.6052941176470554</v>
      </c>
    </row>
    <row r="14" spans="1:13" x14ac:dyDescent="0.2">
      <c r="A14" t="s">
        <v>456</v>
      </c>
      <c r="B14" t="s">
        <v>275</v>
      </c>
      <c r="C14" t="s">
        <v>280</v>
      </c>
      <c r="D14" t="s">
        <v>131</v>
      </c>
      <c r="E14" t="s">
        <v>212</v>
      </c>
      <c r="F14" t="s">
        <v>279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3.3772156862745071</v>
      </c>
      <c r="M14">
        <v>3.3772156862745071</v>
      </c>
    </row>
    <row r="15" spans="1:13" x14ac:dyDescent="0.2">
      <c r="A15" t="s">
        <v>456</v>
      </c>
      <c r="B15" t="s">
        <v>275</v>
      </c>
      <c r="C15" t="s">
        <v>280</v>
      </c>
      <c r="D15" t="s">
        <v>131</v>
      </c>
      <c r="E15" t="s">
        <v>212</v>
      </c>
      <c r="F15" t="s">
        <v>279</v>
      </c>
      <c r="G15">
        <v>2030</v>
      </c>
      <c r="H15" t="s">
        <v>212</v>
      </c>
      <c r="I15" t="s">
        <v>212</v>
      </c>
      <c r="J15" t="s">
        <v>212</v>
      </c>
      <c r="K15" t="s">
        <v>212</v>
      </c>
      <c r="L15">
        <v>3.5818954248366088</v>
      </c>
      <c r="M15">
        <v>3.5818954248366088</v>
      </c>
    </row>
    <row r="16" spans="1:13" x14ac:dyDescent="0.2">
      <c r="A16" t="s">
        <v>456</v>
      </c>
      <c r="B16" t="s">
        <v>275</v>
      </c>
      <c r="C16" t="s">
        <v>280</v>
      </c>
      <c r="D16" t="s">
        <v>131</v>
      </c>
      <c r="E16" t="s">
        <v>212</v>
      </c>
      <c r="F16" t="s">
        <v>279</v>
      </c>
      <c r="G16">
        <v>2040</v>
      </c>
      <c r="H16" t="s">
        <v>212</v>
      </c>
      <c r="I16" t="s">
        <v>212</v>
      </c>
      <c r="J16" t="s">
        <v>212</v>
      </c>
      <c r="K16" t="s">
        <v>212</v>
      </c>
      <c r="L16">
        <v>4.0935947712418166</v>
      </c>
      <c r="M16">
        <v>4.0935947712418166</v>
      </c>
    </row>
    <row r="17" spans="1:13" x14ac:dyDescent="0.2">
      <c r="A17" t="s">
        <v>456</v>
      </c>
      <c r="B17" t="s">
        <v>275</v>
      </c>
      <c r="C17" t="s">
        <v>280</v>
      </c>
      <c r="D17" t="s">
        <v>131</v>
      </c>
      <c r="E17" t="s">
        <v>212</v>
      </c>
      <c r="F17" t="s">
        <v>279</v>
      </c>
      <c r="G17">
        <v>2050</v>
      </c>
      <c r="H17" t="s">
        <v>212</v>
      </c>
      <c r="I17" t="s">
        <v>212</v>
      </c>
      <c r="J17" t="s">
        <v>212</v>
      </c>
      <c r="K17" t="s">
        <v>212</v>
      </c>
      <c r="L17">
        <v>4.6052941176470554</v>
      </c>
      <c r="M17">
        <v>4.6052941176470554</v>
      </c>
    </row>
    <row r="18" spans="1:13" x14ac:dyDescent="0.2">
      <c r="A18" t="s">
        <v>456</v>
      </c>
      <c r="B18" t="s">
        <v>275</v>
      </c>
      <c r="C18" t="s">
        <v>281</v>
      </c>
      <c r="D18" t="s">
        <v>282</v>
      </c>
      <c r="E18" t="s">
        <v>212</v>
      </c>
      <c r="F18" t="s">
        <v>279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3.1157627118644098</v>
      </c>
      <c r="M18">
        <v>3.1157627118644098</v>
      </c>
    </row>
    <row r="19" spans="1:13" x14ac:dyDescent="0.2">
      <c r="A19" t="s">
        <v>456</v>
      </c>
      <c r="B19" t="s">
        <v>275</v>
      </c>
      <c r="C19" t="s">
        <v>281</v>
      </c>
      <c r="D19" t="s">
        <v>282</v>
      </c>
      <c r="E19" t="s">
        <v>212</v>
      </c>
      <c r="F19" t="s">
        <v>279</v>
      </c>
      <c r="G19">
        <v>2030</v>
      </c>
      <c r="H19" t="s">
        <v>212</v>
      </c>
      <c r="I19" t="s">
        <v>212</v>
      </c>
      <c r="J19" t="s">
        <v>212</v>
      </c>
      <c r="K19" t="s">
        <v>212</v>
      </c>
      <c r="L19">
        <v>3.323480225988714</v>
      </c>
      <c r="M19">
        <v>3.323480225988714</v>
      </c>
    </row>
    <row r="20" spans="1:13" x14ac:dyDescent="0.2">
      <c r="A20" t="s">
        <v>456</v>
      </c>
      <c r="B20" t="s">
        <v>275</v>
      </c>
      <c r="C20" t="s">
        <v>281</v>
      </c>
      <c r="D20" t="s">
        <v>282</v>
      </c>
      <c r="E20" t="s">
        <v>212</v>
      </c>
      <c r="F20" t="s">
        <v>279</v>
      </c>
      <c r="G20">
        <v>2040</v>
      </c>
      <c r="H20" t="s">
        <v>212</v>
      </c>
      <c r="I20" t="s">
        <v>212</v>
      </c>
      <c r="J20" t="s">
        <v>212</v>
      </c>
      <c r="K20" t="s">
        <v>212</v>
      </c>
      <c r="L20">
        <v>3.8427740112994284</v>
      </c>
      <c r="M20">
        <v>3.8427740112994284</v>
      </c>
    </row>
    <row r="21" spans="1:13" x14ac:dyDescent="0.2">
      <c r="A21" t="s">
        <v>456</v>
      </c>
      <c r="B21" t="s">
        <v>275</v>
      </c>
      <c r="C21" t="s">
        <v>281</v>
      </c>
      <c r="D21" t="s">
        <v>282</v>
      </c>
      <c r="E21" t="s">
        <v>212</v>
      </c>
      <c r="F21" t="s">
        <v>279</v>
      </c>
      <c r="G21">
        <v>2050</v>
      </c>
      <c r="H21" t="s">
        <v>212</v>
      </c>
      <c r="I21" t="s">
        <v>212</v>
      </c>
      <c r="J21" t="s">
        <v>212</v>
      </c>
      <c r="K21" t="s">
        <v>212</v>
      </c>
      <c r="L21">
        <v>4.1543502824858694</v>
      </c>
      <c r="M21">
        <v>4.1543502824858694</v>
      </c>
    </row>
    <row r="22" spans="1:13" x14ac:dyDescent="0.2">
      <c r="A22" t="s">
        <v>456</v>
      </c>
      <c r="B22" t="s">
        <v>275</v>
      </c>
      <c r="C22" t="s">
        <v>281</v>
      </c>
      <c r="D22" t="s">
        <v>217</v>
      </c>
      <c r="E22" t="s">
        <v>212</v>
      </c>
      <c r="F22" t="s">
        <v>279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3.1157627118644098</v>
      </c>
      <c r="M22">
        <v>3.1157627118644098</v>
      </c>
    </row>
    <row r="23" spans="1:13" x14ac:dyDescent="0.2">
      <c r="A23" t="s">
        <v>456</v>
      </c>
      <c r="B23" t="s">
        <v>275</v>
      </c>
      <c r="C23" t="s">
        <v>281</v>
      </c>
      <c r="D23" t="s">
        <v>217</v>
      </c>
      <c r="E23" t="s">
        <v>212</v>
      </c>
      <c r="F23" t="s">
        <v>279</v>
      </c>
      <c r="G23">
        <v>2030</v>
      </c>
      <c r="H23" t="s">
        <v>212</v>
      </c>
      <c r="I23" t="s">
        <v>212</v>
      </c>
      <c r="J23" t="s">
        <v>212</v>
      </c>
      <c r="K23" t="s">
        <v>212</v>
      </c>
      <c r="L23">
        <v>3.323480225988714</v>
      </c>
      <c r="M23">
        <v>3.323480225988714</v>
      </c>
    </row>
    <row r="24" spans="1:13" x14ac:dyDescent="0.2">
      <c r="A24" t="s">
        <v>456</v>
      </c>
      <c r="B24" t="s">
        <v>275</v>
      </c>
      <c r="C24" t="s">
        <v>281</v>
      </c>
      <c r="D24" t="s">
        <v>217</v>
      </c>
      <c r="E24" t="s">
        <v>212</v>
      </c>
      <c r="F24" t="s">
        <v>279</v>
      </c>
      <c r="G24">
        <v>2040</v>
      </c>
      <c r="H24" t="s">
        <v>212</v>
      </c>
      <c r="I24" t="s">
        <v>212</v>
      </c>
      <c r="J24" t="s">
        <v>212</v>
      </c>
      <c r="K24" t="s">
        <v>212</v>
      </c>
      <c r="L24">
        <v>3.8427740112994284</v>
      </c>
      <c r="M24">
        <v>3.8427740112994284</v>
      </c>
    </row>
    <row r="25" spans="1:13" x14ac:dyDescent="0.2">
      <c r="A25" t="s">
        <v>456</v>
      </c>
      <c r="B25" t="s">
        <v>275</v>
      </c>
      <c r="C25" t="s">
        <v>281</v>
      </c>
      <c r="D25" t="s">
        <v>217</v>
      </c>
      <c r="E25" t="s">
        <v>212</v>
      </c>
      <c r="F25" t="s">
        <v>279</v>
      </c>
      <c r="G25">
        <v>2050</v>
      </c>
      <c r="H25" t="s">
        <v>212</v>
      </c>
      <c r="I25" t="s">
        <v>212</v>
      </c>
      <c r="J25" t="s">
        <v>212</v>
      </c>
      <c r="K25" t="s">
        <v>212</v>
      </c>
      <c r="L25">
        <v>4.1543502824858694</v>
      </c>
      <c r="M25">
        <v>4.1543502824858694</v>
      </c>
    </row>
    <row r="26" spans="1:13" x14ac:dyDescent="0.2">
      <c r="A26" t="s">
        <v>456</v>
      </c>
      <c r="B26" t="s">
        <v>275</v>
      </c>
      <c r="C26" t="s">
        <v>283</v>
      </c>
      <c r="D26" t="s">
        <v>282</v>
      </c>
      <c r="E26" t="s">
        <v>212</v>
      </c>
      <c r="F26" t="s">
        <v>279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3.4273389830508512</v>
      </c>
      <c r="M26">
        <v>3.4273389830508512</v>
      </c>
    </row>
    <row r="27" spans="1:13" x14ac:dyDescent="0.2">
      <c r="A27" t="s">
        <v>456</v>
      </c>
      <c r="B27" t="s">
        <v>275</v>
      </c>
      <c r="C27" t="s">
        <v>283</v>
      </c>
      <c r="D27" t="s">
        <v>282</v>
      </c>
      <c r="E27" t="s">
        <v>212</v>
      </c>
      <c r="F27" t="s">
        <v>279</v>
      </c>
      <c r="G27">
        <v>2030</v>
      </c>
      <c r="H27" t="s">
        <v>212</v>
      </c>
      <c r="I27" t="s">
        <v>212</v>
      </c>
      <c r="J27" t="s">
        <v>212</v>
      </c>
      <c r="K27" t="s">
        <v>212</v>
      </c>
      <c r="L27">
        <v>3.6350564971751553</v>
      </c>
      <c r="M27">
        <v>3.6350564971751553</v>
      </c>
    </row>
    <row r="28" spans="1:13" x14ac:dyDescent="0.2">
      <c r="A28" t="s">
        <v>456</v>
      </c>
      <c r="B28" t="s">
        <v>275</v>
      </c>
      <c r="C28" t="s">
        <v>283</v>
      </c>
      <c r="D28" t="s">
        <v>282</v>
      </c>
      <c r="E28" t="s">
        <v>212</v>
      </c>
      <c r="F28" t="s">
        <v>279</v>
      </c>
      <c r="G28">
        <v>2040</v>
      </c>
      <c r="H28" t="s">
        <v>212</v>
      </c>
      <c r="I28" t="s">
        <v>212</v>
      </c>
      <c r="J28" t="s">
        <v>212</v>
      </c>
      <c r="K28" t="s">
        <v>212</v>
      </c>
      <c r="L28">
        <v>4.1543502824858694</v>
      </c>
      <c r="M28">
        <v>4.1543502824858694</v>
      </c>
    </row>
    <row r="29" spans="1:13" x14ac:dyDescent="0.2">
      <c r="A29" t="s">
        <v>456</v>
      </c>
      <c r="B29" t="s">
        <v>275</v>
      </c>
      <c r="C29" t="s">
        <v>283</v>
      </c>
      <c r="D29" t="s">
        <v>282</v>
      </c>
      <c r="E29" t="s">
        <v>212</v>
      </c>
      <c r="F29" t="s">
        <v>279</v>
      </c>
      <c r="G29">
        <v>2050</v>
      </c>
      <c r="H29" t="s">
        <v>212</v>
      </c>
      <c r="I29" t="s">
        <v>212</v>
      </c>
      <c r="J29" t="s">
        <v>212</v>
      </c>
      <c r="K29" t="s">
        <v>212</v>
      </c>
      <c r="L29">
        <v>4.6736440677966149</v>
      </c>
      <c r="M29">
        <v>4.6736440677966149</v>
      </c>
    </row>
    <row r="30" spans="1:13" x14ac:dyDescent="0.2">
      <c r="A30" t="s">
        <v>456</v>
      </c>
      <c r="B30" t="s">
        <v>275</v>
      </c>
      <c r="C30" t="s">
        <v>283</v>
      </c>
      <c r="D30" t="s">
        <v>217</v>
      </c>
      <c r="E30" t="s">
        <v>212</v>
      </c>
      <c r="F30" t="s">
        <v>279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3.4273389830508512</v>
      </c>
      <c r="M30">
        <v>3.4273389830508512</v>
      </c>
    </row>
    <row r="31" spans="1:13" x14ac:dyDescent="0.2">
      <c r="A31" t="s">
        <v>456</v>
      </c>
      <c r="B31" t="s">
        <v>275</v>
      </c>
      <c r="C31" t="s">
        <v>283</v>
      </c>
      <c r="D31" t="s">
        <v>217</v>
      </c>
      <c r="E31" t="s">
        <v>212</v>
      </c>
      <c r="F31" t="s">
        <v>279</v>
      </c>
      <c r="G31">
        <v>2030</v>
      </c>
      <c r="H31" t="s">
        <v>212</v>
      </c>
      <c r="I31" t="s">
        <v>212</v>
      </c>
      <c r="J31" t="s">
        <v>212</v>
      </c>
      <c r="K31" t="s">
        <v>212</v>
      </c>
      <c r="L31">
        <v>3.6350564971751553</v>
      </c>
      <c r="M31">
        <v>3.6350564971751553</v>
      </c>
    </row>
    <row r="32" spans="1:13" x14ac:dyDescent="0.2">
      <c r="A32" t="s">
        <v>456</v>
      </c>
      <c r="B32" t="s">
        <v>275</v>
      </c>
      <c r="C32" t="s">
        <v>283</v>
      </c>
      <c r="D32" t="s">
        <v>217</v>
      </c>
      <c r="E32" t="s">
        <v>212</v>
      </c>
      <c r="F32" t="s">
        <v>279</v>
      </c>
      <c r="G32">
        <v>2040</v>
      </c>
      <c r="H32" t="s">
        <v>212</v>
      </c>
      <c r="I32" t="s">
        <v>212</v>
      </c>
      <c r="J32" t="s">
        <v>212</v>
      </c>
      <c r="K32" t="s">
        <v>212</v>
      </c>
      <c r="L32">
        <v>4.1543502824858694</v>
      </c>
      <c r="M32">
        <v>4.1543502824858694</v>
      </c>
    </row>
    <row r="33" spans="1:13" x14ac:dyDescent="0.2">
      <c r="A33" t="s">
        <v>456</v>
      </c>
      <c r="B33" t="s">
        <v>275</v>
      </c>
      <c r="C33" t="s">
        <v>283</v>
      </c>
      <c r="D33" t="s">
        <v>217</v>
      </c>
      <c r="E33" t="s">
        <v>212</v>
      </c>
      <c r="F33" t="s">
        <v>279</v>
      </c>
      <c r="G33">
        <v>2050</v>
      </c>
      <c r="H33" t="s">
        <v>212</v>
      </c>
      <c r="I33" t="s">
        <v>212</v>
      </c>
      <c r="J33" t="s">
        <v>212</v>
      </c>
      <c r="K33" t="s">
        <v>212</v>
      </c>
      <c r="L33">
        <v>4.6736440677966149</v>
      </c>
      <c r="M33">
        <v>4.6736440677966149</v>
      </c>
    </row>
    <row r="34" spans="1:13" x14ac:dyDescent="0.2">
      <c r="A34" t="s">
        <v>456</v>
      </c>
      <c r="B34" t="s">
        <v>275</v>
      </c>
      <c r="C34" t="s">
        <v>284</v>
      </c>
      <c r="D34" t="s">
        <v>285</v>
      </c>
      <c r="E34" t="s">
        <v>212</v>
      </c>
      <c r="F34" t="s">
        <v>279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3.0897837837837798</v>
      </c>
      <c r="M34">
        <v>3.0897837837837798</v>
      </c>
    </row>
    <row r="35" spans="1:13" x14ac:dyDescent="0.2">
      <c r="A35" t="s">
        <v>456</v>
      </c>
      <c r="B35" t="s">
        <v>275</v>
      </c>
      <c r="C35" t="s">
        <v>284</v>
      </c>
      <c r="D35" t="s">
        <v>285</v>
      </c>
      <c r="E35" t="s">
        <v>212</v>
      </c>
      <c r="F35" t="s">
        <v>279</v>
      </c>
      <c r="G35">
        <v>2030</v>
      </c>
      <c r="H35" t="s">
        <v>212</v>
      </c>
      <c r="I35" t="s">
        <v>212</v>
      </c>
      <c r="J35" t="s">
        <v>212</v>
      </c>
      <c r="K35" t="s">
        <v>212</v>
      </c>
      <c r="L35">
        <v>3.2957693693693755</v>
      </c>
      <c r="M35">
        <v>3.2957693693693755</v>
      </c>
    </row>
    <row r="36" spans="1:13" x14ac:dyDescent="0.2">
      <c r="A36" t="s">
        <v>456</v>
      </c>
      <c r="B36" t="s">
        <v>275</v>
      </c>
      <c r="C36" t="s">
        <v>284</v>
      </c>
      <c r="D36" t="s">
        <v>285</v>
      </c>
      <c r="E36" t="s">
        <v>212</v>
      </c>
      <c r="F36" t="s">
        <v>279</v>
      </c>
      <c r="G36">
        <v>2040</v>
      </c>
      <c r="H36" t="s">
        <v>212</v>
      </c>
      <c r="I36" t="s">
        <v>212</v>
      </c>
      <c r="J36" t="s">
        <v>212</v>
      </c>
      <c r="K36" t="s">
        <v>212</v>
      </c>
      <c r="L36">
        <v>3.8107333333333182</v>
      </c>
      <c r="M36">
        <v>3.8107333333333182</v>
      </c>
    </row>
    <row r="37" spans="1:13" x14ac:dyDescent="0.2">
      <c r="A37" t="s">
        <v>456</v>
      </c>
      <c r="B37" t="s">
        <v>275</v>
      </c>
      <c r="C37" t="s">
        <v>284</v>
      </c>
      <c r="D37" t="s">
        <v>285</v>
      </c>
      <c r="E37" t="s">
        <v>212</v>
      </c>
      <c r="F37" t="s">
        <v>279</v>
      </c>
      <c r="G37">
        <v>2050</v>
      </c>
      <c r="H37" t="s">
        <v>212</v>
      </c>
      <c r="I37" t="s">
        <v>212</v>
      </c>
      <c r="J37" t="s">
        <v>212</v>
      </c>
      <c r="K37" t="s">
        <v>212</v>
      </c>
      <c r="L37">
        <v>4.1197117117116955</v>
      </c>
      <c r="M37">
        <v>4.1197117117116955</v>
      </c>
    </row>
    <row r="38" spans="1:13" x14ac:dyDescent="0.2">
      <c r="A38" t="s">
        <v>456</v>
      </c>
      <c r="B38" t="s">
        <v>275</v>
      </c>
      <c r="C38" t="s">
        <v>284</v>
      </c>
      <c r="D38" t="s">
        <v>247</v>
      </c>
      <c r="E38" t="s">
        <v>212</v>
      </c>
      <c r="F38" t="s">
        <v>279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3.0897837837837798</v>
      </c>
      <c r="M38">
        <v>3.0897837837837798</v>
      </c>
    </row>
    <row r="39" spans="1:13" x14ac:dyDescent="0.2">
      <c r="A39" t="s">
        <v>456</v>
      </c>
      <c r="B39" t="s">
        <v>275</v>
      </c>
      <c r="C39" t="s">
        <v>284</v>
      </c>
      <c r="D39" t="s">
        <v>247</v>
      </c>
      <c r="E39" t="s">
        <v>212</v>
      </c>
      <c r="F39" t="s">
        <v>279</v>
      </c>
      <c r="G39">
        <v>2030</v>
      </c>
      <c r="H39" t="s">
        <v>212</v>
      </c>
      <c r="I39" t="s">
        <v>212</v>
      </c>
      <c r="J39" t="s">
        <v>212</v>
      </c>
      <c r="K39" t="s">
        <v>212</v>
      </c>
      <c r="L39">
        <v>3.2957693693693755</v>
      </c>
      <c r="M39">
        <v>3.2957693693693755</v>
      </c>
    </row>
    <row r="40" spans="1:13" x14ac:dyDescent="0.2">
      <c r="A40" t="s">
        <v>456</v>
      </c>
      <c r="B40" t="s">
        <v>275</v>
      </c>
      <c r="C40" t="s">
        <v>284</v>
      </c>
      <c r="D40" t="s">
        <v>247</v>
      </c>
      <c r="E40" t="s">
        <v>212</v>
      </c>
      <c r="F40" t="s">
        <v>279</v>
      </c>
      <c r="G40">
        <v>2040</v>
      </c>
      <c r="H40" t="s">
        <v>212</v>
      </c>
      <c r="I40" t="s">
        <v>212</v>
      </c>
      <c r="J40" t="s">
        <v>212</v>
      </c>
      <c r="K40" t="s">
        <v>212</v>
      </c>
      <c r="L40">
        <v>3.8107333333333182</v>
      </c>
      <c r="M40">
        <v>3.8107333333333182</v>
      </c>
    </row>
    <row r="41" spans="1:13" x14ac:dyDescent="0.2">
      <c r="A41" t="s">
        <v>456</v>
      </c>
      <c r="B41" t="s">
        <v>275</v>
      </c>
      <c r="C41" t="s">
        <v>284</v>
      </c>
      <c r="D41" t="s">
        <v>247</v>
      </c>
      <c r="E41" t="s">
        <v>212</v>
      </c>
      <c r="F41" t="s">
        <v>279</v>
      </c>
      <c r="G41">
        <v>2050</v>
      </c>
      <c r="H41" t="s">
        <v>212</v>
      </c>
      <c r="I41" t="s">
        <v>212</v>
      </c>
      <c r="J41" t="s">
        <v>212</v>
      </c>
      <c r="K41" t="s">
        <v>212</v>
      </c>
      <c r="L41">
        <v>4.1197117117116955</v>
      </c>
      <c r="M41">
        <v>4.1197117117116955</v>
      </c>
    </row>
    <row r="42" spans="1:13" x14ac:dyDescent="0.2">
      <c r="A42" t="s">
        <v>456</v>
      </c>
      <c r="B42" t="s">
        <v>275</v>
      </c>
      <c r="C42" t="s">
        <v>286</v>
      </c>
      <c r="D42" t="s">
        <v>285</v>
      </c>
      <c r="E42" t="s">
        <v>212</v>
      </c>
      <c r="F42" t="s">
        <v>279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3.398762162162158</v>
      </c>
      <c r="M42">
        <v>3.398762162162158</v>
      </c>
    </row>
    <row r="43" spans="1:13" x14ac:dyDescent="0.2">
      <c r="A43" t="s">
        <v>456</v>
      </c>
      <c r="B43" t="s">
        <v>275</v>
      </c>
      <c r="C43" t="s">
        <v>286</v>
      </c>
      <c r="D43" t="s">
        <v>285</v>
      </c>
      <c r="E43" t="s">
        <v>212</v>
      </c>
      <c r="F43" t="s">
        <v>279</v>
      </c>
      <c r="G43">
        <v>2030</v>
      </c>
      <c r="H43" t="s">
        <v>212</v>
      </c>
      <c r="I43" t="s">
        <v>212</v>
      </c>
      <c r="J43" t="s">
        <v>212</v>
      </c>
      <c r="K43" t="s">
        <v>212</v>
      </c>
      <c r="L43">
        <v>3.6047477477477536</v>
      </c>
      <c r="M43">
        <v>3.6047477477477536</v>
      </c>
    </row>
    <row r="44" spans="1:13" x14ac:dyDescent="0.2">
      <c r="A44" t="s">
        <v>456</v>
      </c>
      <c r="B44" t="s">
        <v>275</v>
      </c>
      <c r="C44" t="s">
        <v>286</v>
      </c>
      <c r="D44" t="s">
        <v>285</v>
      </c>
      <c r="E44" t="s">
        <v>212</v>
      </c>
      <c r="F44" t="s">
        <v>279</v>
      </c>
      <c r="G44">
        <v>2040</v>
      </c>
      <c r="H44" t="s">
        <v>212</v>
      </c>
      <c r="I44" t="s">
        <v>212</v>
      </c>
      <c r="J44" t="s">
        <v>212</v>
      </c>
      <c r="K44" t="s">
        <v>212</v>
      </c>
      <c r="L44">
        <v>4.1197117117116955</v>
      </c>
      <c r="M44">
        <v>4.1197117117116955</v>
      </c>
    </row>
    <row r="45" spans="1:13" x14ac:dyDescent="0.2">
      <c r="A45" t="s">
        <v>456</v>
      </c>
      <c r="B45" t="s">
        <v>275</v>
      </c>
      <c r="C45" t="s">
        <v>286</v>
      </c>
      <c r="D45" t="s">
        <v>285</v>
      </c>
      <c r="E45" t="s">
        <v>212</v>
      </c>
      <c r="F45" t="s">
        <v>279</v>
      </c>
      <c r="G45">
        <v>2050</v>
      </c>
      <c r="H45" t="s">
        <v>212</v>
      </c>
      <c r="I45" t="s">
        <v>212</v>
      </c>
      <c r="J45" t="s">
        <v>212</v>
      </c>
      <c r="K45" t="s">
        <v>212</v>
      </c>
      <c r="L45">
        <v>4.6346756756756697</v>
      </c>
      <c r="M45">
        <v>4.6346756756756697</v>
      </c>
    </row>
    <row r="46" spans="1:13" x14ac:dyDescent="0.2">
      <c r="A46" t="s">
        <v>456</v>
      </c>
      <c r="B46" t="s">
        <v>275</v>
      </c>
      <c r="C46" t="s">
        <v>286</v>
      </c>
      <c r="D46" t="s">
        <v>247</v>
      </c>
      <c r="E46" t="s">
        <v>212</v>
      </c>
      <c r="F46" t="s">
        <v>279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3.398762162162158</v>
      </c>
      <c r="M46">
        <v>3.398762162162158</v>
      </c>
    </row>
    <row r="47" spans="1:13" x14ac:dyDescent="0.2">
      <c r="A47" t="s">
        <v>456</v>
      </c>
      <c r="B47" t="s">
        <v>275</v>
      </c>
      <c r="C47" t="s">
        <v>286</v>
      </c>
      <c r="D47" t="s">
        <v>247</v>
      </c>
      <c r="E47" t="s">
        <v>212</v>
      </c>
      <c r="F47" t="s">
        <v>279</v>
      </c>
      <c r="G47">
        <v>2030</v>
      </c>
      <c r="H47" t="s">
        <v>212</v>
      </c>
      <c r="I47" t="s">
        <v>212</v>
      </c>
      <c r="J47" t="s">
        <v>212</v>
      </c>
      <c r="K47" t="s">
        <v>212</v>
      </c>
      <c r="L47">
        <v>3.6047477477477536</v>
      </c>
      <c r="M47">
        <v>3.6047477477477536</v>
      </c>
    </row>
    <row r="48" spans="1:13" x14ac:dyDescent="0.2">
      <c r="A48" t="s">
        <v>456</v>
      </c>
      <c r="B48" t="s">
        <v>275</v>
      </c>
      <c r="C48" t="s">
        <v>286</v>
      </c>
      <c r="D48" t="s">
        <v>247</v>
      </c>
      <c r="E48" t="s">
        <v>212</v>
      </c>
      <c r="F48" t="s">
        <v>279</v>
      </c>
      <c r="G48">
        <v>2040</v>
      </c>
      <c r="H48" t="s">
        <v>212</v>
      </c>
      <c r="I48" t="s">
        <v>212</v>
      </c>
      <c r="J48" t="s">
        <v>212</v>
      </c>
      <c r="K48" t="s">
        <v>212</v>
      </c>
      <c r="L48">
        <v>4.1197117117116955</v>
      </c>
      <c r="M48">
        <v>4.1197117117116955</v>
      </c>
    </row>
    <row r="49" spans="1:13" x14ac:dyDescent="0.2">
      <c r="A49" t="s">
        <v>456</v>
      </c>
      <c r="B49" t="s">
        <v>275</v>
      </c>
      <c r="C49" t="s">
        <v>286</v>
      </c>
      <c r="D49" t="s">
        <v>247</v>
      </c>
      <c r="E49" t="s">
        <v>212</v>
      </c>
      <c r="F49" t="s">
        <v>279</v>
      </c>
      <c r="G49">
        <v>2050</v>
      </c>
      <c r="H49" t="s">
        <v>212</v>
      </c>
      <c r="I49" t="s">
        <v>212</v>
      </c>
      <c r="J49" t="s">
        <v>212</v>
      </c>
      <c r="K49" t="s">
        <v>212</v>
      </c>
      <c r="L49">
        <v>4.6346756756756697</v>
      </c>
      <c r="M49">
        <v>4.6346756756756697</v>
      </c>
    </row>
    <row r="50" spans="1:13" x14ac:dyDescent="0.2">
      <c r="A50" t="s">
        <v>456</v>
      </c>
      <c r="B50" t="s">
        <v>275</v>
      </c>
      <c r="C50" t="s">
        <v>287</v>
      </c>
      <c r="D50" t="s">
        <v>131</v>
      </c>
      <c r="E50" t="s">
        <v>212</v>
      </c>
      <c r="F50" t="s">
        <v>279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3.07019607843137</v>
      </c>
      <c r="M50">
        <v>3.07019607843137</v>
      </c>
    </row>
    <row r="51" spans="1:13" x14ac:dyDescent="0.2">
      <c r="A51" t="s">
        <v>456</v>
      </c>
      <c r="B51" t="s">
        <v>275</v>
      </c>
      <c r="C51" t="s">
        <v>287</v>
      </c>
      <c r="D51" t="s">
        <v>131</v>
      </c>
      <c r="E51" t="s">
        <v>212</v>
      </c>
      <c r="F51" t="s">
        <v>279</v>
      </c>
      <c r="G51">
        <v>2030</v>
      </c>
      <c r="H51" t="s">
        <v>212</v>
      </c>
      <c r="I51" t="s">
        <v>212</v>
      </c>
      <c r="J51" t="s">
        <v>212</v>
      </c>
      <c r="K51" t="s">
        <v>212</v>
      </c>
      <c r="L51">
        <v>3.2748758169934713</v>
      </c>
      <c r="M51">
        <v>3.2748758169934713</v>
      </c>
    </row>
    <row r="52" spans="1:13" x14ac:dyDescent="0.2">
      <c r="A52" t="s">
        <v>456</v>
      </c>
      <c r="B52" t="s">
        <v>275</v>
      </c>
      <c r="C52" t="s">
        <v>287</v>
      </c>
      <c r="D52" t="s">
        <v>131</v>
      </c>
      <c r="E52" t="s">
        <v>212</v>
      </c>
      <c r="F52" t="s">
        <v>279</v>
      </c>
      <c r="G52">
        <v>2040</v>
      </c>
      <c r="H52" t="s">
        <v>212</v>
      </c>
      <c r="I52" t="s">
        <v>212</v>
      </c>
      <c r="J52" t="s">
        <v>212</v>
      </c>
      <c r="K52" t="s">
        <v>212</v>
      </c>
      <c r="L52">
        <v>3.7865751633986795</v>
      </c>
      <c r="M52">
        <v>3.7865751633986795</v>
      </c>
    </row>
    <row r="53" spans="1:13" x14ac:dyDescent="0.2">
      <c r="A53" t="s">
        <v>456</v>
      </c>
      <c r="B53" t="s">
        <v>275</v>
      </c>
      <c r="C53" t="s">
        <v>287</v>
      </c>
      <c r="D53" t="s">
        <v>131</v>
      </c>
      <c r="E53" t="s">
        <v>212</v>
      </c>
      <c r="F53" t="s">
        <v>279</v>
      </c>
      <c r="G53">
        <v>2050</v>
      </c>
      <c r="H53" t="s">
        <v>212</v>
      </c>
      <c r="I53" t="s">
        <v>212</v>
      </c>
      <c r="J53" t="s">
        <v>212</v>
      </c>
      <c r="K53" t="s">
        <v>212</v>
      </c>
      <c r="L53">
        <v>4.0935947712418166</v>
      </c>
      <c r="M53">
        <v>4.0935947712418166</v>
      </c>
    </row>
    <row r="54" spans="1:13" x14ac:dyDescent="0.2">
      <c r="A54" t="s">
        <v>456</v>
      </c>
      <c r="B54" t="s">
        <v>275</v>
      </c>
      <c r="C54" t="s">
        <v>288</v>
      </c>
      <c r="D54" t="s">
        <v>131</v>
      </c>
      <c r="E54" t="s">
        <v>212</v>
      </c>
      <c r="F54" t="s">
        <v>279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3.07019607843137</v>
      </c>
      <c r="M54">
        <v>3.07019607843137</v>
      </c>
    </row>
    <row r="55" spans="1:13" x14ac:dyDescent="0.2">
      <c r="A55" t="s">
        <v>456</v>
      </c>
      <c r="B55" t="s">
        <v>275</v>
      </c>
      <c r="C55" t="s">
        <v>288</v>
      </c>
      <c r="D55" t="s">
        <v>131</v>
      </c>
      <c r="E55" t="s">
        <v>212</v>
      </c>
      <c r="F55" t="s">
        <v>279</v>
      </c>
      <c r="G55">
        <v>2030</v>
      </c>
      <c r="H55" t="s">
        <v>212</v>
      </c>
      <c r="I55" t="s">
        <v>212</v>
      </c>
      <c r="J55" t="s">
        <v>212</v>
      </c>
      <c r="K55" t="s">
        <v>212</v>
      </c>
      <c r="L55">
        <v>3.3772156862745071</v>
      </c>
      <c r="M55">
        <v>3.3772156862745071</v>
      </c>
    </row>
    <row r="56" spans="1:13" x14ac:dyDescent="0.2">
      <c r="A56" t="s">
        <v>456</v>
      </c>
      <c r="B56" t="s">
        <v>275</v>
      </c>
      <c r="C56" t="s">
        <v>288</v>
      </c>
      <c r="D56" t="s">
        <v>131</v>
      </c>
      <c r="E56" t="s">
        <v>212</v>
      </c>
      <c r="F56" t="s">
        <v>279</v>
      </c>
      <c r="G56">
        <v>2040</v>
      </c>
      <c r="H56" t="s">
        <v>212</v>
      </c>
      <c r="I56" t="s">
        <v>212</v>
      </c>
      <c r="J56" t="s">
        <v>212</v>
      </c>
      <c r="K56" t="s">
        <v>212</v>
      </c>
      <c r="L56">
        <v>3.7865751633986795</v>
      </c>
      <c r="M56">
        <v>3.7865751633986795</v>
      </c>
    </row>
    <row r="57" spans="1:13" x14ac:dyDescent="0.2">
      <c r="A57" t="s">
        <v>456</v>
      </c>
      <c r="B57" t="s">
        <v>275</v>
      </c>
      <c r="C57" t="s">
        <v>288</v>
      </c>
      <c r="D57" t="s">
        <v>131</v>
      </c>
      <c r="E57" t="s">
        <v>212</v>
      </c>
      <c r="F57" t="s">
        <v>279</v>
      </c>
      <c r="G57">
        <v>2050</v>
      </c>
      <c r="H57" t="s">
        <v>212</v>
      </c>
      <c r="I57" t="s">
        <v>212</v>
      </c>
      <c r="J57" t="s">
        <v>212</v>
      </c>
      <c r="K57" t="s">
        <v>212</v>
      </c>
      <c r="L57">
        <v>4.0935947712418166</v>
      </c>
      <c r="M57">
        <v>4.0935947712418166</v>
      </c>
    </row>
    <row r="58" spans="1:13" x14ac:dyDescent="0.2">
      <c r="A58" t="s">
        <v>456</v>
      </c>
      <c r="B58" t="s">
        <v>275</v>
      </c>
      <c r="C58" t="s">
        <v>289</v>
      </c>
      <c r="D58" t="s">
        <v>131</v>
      </c>
      <c r="E58" t="s">
        <v>212</v>
      </c>
      <c r="F58" t="s">
        <v>279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3.3772156862745071</v>
      </c>
      <c r="M58">
        <v>3.3772156862745071</v>
      </c>
    </row>
    <row r="59" spans="1:13" x14ac:dyDescent="0.2">
      <c r="A59" t="s">
        <v>456</v>
      </c>
      <c r="B59" t="s">
        <v>275</v>
      </c>
      <c r="C59" t="s">
        <v>289</v>
      </c>
      <c r="D59" t="s">
        <v>131</v>
      </c>
      <c r="E59" t="s">
        <v>212</v>
      </c>
      <c r="F59" t="s">
        <v>279</v>
      </c>
      <c r="G59">
        <v>2030</v>
      </c>
      <c r="H59" t="s">
        <v>212</v>
      </c>
      <c r="I59" t="s">
        <v>212</v>
      </c>
      <c r="J59" t="s">
        <v>212</v>
      </c>
      <c r="K59" t="s">
        <v>212</v>
      </c>
      <c r="L59">
        <v>3.5818954248366088</v>
      </c>
      <c r="M59">
        <v>3.5818954248366088</v>
      </c>
    </row>
    <row r="60" spans="1:13" x14ac:dyDescent="0.2">
      <c r="A60" t="s">
        <v>456</v>
      </c>
      <c r="B60" t="s">
        <v>275</v>
      </c>
      <c r="C60" t="s">
        <v>289</v>
      </c>
      <c r="D60" t="s">
        <v>131</v>
      </c>
      <c r="E60" t="s">
        <v>212</v>
      </c>
      <c r="F60" t="s">
        <v>279</v>
      </c>
      <c r="G60">
        <v>2040</v>
      </c>
      <c r="H60" t="s">
        <v>212</v>
      </c>
      <c r="I60" t="s">
        <v>212</v>
      </c>
      <c r="J60" t="s">
        <v>212</v>
      </c>
      <c r="K60" t="s">
        <v>212</v>
      </c>
      <c r="L60">
        <v>4.0935947712418166</v>
      </c>
      <c r="M60">
        <v>4.0935947712418166</v>
      </c>
    </row>
    <row r="61" spans="1:13" x14ac:dyDescent="0.2">
      <c r="A61" t="s">
        <v>456</v>
      </c>
      <c r="B61" t="s">
        <v>275</v>
      </c>
      <c r="C61" t="s">
        <v>289</v>
      </c>
      <c r="D61" t="s">
        <v>131</v>
      </c>
      <c r="E61" t="s">
        <v>212</v>
      </c>
      <c r="F61" t="s">
        <v>279</v>
      </c>
      <c r="G61">
        <v>2050</v>
      </c>
      <c r="H61" t="s">
        <v>212</v>
      </c>
      <c r="I61" t="s">
        <v>212</v>
      </c>
      <c r="J61" t="s">
        <v>212</v>
      </c>
      <c r="K61" t="s">
        <v>212</v>
      </c>
      <c r="L61">
        <v>4.6052941176470554</v>
      </c>
      <c r="M61">
        <v>4.6052941176470554</v>
      </c>
    </row>
    <row r="62" spans="1:13" x14ac:dyDescent="0.2">
      <c r="A62" t="s">
        <v>456</v>
      </c>
      <c r="B62" t="s">
        <v>275</v>
      </c>
      <c r="C62" t="s">
        <v>290</v>
      </c>
      <c r="D62" t="s">
        <v>217</v>
      </c>
      <c r="E62" t="s">
        <v>212</v>
      </c>
      <c r="F62" t="s">
        <v>279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3.1157627118644098</v>
      </c>
      <c r="M62">
        <v>3.1157627118644098</v>
      </c>
    </row>
    <row r="63" spans="1:13" x14ac:dyDescent="0.2">
      <c r="A63" t="s">
        <v>456</v>
      </c>
      <c r="B63" t="s">
        <v>275</v>
      </c>
      <c r="C63" t="s">
        <v>290</v>
      </c>
      <c r="D63" t="s">
        <v>217</v>
      </c>
      <c r="E63" t="s">
        <v>212</v>
      </c>
      <c r="F63" t="s">
        <v>279</v>
      </c>
      <c r="G63">
        <v>2030</v>
      </c>
      <c r="H63" t="s">
        <v>212</v>
      </c>
      <c r="I63" t="s">
        <v>212</v>
      </c>
      <c r="J63" t="s">
        <v>212</v>
      </c>
      <c r="K63" t="s">
        <v>212</v>
      </c>
      <c r="L63">
        <v>3.323480225988714</v>
      </c>
      <c r="M63">
        <v>3.323480225988714</v>
      </c>
    </row>
    <row r="64" spans="1:13" x14ac:dyDescent="0.2">
      <c r="A64" t="s">
        <v>456</v>
      </c>
      <c r="B64" t="s">
        <v>275</v>
      </c>
      <c r="C64" t="s">
        <v>290</v>
      </c>
      <c r="D64" t="s">
        <v>217</v>
      </c>
      <c r="E64" t="s">
        <v>212</v>
      </c>
      <c r="F64" t="s">
        <v>279</v>
      </c>
      <c r="G64">
        <v>2040</v>
      </c>
      <c r="H64" t="s">
        <v>212</v>
      </c>
      <c r="I64" t="s">
        <v>212</v>
      </c>
      <c r="J64" t="s">
        <v>212</v>
      </c>
      <c r="K64" t="s">
        <v>212</v>
      </c>
      <c r="L64">
        <v>3.8427740112994284</v>
      </c>
      <c r="M64">
        <v>3.8427740112994284</v>
      </c>
    </row>
    <row r="65" spans="1:13" x14ac:dyDescent="0.2">
      <c r="A65" t="s">
        <v>456</v>
      </c>
      <c r="B65" t="s">
        <v>275</v>
      </c>
      <c r="C65" t="s">
        <v>290</v>
      </c>
      <c r="D65" t="s">
        <v>217</v>
      </c>
      <c r="E65" t="s">
        <v>212</v>
      </c>
      <c r="F65" t="s">
        <v>279</v>
      </c>
      <c r="G65">
        <v>2050</v>
      </c>
      <c r="H65" t="s">
        <v>212</v>
      </c>
      <c r="I65" t="s">
        <v>212</v>
      </c>
      <c r="J65" t="s">
        <v>212</v>
      </c>
      <c r="K65" t="s">
        <v>212</v>
      </c>
      <c r="L65">
        <v>4.1543502824858694</v>
      </c>
      <c r="M65">
        <v>4.1543502824858694</v>
      </c>
    </row>
    <row r="66" spans="1:13" x14ac:dyDescent="0.2">
      <c r="A66" t="s">
        <v>456</v>
      </c>
      <c r="B66" t="s">
        <v>275</v>
      </c>
      <c r="C66" t="s">
        <v>291</v>
      </c>
      <c r="D66" t="s">
        <v>217</v>
      </c>
      <c r="E66" t="s">
        <v>212</v>
      </c>
      <c r="F66" t="s">
        <v>279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3.1157627118644098</v>
      </c>
      <c r="M66">
        <v>3.1157627118644098</v>
      </c>
    </row>
    <row r="67" spans="1:13" x14ac:dyDescent="0.2">
      <c r="A67" t="s">
        <v>456</v>
      </c>
      <c r="B67" t="s">
        <v>275</v>
      </c>
      <c r="C67" t="s">
        <v>291</v>
      </c>
      <c r="D67" t="s">
        <v>217</v>
      </c>
      <c r="E67" t="s">
        <v>212</v>
      </c>
      <c r="F67" t="s">
        <v>279</v>
      </c>
      <c r="G67">
        <v>2030</v>
      </c>
      <c r="H67" t="s">
        <v>212</v>
      </c>
      <c r="I67" t="s">
        <v>212</v>
      </c>
      <c r="J67" t="s">
        <v>212</v>
      </c>
      <c r="K67" t="s">
        <v>212</v>
      </c>
      <c r="L67">
        <v>3.4273389830508512</v>
      </c>
      <c r="M67">
        <v>3.4273389830508512</v>
      </c>
    </row>
    <row r="68" spans="1:13" x14ac:dyDescent="0.2">
      <c r="A68" t="s">
        <v>456</v>
      </c>
      <c r="B68" t="s">
        <v>275</v>
      </c>
      <c r="C68" t="s">
        <v>291</v>
      </c>
      <c r="D68" t="s">
        <v>217</v>
      </c>
      <c r="E68" t="s">
        <v>212</v>
      </c>
      <c r="F68" t="s">
        <v>279</v>
      </c>
      <c r="G68">
        <v>2040</v>
      </c>
      <c r="H68" t="s">
        <v>212</v>
      </c>
      <c r="I68" t="s">
        <v>212</v>
      </c>
      <c r="J68" t="s">
        <v>212</v>
      </c>
      <c r="K68" t="s">
        <v>212</v>
      </c>
      <c r="L68">
        <v>3.8427740112994284</v>
      </c>
      <c r="M68">
        <v>3.8427740112994284</v>
      </c>
    </row>
    <row r="69" spans="1:13" x14ac:dyDescent="0.2">
      <c r="A69" t="s">
        <v>456</v>
      </c>
      <c r="B69" t="s">
        <v>275</v>
      </c>
      <c r="C69" t="s">
        <v>291</v>
      </c>
      <c r="D69" t="s">
        <v>217</v>
      </c>
      <c r="E69" t="s">
        <v>212</v>
      </c>
      <c r="F69" t="s">
        <v>279</v>
      </c>
      <c r="G69">
        <v>2050</v>
      </c>
      <c r="H69" t="s">
        <v>212</v>
      </c>
      <c r="I69" t="s">
        <v>212</v>
      </c>
      <c r="J69" t="s">
        <v>212</v>
      </c>
      <c r="K69" t="s">
        <v>212</v>
      </c>
      <c r="L69">
        <v>4.1543502824858694</v>
      </c>
      <c r="M69">
        <v>4.1543502824858694</v>
      </c>
    </row>
    <row r="70" spans="1:13" x14ac:dyDescent="0.2">
      <c r="A70" t="s">
        <v>456</v>
      </c>
      <c r="B70" t="s">
        <v>275</v>
      </c>
      <c r="C70" t="s">
        <v>292</v>
      </c>
      <c r="D70" t="s">
        <v>217</v>
      </c>
      <c r="E70" t="s">
        <v>212</v>
      </c>
      <c r="F70" t="s">
        <v>279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3.4273389830508512</v>
      </c>
      <c r="M70">
        <v>3.4273389830508512</v>
      </c>
    </row>
    <row r="71" spans="1:13" x14ac:dyDescent="0.2">
      <c r="A71" t="s">
        <v>456</v>
      </c>
      <c r="B71" t="s">
        <v>275</v>
      </c>
      <c r="C71" t="s">
        <v>292</v>
      </c>
      <c r="D71" t="s">
        <v>217</v>
      </c>
      <c r="E71" t="s">
        <v>212</v>
      </c>
      <c r="F71" t="s">
        <v>279</v>
      </c>
      <c r="G71">
        <v>2030</v>
      </c>
      <c r="H71" t="s">
        <v>212</v>
      </c>
      <c r="I71" t="s">
        <v>212</v>
      </c>
      <c r="J71" t="s">
        <v>212</v>
      </c>
      <c r="K71" t="s">
        <v>212</v>
      </c>
      <c r="L71">
        <v>3.6350564971751553</v>
      </c>
      <c r="M71">
        <v>3.6350564971751553</v>
      </c>
    </row>
    <row r="72" spans="1:13" x14ac:dyDescent="0.2">
      <c r="A72" t="s">
        <v>456</v>
      </c>
      <c r="B72" t="s">
        <v>275</v>
      </c>
      <c r="C72" t="s">
        <v>292</v>
      </c>
      <c r="D72" t="s">
        <v>217</v>
      </c>
      <c r="E72" t="s">
        <v>212</v>
      </c>
      <c r="F72" t="s">
        <v>279</v>
      </c>
      <c r="G72">
        <v>2040</v>
      </c>
      <c r="H72" t="s">
        <v>212</v>
      </c>
      <c r="I72" t="s">
        <v>212</v>
      </c>
      <c r="J72" t="s">
        <v>212</v>
      </c>
      <c r="K72" t="s">
        <v>212</v>
      </c>
      <c r="L72">
        <v>4.1543502824858694</v>
      </c>
      <c r="M72">
        <v>4.1543502824858694</v>
      </c>
    </row>
    <row r="73" spans="1:13" x14ac:dyDescent="0.2">
      <c r="A73" t="s">
        <v>456</v>
      </c>
      <c r="B73" t="s">
        <v>275</v>
      </c>
      <c r="C73" t="s">
        <v>292</v>
      </c>
      <c r="D73" t="s">
        <v>217</v>
      </c>
      <c r="E73" t="s">
        <v>212</v>
      </c>
      <c r="F73" t="s">
        <v>279</v>
      </c>
      <c r="G73">
        <v>2050</v>
      </c>
      <c r="H73" t="s">
        <v>212</v>
      </c>
      <c r="I73" t="s">
        <v>212</v>
      </c>
      <c r="J73" t="s">
        <v>212</v>
      </c>
      <c r="K73" t="s">
        <v>212</v>
      </c>
      <c r="L73">
        <v>4.6736440677966149</v>
      </c>
      <c r="M73">
        <v>4.6736440677966149</v>
      </c>
    </row>
    <row r="74" spans="1:13" x14ac:dyDescent="0.2">
      <c r="A74" t="s">
        <v>456</v>
      </c>
      <c r="B74" t="s">
        <v>275</v>
      </c>
      <c r="C74" t="s">
        <v>293</v>
      </c>
      <c r="D74" t="s">
        <v>247</v>
      </c>
      <c r="E74" t="s">
        <v>212</v>
      </c>
      <c r="F74" t="s">
        <v>279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3.0897837837837798</v>
      </c>
      <c r="M74">
        <v>3.0897837837837798</v>
      </c>
    </row>
    <row r="75" spans="1:13" x14ac:dyDescent="0.2">
      <c r="A75" t="s">
        <v>456</v>
      </c>
      <c r="B75" t="s">
        <v>275</v>
      </c>
      <c r="C75" t="s">
        <v>293</v>
      </c>
      <c r="D75" t="s">
        <v>247</v>
      </c>
      <c r="E75" t="s">
        <v>212</v>
      </c>
      <c r="F75" t="s">
        <v>279</v>
      </c>
      <c r="G75">
        <v>2030</v>
      </c>
      <c r="H75" t="s">
        <v>212</v>
      </c>
      <c r="I75" t="s">
        <v>212</v>
      </c>
      <c r="J75" t="s">
        <v>212</v>
      </c>
      <c r="K75" t="s">
        <v>212</v>
      </c>
      <c r="L75">
        <v>3.2957693693693755</v>
      </c>
      <c r="M75">
        <v>3.2957693693693755</v>
      </c>
    </row>
    <row r="76" spans="1:13" x14ac:dyDescent="0.2">
      <c r="A76" t="s">
        <v>456</v>
      </c>
      <c r="B76" t="s">
        <v>275</v>
      </c>
      <c r="C76" t="s">
        <v>293</v>
      </c>
      <c r="D76" t="s">
        <v>247</v>
      </c>
      <c r="E76" t="s">
        <v>212</v>
      </c>
      <c r="F76" t="s">
        <v>279</v>
      </c>
      <c r="G76">
        <v>2040</v>
      </c>
      <c r="H76" t="s">
        <v>212</v>
      </c>
      <c r="I76" t="s">
        <v>212</v>
      </c>
      <c r="J76" t="s">
        <v>212</v>
      </c>
      <c r="K76" t="s">
        <v>212</v>
      </c>
      <c r="L76">
        <v>3.8107333333333182</v>
      </c>
      <c r="M76">
        <v>3.8107333333333182</v>
      </c>
    </row>
    <row r="77" spans="1:13" x14ac:dyDescent="0.2">
      <c r="A77" t="s">
        <v>456</v>
      </c>
      <c r="B77" t="s">
        <v>275</v>
      </c>
      <c r="C77" t="s">
        <v>293</v>
      </c>
      <c r="D77" t="s">
        <v>247</v>
      </c>
      <c r="E77" t="s">
        <v>212</v>
      </c>
      <c r="F77" t="s">
        <v>279</v>
      </c>
      <c r="G77">
        <v>2050</v>
      </c>
      <c r="H77" t="s">
        <v>212</v>
      </c>
      <c r="I77" t="s">
        <v>212</v>
      </c>
      <c r="J77" t="s">
        <v>212</v>
      </c>
      <c r="K77" t="s">
        <v>212</v>
      </c>
      <c r="L77">
        <v>4.1197117117116955</v>
      </c>
      <c r="M77">
        <v>4.1197117117116955</v>
      </c>
    </row>
    <row r="78" spans="1:13" x14ac:dyDescent="0.2">
      <c r="A78" t="s">
        <v>456</v>
      </c>
      <c r="B78" t="s">
        <v>275</v>
      </c>
      <c r="C78" t="s">
        <v>294</v>
      </c>
      <c r="D78" t="s">
        <v>247</v>
      </c>
      <c r="E78" t="s">
        <v>212</v>
      </c>
      <c r="F78" t="s">
        <v>279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3.0897837837837798</v>
      </c>
      <c r="M78">
        <v>3.0897837837837798</v>
      </c>
    </row>
    <row r="79" spans="1:13" x14ac:dyDescent="0.2">
      <c r="A79" t="s">
        <v>456</v>
      </c>
      <c r="B79" t="s">
        <v>275</v>
      </c>
      <c r="C79" t="s">
        <v>294</v>
      </c>
      <c r="D79" t="s">
        <v>247</v>
      </c>
      <c r="E79" t="s">
        <v>212</v>
      </c>
      <c r="F79" t="s">
        <v>279</v>
      </c>
      <c r="G79">
        <v>2030</v>
      </c>
      <c r="H79" t="s">
        <v>212</v>
      </c>
      <c r="I79" t="s">
        <v>212</v>
      </c>
      <c r="J79" t="s">
        <v>212</v>
      </c>
      <c r="K79" t="s">
        <v>212</v>
      </c>
      <c r="L79">
        <v>3.398762162162158</v>
      </c>
      <c r="M79">
        <v>3.398762162162158</v>
      </c>
    </row>
    <row r="80" spans="1:13" x14ac:dyDescent="0.2">
      <c r="A80" t="s">
        <v>456</v>
      </c>
      <c r="B80" t="s">
        <v>275</v>
      </c>
      <c r="C80" t="s">
        <v>294</v>
      </c>
      <c r="D80" t="s">
        <v>247</v>
      </c>
      <c r="E80" t="s">
        <v>212</v>
      </c>
      <c r="F80" t="s">
        <v>279</v>
      </c>
      <c r="G80">
        <v>2040</v>
      </c>
      <c r="H80" t="s">
        <v>212</v>
      </c>
      <c r="I80" t="s">
        <v>212</v>
      </c>
      <c r="J80" t="s">
        <v>212</v>
      </c>
      <c r="K80" t="s">
        <v>212</v>
      </c>
      <c r="L80">
        <v>3.8107333333333182</v>
      </c>
      <c r="M80">
        <v>3.8107333333333182</v>
      </c>
    </row>
    <row r="81" spans="1:13" x14ac:dyDescent="0.2">
      <c r="A81" t="s">
        <v>456</v>
      </c>
      <c r="B81" t="s">
        <v>275</v>
      </c>
      <c r="C81" t="s">
        <v>294</v>
      </c>
      <c r="D81" t="s">
        <v>247</v>
      </c>
      <c r="E81" t="s">
        <v>212</v>
      </c>
      <c r="F81" t="s">
        <v>279</v>
      </c>
      <c r="G81">
        <v>2050</v>
      </c>
      <c r="H81" t="s">
        <v>212</v>
      </c>
      <c r="I81" t="s">
        <v>212</v>
      </c>
      <c r="J81" t="s">
        <v>212</v>
      </c>
      <c r="K81" t="s">
        <v>212</v>
      </c>
      <c r="L81">
        <v>4.1197117117116955</v>
      </c>
      <c r="M81">
        <v>4.1197117117116955</v>
      </c>
    </row>
    <row r="82" spans="1:13" x14ac:dyDescent="0.2">
      <c r="A82" t="s">
        <v>456</v>
      </c>
      <c r="B82" t="s">
        <v>275</v>
      </c>
      <c r="C82" t="s">
        <v>295</v>
      </c>
      <c r="D82" t="s">
        <v>247</v>
      </c>
      <c r="E82" t="s">
        <v>212</v>
      </c>
      <c r="F82" t="s">
        <v>279</v>
      </c>
      <c r="G82">
        <v>2018</v>
      </c>
      <c r="H82" t="s">
        <v>212</v>
      </c>
      <c r="I82" t="s">
        <v>212</v>
      </c>
      <c r="J82" t="s">
        <v>212</v>
      </c>
      <c r="K82" t="s">
        <v>212</v>
      </c>
      <c r="L82">
        <v>3.398762162162158</v>
      </c>
      <c r="M82">
        <v>3.398762162162158</v>
      </c>
    </row>
    <row r="83" spans="1:13" x14ac:dyDescent="0.2">
      <c r="A83" t="s">
        <v>456</v>
      </c>
      <c r="B83" t="s">
        <v>275</v>
      </c>
      <c r="C83" t="s">
        <v>295</v>
      </c>
      <c r="D83" t="s">
        <v>247</v>
      </c>
      <c r="E83" t="s">
        <v>212</v>
      </c>
      <c r="F83" t="s">
        <v>279</v>
      </c>
      <c r="G83">
        <v>2030</v>
      </c>
      <c r="H83" t="s">
        <v>212</v>
      </c>
      <c r="I83" t="s">
        <v>212</v>
      </c>
      <c r="J83" t="s">
        <v>212</v>
      </c>
      <c r="K83" t="s">
        <v>212</v>
      </c>
      <c r="L83">
        <v>3.6047477477477536</v>
      </c>
      <c r="M83">
        <v>3.6047477477477536</v>
      </c>
    </row>
    <row r="84" spans="1:13" x14ac:dyDescent="0.2">
      <c r="A84" t="s">
        <v>456</v>
      </c>
      <c r="B84" t="s">
        <v>275</v>
      </c>
      <c r="C84" t="s">
        <v>295</v>
      </c>
      <c r="D84" t="s">
        <v>247</v>
      </c>
      <c r="E84" t="s">
        <v>212</v>
      </c>
      <c r="F84" t="s">
        <v>279</v>
      </c>
      <c r="G84">
        <v>2040</v>
      </c>
      <c r="H84" t="s">
        <v>212</v>
      </c>
      <c r="I84" t="s">
        <v>212</v>
      </c>
      <c r="J84" t="s">
        <v>212</v>
      </c>
      <c r="K84" t="s">
        <v>212</v>
      </c>
      <c r="L84">
        <v>4.1197117117116955</v>
      </c>
      <c r="M84">
        <v>4.1197117117116955</v>
      </c>
    </row>
    <row r="85" spans="1:13" x14ac:dyDescent="0.2">
      <c r="A85" t="s">
        <v>456</v>
      </c>
      <c r="B85" t="s">
        <v>275</v>
      </c>
      <c r="C85" t="s">
        <v>295</v>
      </c>
      <c r="D85" t="s">
        <v>247</v>
      </c>
      <c r="E85" t="s">
        <v>212</v>
      </c>
      <c r="F85" t="s">
        <v>279</v>
      </c>
      <c r="G85">
        <v>2050</v>
      </c>
      <c r="H85" t="s">
        <v>212</v>
      </c>
      <c r="I85" t="s">
        <v>212</v>
      </c>
      <c r="J85" t="s">
        <v>212</v>
      </c>
      <c r="K85" t="s">
        <v>212</v>
      </c>
      <c r="L85">
        <v>4.6346756756756697</v>
      </c>
      <c r="M85">
        <v>4.6346756756756697</v>
      </c>
    </row>
    <row r="86" spans="1:13" x14ac:dyDescent="0.2">
      <c r="A86" t="s">
        <v>456</v>
      </c>
      <c r="B86" t="s">
        <v>275</v>
      </c>
      <c r="C86" t="s">
        <v>296</v>
      </c>
      <c r="D86" t="s">
        <v>131</v>
      </c>
      <c r="E86" t="s">
        <v>212</v>
      </c>
      <c r="F86" t="s">
        <v>279</v>
      </c>
      <c r="G86">
        <v>2018</v>
      </c>
      <c r="H86" t="s">
        <v>212</v>
      </c>
      <c r="I86" t="s">
        <v>212</v>
      </c>
      <c r="J86" t="s">
        <v>212</v>
      </c>
      <c r="K86" t="s">
        <v>212</v>
      </c>
      <c r="L86">
        <v>3.07019607843137</v>
      </c>
      <c r="M86">
        <v>3.07019607843137</v>
      </c>
    </row>
    <row r="87" spans="1:13" x14ac:dyDescent="0.2">
      <c r="A87" t="s">
        <v>456</v>
      </c>
      <c r="B87" t="s">
        <v>275</v>
      </c>
      <c r="C87" t="s">
        <v>296</v>
      </c>
      <c r="D87" t="s">
        <v>131</v>
      </c>
      <c r="E87" t="s">
        <v>212</v>
      </c>
      <c r="F87" t="s">
        <v>279</v>
      </c>
      <c r="G87">
        <v>2030</v>
      </c>
      <c r="H87" t="s">
        <v>212</v>
      </c>
      <c r="I87" t="s">
        <v>212</v>
      </c>
      <c r="J87" t="s">
        <v>212</v>
      </c>
      <c r="K87" t="s">
        <v>212</v>
      </c>
      <c r="L87">
        <v>3.3772156862745071</v>
      </c>
      <c r="M87">
        <v>3.3772156862745071</v>
      </c>
    </row>
    <row r="88" spans="1:13" x14ac:dyDescent="0.2">
      <c r="A88" t="s">
        <v>456</v>
      </c>
      <c r="B88" t="s">
        <v>275</v>
      </c>
      <c r="C88" t="s">
        <v>296</v>
      </c>
      <c r="D88" t="s">
        <v>131</v>
      </c>
      <c r="E88" t="s">
        <v>212</v>
      </c>
      <c r="F88" t="s">
        <v>279</v>
      </c>
      <c r="G88">
        <v>2040</v>
      </c>
      <c r="H88" t="s">
        <v>212</v>
      </c>
      <c r="I88" t="s">
        <v>212</v>
      </c>
      <c r="J88" t="s">
        <v>212</v>
      </c>
      <c r="K88" t="s">
        <v>212</v>
      </c>
      <c r="L88">
        <v>3.7865751633986795</v>
      </c>
      <c r="M88">
        <v>3.7865751633986795</v>
      </c>
    </row>
    <row r="89" spans="1:13" x14ac:dyDescent="0.2">
      <c r="A89" t="s">
        <v>456</v>
      </c>
      <c r="B89" t="s">
        <v>275</v>
      </c>
      <c r="C89" t="s">
        <v>296</v>
      </c>
      <c r="D89" t="s">
        <v>131</v>
      </c>
      <c r="E89" t="s">
        <v>212</v>
      </c>
      <c r="F89" t="s">
        <v>279</v>
      </c>
      <c r="G89">
        <v>2050</v>
      </c>
      <c r="H89" t="s">
        <v>212</v>
      </c>
      <c r="I89" t="s">
        <v>212</v>
      </c>
      <c r="J89" t="s">
        <v>212</v>
      </c>
      <c r="K89" t="s">
        <v>212</v>
      </c>
      <c r="L89">
        <v>4.0935947712418166</v>
      </c>
      <c r="M89">
        <v>4.0935947712418166</v>
      </c>
    </row>
    <row r="90" spans="1:13" x14ac:dyDescent="0.2">
      <c r="A90" t="s">
        <v>456</v>
      </c>
      <c r="B90" t="s">
        <v>275</v>
      </c>
      <c r="C90" t="s">
        <v>296</v>
      </c>
      <c r="D90" t="s">
        <v>140</v>
      </c>
      <c r="E90" t="s">
        <v>212</v>
      </c>
      <c r="F90" t="s">
        <v>279</v>
      </c>
      <c r="G90">
        <v>2018</v>
      </c>
      <c r="H90" t="s">
        <v>212</v>
      </c>
      <c r="I90" t="s">
        <v>212</v>
      </c>
      <c r="J90" t="s">
        <v>212</v>
      </c>
      <c r="K90" t="s">
        <v>212</v>
      </c>
      <c r="L90">
        <v>2.1491372549019587</v>
      </c>
      <c r="M90">
        <v>2.1491372549019587</v>
      </c>
    </row>
    <row r="91" spans="1:13" x14ac:dyDescent="0.2">
      <c r="A91" t="s">
        <v>456</v>
      </c>
      <c r="B91" t="s">
        <v>275</v>
      </c>
      <c r="C91" t="s">
        <v>296</v>
      </c>
      <c r="D91" t="s">
        <v>140</v>
      </c>
      <c r="E91" t="s">
        <v>212</v>
      </c>
      <c r="F91" t="s">
        <v>279</v>
      </c>
      <c r="G91">
        <v>2030</v>
      </c>
      <c r="H91" t="s">
        <v>212</v>
      </c>
      <c r="I91" t="s">
        <v>212</v>
      </c>
      <c r="J91" t="s">
        <v>212</v>
      </c>
      <c r="K91" t="s">
        <v>212</v>
      </c>
      <c r="L91">
        <v>2.3640509803921548</v>
      </c>
      <c r="M91">
        <v>2.3640509803921548</v>
      </c>
    </row>
    <row r="92" spans="1:13" x14ac:dyDescent="0.2">
      <c r="A92" t="s">
        <v>456</v>
      </c>
      <c r="B92" t="s">
        <v>275</v>
      </c>
      <c r="C92" t="s">
        <v>296</v>
      </c>
      <c r="D92" t="s">
        <v>140</v>
      </c>
      <c r="E92" t="s">
        <v>212</v>
      </c>
      <c r="F92" t="s">
        <v>279</v>
      </c>
      <c r="G92">
        <v>2040</v>
      </c>
      <c r="H92" t="s">
        <v>212</v>
      </c>
      <c r="I92" t="s">
        <v>212</v>
      </c>
      <c r="J92" t="s">
        <v>212</v>
      </c>
      <c r="K92" t="s">
        <v>212</v>
      </c>
      <c r="L92">
        <v>2.6506026143790815</v>
      </c>
      <c r="M92">
        <v>2.6506026143790815</v>
      </c>
    </row>
    <row r="93" spans="1:13" x14ac:dyDescent="0.2">
      <c r="A93" t="s">
        <v>456</v>
      </c>
      <c r="B93" t="s">
        <v>275</v>
      </c>
      <c r="C93" t="s">
        <v>296</v>
      </c>
      <c r="D93" t="s">
        <v>140</v>
      </c>
      <c r="E93" t="s">
        <v>212</v>
      </c>
      <c r="F93" t="s">
        <v>279</v>
      </c>
      <c r="G93">
        <v>2050</v>
      </c>
      <c r="H93" t="s">
        <v>212</v>
      </c>
      <c r="I93" t="s">
        <v>212</v>
      </c>
      <c r="J93" t="s">
        <v>212</v>
      </c>
      <c r="K93" t="s">
        <v>212</v>
      </c>
      <c r="L93">
        <v>2.8655163398692776</v>
      </c>
      <c r="M93">
        <v>2.8655163398692776</v>
      </c>
    </row>
    <row r="94" spans="1:13" x14ac:dyDescent="0.2">
      <c r="A94" t="s">
        <v>456</v>
      </c>
      <c r="B94" t="s">
        <v>275</v>
      </c>
      <c r="C94" t="s">
        <v>297</v>
      </c>
      <c r="D94" t="s">
        <v>131</v>
      </c>
      <c r="E94" t="s">
        <v>212</v>
      </c>
      <c r="F94" t="s">
        <v>279</v>
      </c>
      <c r="G94">
        <v>2018</v>
      </c>
      <c r="H94" t="s">
        <v>212</v>
      </c>
      <c r="I94" t="s">
        <v>212</v>
      </c>
      <c r="J94" t="s">
        <v>212</v>
      </c>
      <c r="K94" t="s">
        <v>212</v>
      </c>
      <c r="L94">
        <v>2.5563981182795694</v>
      </c>
      <c r="M94">
        <v>2.5563981182795694</v>
      </c>
    </row>
    <row r="95" spans="1:13" x14ac:dyDescent="0.2">
      <c r="A95" t="s">
        <v>456</v>
      </c>
      <c r="B95" t="s">
        <v>275</v>
      </c>
      <c r="C95" t="s">
        <v>297</v>
      </c>
      <c r="D95" t="s">
        <v>131</v>
      </c>
      <c r="E95" t="s">
        <v>212</v>
      </c>
      <c r="F95" t="s">
        <v>279</v>
      </c>
      <c r="G95">
        <v>2030</v>
      </c>
      <c r="H95" t="s">
        <v>212</v>
      </c>
      <c r="I95" t="s">
        <v>212</v>
      </c>
      <c r="J95" t="s">
        <v>212</v>
      </c>
      <c r="K95" t="s">
        <v>212</v>
      </c>
      <c r="L95">
        <v>2.8318895161290323</v>
      </c>
      <c r="M95">
        <v>2.8318895161290323</v>
      </c>
    </row>
    <row r="96" spans="1:13" x14ac:dyDescent="0.2">
      <c r="A96" t="s">
        <v>456</v>
      </c>
      <c r="B96" t="s">
        <v>275</v>
      </c>
      <c r="C96" t="s">
        <v>297</v>
      </c>
      <c r="D96" t="s">
        <v>131</v>
      </c>
      <c r="E96" t="s">
        <v>212</v>
      </c>
      <c r="F96" t="s">
        <v>279</v>
      </c>
      <c r="G96">
        <v>2040</v>
      </c>
      <c r="H96" t="s">
        <v>212</v>
      </c>
      <c r="I96" t="s">
        <v>212</v>
      </c>
      <c r="J96" t="s">
        <v>212</v>
      </c>
      <c r="K96" t="s">
        <v>212</v>
      </c>
      <c r="L96">
        <v>3.0385080645161286</v>
      </c>
      <c r="M96">
        <v>3.0385080645161286</v>
      </c>
    </row>
    <row r="97" spans="1:13" x14ac:dyDescent="0.2">
      <c r="A97" t="s">
        <v>456</v>
      </c>
      <c r="B97" t="s">
        <v>275</v>
      </c>
      <c r="C97" t="s">
        <v>297</v>
      </c>
      <c r="D97" t="s">
        <v>131</v>
      </c>
      <c r="E97" t="s">
        <v>212</v>
      </c>
      <c r="F97" t="s">
        <v>279</v>
      </c>
      <c r="G97">
        <v>2050</v>
      </c>
      <c r="H97" t="s">
        <v>212</v>
      </c>
      <c r="I97" t="s">
        <v>212</v>
      </c>
      <c r="J97" t="s">
        <v>212</v>
      </c>
      <c r="K97" t="s">
        <v>212</v>
      </c>
      <c r="L97">
        <v>3.0385080645161286</v>
      </c>
      <c r="M97">
        <v>3.0385080645161286</v>
      </c>
    </row>
    <row r="98" spans="1:13" x14ac:dyDescent="0.2">
      <c r="A98" t="s">
        <v>456</v>
      </c>
      <c r="B98" t="s">
        <v>275</v>
      </c>
      <c r="C98" t="s">
        <v>297</v>
      </c>
      <c r="D98" t="s">
        <v>140</v>
      </c>
      <c r="E98" t="s">
        <v>212</v>
      </c>
      <c r="F98" t="s">
        <v>279</v>
      </c>
      <c r="G98">
        <v>2018</v>
      </c>
      <c r="H98" t="s">
        <v>212</v>
      </c>
      <c r="I98" t="s">
        <v>212</v>
      </c>
      <c r="J98" t="s">
        <v>212</v>
      </c>
      <c r="K98" t="s">
        <v>212</v>
      </c>
      <c r="L98">
        <v>1.7894786827956988</v>
      </c>
      <c r="M98">
        <v>1.7894786827956988</v>
      </c>
    </row>
    <row r="99" spans="1:13" x14ac:dyDescent="0.2">
      <c r="A99" t="s">
        <v>456</v>
      </c>
      <c r="B99" t="s">
        <v>275</v>
      </c>
      <c r="C99" t="s">
        <v>297</v>
      </c>
      <c r="D99" t="s">
        <v>140</v>
      </c>
      <c r="E99" t="s">
        <v>212</v>
      </c>
      <c r="F99" t="s">
        <v>279</v>
      </c>
      <c r="G99">
        <v>2030</v>
      </c>
      <c r="H99" t="s">
        <v>212</v>
      </c>
      <c r="I99" t="s">
        <v>212</v>
      </c>
      <c r="J99" t="s">
        <v>212</v>
      </c>
      <c r="K99" t="s">
        <v>212</v>
      </c>
      <c r="L99">
        <v>1.9823226612903222</v>
      </c>
      <c r="M99">
        <v>1.9823226612903222</v>
      </c>
    </row>
    <row r="100" spans="1:13" x14ac:dyDescent="0.2">
      <c r="A100" t="s">
        <v>456</v>
      </c>
      <c r="B100" t="s">
        <v>275</v>
      </c>
      <c r="C100" t="s">
        <v>297</v>
      </c>
      <c r="D100" t="s">
        <v>140</v>
      </c>
      <c r="E100" t="s">
        <v>212</v>
      </c>
      <c r="F100" t="s">
        <v>279</v>
      </c>
      <c r="G100">
        <v>2040</v>
      </c>
      <c r="H100" t="s">
        <v>212</v>
      </c>
      <c r="I100" t="s">
        <v>212</v>
      </c>
      <c r="J100" t="s">
        <v>212</v>
      </c>
      <c r="K100" t="s">
        <v>212</v>
      </c>
      <c r="L100">
        <v>2.1269556451612903</v>
      </c>
      <c r="M100">
        <v>2.1269556451612903</v>
      </c>
    </row>
    <row r="101" spans="1:13" x14ac:dyDescent="0.2">
      <c r="A101" t="s">
        <v>456</v>
      </c>
      <c r="B101" t="s">
        <v>275</v>
      </c>
      <c r="C101" t="s">
        <v>297</v>
      </c>
      <c r="D101" t="s">
        <v>140</v>
      </c>
      <c r="E101" t="s">
        <v>212</v>
      </c>
      <c r="F101" t="s">
        <v>279</v>
      </c>
      <c r="G101">
        <v>2050</v>
      </c>
      <c r="H101" t="s">
        <v>212</v>
      </c>
      <c r="I101" t="s">
        <v>212</v>
      </c>
      <c r="J101" t="s">
        <v>212</v>
      </c>
      <c r="K101" t="s">
        <v>212</v>
      </c>
      <c r="L101">
        <v>2.1269556451612903</v>
      </c>
      <c r="M101">
        <v>2.1269556451612903</v>
      </c>
    </row>
    <row r="102" spans="1:13" x14ac:dyDescent="0.2">
      <c r="A102" t="s">
        <v>456</v>
      </c>
      <c r="B102" t="s">
        <v>275</v>
      </c>
      <c r="C102" t="s">
        <v>298</v>
      </c>
      <c r="D102" t="s">
        <v>131</v>
      </c>
      <c r="E102" t="s">
        <v>212</v>
      </c>
      <c r="F102" t="s">
        <v>279</v>
      </c>
      <c r="G102">
        <v>2018</v>
      </c>
      <c r="H102" t="s">
        <v>212</v>
      </c>
      <c r="I102" t="s">
        <v>212</v>
      </c>
      <c r="J102" t="s">
        <v>212</v>
      </c>
      <c r="K102" t="s">
        <v>212</v>
      </c>
      <c r="L102">
        <v>1.3504480286738378</v>
      </c>
      <c r="M102">
        <v>1.3504480286738378</v>
      </c>
    </row>
    <row r="103" spans="1:13" x14ac:dyDescent="0.2">
      <c r="A103" t="s">
        <v>456</v>
      </c>
      <c r="B103" t="s">
        <v>275</v>
      </c>
      <c r="C103" t="s">
        <v>298</v>
      </c>
      <c r="D103" t="s">
        <v>131</v>
      </c>
      <c r="E103" t="s">
        <v>212</v>
      </c>
      <c r="F103" t="s">
        <v>279</v>
      </c>
      <c r="G103">
        <v>2030</v>
      </c>
      <c r="H103" t="s">
        <v>212</v>
      </c>
      <c r="I103" t="s">
        <v>212</v>
      </c>
      <c r="J103" t="s">
        <v>212</v>
      </c>
      <c r="K103" t="s">
        <v>212</v>
      </c>
      <c r="L103">
        <v>1.4504812159830052</v>
      </c>
      <c r="M103">
        <v>1.4504812159830052</v>
      </c>
    </row>
    <row r="104" spans="1:13" x14ac:dyDescent="0.2">
      <c r="A104" t="s">
        <v>456</v>
      </c>
      <c r="B104" t="s">
        <v>275</v>
      </c>
      <c r="C104" t="s">
        <v>298</v>
      </c>
      <c r="D104" t="s">
        <v>131</v>
      </c>
      <c r="E104" t="s">
        <v>212</v>
      </c>
      <c r="F104" t="s">
        <v>279</v>
      </c>
      <c r="G104">
        <v>2040</v>
      </c>
      <c r="H104" t="s">
        <v>212</v>
      </c>
      <c r="I104" t="s">
        <v>212</v>
      </c>
      <c r="J104" t="s">
        <v>212</v>
      </c>
      <c r="K104" t="s">
        <v>212</v>
      </c>
      <c r="L104">
        <v>1.700564184255944</v>
      </c>
      <c r="M104">
        <v>1.700564184255944</v>
      </c>
    </row>
    <row r="105" spans="1:13" x14ac:dyDescent="0.2">
      <c r="A105" t="s">
        <v>456</v>
      </c>
      <c r="B105" t="s">
        <v>275</v>
      </c>
      <c r="C105" t="s">
        <v>298</v>
      </c>
      <c r="D105" t="s">
        <v>131</v>
      </c>
      <c r="E105" t="s">
        <v>212</v>
      </c>
      <c r="F105" t="s">
        <v>279</v>
      </c>
      <c r="G105">
        <v>2050</v>
      </c>
      <c r="H105" t="s">
        <v>212</v>
      </c>
      <c r="I105" t="s">
        <v>212</v>
      </c>
      <c r="J105" t="s">
        <v>212</v>
      </c>
      <c r="K105" t="s">
        <v>212</v>
      </c>
      <c r="L105">
        <v>1.700564184255944</v>
      </c>
      <c r="M105">
        <v>1.700564184255944</v>
      </c>
    </row>
    <row r="106" spans="1:13" x14ac:dyDescent="0.2">
      <c r="A106" t="s">
        <v>456</v>
      </c>
      <c r="B106" t="s">
        <v>275</v>
      </c>
      <c r="C106" t="s">
        <v>298</v>
      </c>
      <c r="D106" t="s">
        <v>140</v>
      </c>
      <c r="E106" t="s">
        <v>212</v>
      </c>
      <c r="F106" t="s">
        <v>279</v>
      </c>
      <c r="G106">
        <v>2018</v>
      </c>
      <c r="H106" t="s">
        <v>212</v>
      </c>
      <c r="I106" t="s">
        <v>212</v>
      </c>
      <c r="J106" t="s">
        <v>212</v>
      </c>
      <c r="K106" t="s">
        <v>212</v>
      </c>
      <c r="L106">
        <v>0.94531362007168729</v>
      </c>
      <c r="M106">
        <v>0.94531362007168729</v>
      </c>
    </row>
    <row r="107" spans="1:13" x14ac:dyDescent="0.2">
      <c r="A107" t="s">
        <v>456</v>
      </c>
      <c r="B107" t="s">
        <v>275</v>
      </c>
      <c r="C107" t="s">
        <v>298</v>
      </c>
      <c r="D107" t="s">
        <v>140</v>
      </c>
      <c r="E107" t="s">
        <v>212</v>
      </c>
      <c r="F107" t="s">
        <v>279</v>
      </c>
      <c r="G107">
        <v>2030</v>
      </c>
      <c r="H107" t="s">
        <v>212</v>
      </c>
      <c r="I107" t="s">
        <v>212</v>
      </c>
      <c r="J107" t="s">
        <v>212</v>
      </c>
      <c r="K107" t="s">
        <v>212</v>
      </c>
      <c r="L107">
        <v>1.0153368511881085</v>
      </c>
      <c r="M107">
        <v>1.0153368511881085</v>
      </c>
    </row>
    <row r="108" spans="1:13" x14ac:dyDescent="0.2">
      <c r="A108" t="s">
        <v>456</v>
      </c>
      <c r="B108" t="s">
        <v>275</v>
      </c>
      <c r="C108" t="s">
        <v>298</v>
      </c>
      <c r="D108" t="s">
        <v>140</v>
      </c>
      <c r="E108" t="s">
        <v>212</v>
      </c>
      <c r="F108" t="s">
        <v>279</v>
      </c>
      <c r="G108">
        <v>2040</v>
      </c>
      <c r="H108" t="s">
        <v>212</v>
      </c>
      <c r="I108" t="s">
        <v>212</v>
      </c>
      <c r="J108" t="s">
        <v>212</v>
      </c>
      <c r="K108" t="s">
        <v>212</v>
      </c>
      <c r="L108">
        <v>1.1903949289791618</v>
      </c>
      <c r="M108">
        <v>1.1903949289791618</v>
      </c>
    </row>
    <row r="109" spans="1:13" x14ac:dyDescent="0.2">
      <c r="A109" t="s">
        <v>456</v>
      </c>
      <c r="B109" t="s">
        <v>275</v>
      </c>
      <c r="C109" t="s">
        <v>298</v>
      </c>
      <c r="D109" t="s">
        <v>140</v>
      </c>
      <c r="E109" t="s">
        <v>212</v>
      </c>
      <c r="F109" t="s">
        <v>279</v>
      </c>
      <c r="G109">
        <v>2050</v>
      </c>
      <c r="H109" t="s">
        <v>212</v>
      </c>
      <c r="I109" t="s">
        <v>212</v>
      </c>
      <c r="J109" t="s">
        <v>212</v>
      </c>
      <c r="K109" t="s">
        <v>212</v>
      </c>
      <c r="L109">
        <v>1.1903949289791618</v>
      </c>
      <c r="M109">
        <v>1.1903949289791618</v>
      </c>
    </row>
    <row r="110" spans="1:13" x14ac:dyDescent="0.2">
      <c r="A110" t="s">
        <v>456</v>
      </c>
      <c r="B110" t="s">
        <v>275</v>
      </c>
      <c r="C110" t="s">
        <v>299</v>
      </c>
      <c r="D110" t="s">
        <v>131</v>
      </c>
      <c r="E110" t="s">
        <v>212</v>
      </c>
      <c r="F110" t="s">
        <v>279</v>
      </c>
      <c r="G110">
        <v>2018</v>
      </c>
      <c r="H110" t="s">
        <v>212</v>
      </c>
      <c r="I110" t="s">
        <v>212</v>
      </c>
      <c r="J110" t="s">
        <v>212</v>
      </c>
      <c r="K110" t="s">
        <v>212</v>
      </c>
      <c r="L110">
        <v>1.3504480286738378</v>
      </c>
      <c r="M110">
        <v>1.3504480286738378</v>
      </c>
    </row>
    <row r="111" spans="1:13" x14ac:dyDescent="0.2">
      <c r="A111" t="s">
        <v>456</v>
      </c>
      <c r="B111" t="s">
        <v>275</v>
      </c>
      <c r="C111" t="s">
        <v>299</v>
      </c>
      <c r="D111" t="s">
        <v>131</v>
      </c>
      <c r="E111" t="s">
        <v>212</v>
      </c>
      <c r="F111" t="s">
        <v>279</v>
      </c>
      <c r="G111">
        <v>2030</v>
      </c>
      <c r="H111" t="s">
        <v>212</v>
      </c>
      <c r="I111" t="s">
        <v>212</v>
      </c>
      <c r="J111" t="s">
        <v>212</v>
      </c>
      <c r="K111" t="s">
        <v>212</v>
      </c>
      <c r="L111">
        <v>1.3954629629629611</v>
      </c>
      <c r="M111">
        <v>1.3954629629629611</v>
      </c>
    </row>
    <row r="112" spans="1:13" x14ac:dyDescent="0.2">
      <c r="A112" t="s">
        <v>456</v>
      </c>
      <c r="B112" t="s">
        <v>275</v>
      </c>
      <c r="C112" t="s">
        <v>299</v>
      </c>
      <c r="D112" t="s">
        <v>131</v>
      </c>
      <c r="E112" t="s">
        <v>212</v>
      </c>
      <c r="F112" t="s">
        <v>279</v>
      </c>
      <c r="G112">
        <v>2040</v>
      </c>
      <c r="H112" t="s">
        <v>212</v>
      </c>
      <c r="I112" t="s">
        <v>212</v>
      </c>
      <c r="J112" t="s">
        <v>212</v>
      </c>
      <c r="K112" t="s">
        <v>212</v>
      </c>
      <c r="L112">
        <v>1.3954629629629611</v>
      </c>
      <c r="M112">
        <v>1.3954629629629611</v>
      </c>
    </row>
    <row r="113" spans="1:13" x14ac:dyDescent="0.2">
      <c r="A113" t="s">
        <v>456</v>
      </c>
      <c r="B113" t="s">
        <v>275</v>
      </c>
      <c r="C113" t="s">
        <v>299</v>
      </c>
      <c r="D113" t="s">
        <v>131</v>
      </c>
      <c r="E113" t="s">
        <v>212</v>
      </c>
      <c r="F113" t="s">
        <v>279</v>
      </c>
      <c r="G113">
        <v>2050</v>
      </c>
      <c r="H113" t="s">
        <v>212</v>
      </c>
      <c r="I113" t="s">
        <v>212</v>
      </c>
      <c r="J113" t="s">
        <v>212</v>
      </c>
      <c r="K113" t="s">
        <v>212</v>
      </c>
      <c r="L113">
        <v>1.4404778972520924</v>
      </c>
      <c r="M113">
        <v>1.4404778972520924</v>
      </c>
    </row>
    <row r="114" spans="1:13" x14ac:dyDescent="0.2">
      <c r="A114" t="s">
        <v>456</v>
      </c>
      <c r="B114" t="s">
        <v>275</v>
      </c>
      <c r="C114" t="s">
        <v>299</v>
      </c>
      <c r="D114" t="s">
        <v>140</v>
      </c>
      <c r="E114" t="s">
        <v>212</v>
      </c>
      <c r="F114" t="s">
        <v>279</v>
      </c>
      <c r="G114">
        <v>2018</v>
      </c>
      <c r="H114" t="s">
        <v>212</v>
      </c>
      <c r="I114" t="s">
        <v>212</v>
      </c>
      <c r="J114" t="s">
        <v>212</v>
      </c>
      <c r="K114" t="s">
        <v>212</v>
      </c>
      <c r="L114">
        <v>0.94531362007168729</v>
      </c>
      <c r="M114">
        <v>0.94531362007168729</v>
      </c>
    </row>
    <row r="115" spans="1:13" x14ac:dyDescent="0.2">
      <c r="A115" t="s">
        <v>456</v>
      </c>
      <c r="B115" t="s">
        <v>275</v>
      </c>
      <c r="C115" t="s">
        <v>299</v>
      </c>
      <c r="D115" t="s">
        <v>140</v>
      </c>
      <c r="E115" t="s">
        <v>212</v>
      </c>
      <c r="F115" t="s">
        <v>279</v>
      </c>
      <c r="G115">
        <v>2030</v>
      </c>
      <c r="H115" t="s">
        <v>212</v>
      </c>
      <c r="I115" t="s">
        <v>212</v>
      </c>
      <c r="J115" t="s">
        <v>212</v>
      </c>
      <c r="K115" t="s">
        <v>212</v>
      </c>
      <c r="L115">
        <v>0.97682407407407756</v>
      </c>
      <c r="M115">
        <v>0.97682407407407756</v>
      </c>
    </row>
    <row r="116" spans="1:13" x14ac:dyDescent="0.2">
      <c r="A116" t="s">
        <v>456</v>
      </c>
      <c r="B116" t="s">
        <v>275</v>
      </c>
      <c r="C116" t="s">
        <v>299</v>
      </c>
      <c r="D116" t="s">
        <v>140</v>
      </c>
      <c r="E116" t="s">
        <v>212</v>
      </c>
      <c r="F116" t="s">
        <v>279</v>
      </c>
      <c r="G116">
        <v>2040</v>
      </c>
      <c r="H116" t="s">
        <v>212</v>
      </c>
      <c r="I116" t="s">
        <v>212</v>
      </c>
      <c r="J116" t="s">
        <v>212</v>
      </c>
      <c r="K116" t="s">
        <v>212</v>
      </c>
      <c r="L116">
        <v>0.97682407407407756</v>
      </c>
      <c r="M116">
        <v>0.97682407407407756</v>
      </c>
    </row>
    <row r="117" spans="1:13" x14ac:dyDescent="0.2">
      <c r="A117" t="s">
        <v>456</v>
      </c>
      <c r="B117" t="s">
        <v>275</v>
      </c>
      <c r="C117" t="s">
        <v>299</v>
      </c>
      <c r="D117" t="s">
        <v>140</v>
      </c>
      <c r="E117" t="s">
        <v>212</v>
      </c>
      <c r="F117" t="s">
        <v>279</v>
      </c>
      <c r="G117">
        <v>2050</v>
      </c>
      <c r="H117" t="s">
        <v>212</v>
      </c>
      <c r="I117" t="s">
        <v>212</v>
      </c>
      <c r="J117" t="s">
        <v>212</v>
      </c>
      <c r="K117" t="s">
        <v>212</v>
      </c>
      <c r="L117">
        <v>1.00833452807646</v>
      </c>
      <c r="M117">
        <v>1.00833452807646</v>
      </c>
    </row>
    <row r="118" spans="1:13" x14ac:dyDescent="0.2">
      <c r="A118" t="s">
        <v>456</v>
      </c>
      <c r="B118" t="s">
        <v>275</v>
      </c>
      <c r="C118" t="s">
        <v>300</v>
      </c>
      <c r="D118" t="s">
        <v>217</v>
      </c>
      <c r="E118" t="s">
        <v>212</v>
      </c>
      <c r="F118" t="s">
        <v>279</v>
      </c>
      <c r="G118">
        <v>2018</v>
      </c>
      <c r="H118" t="s">
        <v>212</v>
      </c>
      <c r="I118" t="s">
        <v>212</v>
      </c>
      <c r="J118" t="s">
        <v>212</v>
      </c>
      <c r="K118" t="s">
        <v>212</v>
      </c>
      <c r="L118">
        <v>3.1157627118644098</v>
      </c>
      <c r="M118">
        <v>3.1157627118644098</v>
      </c>
    </row>
    <row r="119" spans="1:13" x14ac:dyDescent="0.2">
      <c r="A119" t="s">
        <v>456</v>
      </c>
      <c r="B119" t="s">
        <v>275</v>
      </c>
      <c r="C119" t="s">
        <v>300</v>
      </c>
      <c r="D119" t="s">
        <v>217</v>
      </c>
      <c r="E119" t="s">
        <v>212</v>
      </c>
      <c r="F119" t="s">
        <v>279</v>
      </c>
      <c r="G119">
        <v>2030</v>
      </c>
      <c r="H119" t="s">
        <v>212</v>
      </c>
      <c r="I119" t="s">
        <v>212</v>
      </c>
      <c r="J119" t="s">
        <v>212</v>
      </c>
      <c r="K119" t="s">
        <v>212</v>
      </c>
      <c r="L119">
        <v>3.4273389830508512</v>
      </c>
      <c r="M119">
        <v>3.4273389830508512</v>
      </c>
    </row>
    <row r="120" spans="1:13" x14ac:dyDescent="0.2">
      <c r="A120" t="s">
        <v>456</v>
      </c>
      <c r="B120" t="s">
        <v>275</v>
      </c>
      <c r="C120" t="s">
        <v>300</v>
      </c>
      <c r="D120" t="s">
        <v>217</v>
      </c>
      <c r="E120" t="s">
        <v>212</v>
      </c>
      <c r="F120" t="s">
        <v>279</v>
      </c>
      <c r="G120">
        <v>2040</v>
      </c>
      <c r="H120" t="s">
        <v>212</v>
      </c>
      <c r="I120" t="s">
        <v>212</v>
      </c>
      <c r="J120" t="s">
        <v>212</v>
      </c>
      <c r="K120" t="s">
        <v>212</v>
      </c>
      <c r="L120">
        <v>3.8427740112994284</v>
      </c>
      <c r="M120">
        <v>3.8427740112994284</v>
      </c>
    </row>
    <row r="121" spans="1:13" x14ac:dyDescent="0.2">
      <c r="A121" t="s">
        <v>456</v>
      </c>
      <c r="B121" t="s">
        <v>275</v>
      </c>
      <c r="C121" t="s">
        <v>300</v>
      </c>
      <c r="D121" t="s">
        <v>217</v>
      </c>
      <c r="E121" t="s">
        <v>212</v>
      </c>
      <c r="F121" t="s">
        <v>279</v>
      </c>
      <c r="G121">
        <v>2050</v>
      </c>
      <c r="H121" t="s">
        <v>212</v>
      </c>
      <c r="I121" t="s">
        <v>212</v>
      </c>
      <c r="J121" t="s">
        <v>212</v>
      </c>
      <c r="K121" t="s">
        <v>212</v>
      </c>
      <c r="L121">
        <v>4.1543502824858694</v>
      </c>
      <c r="M121">
        <v>4.1543502824858694</v>
      </c>
    </row>
    <row r="122" spans="1:13" x14ac:dyDescent="0.2">
      <c r="A122" t="s">
        <v>456</v>
      </c>
      <c r="B122" t="s">
        <v>275</v>
      </c>
      <c r="C122" t="s">
        <v>300</v>
      </c>
      <c r="D122" t="s">
        <v>218</v>
      </c>
      <c r="E122" t="s">
        <v>212</v>
      </c>
      <c r="F122" t="s">
        <v>279</v>
      </c>
      <c r="G122">
        <v>2018</v>
      </c>
      <c r="H122" t="s">
        <v>212</v>
      </c>
      <c r="I122" t="s">
        <v>212</v>
      </c>
      <c r="J122" t="s">
        <v>212</v>
      </c>
      <c r="K122" t="s">
        <v>212</v>
      </c>
      <c r="L122">
        <v>2.1810338983050865</v>
      </c>
      <c r="M122">
        <v>2.1810338983050865</v>
      </c>
    </row>
    <row r="123" spans="1:13" x14ac:dyDescent="0.2">
      <c r="A123" t="s">
        <v>456</v>
      </c>
      <c r="B123" t="s">
        <v>275</v>
      </c>
      <c r="C123" t="s">
        <v>300</v>
      </c>
      <c r="D123" t="s">
        <v>218</v>
      </c>
      <c r="E123" t="s">
        <v>212</v>
      </c>
      <c r="F123" t="s">
        <v>279</v>
      </c>
      <c r="G123">
        <v>2030</v>
      </c>
      <c r="H123" t="s">
        <v>212</v>
      </c>
      <c r="I123" t="s">
        <v>212</v>
      </c>
      <c r="J123" t="s">
        <v>212</v>
      </c>
      <c r="K123" t="s">
        <v>212</v>
      </c>
      <c r="L123">
        <v>2.3991372881355955</v>
      </c>
      <c r="M123">
        <v>2.3991372881355955</v>
      </c>
    </row>
    <row r="124" spans="1:13" x14ac:dyDescent="0.2">
      <c r="A124" t="s">
        <v>456</v>
      </c>
      <c r="B124" t="s">
        <v>275</v>
      </c>
      <c r="C124" t="s">
        <v>300</v>
      </c>
      <c r="D124" t="s">
        <v>218</v>
      </c>
      <c r="E124" t="s">
        <v>212</v>
      </c>
      <c r="F124" t="s">
        <v>279</v>
      </c>
      <c r="G124">
        <v>2040</v>
      </c>
      <c r="H124" t="s">
        <v>212</v>
      </c>
      <c r="I124" t="s">
        <v>212</v>
      </c>
      <c r="J124" t="s">
        <v>212</v>
      </c>
      <c r="K124" t="s">
        <v>212</v>
      </c>
      <c r="L124">
        <v>2.689941807909606</v>
      </c>
      <c r="M124">
        <v>2.689941807909606</v>
      </c>
    </row>
    <row r="125" spans="1:13" x14ac:dyDescent="0.2">
      <c r="A125" t="s">
        <v>456</v>
      </c>
      <c r="B125" t="s">
        <v>275</v>
      </c>
      <c r="C125" t="s">
        <v>300</v>
      </c>
      <c r="D125" t="s">
        <v>218</v>
      </c>
      <c r="E125" t="s">
        <v>212</v>
      </c>
      <c r="F125" t="s">
        <v>279</v>
      </c>
      <c r="G125">
        <v>2050</v>
      </c>
      <c r="H125" t="s">
        <v>212</v>
      </c>
      <c r="I125" t="s">
        <v>212</v>
      </c>
      <c r="J125" t="s">
        <v>212</v>
      </c>
      <c r="K125" t="s">
        <v>212</v>
      </c>
      <c r="L125">
        <v>2.9080451977401149</v>
      </c>
      <c r="M125">
        <v>2.9080451977401149</v>
      </c>
    </row>
    <row r="126" spans="1:13" x14ac:dyDescent="0.2">
      <c r="A126" t="s">
        <v>456</v>
      </c>
      <c r="B126" t="s">
        <v>275</v>
      </c>
      <c r="C126" t="s">
        <v>301</v>
      </c>
      <c r="D126" t="s">
        <v>217</v>
      </c>
      <c r="E126" t="s">
        <v>212</v>
      </c>
      <c r="F126" t="s">
        <v>279</v>
      </c>
      <c r="G126">
        <v>2018</v>
      </c>
      <c r="H126" t="s">
        <v>212</v>
      </c>
      <c r="I126" t="s">
        <v>212</v>
      </c>
      <c r="J126" t="s">
        <v>212</v>
      </c>
      <c r="K126" t="s">
        <v>212</v>
      </c>
      <c r="L126">
        <v>3.1157627118644098</v>
      </c>
      <c r="M126">
        <v>3.1157627118644098</v>
      </c>
    </row>
    <row r="127" spans="1:13" x14ac:dyDescent="0.2">
      <c r="A127" t="s">
        <v>456</v>
      </c>
      <c r="B127" t="s">
        <v>275</v>
      </c>
      <c r="C127" t="s">
        <v>301</v>
      </c>
      <c r="D127" t="s">
        <v>217</v>
      </c>
      <c r="E127" t="s">
        <v>212</v>
      </c>
      <c r="F127" t="s">
        <v>279</v>
      </c>
      <c r="G127">
        <v>2030</v>
      </c>
      <c r="H127" t="s">
        <v>212</v>
      </c>
      <c r="I127" t="s">
        <v>212</v>
      </c>
      <c r="J127" t="s">
        <v>212</v>
      </c>
      <c r="K127" t="s">
        <v>212</v>
      </c>
      <c r="L127">
        <v>3.4584966101694952</v>
      </c>
      <c r="M127">
        <v>3.4584966101694952</v>
      </c>
    </row>
    <row r="128" spans="1:13" x14ac:dyDescent="0.2">
      <c r="A128" t="s">
        <v>456</v>
      </c>
      <c r="B128" t="s">
        <v>275</v>
      </c>
      <c r="C128" t="s">
        <v>301</v>
      </c>
      <c r="D128" t="s">
        <v>217</v>
      </c>
      <c r="E128" t="s">
        <v>212</v>
      </c>
      <c r="F128" t="s">
        <v>279</v>
      </c>
      <c r="G128">
        <v>2040</v>
      </c>
      <c r="H128" t="s">
        <v>212</v>
      </c>
      <c r="I128" t="s">
        <v>212</v>
      </c>
      <c r="J128" t="s">
        <v>212</v>
      </c>
      <c r="K128" t="s">
        <v>212</v>
      </c>
      <c r="L128">
        <v>3.7077576271186476</v>
      </c>
      <c r="M128">
        <v>3.7077576271186476</v>
      </c>
    </row>
    <row r="129" spans="1:13" x14ac:dyDescent="0.2">
      <c r="A129" t="s">
        <v>456</v>
      </c>
      <c r="B129" t="s">
        <v>275</v>
      </c>
      <c r="C129" t="s">
        <v>301</v>
      </c>
      <c r="D129" t="s">
        <v>217</v>
      </c>
      <c r="E129" t="s">
        <v>212</v>
      </c>
      <c r="F129" t="s">
        <v>279</v>
      </c>
      <c r="G129">
        <v>2050</v>
      </c>
      <c r="H129" t="s">
        <v>212</v>
      </c>
      <c r="I129" t="s">
        <v>212</v>
      </c>
      <c r="J129" t="s">
        <v>212</v>
      </c>
      <c r="K129" t="s">
        <v>212</v>
      </c>
      <c r="L129">
        <v>3.7077576271186476</v>
      </c>
      <c r="M129">
        <v>3.7077576271186476</v>
      </c>
    </row>
    <row r="130" spans="1:13" x14ac:dyDescent="0.2">
      <c r="A130" t="s">
        <v>456</v>
      </c>
      <c r="B130" t="s">
        <v>275</v>
      </c>
      <c r="C130" t="s">
        <v>301</v>
      </c>
      <c r="D130" t="s">
        <v>218</v>
      </c>
      <c r="E130" t="s">
        <v>212</v>
      </c>
      <c r="F130" t="s">
        <v>279</v>
      </c>
      <c r="G130">
        <v>2018</v>
      </c>
      <c r="H130" t="s">
        <v>212</v>
      </c>
      <c r="I130" t="s">
        <v>212</v>
      </c>
      <c r="J130" t="s">
        <v>212</v>
      </c>
      <c r="K130" t="s">
        <v>212</v>
      </c>
      <c r="L130">
        <v>2.1810338983050865</v>
      </c>
      <c r="M130">
        <v>2.1810338983050865</v>
      </c>
    </row>
    <row r="131" spans="1:13" x14ac:dyDescent="0.2">
      <c r="A131" t="s">
        <v>456</v>
      </c>
      <c r="B131" t="s">
        <v>275</v>
      </c>
      <c r="C131" t="s">
        <v>301</v>
      </c>
      <c r="D131" t="s">
        <v>218</v>
      </c>
      <c r="E131" t="s">
        <v>212</v>
      </c>
      <c r="F131" t="s">
        <v>279</v>
      </c>
      <c r="G131">
        <v>2030</v>
      </c>
      <c r="H131" t="s">
        <v>212</v>
      </c>
      <c r="I131" t="s">
        <v>212</v>
      </c>
      <c r="J131" t="s">
        <v>212</v>
      </c>
      <c r="K131" t="s">
        <v>212</v>
      </c>
      <c r="L131">
        <v>2.4209476271186463</v>
      </c>
      <c r="M131">
        <v>2.4209476271186463</v>
      </c>
    </row>
    <row r="132" spans="1:13" x14ac:dyDescent="0.2">
      <c r="A132" t="s">
        <v>456</v>
      </c>
      <c r="B132" t="s">
        <v>275</v>
      </c>
      <c r="C132" t="s">
        <v>301</v>
      </c>
      <c r="D132" t="s">
        <v>218</v>
      </c>
      <c r="E132" t="s">
        <v>212</v>
      </c>
      <c r="F132" t="s">
        <v>279</v>
      </c>
      <c r="G132">
        <v>2040</v>
      </c>
      <c r="H132" t="s">
        <v>212</v>
      </c>
      <c r="I132" t="s">
        <v>212</v>
      </c>
      <c r="J132" t="s">
        <v>212</v>
      </c>
      <c r="K132" t="s">
        <v>212</v>
      </c>
      <c r="L132">
        <v>2.5954303389830531</v>
      </c>
      <c r="M132">
        <v>2.5954303389830531</v>
      </c>
    </row>
    <row r="133" spans="1:13" x14ac:dyDescent="0.2">
      <c r="A133" t="s">
        <v>456</v>
      </c>
      <c r="B133" t="s">
        <v>275</v>
      </c>
      <c r="C133" t="s">
        <v>301</v>
      </c>
      <c r="D133" t="s">
        <v>218</v>
      </c>
      <c r="E133" t="s">
        <v>212</v>
      </c>
      <c r="F133" t="s">
        <v>279</v>
      </c>
      <c r="G133">
        <v>2050</v>
      </c>
      <c r="H133" t="s">
        <v>212</v>
      </c>
      <c r="I133" t="s">
        <v>212</v>
      </c>
      <c r="J133" t="s">
        <v>212</v>
      </c>
      <c r="K133" t="s">
        <v>212</v>
      </c>
      <c r="L133">
        <v>2.5954303389830531</v>
      </c>
      <c r="M133">
        <v>2.5954303389830531</v>
      </c>
    </row>
    <row r="134" spans="1:13" x14ac:dyDescent="0.2">
      <c r="A134" t="s">
        <v>456</v>
      </c>
      <c r="B134" t="s">
        <v>275</v>
      </c>
      <c r="C134" t="s">
        <v>302</v>
      </c>
      <c r="D134" t="s">
        <v>217</v>
      </c>
      <c r="E134" t="s">
        <v>212</v>
      </c>
      <c r="F134" t="s">
        <v>279</v>
      </c>
      <c r="G134">
        <v>2018</v>
      </c>
      <c r="H134" t="s">
        <v>212</v>
      </c>
      <c r="I134" t="s">
        <v>212</v>
      </c>
      <c r="J134" t="s">
        <v>212</v>
      </c>
      <c r="K134" t="s">
        <v>212</v>
      </c>
      <c r="L134">
        <v>2.5785629411764708</v>
      </c>
      <c r="M134">
        <v>2.5785629411764708</v>
      </c>
    </row>
    <row r="135" spans="1:13" x14ac:dyDescent="0.2">
      <c r="A135" t="s">
        <v>456</v>
      </c>
      <c r="B135" t="s">
        <v>275</v>
      </c>
      <c r="C135" t="s">
        <v>302</v>
      </c>
      <c r="D135" t="s">
        <v>217</v>
      </c>
      <c r="E135" t="s">
        <v>212</v>
      </c>
      <c r="F135" t="s">
        <v>279</v>
      </c>
      <c r="G135">
        <v>2030</v>
      </c>
      <c r="H135" t="s">
        <v>212</v>
      </c>
      <c r="I135" t="s">
        <v>212</v>
      </c>
      <c r="J135" t="s">
        <v>212</v>
      </c>
      <c r="K135" t="s">
        <v>212</v>
      </c>
      <c r="L135">
        <v>2.8564429411764709</v>
      </c>
      <c r="M135">
        <v>2.8564429411764709</v>
      </c>
    </row>
    <row r="136" spans="1:13" x14ac:dyDescent="0.2">
      <c r="A136" t="s">
        <v>456</v>
      </c>
      <c r="B136" t="s">
        <v>275</v>
      </c>
      <c r="C136" t="s">
        <v>302</v>
      </c>
      <c r="D136" t="s">
        <v>217</v>
      </c>
      <c r="E136" t="s">
        <v>212</v>
      </c>
      <c r="F136" t="s">
        <v>279</v>
      </c>
      <c r="G136">
        <v>2040</v>
      </c>
      <c r="H136" t="s">
        <v>212</v>
      </c>
      <c r="I136" t="s">
        <v>212</v>
      </c>
      <c r="J136" t="s">
        <v>212</v>
      </c>
      <c r="K136" t="s">
        <v>212</v>
      </c>
      <c r="L136">
        <v>3.0648529411764711</v>
      </c>
      <c r="M136">
        <v>3.0648529411764711</v>
      </c>
    </row>
    <row r="137" spans="1:13" x14ac:dyDescent="0.2">
      <c r="A137" t="s">
        <v>456</v>
      </c>
      <c r="B137" t="s">
        <v>275</v>
      </c>
      <c r="C137" t="s">
        <v>302</v>
      </c>
      <c r="D137" t="s">
        <v>217</v>
      </c>
      <c r="E137" t="s">
        <v>212</v>
      </c>
      <c r="F137" t="s">
        <v>279</v>
      </c>
      <c r="G137">
        <v>2050</v>
      </c>
      <c r="H137" t="s">
        <v>212</v>
      </c>
      <c r="I137" t="s">
        <v>212</v>
      </c>
      <c r="J137" t="s">
        <v>212</v>
      </c>
      <c r="K137" t="s">
        <v>212</v>
      </c>
      <c r="L137">
        <v>3.0648529411764711</v>
      </c>
      <c r="M137">
        <v>3.0648529411764711</v>
      </c>
    </row>
    <row r="138" spans="1:13" x14ac:dyDescent="0.2">
      <c r="A138" t="s">
        <v>456</v>
      </c>
      <c r="B138" t="s">
        <v>275</v>
      </c>
      <c r="C138" t="s">
        <v>302</v>
      </c>
      <c r="D138" t="s">
        <v>218</v>
      </c>
      <c r="E138" t="s">
        <v>212</v>
      </c>
      <c r="F138" t="s">
        <v>279</v>
      </c>
      <c r="G138">
        <v>2018</v>
      </c>
      <c r="H138" t="s">
        <v>212</v>
      </c>
      <c r="I138" t="s">
        <v>212</v>
      </c>
      <c r="J138" t="s">
        <v>212</v>
      </c>
      <c r="K138" t="s">
        <v>212</v>
      </c>
      <c r="L138">
        <v>1.8049940588235296</v>
      </c>
      <c r="M138">
        <v>1.8049940588235296</v>
      </c>
    </row>
    <row r="139" spans="1:13" x14ac:dyDescent="0.2">
      <c r="A139" t="s">
        <v>456</v>
      </c>
      <c r="B139" t="s">
        <v>275</v>
      </c>
      <c r="C139" t="s">
        <v>302</v>
      </c>
      <c r="D139" t="s">
        <v>218</v>
      </c>
      <c r="E139" t="s">
        <v>212</v>
      </c>
      <c r="F139" t="s">
        <v>279</v>
      </c>
      <c r="G139">
        <v>2030</v>
      </c>
      <c r="H139" t="s">
        <v>212</v>
      </c>
      <c r="I139" t="s">
        <v>212</v>
      </c>
      <c r="J139" t="s">
        <v>212</v>
      </c>
      <c r="K139" t="s">
        <v>212</v>
      </c>
      <c r="L139">
        <v>1.9995100588235297</v>
      </c>
      <c r="M139">
        <v>1.9995100588235297</v>
      </c>
    </row>
    <row r="140" spans="1:13" x14ac:dyDescent="0.2">
      <c r="A140" t="s">
        <v>456</v>
      </c>
      <c r="B140" t="s">
        <v>275</v>
      </c>
      <c r="C140" t="s">
        <v>302</v>
      </c>
      <c r="D140" t="s">
        <v>218</v>
      </c>
      <c r="E140" t="s">
        <v>212</v>
      </c>
      <c r="F140" t="s">
        <v>279</v>
      </c>
      <c r="G140">
        <v>2040</v>
      </c>
      <c r="H140" t="s">
        <v>212</v>
      </c>
      <c r="I140" t="s">
        <v>212</v>
      </c>
      <c r="J140" t="s">
        <v>212</v>
      </c>
      <c r="K140" t="s">
        <v>212</v>
      </c>
      <c r="L140">
        <v>2.1453970588235296</v>
      </c>
      <c r="M140">
        <v>2.1453970588235296</v>
      </c>
    </row>
    <row r="141" spans="1:13" x14ac:dyDescent="0.2">
      <c r="A141" t="s">
        <v>456</v>
      </c>
      <c r="B141" t="s">
        <v>275</v>
      </c>
      <c r="C141" t="s">
        <v>302</v>
      </c>
      <c r="D141" t="s">
        <v>218</v>
      </c>
      <c r="E141" t="s">
        <v>212</v>
      </c>
      <c r="F141" t="s">
        <v>279</v>
      </c>
      <c r="G141">
        <v>2050</v>
      </c>
      <c r="H141" t="s">
        <v>212</v>
      </c>
      <c r="I141" t="s">
        <v>212</v>
      </c>
      <c r="J141" t="s">
        <v>212</v>
      </c>
      <c r="K141" t="s">
        <v>212</v>
      </c>
      <c r="L141">
        <v>2.1453970588235296</v>
      </c>
      <c r="M141">
        <v>2.1453970588235296</v>
      </c>
    </row>
    <row r="142" spans="1:13" x14ac:dyDescent="0.2">
      <c r="A142" t="s">
        <v>456</v>
      </c>
      <c r="B142" t="s">
        <v>275</v>
      </c>
      <c r="C142" t="s">
        <v>303</v>
      </c>
      <c r="D142" t="s">
        <v>217</v>
      </c>
      <c r="E142" t="s">
        <v>212</v>
      </c>
      <c r="F142" t="s">
        <v>279</v>
      </c>
      <c r="G142">
        <v>2018</v>
      </c>
      <c r="H142" t="s">
        <v>212</v>
      </c>
      <c r="I142" t="s">
        <v>212</v>
      </c>
      <c r="J142" t="s">
        <v>212</v>
      </c>
      <c r="K142" t="s">
        <v>212</v>
      </c>
      <c r="L142">
        <v>1.3621568627451011</v>
      </c>
      <c r="M142">
        <v>1.3621568627451011</v>
      </c>
    </row>
    <row r="143" spans="1:13" x14ac:dyDescent="0.2">
      <c r="A143" t="s">
        <v>456</v>
      </c>
      <c r="B143" t="s">
        <v>275</v>
      </c>
      <c r="C143" t="s">
        <v>303</v>
      </c>
      <c r="D143" t="s">
        <v>217</v>
      </c>
      <c r="E143" t="s">
        <v>212</v>
      </c>
      <c r="F143" t="s">
        <v>279</v>
      </c>
      <c r="G143">
        <v>2030</v>
      </c>
      <c r="H143" t="s">
        <v>212</v>
      </c>
      <c r="I143" t="s">
        <v>212</v>
      </c>
      <c r="J143" t="s">
        <v>212</v>
      </c>
      <c r="K143" t="s">
        <v>212</v>
      </c>
      <c r="L143">
        <v>1.4630573710965842</v>
      </c>
      <c r="M143">
        <v>1.4630573710965842</v>
      </c>
    </row>
    <row r="144" spans="1:13" x14ac:dyDescent="0.2">
      <c r="A144" t="s">
        <v>456</v>
      </c>
      <c r="B144" t="s">
        <v>275</v>
      </c>
      <c r="C144" t="s">
        <v>303</v>
      </c>
      <c r="D144" t="s">
        <v>217</v>
      </c>
      <c r="E144" t="s">
        <v>212</v>
      </c>
      <c r="F144" t="s">
        <v>279</v>
      </c>
      <c r="G144">
        <v>2040</v>
      </c>
      <c r="H144" t="s">
        <v>212</v>
      </c>
      <c r="I144" t="s">
        <v>212</v>
      </c>
      <c r="J144" t="s">
        <v>212</v>
      </c>
      <c r="K144" t="s">
        <v>212</v>
      </c>
      <c r="L144">
        <v>1.7153086419753125</v>
      </c>
      <c r="M144">
        <v>1.7153086419753125</v>
      </c>
    </row>
    <row r="145" spans="1:13" x14ac:dyDescent="0.2">
      <c r="A145" t="s">
        <v>456</v>
      </c>
      <c r="B145" t="s">
        <v>275</v>
      </c>
      <c r="C145" t="s">
        <v>303</v>
      </c>
      <c r="D145" t="s">
        <v>217</v>
      </c>
      <c r="E145" t="s">
        <v>212</v>
      </c>
      <c r="F145" t="s">
        <v>279</v>
      </c>
      <c r="G145">
        <v>2050</v>
      </c>
      <c r="H145" t="s">
        <v>212</v>
      </c>
      <c r="I145" t="s">
        <v>212</v>
      </c>
      <c r="J145" t="s">
        <v>212</v>
      </c>
      <c r="K145" t="s">
        <v>212</v>
      </c>
      <c r="L145">
        <v>1.7153086419753125</v>
      </c>
      <c r="M145">
        <v>1.7153086419753125</v>
      </c>
    </row>
    <row r="146" spans="1:13" x14ac:dyDescent="0.2">
      <c r="A146" t="s">
        <v>456</v>
      </c>
      <c r="B146" t="s">
        <v>275</v>
      </c>
      <c r="C146" t="s">
        <v>303</v>
      </c>
      <c r="D146" t="s">
        <v>218</v>
      </c>
      <c r="E146" t="s">
        <v>212</v>
      </c>
      <c r="F146" t="s">
        <v>279</v>
      </c>
      <c r="G146">
        <v>2018</v>
      </c>
      <c r="H146" t="s">
        <v>212</v>
      </c>
      <c r="I146" t="s">
        <v>212</v>
      </c>
      <c r="J146" t="s">
        <v>212</v>
      </c>
      <c r="K146" t="s">
        <v>212</v>
      </c>
      <c r="L146">
        <v>0.95350980392157159</v>
      </c>
      <c r="M146">
        <v>0.95350980392157159</v>
      </c>
    </row>
    <row r="147" spans="1:13" x14ac:dyDescent="0.2">
      <c r="A147" t="s">
        <v>456</v>
      </c>
      <c r="B147" t="s">
        <v>275</v>
      </c>
      <c r="C147" t="s">
        <v>303</v>
      </c>
      <c r="D147" t="s">
        <v>218</v>
      </c>
      <c r="E147" t="s">
        <v>212</v>
      </c>
      <c r="F147" t="s">
        <v>279</v>
      </c>
      <c r="G147">
        <v>2030</v>
      </c>
      <c r="H147" t="s">
        <v>212</v>
      </c>
      <c r="I147" t="s">
        <v>212</v>
      </c>
      <c r="J147" t="s">
        <v>212</v>
      </c>
      <c r="K147" t="s">
        <v>212</v>
      </c>
      <c r="L147">
        <v>1.0241401597676139</v>
      </c>
      <c r="M147">
        <v>1.0241401597676139</v>
      </c>
    </row>
    <row r="148" spans="1:13" x14ac:dyDescent="0.2">
      <c r="A148" t="s">
        <v>456</v>
      </c>
      <c r="B148" t="s">
        <v>275</v>
      </c>
      <c r="C148" t="s">
        <v>303</v>
      </c>
      <c r="D148" t="s">
        <v>218</v>
      </c>
      <c r="E148" t="s">
        <v>212</v>
      </c>
      <c r="F148" t="s">
        <v>279</v>
      </c>
      <c r="G148">
        <v>2040</v>
      </c>
      <c r="H148" t="s">
        <v>212</v>
      </c>
      <c r="I148" t="s">
        <v>212</v>
      </c>
      <c r="J148" t="s">
        <v>212</v>
      </c>
      <c r="K148" t="s">
        <v>212</v>
      </c>
      <c r="L148">
        <v>1.2007160493827198</v>
      </c>
      <c r="M148">
        <v>1.2007160493827198</v>
      </c>
    </row>
    <row r="149" spans="1:13" x14ac:dyDescent="0.2">
      <c r="A149" t="s">
        <v>456</v>
      </c>
      <c r="B149" t="s">
        <v>275</v>
      </c>
      <c r="C149" t="s">
        <v>303</v>
      </c>
      <c r="D149" t="s">
        <v>218</v>
      </c>
      <c r="E149" t="s">
        <v>212</v>
      </c>
      <c r="F149" t="s">
        <v>279</v>
      </c>
      <c r="G149">
        <v>2050</v>
      </c>
      <c r="H149" t="s">
        <v>212</v>
      </c>
      <c r="I149" t="s">
        <v>212</v>
      </c>
      <c r="J149" t="s">
        <v>212</v>
      </c>
      <c r="K149" t="s">
        <v>212</v>
      </c>
      <c r="L149">
        <v>1.2007160493827198</v>
      </c>
      <c r="M149">
        <v>1.2007160493827198</v>
      </c>
    </row>
    <row r="150" spans="1:13" x14ac:dyDescent="0.2">
      <c r="A150" t="s">
        <v>456</v>
      </c>
      <c r="B150" t="s">
        <v>275</v>
      </c>
      <c r="C150" t="s">
        <v>304</v>
      </c>
      <c r="D150" t="s">
        <v>217</v>
      </c>
      <c r="E150" t="s">
        <v>212</v>
      </c>
      <c r="F150" t="s">
        <v>279</v>
      </c>
      <c r="G150">
        <v>2018</v>
      </c>
      <c r="H150" t="s">
        <v>212</v>
      </c>
      <c r="I150" t="s">
        <v>212</v>
      </c>
      <c r="J150" t="s">
        <v>212</v>
      </c>
      <c r="K150" t="s">
        <v>212</v>
      </c>
      <c r="L150">
        <v>1.3621568627451011</v>
      </c>
      <c r="M150">
        <v>1.3621568627451011</v>
      </c>
    </row>
    <row r="151" spans="1:13" x14ac:dyDescent="0.2">
      <c r="A151" t="s">
        <v>456</v>
      </c>
      <c r="B151" t="s">
        <v>275</v>
      </c>
      <c r="C151" t="s">
        <v>304</v>
      </c>
      <c r="D151" t="s">
        <v>217</v>
      </c>
      <c r="E151" t="s">
        <v>212</v>
      </c>
      <c r="F151" t="s">
        <v>279</v>
      </c>
      <c r="G151">
        <v>2030</v>
      </c>
      <c r="H151" t="s">
        <v>212</v>
      </c>
      <c r="I151" t="s">
        <v>212</v>
      </c>
      <c r="J151" t="s">
        <v>212</v>
      </c>
      <c r="K151" t="s">
        <v>212</v>
      </c>
      <c r="L151">
        <v>1.4075620915032665</v>
      </c>
      <c r="M151">
        <v>1.4075620915032665</v>
      </c>
    </row>
    <row r="152" spans="1:13" x14ac:dyDescent="0.2">
      <c r="A152" t="s">
        <v>456</v>
      </c>
      <c r="B152" t="s">
        <v>275</v>
      </c>
      <c r="C152" t="s">
        <v>304</v>
      </c>
      <c r="D152" t="s">
        <v>217</v>
      </c>
      <c r="E152" t="s">
        <v>212</v>
      </c>
      <c r="F152" t="s">
        <v>279</v>
      </c>
      <c r="G152">
        <v>2040</v>
      </c>
      <c r="H152" t="s">
        <v>212</v>
      </c>
      <c r="I152" t="s">
        <v>212</v>
      </c>
      <c r="J152" t="s">
        <v>212</v>
      </c>
      <c r="K152" t="s">
        <v>212</v>
      </c>
      <c r="L152">
        <v>1.4075620915032665</v>
      </c>
      <c r="M152">
        <v>1.4075620915032665</v>
      </c>
    </row>
    <row r="153" spans="1:13" x14ac:dyDescent="0.2">
      <c r="A153" t="s">
        <v>456</v>
      </c>
      <c r="B153" t="s">
        <v>275</v>
      </c>
      <c r="C153" t="s">
        <v>304</v>
      </c>
      <c r="D153" t="s">
        <v>217</v>
      </c>
      <c r="E153" t="s">
        <v>212</v>
      </c>
      <c r="F153" t="s">
        <v>279</v>
      </c>
      <c r="G153">
        <v>2050</v>
      </c>
      <c r="H153" t="s">
        <v>212</v>
      </c>
      <c r="I153" t="s">
        <v>212</v>
      </c>
      <c r="J153" t="s">
        <v>212</v>
      </c>
      <c r="K153" t="s">
        <v>212</v>
      </c>
      <c r="L153">
        <v>1.4529673202614399</v>
      </c>
      <c r="M153">
        <v>1.4529673202614399</v>
      </c>
    </row>
    <row r="154" spans="1:13" x14ac:dyDescent="0.2">
      <c r="A154" t="s">
        <v>456</v>
      </c>
      <c r="B154" t="s">
        <v>275</v>
      </c>
      <c r="C154" t="s">
        <v>304</v>
      </c>
      <c r="D154" t="s">
        <v>218</v>
      </c>
      <c r="E154" t="s">
        <v>212</v>
      </c>
      <c r="F154" t="s">
        <v>279</v>
      </c>
      <c r="G154">
        <v>2018</v>
      </c>
      <c r="H154" t="s">
        <v>212</v>
      </c>
      <c r="I154" t="s">
        <v>212</v>
      </c>
      <c r="J154" t="s">
        <v>212</v>
      </c>
      <c r="K154" t="s">
        <v>212</v>
      </c>
      <c r="L154">
        <v>0.95350980392157159</v>
      </c>
      <c r="M154">
        <v>0.95350980392157159</v>
      </c>
    </row>
    <row r="155" spans="1:13" x14ac:dyDescent="0.2">
      <c r="A155" t="s">
        <v>456</v>
      </c>
      <c r="B155" t="s">
        <v>275</v>
      </c>
      <c r="C155" t="s">
        <v>304</v>
      </c>
      <c r="D155" t="s">
        <v>218</v>
      </c>
      <c r="E155" t="s">
        <v>212</v>
      </c>
      <c r="F155" t="s">
        <v>279</v>
      </c>
      <c r="G155">
        <v>2030</v>
      </c>
      <c r="H155" t="s">
        <v>212</v>
      </c>
      <c r="I155" t="s">
        <v>212</v>
      </c>
      <c r="J155" t="s">
        <v>212</v>
      </c>
      <c r="K155" t="s">
        <v>212</v>
      </c>
      <c r="L155">
        <v>0.98529346405229135</v>
      </c>
      <c r="M155">
        <v>0.98529346405229135</v>
      </c>
    </row>
    <row r="156" spans="1:13" x14ac:dyDescent="0.2">
      <c r="A156" t="s">
        <v>456</v>
      </c>
      <c r="B156" t="s">
        <v>275</v>
      </c>
      <c r="C156" t="s">
        <v>304</v>
      </c>
      <c r="D156" t="s">
        <v>218</v>
      </c>
      <c r="E156" t="s">
        <v>212</v>
      </c>
      <c r="F156" t="s">
        <v>279</v>
      </c>
      <c r="G156">
        <v>2040</v>
      </c>
      <c r="H156" t="s">
        <v>212</v>
      </c>
      <c r="I156" t="s">
        <v>212</v>
      </c>
      <c r="J156" t="s">
        <v>212</v>
      </c>
      <c r="K156" t="s">
        <v>212</v>
      </c>
      <c r="L156">
        <v>0.98529346405229135</v>
      </c>
      <c r="M156">
        <v>0.98529346405229135</v>
      </c>
    </row>
    <row r="157" spans="1:13" x14ac:dyDescent="0.2">
      <c r="A157" t="s">
        <v>456</v>
      </c>
      <c r="B157" t="s">
        <v>275</v>
      </c>
      <c r="C157" t="s">
        <v>304</v>
      </c>
      <c r="D157" t="s">
        <v>218</v>
      </c>
      <c r="E157" t="s">
        <v>212</v>
      </c>
      <c r="F157" t="s">
        <v>279</v>
      </c>
      <c r="G157">
        <v>2050</v>
      </c>
      <c r="H157" t="s">
        <v>212</v>
      </c>
      <c r="I157" t="s">
        <v>212</v>
      </c>
      <c r="J157" t="s">
        <v>212</v>
      </c>
      <c r="K157" t="s">
        <v>212</v>
      </c>
      <c r="L157">
        <v>1.017077124183003</v>
      </c>
      <c r="M157">
        <v>1.017077124183003</v>
      </c>
    </row>
    <row r="158" spans="1:13" x14ac:dyDescent="0.2">
      <c r="A158" t="s">
        <v>456</v>
      </c>
      <c r="B158" t="s">
        <v>275</v>
      </c>
      <c r="C158" t="s">
        <v>305</v>
      </c>
      <c r="D158" t="s">
        <v>247</v>
      </c>
      <c r="E158" t="s">
        <v>212</v>
      </c>
      <c r="F158" t="s">
        <v>279</v>
      </c>
      <c r="G158">
        <v>2018</v>
      </c>
      <c r="H158" t="s">
        <v>212</v>
      </c>
      <c r="I158" t="s">
        <v>212</v>
      </c>
      <c r="J158" t="s">
        <v>212</v>
      </c>
      <c r="K158" t="s">
        <v>212</v>
      </c>
      <c r="L158">
        <v>3.0897837837837798</v>
      </c>
      <c r="M158">
        <v>3.0897837837837798</v>
      </c>
    </row>
    <row r="159" spans="1:13" x14ac:dyDescent="0.2">
      <c r="A159" t="s">
        <v>456</v>
      </c>
      <c r="B159" t="s">
        <v>275</v>
      </c>
      <c r="C159" t="s">
        <v>305</v>
      </c>
      <c r="D159" t="s">
        <v>247</v>
      </c>
      <c r="E159" t="s">
        <v>212</v>
      </c>
      <c r="F159" t="s">
        <v>279</v>
      </c>
      <c r="G159">
        <v>2030</v>
      </c>
      <c r="H159" t="s">
        <v>212</v>
      </c>
      <c r="I159" t="s">
        <v>212</v>
      </c>
      <c r="J159" t="s">
        <v>212</v>
      </c>
      <c r="K159" t="s">
        <v>212</v>
      </c>
      <c r="L159">
        <v>3.398762162162158</v>
      </c>
      <c r="M159">
        <v>3.398762162162158</v>
      </c>
    </row>
    <row r="160" spans="1:13" x14ac:dyDescent="0.2">
      <c r="A160" t="s">
        <v>456</v>
      </c>
      <c r="B160" t="s">
        <v>275</v>
      </c>
      <c r="C160" t="s">
        <v>305</v>
      </c>
      <c r="D160" t="s">
        <v>247</v>
      </c>
      <c r="E160" t="s">
        <v>212</v>
      </c>
      <c r="F160" t="s">
        <v>279</v>
      </c>
      <c r="G160">
        <v>2040</v>
      </c>
      <c r="H160" t="s">
        <v>212</v>
      </c>
      <c r="I160" t="s">
        <v>212</v>
      </c>
      <c r="J160" t="s">
        <v>212</v>
      </c>
      <c r="K160" t="s">
        <v>212</v>
      </c>
      <c r="L160">
        <v>3.8107333333333182</v>
      </c>
      <c r="M160">
        <v>3.8107333333333182</v>
      </c>
    </row>
    <row r="161" spans="1:13" x14ac:dyDescent="0.2">
      <c r="A161" t="s">
        <v>456</v>
      </c>
      <c r="B161" t="s">
        <v>275</v>
      </c>
      <c r="C161" t="s">
        <v>305</v>
      </c>
      <c r="D161" t="s">
        <v>247</v>
      </c>
      <c r="E161" t="s">
        <v>212</v>
      </c>
      <c r="F161" t="s">
        <v>279</v>
      </c>
      <c r="G161">
        <v>2050</v>
      </c>
      <c r="H161" t="s">
        <v>212</v>
      </c>
      <c r="I161" t="s">
        <v>212</v>
      </c>
      <c r="J161" t="s">
        <v>212</v>
      </c>
      <c r="K161" t="s">
        <v>212</v>
      </c>
      <c r="L161">
        <v>4.1197117117116955</v>
      </c>
      <c r="M161">
        <v>4.1197117117116955</v>
      </c>
    </row>
    <row r="162" spans="1:13" x14ac:dyDescent="0.2">
      <c r="A162" t="s">
        <v>456</v>
      </c>
      <c r="B162" t="s">
        <v>275</v>
      </c>
      <c r="C162" t="s">
        <v>305</v>
      </c>
      <c r="D162" t="s">
        <v>248</v>
      </c>
      <c r="E162" t="s">
        <v>212</v>
      </c>
      <c r="F162" t="s">
        <v>279</v>
      </c>
      <c r="G162">
        <v>2018</v>
      </c>
      <c r="H162" t="s">
        <v>212</v>
      </c>
      <c r="I162" t="s">
        <v>212</v>
      </c>
      <c r="J162" t="s">
        <v>212</v>
      </c>
      <c r="K162" t="s">
        <v>212</v>
      </c>
      <c r="L162">
        <v>2.1628486486486458</v>
      </c>
      <c r="M162">
        <v>2.1628486486486458</v>
      </c>
    </row>
    <row r="163" spans="1:13" x14ac:dyDescent="0.2">
      <c r="A163" t="s">
        <v>456</v>
      </c>
      <c r="B163" t="s">
        <v>275</v>
      </c>
      <c r="C163" t="s">
        <v>305</v>
      </c>
      <c r="D163" t="s">
        <v>248</v>
      </c>
      <c r="E163" t="s">
        <v>212</v>
      </c>
      <c r="F163" t="s">
        <v>279</v>
      </c>
      <c r="G163">
        <v>2030</v>
      </c>
      <c r="H163" t="s">
        <v>212</v>
      </c>
      <c r="I163" t="s">
        <v>212</v>
      </c>
      <c r="J163" t="s">
        <v>212</v>
      </c>
      <c r="K163" t="s">
        <v>212</v>
      </c>
      <c r="L163">
        <v>2.3791335135135103</v>
      </c>
      <c r="M163">
        <v>2.3791335135135103</v>
      </c>
    </row>
    <row r="164" spans="1:13" x14ac:dyDescent="0.2">
      <c r="A164" t="s">
        <v>456</v>
      </c>
      <c r="B164" t="s">
        <v>275</v>
      </c>
      <c r="C164" t="s">
        <v>305</v>
      </c>
      <c r="D164" t="s">
        <v>248</v>
      </c>
      <c r="E164" t="s">
        <v>212</v>
      </c>
      <c r="F164" t="s">
        <v>279</v>
      </c>
      <c r="G164">
        <v>2040</v>
      </c>
      <c r="H164" t="s">
        <v>212</v>
      </c>
      <c r="I164" t="s">
        <v>212</v>
      </c>
      <c r="J164" t="s">
        <v>212</v>
      </c>
      <c r="K164" t="s">
        <v>212</v>
      </c>
      <c r="L164">
        <v>2.6675133333333285</v>
      </c>
      <c r="M164">
        <v>2.6675133333333285</v>
      </c>
    </row>
    <row r="165" spans="1:13" x14ac:dyDescent="0.2">
      <c r="A165" t="s">
        <v>456</v>
      </c>
      <c r="B165" t="s">
        <v>275</v>
      </c>
      <c r="C165" t="s">
        <v>305</v>
      </c>
      <c r="D165" t="s">
        <v>248</v>
      </c>
      <c r="E165" t="s">
        <v>212</v>
      </c>
      <c r="F165" t="s">
        <v>279</v>
      </c>
      <c r="G165">
        <v>2050</v>
      </c>
      <c r="H165" t="s">
        <v>212</v>
      </c>
      <c r="I165" t="s">
        <v>212</v>
      </c>
      <c r="J165" t="s">
        <v>212</v>
      </c>
      <c r="K165" t="s">
        <v>212</v>
      </c>
      <c r="L165">
        <v>2.8837981981981935</v>
      </c>
      <c r="M165">
        <v>2.8837981981981935</v>
      </c>
    </row>
    <row r="166" spans="1:13" x14ac:dyDescent="0.2">
      <c r="A166" t="s">
        <v>456</v>
      </c>
      <c r="B166" t="s">
        <v>275</v>
      </c>
      <c r="C166" t="s">
        <v>306</v>
      </c>
      <c r="D166" t="s">
        <v>247</v>
      </c>
      <c r="E166" t="s">
        <v>212</v>
      </c>
      <c r="F166" t="s">
        <v>279</v>
      </c>
      <c r="G166">
        <v>2018</v>
      </c>
      <c r="H166" t="s">
        <v>212</v>
      </c>
      <c r="I166" t="s">
        <v>212</v>
      </c>
      <c r="J166" t="s">
        <v>212</v>
      </c>
      <c r="K166" t="s">
        <v>212</v>
      </c>
      <c r="L166">
        <v>3.0897837837837798</v>
      </c>
      <c r="M166">
        <v>3.0897837837837798</v>
      </c>
    </row>
    <row r="167" spans="1:13" x14ac:dyDescent="0.2">
      <c r="A167" t="s">
        <v>456</v>
      </c>
      <c r="B167" t="s">
        <v>275</v>
      </c>
      <c r="C167" t="s">
        <v>306</v>
      </c>
      <c r="D167" t="s">
        <v>247</v>
      </c>
      <c r="E167" t="s">
        <v>212</v>
      </c>
      <c r="F167" t="s">
        <v>279</v>
      </c>
      <c r="G167">
        <v>2030</v>
      </c>
      <c r="H167" t="s">
        <v>212</v>
      </c>
      <c r="I167" t="s">
        <v>212</v>
      </c>
      <c r="J167" t="s">
        <v>212</v>
      </c>
      <c r="K167" t="s">
        <v>212</v>
      </c>
      <c r="L167">
        <v>3.4296599999999957</v>
      </c>
      <c r="M167">
        <v>3.4296599999999957</v>
      </c>
    </row>
    <row r="168" spans="1:13" x14ac:dyDescent="0.2">
      <c r="A168" t="s">
        <v>456</v>
      </c>
      <c r="B168" t="s">
        <v>275</v>
      </c>
      <c r="C168" t="s">
        <v>306</v>
      </c>
      <c r="D168" t="s">
        <v>247</v>
      </c>
      <c r="E168" t="s">
        <v>212</v>
      </c>
      <c r="F168" t="s">
        <v>279</v>
      </c>
      <c r="G168">
        <v>2040</v>
      </c>
      <c r="H168" t="s">
        <v>212</v>
      </c>
      <c r="I168" t="s">
        <v>212</v>
      </c>
      <c r="J168" t="s">
        <v>212</v>
      </c>
      <c r="K168" t="s">
        <v>212</v>
      </c>
      <c r="L168">
        <v>3.676842702702698</v>
      </c>
      <c r="M168">
        <v>3.676842702702698</v>
      </c>
    </row>
    <row r="169" spans="1:13" x14ac:dyDescent="0.2">
      <c r="A169" t="s">
        <v>456</v>
      </c>
      <c r="B169" t="s">
        <v>275</v>
      </c>
      <c r="C169" t="s">
        <v>306</v>
      </c>
      <c r="D169" t="s">
        <v>247</v>
      </c>
      <c r="E169" t="s">
        <v>212</v>
      </c>
      <c r="F169" t="s">
        <v>279</v>
      </c>
      <c r="G169">
        <v>2050</v>
      </c>
      <c r="H169" t="s">
        <v>212</v>
      </c>
      <c r="I169" t="s">
        <v>212</v>
      </c>
      <c r="J169" t="s">
        <v>212</v>
      </c>
      <c r="K169" t="s">
        <v>212</v>
      </c>
      <c r="L169">
        <v>3.676842702702698</v>
      </c>
      <c r="M169">
        <v>3.676842702702698</v>
      </c>
    </row>
    <row r="170" spans="1:13" x14ac:dyDescent="0.2">
      <c r="A170" t="s">
        <v>456</v>
      </c>
      <c r="B170" t="s">
        <v>275</v>
      </c>
      <c r="C170" t="s">
        <v>306</v>
      </c>
      <c r="D170" t="s">
        <v>248</v>
      </c>
      <c r="E170" t="s">
        <v>212</v>
      </c>
      <c r="F170" t="s">
        <v>279</v>
      </c>
      <c r="G170">
        <v>2018</v>
      </c>
      <c r="H170" t="s">
        <v>212</v>
      </c>
      <c r="I170" t="s">
        <v>212</v>
      </c>
      <c r="J170" t="s">
        <v>212</v>
      </c>
      <c r="K170" t="s">
        <v>212</v>
      </c>
      <c r="L170">
        <v>2.1628486486486458</v>
      </c>
      <c r="M170">
        <v>2.1628486486486458</v>
      </c>
    </row>
    <row r="171" spans="1:13" x14ac:dyDescent="0.2">
      <c r="A171" t="s">
        <v>456</v>
      </c>
      <c r="B171" t="s">
        <v>275</v>
      </c>
      <c r="C171" t="s">
        <v>306</v>
      </c>
      <c r="D171" t="s">
        <v>248</v>
      </c>
      <c r="E171" t="s">
        <v>212</v>
      </c>
      <c r="F171" t="s">
        <v>279</v>
      </c>
      <c r="G171">
        <v>2030</v>
      </c>
      <c r="H171" t="s">
        <v>212</v>
      </c>
      <c r="I171" t="s">
        <v>212</v>
      </c>
      <c r="J171" t="s">
        <v>212</v>
      </c>
      <c r="K171" t="s">
        <v>212</v>
      </c>
      <c r="L171">
        <v>2.4007619999999972</v>
      </c>
      <c r="M171">
        <v>2.4007619999999972</v>
      </c>
    </row>
    <row r="172" spans="1:13" x14ac:dyDescent="0.2">
      <c r="A172" t="s">
        <v>456</v>
      </c>
      <c r="B172" t="s">
        <v>275</v>
      </c>
      <c r="C172" t="s">
        <v>306</v>
      </c>
      <c r="D172" t="s">
        <v>248</v>
      </c>
      <c r="E172" t="s">
        <v>212</v>
      </c>
      <c r="F172" t="s">
        <v>279</v>
      </c>
      <c r="G172">
        <v>2040</v>
      </c>
      <c r="H172" t="s">
        <v>212</v>
      </c>
      <c r="I172" t="s">
        <v>212</v>
      </c>
      <c r="J172" t="s">
        <v>212</v>
      </c>
      <c r="K172" t="s">
        <v>212</v>
      </c>
      <c r="L172">
        <v>2.5737898918918884</v>
      </c>
      <c r="M172">
        <v>2.5737898918918884</v>
      </c>
    </row>
    <row r="173" spans="1:13" x14ac:dyDescent="0.2">
      <c r="A173" t="s">
        <v>456</v>
      </c>
      <c r="B173" t="s">
        <v>275</v>
      </c>
      <c r="C173" t="s">
        <v>306</v>
      </c>
      <c r="D173" t="s">
        <v>248</v>
      </c>
      <c r="E173" t="s">
        <v>212</v>
      </c>
      <c r="F173" t="s">
        <v>279</v>
      </c>
      <c r="G173">
        <v>2050</v>
      </c>
      <c r="H173" t="s">
        <v>212</v>
      </c>
      <c r="I173" t="s">
        <v>212</v>
      </c>
      <c r="J173" t="s">
        <v>212</v>
      </c>
      <c r="K173" t="s">
        <v>212</v>
      </c>
      <c r="L173">
        <v>2.5737898918918884</v>
      </c>
      <c r="M173">
        <v>2.5737898918918884</v>
      </c>
    </row>
    <row r="174" spans="1:13" x14ac:dyDescent="0.2">
      <c r="A174" t="s">
        <v>456</v>
      </c>
      <c r="B174" t="s">
        <v>275</v>
      </c>
      <c r="C174" t="s">
        <v>307</v>
      </c>
      <c r="D174" t="s">
        <v>247</v>
      </c>
      <c r="E174" t="s">
        <v>212</v>
      </c>
      <c r="F174" t="s">
        <v>279</v>
      </c>
      <c r="G174">
        <v>2018</v>
      </c>
      <c r="H174" t="s">
        <v>212</v>
      </c>
      <c r="I174" t="s">
        <v>212</v>
      </c>
      <c r="J174" t="s">
        <v>212</v>
      </c>
      <c r="K174" t="s">
        <v>212</v>
      </c>
      <c r="L174">
        <v>2.6100923202614363</v>
      </c>
      <c r="M174">
        <v>2.6100923202614363</v>
      </c>
    </row>
    <row r="175" spans="1:13" x14ac:dyDescent="0.2">
      <c r="A175" t="s">
        <v>456</v>
      </c>
      <c r="B175" t="s">
        <v>275</v>
      </c>
      <c r="C175" t="s">
        <v>307</v>
      </c>
      <c r="D175" t="s">
        <v>247</v>
      </c>
      <c r="E175" t="s">
        <v>212</v>
      </c>
      <c r="F175" t="s">
        <v>279</v>
      </c>
      <c r="G175">
        <v>2030</v>
      </c>
      <c r="H175" t="s">
        <v>212</v>
      </c>
      <c r="I175" t="s">
        <v>212</v>
      </c>
      <c r="J175" t="s">
        <v>212</v>
      </c>
      <c r="K175" t="s">
        <v>212</v>
      </c>
      <c r="L175">
        <v>2.8913700980392143</v>
      </c>
      <c r="M175">
        <v>2.8913700980392143</v>
      </c>
    </row>
    <row r="176" spans="1:13" x14ac:dyDescent="0.2">
      <c r="A176" t="s">
        <v>456</v>
      </c>
      <c r="B176" t="s">
        <v>275</v>
      </c>
      <c r="C176" t="s">
        <v>307</v>
      </c>
      <c r="D176" t="s">
        <v>247</v>
      </c>
      <c r="E176" t="s">
        <v>212</v>
      </c>
      <c r="F176" t="s">
        <v>279</v>
      </c>
      <c r="G176">
        <v>2040</v>
      </c>
      <c r="H176" t="s">
        <v>212</v>
      </c>
      <c r="I176" t="s">
        <v>212</v>
      </c>
      <c r="J176" t="s">
        <v>212</v>
      </c>
      <c r="K176" t="s">
        <v>212</v>
      </c>
      <c r="L176">
        <v>3.1023284313725474</v>
      </c>
      <c r="M176">
        <v>3.1023284313725474</v>
      </c>
    </row>
    <row r="177" spans="1:13" x14ac:dyDescent="0.2">
      <c r="A177" t="s">
        <v>456</v>
      </c>
      <c r="B177" t="s">
        <v>275</v>
      </c>
      <c r="C177" t="s">
        <v>307</v>
      </c>
      <c r="D177" t="s">
        <v>247</v>
      </c>
      <c r="E177" t="s">
        <v>212</v>
      </c>
      <c r="F177" t="s">
        <v>279</v>
      </c>
      <c r="G177">
        <v>2050</v>
      </c>
      <c r="H177" t="s">
        <v>212</v>
      </c>
      <c r="I177" t="s">
        <v>212</v>
      </c>
      <c r="J177" t="s">
        <v>212</v>
      </c>
      <c r="K177" t="s">
        <v>212</v>
      </c>
      <c r="L177">
        <v>3.1023284313725474</v>
      </c>
      <c r="M177">
        <v>3.1023284313725474</v>
      </c>
    </row>
    <row r="178" spans="1:13" x14ac:dyDescent="0.2">
      <c r="A178" t="s">
        <v>456</v>
      </c>
      <c r="B178" t="s">
        <v>275</v>
      </c>
      <c r="C178" t="s">
        <v>307</v>
      </c>
      <c r="D178" t="s">
        <v>248</v>
      </c>
      <c r="E178" t="s">
        <v>212</v>
      </c>
      <c r="F178" t="s">
        <v>279</v>
      </c>
      <c r="G178">
        <v>2018</v>
      </c>
      <c r="H178" t="s">
        <v>212</v>
      </c>
      <c r="I178" t="s">
        <v>212</v>
      </c>
      <c r="J178" t="s">
        <v>212</v>
      </c>
      <c r="K178" t="s">
        <v>212</v>
      </c>
      <c r="L178">
        <v>1.8270646241830055</v>
      </c>
      <c r="M178">
        <v>1.8270646241830055</v>
      </c>
    </row>
    <row r="179" spans="1:13" x14ac:dyDescent="0.2">
      <c r="A179" t="s">
        <v>456</v>
      </c>
      <c r="B179" t="s">
        <v>275</v>
      </c>
      <c r="C179" t="s">
        <v>307</v>
      </c>
      <c r="D179" t="s">
        <v>248</v>
      </c>
      <c r="E179" t="s">
        <v>212</v>
      </c>
      <c r="F179" t="s">
        <v>279</v>
      </c>
      <c r="G179">
        <v>2030</v>
      </c>
      <c r="H179" t="s">
        <v>212</v>
      </c>
      <c r="I179" t="s">
        <v>212</v>
      </c>
      <c r="J179" t="s">
        <v>212</v>
      </c>
      <c r="K179" t="s">
        <v>212</v>
      </c>
      <c r="L179">
        <v>2.02395906862745</v>
      </c>
      <c r="M179">
        <v>2.02395906862745</v>
      </c>
    </row>
    <row r="180" spans="1:13" x14ac:dyDescent="0.2">
      <c r="A180" t="s">
        <v>456</v>
      </c>
      <c r="B180" t="s">
        <v>275</v>
      </c>
      <c r="C180" t="s">
        <v>307</v>
      </c>
      <c r="D180" t="s">
        <v>248</v>
      </c>
      <c r="E180" t="s">
        <v>212</v>
      </c>
      <c r="F180" t="s">
        <v>279</v>
      </c>
      <c r="G180">
        <v>2040</v>
      </c>
      <c r="H180" t="s">
        <v>212</v>
      </c>
      <c r="I180" t="s">
        <v>212</v>
      </c>
      <c r="J180" t="s">
        <v>212</v>
      </c>
      <c r="K180" t="s">
        <v>212</v>
      </c>
      <c r="L180">
        <v>2.1716299019607832</v>
      </c>
      <c r="M180">
        <v>2.1716299019607832</v>
      </c>
    </row>
    <row r="181" spans="1:13" x14ac:dyDescent="0.2">
      <c r="A181" t="s">
        <v>456</v>
      </c>
      <c r="B181" t="s">
        <v>275</v>
      </c>
      <c r="C181" t="s">
        <v>307</v>
      </c>
      <c r="D181" t="s">
        <v>248</v>
      </c>
      <c r="E181" t="s">
        <v>212</v>
      </c>
      <c r="F181" t="s">
        <v>279</v>
      </c>
      <c r="G181">
        <v>2050</v>
      </c>
      <c r="H181" t="s">
        <v>212</v>
      </c>
      <c r="I181" t="s">
        <v>212</v>
      </c>
      <c r="J181" t="s">
        <v>212</v>
      </c>
      <c r="K181" t="s">
        <v>212</v>
      </c>
      <c r="L181">
        <v>2.1716299019607832</v>
      </c>
      <c r="M181">
        <v>2.1716299019607832</v>
      </c>
    </row>
    <row r="182" spans="1:13" x14ac:dyDescent="0.2">
      <c r="A182" t="s">
        <v>456</v>
      </c>
      <c r="B182" t="s">
        <v>275</v>
      </c>
      <c r="C182" t="s">
        <v>308</v>
      </c>
      <c r="D182" t="s">
        <v>247</v>
      </c>
      <c r="E182" t="s">
        <v>212</v>
      </c>
      <c r="F182" t="s">
        <v>279</v>
      </c>
      <c r="G182">
        <v>2018</v>
      </c>
      <c r="H182" t="s">
        <v>212</v>
      </c>
      <c r="I182" t="s">
        <v>212</v>
      </c>
      <c r="J182" t="s">
        <v>212</v>
      </c>
      <c r="K182" t="s">
        <v>212</v>
      </c>
      <c r="L182">
        <v>1.3788126361655795</v>
      </c>
      <c r="M182">
        <v>1.3788126361655795</v>
      </c>
    </row>
    <row r="183" spans="1:13" x14ac:dyDescent="0.2">
      <c r="A183" t="s">
        <v>456</v>
      </c>
      <c r="B183" t="s">
        <v>275</v>
      </c>
      <c r="C183" t="s">
        <v>308</v>
      </c>
      <c r="D183" t="s">
        <v>247</v>
      </c>
      <c r="E183" t="s">
        <v>212</v>
      </c>
      <c r="F183" t="s">
        <v>279</v>
      </c>
      <c r="G183">
        <v>2030</v>
      </c>
      <c r="H183" t="s">
        <v>212</v>
      </c>
      <c r="I183" t="s">
        <v>212</v>
      </c>
      <c r="J183" t="s">
        <v>212</v>
      </c>
      <c r="K183" t="s">
        <v>212</v>
      </c>
      <c r="L183">
        <v>1.4809469055111721</v>
      </c>
      <c r="M183">
        <v>1.4809469055111721</v>
      </c>
    </row>
    <row r="184" spans="1:13" x14ac:dyDescent="0.2">
      <c r="A184" t="s">
        <v>456</v>
      </c>
      <c r="B184" t="s">
        <v>275</v>
      </c>
      <c r="C184" t="s">
        <v>308</v>
      </c>
      <c r="D184" t="s">
        <v>247</v>
      </c>
      <c r="E184" t="s">
        <v>212</v>
      </c>
      <c r="F184" t="s">
        <v>279</v>
      </c>
      <c r="G184">
        <v>2040</v>
      </c>
      <c r="H184" t="s">
        <v>212</v>
      </c>
      <c r="I184" t="s">
        <v>212</v>
      </c>
      <c r="J184" t="s">
        <v>212</v>
      </c>
      <c r="K184" t="s">
        <v>212</v>
      </c>
      <c r="L184">
        <v>1.7362825788751743</v>
      </c>
      <c r="M184">
        <v>1.7362825788751743</v>
      </c>
    </row>
    <row r="185" spans="1:13" x14ac:dyDescent="0.2">
      <c r="A185" t="s">
        <v>456</v>
      </c>
      <c r="B185" t="s">
        <v>275</v>
      </c>
      <c r="C185" t="s">
        <v>308</v>
      </c>
      <c r="D185" t="s">
        <v>247</v>
      </c>
      <c r="E185" t="s">
        <v>212</v>
      </c>
      <c r="F185" t="s">
        <v>279</v>
      </c>
      <c r="G185">
        <v>2050</v>
      </c>
      <c r="H185" t="s">
        <v>212</v>
      </c>
      <c r="I185" t="s">
        <v>212</v>
      </c>
      <c r="J185" t="s">
        <v>212</v>
      </c>
      <c r="K185" t="s">
        <v>212</v>
      </c>
      <c r="L185">
        <v>1.7362825788751743</v>
      </c>
      <c r="M185">
        <v>1.7362825788751743</v>
      </c>
    </row>
    <row r="186" spans="1:13" x14ac:dyDescent="0.2">
      <c r="A186" t="s">
        <v>456</v>
      </c>
      <c r="B186" t="s">
        <v>275</v>
      </c>
      <c r="C186" t="s">
        <v>308</v>
      </c>
      <c r="D186" t="s">
        <v>248</v>
      </c>
      <c r="E186" t="s">
        <v>212</v>
      </c>
      <c r="F186" t="s">
        <v>279</v>
      </c>
      <c r="G186">
        <v>2018</v>
      </c>
      <c r="H186" t="s">
        <v>212</v>
      </c>
      <c r="I186" t="s">
        <v>212</v>
      </c>
      <c r="J186" t="s">
        <v>212</v>
      </c>
      <c r="K186" t="s">
        <v>212</v>
      </c>
      <c r="L186">
        <v>0.96516884531590652</v>
      </c>
      <c r="M186">
        <v>0.96516884531590652</v>
      </c>
    </row>
    <row r="187" spans="1:13" x14ac:dyDescent="0.2">
      <c r="A187" t="s">
        <v>456</v>
      </c>
      <c r="B187" t="s">
        <v>275</v>
      </c>
      <c r="C187" t="s">
        <v>308</v>
      </c>
      <c r="D187" t="s">
        <v>248</v>
      </c>
      <c r="E187" t="s">
        <v>212</v>
      </c>
      <c r="F187" t="s">
        <v>279</v>
      </c>
      <c r="G187">
        <v>2030</v>
      </c>
      <c r="H187" t="s">
        <v>212</v>
      </c>
      <c r="I187" t="s">
        <v>212</v>
      </c>
      <c r="J187" t="s">
        <v>212</v>
      </c>
      <c r="K187" t="s">
        <v>212</v>
      </c>
      <c r="L187">
        <v>1.0366628338578254</v>
      </c>
      <c r="M187">
        <v>1.0366628338578254</v>
      </c>
    </row>
    <row r="188" spans="1:13" x14ac:dyDescent="0.2">
      <c r="A188" t="s">
        <v>456</v>
      </c>
      <c r="B188" t="s">
        <v>275</v>
      </c>
      <c r="C188" t="s">
        <v>308</v>
      </c>
      <c r="D188" t="s">
        <v>248</v>
      </c>
      <c r="E188" t="s">
        <v>212</v>
      </c>
      <c r="F188" t="s">
        <v>279</v>
      </c>
      <c r="G188">
        <v>2040</v>
      </c>
      <c r="H188" t="s">
        <v>212</v>
      </c>
      <c r="I188" t="s">
        <v>212</v>
      </c>
      <c r="J188" t="s">
        <v>212</v>
      </c>
      <c r="K188" t="s">
        <v>212</v>
      </c>
      <c r="L188">
        <v>1.2153978052126231</v>
      </c>
      <c r="M188">
        <v>1.2153978052126231</v>
      </c>
    </row>
    <row r="189" spans="1:13" x14ac:dyDescent="0.2">
      <c r="A189" t="s">
        <v>456</v>
      </c>
      <c r="B189" t="s">
        <v>275</v>
      </c>
      <c r="C189" t="s">
        <v>308</v>
      </c>
      <c r="D189" t="s">
        <v>248</v>
      </c>
      <c r="E189" t="s">
        <v>212</v>
      </c>
      <c r="F189" t="s">
        <v>279</v>
      </c>
      <c r="G189">
        <v>2050</v>
      </c>
      <c r="H189" t="s">
        <v>212</v>
      </c>
      <c r="I189" t="s">
        <v>212</v>
      </c>
      <c r="J189" t="s">
        <v>212</v>
      </c>
      <c r="K189" t="s">
        <v>212</v>
      </c>
      <c r="L189">
        <v>1.2153978052126231</v>
      </c>
      <c r="M189">
        <v>1.2153978052126231</v>
      </c>
    </row>
    <row r="190" spans="1:13" x14ac:dyDescent="0.2">
      <c r="A190" t="s">
        <v>456</v>
      </c>
      <c r="B190" t="s">
        <v>275</v>
      </c>
      <c r="C190" t="s">
        <v>309</v>
      </c>
      <c r="D190" t="s">
        <v>247</v>
      </c>
      <c r="E190" t="s">
        <v>212</v>
      </c>
      <c r="F190" t="s">
        <v>279</v>
      </c>
      <c r="G190">
        <v>2018</v>
      </c>
      <c r="H190" t="s">
        <v>212</v>
      </c>
      <c r="I190" t="s">
        <v>212</v>
      </c>
      <c r="J190" t="s">
        <v>212</v>
      </c>
      <c r="K190" t="s">
        <v>212</v>
      </c>
      <c r="L190">
        <v>1.3788126361655795</v>
      </c>
      <c r="M190">
        <v>1.3788126361655795</v>
      </c>
    </row>
    <row r="191" spans="1:13" x14ac:dyDescent="0.2">
      <c r="A191" t="s">
        <v>456</v>
      </c>
      <c r="B191" t="s">
        <v>275</v>
      </c>
      <c r="C191" t="s">
        <v>309</v>
      </c>
      <c r="D191" t="s">
        <v>247</v>
      </c>
      <c r="E191" t="s">
        <v>212</v>
      </c>
      <c r="F191" t="s">
        <v>279</v>
      </c>
      <c r="G191">
        <v>2030</v>
      </c>
      <c r="H191" t="s">
        <v>212</v>
      </c>
      <c r="I191" t="s">
        <v>212</v>
      </c>
      <c r="J191" t="s">
        <v>212</v>
      </c>
      <c r="K191" t="s">
        <v>212</v>
      </c>
      <c r="L191">
        <v>1.4247730573710942</v>
      </c>
      <c r="M191">
        <v>1.4247730573710942</v>
      </c>
    </row>
    <row r="192" spans="1:13" x14ac:dyDescent="0.2">
      <c r="A192" t="s">
        <v>456</v>
      </c>
      <c r="B192" t="s">
        <v>275</v>
      </c>
      <c r="C192" t="s">
        <v>309</v>
      </c>
      <c r="D192" t="s">
        <v>247</v>
      </c>
      <c r="E192" t="s">
        <v>212</v>
      </c>
      <c r="F192" t="s">
        <v>279</v>
      </c>
      <c r="G192">
        <v>2040</v>
      </c>
      <c r="H192" t="s">
        <v>212</v>
      </c>
      <c r="I192" t="s">
        <v>212</v>
      </c>
      <c r="J192" t="s">
        <v>212</v>
      </c>
      <c r="K192" t="s">
        <v>212</v>
      </c>
      <c r="L192">
        <v>1.4247730573710942</v>
      </c>
      <c r="M192">
        <v>1.4247730573710942</v>
      </c>
    </row>
    <row r="193" spans="1:13" x14ac:dyDescent="0.2">
      <c r="A193" t="s">
        <v>456</v>
      </c>
      <c r="B193" t="s">
        <v>275</v>
      </c>
      <c r="C193" t="s">
        <v>309</v>
      </c>
      <c r="D193" t="s">
        <v>247</v>
      </c>
      <c r="E193" t="s">
        <v>212</v>
      </c>
      <c r="F193" t="s">
        <v>279</v>
      </c>
      <c r="G193">
        <v>2050</v>
      </c>
      <c r="H193" t="s">
        <v>212</v>
      </c>
      <c r="I193" t="s">
        <v>212</v>
      </c>
      <c r="J193" t="s">
        <v>212</v>
      </c>
      <c r="K193" t="s">
        <v>212</v>
      </c>
      <c r="L193">
        <v>1.4707334785766168</v>
      </c>
      <c r="M193">
        <v>1.4707334785766168</v>
      </c>
    </row>
    <row r="194" spans="1:13" x14ac:dyDescent="0.2">
      <c r="A194" t="s">
        <v>456</v>
      </c>
      <c r="B194" t="s">
        <v>275</v>
      </c>
      <c r="C194" t="s">
        <v>309</v>
      </c>
      <c r="D194" t="s">
        <v>248</v>
      </c>
      <c r="E194" t="s">
        <v>212</v>
      </c>
      <c r="F194" t="s">
        <v>279</v>
      </c>
      <c r="G194">
        <v>2018</v>
      </c>
      <c r="H194" t="s">
        <v>212</v>
      </c>
      <c r="I194" t="s">
        <v>212</v>
      </c>
      <c r="J194" t="s">
        <v>212</v>
      </c>
      <c r="K194" t="s">
        <v>212</v>
      </c>
      <c r="L194">
        <v>0.96516884531590652</v>
      </c>
      <c r="M194">
        <v>0.96516884531590652</v>
      </c>
    </row>
    <row r="195" spans="1:13" x14ac:dyDescent="0.2">
      <c r="A195" t="s">
        <v>456</v>
      </c>
      <c r="B195" t="s">
        <v>275</v>
      </c>
      <c r="C195" t="s">
        <v>309</v>
      </c>
      <c r="D195" t="s">
        <v>248</v>
      </c>
      <c r="E195" t="s">
        <v>212</v>
      </c>
      <c r="F195" t="s">
        <v>279</v>
      </c>
      <c r="G195">
        <v>2030</v>
      </c>
      <c r="H195" t="s">
        <v>212</v>
      </c>
      <c r="I195" t="s">
        <v>212</v>
      </c>
      <c r="J195" t="s">
        <v>212</v>
      </c>
      <c r="K195" t="s">
        <v>212</v>
      </c>
      <c r="L195">
        <v>0.99734114015977071</v>
      </c>
      <c r="M195">
        <v>0.99734114015977071</v>
      </c>
    </row>
    <row r="196" spans="1:13" x14ac:dyDescent="0.2">
      <c r="A196" t="s">
        <v>456</v>
      </c>
      <c r="B196" t="s">
        <v>275</v>
      </c>
      <c r="C196" t="s">
        <v>309</v>
      </c>
      <c r="D196" t="s">
        <v>248</v>
      </c>
      <c r="E196" t="s">
        <v>212</v>
      </c>
      <c r="F196" t="s">
        <v>279</v>
      </c>
      <c r="G196">
        <v>2040</v>
      </c>
      <c r="H196" t="s">
        <v>212</v>
      </c>
      <c r="I196" t="s">
        <v>212</v>
      </c>
      <c r="J196" t="s">
        <v>212</v>
      </c>
      <c r="K196" t="s">
        <v>212</v>
      </c>
      <c r="L196">
        <v>0.99734114015977071</v>
      </c>
      <c r="M196">
        <v>0.99734114015977071</v>
      </c>
    </row>
    <row r="197" spans="1:13" x14ac:dyDescent="0.2">
      <c r="A197" t="s">
        <v>456</v>
      </c>
      <c r="B197" t="s">
        <v>275</v>
      </c>
      <c r="C197" t="s">
        <v>309</v>
      </c>
      <c r="D197" t="s">
        <v>248</v>
      </c>
      <c r="E197" t="s">
        <v>212</v>
      </c>
      <c r="F197" t="s">
        <v>279</v>
      </c>
      <c r="G197">
        <v>2050</v>
      </c>
      <c r="H197" t="s">
        <v>212</v>
      </c>
      <c r="I197" t="s">
        <v>212</v>
      </c>
      <c r="J197" t="s">
        <v>212</v>
      </c>
      <c r="K197" t="s">
        <v>212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14</v>
      </c>
      <c r="C2" t="s">
        <v>260</v>
      </c>
      <c r="D2" t="s">
        <v>212</v>
      </c>
      <c r="E2" t="s">
        <v>215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1.2457230310998201E-2</v>
      </c>
      <c r="M2">
        <v>1.2457230310998201E-2</v>
      </c>
    </row>
    <row r="3" spans="1:13" x14ac:dyDescent="0.2">
      <c r="A3" t="s">
        <v>211</v>
      </c>
      <c r="B3" t="s">
        <v>14</v>
      </c>
      <c r="C3" t="s">
        <v>261</v>
      </c>
      <c r="D3" t="s">
        <v>212</v>
      </c>
      <c r="E3" t="s">
        <v>215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1.06776419273959E-2</v>
      </c>
      <c r="M3">
        <v>1.06776419273959E-2</v>
      </c>
    </row>
    <row r="4" spans="1:13" x14ac:dyDescent="0.2">
      <c r="A4" t="s">
        <v>211</v>
      </c>
      <c r="B4" t="s">
        <v>14</v>
      </c>
      <c r="C4" t="s">
        <v>262</v>
      </c>
      <c r="D4" t="s">
        <v>212</v>
      </c>
      <c r="E4" t="s">
        <v>215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1.06776273367935E-2</v>
      </c>
      <c r="M4">
        <v>1.06776273367935E-2</v>
      </c>
    </row>
    <row r="5" spans="1:13" x14ac:dyDescent="0.2">
      <c r="A5" t="s">
        <v>211</v>
      </c>
      <c r="B5" t="s">
        <v>14</v>
      </c>
      <c r="C5" t="s">
        <v>49</v>
      </c>
      <c r="D5" t="s">
        <v>212</v>
      </c>
      <c r="E5" t="s">
        <v>215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9.4570753703752605E-3</v>
      </c>
      <c r="M5">
        <v>9.4570753703752605E-3</v>
      </c>
    </row>
    <row r="6" spans="1:13" x14ac:dyDescent="0.2">
      <c r="A6" t="s">
        <v>211</v>
      </c>
      <c r="B6" t="s">
        <v>14</v>
      </c>
      <c r="C6" t="s">
        <v>48</v>
      </c>
      <c r="D6" t="s">
        <v>212</v>
      </c>
      <c r="E6" t="s">
        <v>215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0.41882471081785599</v>
      </c>
      <c r="M6">
        <v>0.41882471081785599</v>
      </c>
    </row>
    <row r="7" spans="1:13" x14ac:dyDescent="0.2">
      <c r="A7" t="s">
        <v>211</v>
      </c>
      <c r="B7" t="s">
        <v>14</v>
      </c>
      <c r="C7" t="s">
        <v>52</v>
      </c>
      <c r="D7" t="s">
        <v>212</v>
      </c>
      <c r="E7" t="s">
        <v>215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1.7227618659613701E-2</v>
      </c>
      <c r="M7">
        <v>1.7227618659613701E-2</v>
      </c>
    </row>
    <row r="8" spans="1:13" x14ac:dyDescent="0.2">
      <c r="A8" t="s">
        <v>211</v>
      </c>
      <c r="B8" t="s">
        <v>14</v>
      </c>
      <c r="C8" t="s">
        <v>53</v>
      </c>
      <c r="D8" t="s">
        <v>212</v>
      </c>
      <c r="E8" t="s">
        <v>215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0.183575067201909</v>
      </c>
      <c r="M8">
        <v>0.183575067201909</v>
      </c>
    </row>
    <row r="9" spans="1:13" x14ac:dyDescent="0.2">
      <c r="A9" t="s">
        <v>211</v>
      </c>
      <c r="B9" t="s">
        <v>14</v>
      </c>
      <c r="C9" t="s">
        <v>50</v>
      </c>
      <c r="D9" t="s">
        <v>212</v>
      </c>
      <c r="E9" t="s">
        <v>215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2.0352386019458902E-5</v>
      </c>
      <c r="M9">
        <v>2.0352386019458902E-5</v>
      </c>
    </row>
    <row r="10" spans="1:13" x14ac:dyDescent="0.2">
      <c r="A10" t="s">
        <v>211</v>
      </c>
      <c r="B10" t="s">
        <v>14</v>
      </c>
      <c r="C10" t="s">
        <v>477</v>
      </c>
      <c r="D10" t="s">
        <v>212</v>
      </c>
      <c r="E10" t="s">
        <v>215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2.5069945114006401E-2</v>
      </c>
      <c r="M10">
        <v>2.5069945114006401E-2</v>
      </c>
    </row>
    <row r="11" spans="1:13" x14ac:dyDescent="0.2">
      <c r="A11" t="s">
        <v>211</v>
      </c>
      <c r="B11" t="s">
        <v>14</v>
      </c>
      <c r="C11" t="s">
        <v>58</v>
      </c>
      <c r="D11" t="s">
        <v>212</v>
      </c>
      <c r="E11" t="s">
        <v>215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2.3488908827814098E-3</v>
      </c>
      <c r="M11">
        <v>2.3488908827814098E-3</v>
      </c>
    </row>
    <row r="12" spans="1:13" x14ac:dyDescent="0.2">
      <c r="A12" t="s">
        <v>211</v>
      </c>
      <c r="B12" t="s">
        <v>14</v>
      </c>
      <c r="C12" t="s">
        <v>54</v>
      </c>
      <c r="D12" t="s">
        <v>212</v>
      </c>
      <c r="E12" t="s">
        <v>215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7.8978154557043795E-2</v>
      </c>
      <c r="M12">
        <v>7.8978154557043795E-2</v>
      </c>
    </row>
    <row r="13" spans="1:13" x14ac:dyDescent="0.2">
      <c r="A13" t="s">
        <v>211</v>
      </c>
      <c r="B13" t="s">
        <v>14</v>
      </c>
      <c r="C13" t="s">
        <v>51</v>
      </c>
      <c r="D13" t="s">
        <v>212</v>
      </c>
      <c r="E13" t="s">
        <v>215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4.8787825956958103E-2</v>
      </c>
      <c r="M13">
        <v>4.8787825956958103E-2</v>
      </c>
    </row>
    <row r="14" spans="1:13" x14ac:dyDescent="0.2">
      <c r="A14" t="s">
        <v>211</v>
      </c>
      <c r="B14" t="s">
        <v>14</v>
      </c>
      <c r="C14" t="s">
        <v>55</v>
      </c>
      <c r="D14" t="s">
        <v>212</v>
      </c>
      <c r="E14" t="s">
        <v>215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0.15828050607333199</v>
      </c>
      <c r="M14">
        <v>0.15828050607333199</v>
      </c>
    </row>
    <row r="15" spans="1:13" x14ac:dyDescent="0.2">
      <c r="A15" t="s">
        <v>211</v>
      </c>
      <c r="B15" t="s">
        <v>14</v>
      </c>
      <c r="C15" t="s">
        <v>56</v>
      </c>
      <c r="D15" t="s">
        <v>212</v>
      </c>
      <c r="E15" t="s">
        <v>215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0.14698298838932999</v>
      </c>
      <c r="M15">
        <v>0.14698298838932999</v>
      </c>
    </row>
    <row r="16" spans="1:13" x14ac:dyDescent="0.2">
      <c r="A16" t="s">
        <v>211</v>
      </c>
      <c r="B16" t="s">
        <v>14</v>
      </c>
      <c r="C16" t="s">
        <v>57</v>
      </c>
      <c r="D16" t="s">
        <v>212</v>
      </c>
      <c r="E16" t="s">
        <v>215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3.7307426022765301E-2</v>
      </c>
      <c r="M16">
        <v>3.7307426022765301E-2</v>
      </c>
    </row>
    <row r="17" spans="1:13" x14ac:dyDescent="0.2">
      <c r="A17" t="s">
        <v>211</v>
      </c>
      <c r="B17" t="s">
        <v>14</v>
      </c>
      <c r="C17" t="s">
        <v>72</v>
      </c>
      <c r="D17" t="s">
        <v>212</v>
      </c>
      <c r="E17" t="s">
        <v>215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2.4658929270483999E-2</v>
      </c>
      <c r="M17">
        <v>2.4658929270483999E-2</v>
      </c>
    </row>
    <row r="18" spans="1:13" x14ac:dyDescent="0.2">
      <c r="A18" t="s">
        <v>211</v>
      </c>
      <c r="B18" t="s">
        <v>14</v>
      </c>
      <c r="C18" t="s">
        <v>71</v>
      </c>
      <c r="D18" t="s">
        <v>212</v>
      </c>
      <c r="E18" t="s">
        <v>215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0.31784775894057798</v>
      </c>
      <c r="M18">
        <v>0.31784775894057798</v>
      </c>
    </row>
    <row r="19" spans="1:13" x14ac:dyDescent="0.2">
      <c r="A19" t="s">
        <v>211</v>
      </c>
      <c r="B19" t="s">
        <v>14</v>
      </c>
      <c r="C19" t="s">
        <v>75</v>
      </c>
      <c r="D19" t="s">
        <v>212</v>
      </c>
      <c r="E19" t="s">
        <v>215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3.7537381358533697E-2</v>
      </c>
      <c r="M19">
        <v>3.7537381358533697E-2</v>
      </c>
    </row>
    <row r="20" spans="1:13" x14ac:dyDescent="0.2">
      <c r="A20" t="s">
        <v>211</v>
      </c>
      <c r="B20" t="s">
        <v>14</v>
      </c>
      <c r="C20" t="s">
        <v>76</v>
      </c>
      <c r="D20" t="s">
        <v>212</v>
      </c>
      <c r="E20" t="s">
        <v>215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0.113204385544111</v>
      </c>
      <c r="M20">
        <v>0.113204385544111</v>
      </c>
    </row>
    <row r="21" spans="1:13" x14ac:dyDescent="0.2">
      <c r="A21" t="s">
        <v>211</v>
      </c>
      <c r="B21" t="s">
        <v>14</v>
      </c>
      <c r="C21" t="s">
        <v>73</v>
      </c>
      <c r="D21" t="s">
        <v>212</v>
      </c>
      <c r="E21" t="s">
        <v>215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14</v>
      </c>
      <c r="C22" t="s">
        <v>478</v>
      </c>
      <c r="D22" t="s">
        <v>212</v>
      </c>
      <c r="E22" t="s">
        <v>215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3.5032805879028399E-2</v>
      </c>
      <c r="M22">
        <v>3.5032805879028399E-2</v>
      </c>
    </row>
    <row r="23" spans="1:13" x14ac:dyDescent="0.2">
      <c r="A23" t="s">
        <v>211</v>
      </c>
      <c r="B23" t="s">
        <v>14</v>
      </c>
      <c r="C23" t="s">
        <v>81</v>
      </c>
      <c r="D23" t="s">
        <v>212</v>
      </c>
      <c r="E23" t="s">
        <v>215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2.2872893208017001E-2</v>
      </c>
      <c r="M23">
        <v>2.2872893208017001E-2</v>
      </c>
    </row>
    <row r="24" spans="1:13" x14ac:dyDescent="0.2">
      <c r="A24" t="s">
        <v>211</v>
      </c>
      <c r="B24" t="s">
        <v>14</v>
      </c>
      <c r="C24" t="s">
        <v>77</v>
      </c>
      <c r="D24" t="s">
        <v>212</v>
      </c>
      <c r="E24" t="s">
        <v>215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4.4978376179101401E-2</v>
      </c>
      <c r="M24">
        <v>4.4978376179101401E-2</v>
      </c>
    </row>
    <row r="25" spans="1:13" x14ac:dyDescent="0.2">
      <c r="A25" t="s">
        <v>211</v>
      </c>
      <c r="B25" t="s">
        <v>14</v>
      </c>
      <c r="C25" t="s">
        <v>74</v>
      </c>
      <c r="D25" t="s">
        <v>212</v>
      </c>
      <c r="E25" t="s">
        <v>215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4.9050090196469498E-2</v>
      </c>
      <c r="M25">
        <v>4.9050090196469498E-2</v>
      </c>
    </row>
    <row r="26" spans="1:13" x14ac:dyDescent="0.2">
      <c r="A26" t="s">
        <v>211</v>
      </c>
      <c r="B26" t="s">
        <v>14</v>
      </c>
      <c r="C26" t="s">
        <v>78</v>
      </c>
      <c r="D26" t="s">
        <v>212</v>
      </c>
      <c r="E26" t="s">
        <v>215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7.0893554801410602E-2</v>
      </c>
      <c r="M26">
        <v>7.0893554801410602E-2</v>
      </c>
    </row>
    <row r="27" spans="1:13" x14ac:dyDescent="0.2">
      <c r="A27" t="s">
        <v>211</v>
      </c>
      <c r="B27" t="s">
        <v>14</v>
      </c>
      <c r="C27" t="s">
        <v>79</v>
      </c>
      <c r="D27" t="s">
        <v>212</v>
      </c>
      <c r="E27" t="s">
        <v>215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7.3631430941555998E-2</v>
      </c>
      <c r="M27">
        <v>7.3631430941555998E-2</v>
      </c>
    </row>
    <row r="28" spans="1:13" x14ac:dyDescent="0.2">
      <c r="A28" t="s">
        <v>211</v>
      </c>
      <c r="B28" t="s">
        <v>14</v>
      </c>
      <c r="C28" t="s">
        <v>80</v>
      </c>
      <c r="D28" t="s">
        <v>212</v>
      </c>
      <c r="E28" t="s">
        <v>215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0.119017735973187</v>
      </c>
      <c r="M28">
        <v>0.119017735973187</v>
      </c>
    </row>
    <row r="29" spans="1:13" x14ac:dyDescent="0.2">
      <c r="A29" t="s">
        <v>211</v>
      </c>
      <c r="B29" t="s">
        <v>14</v>
      </c>
      <c r="C29" t="s">
        <v>95</v>
      </c>
      <c r="D29" t="s">
        <v>212</v>
      </c>
      <c r="E29" t="s">
        <v>215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14</v>
      </c>
      <c r="C30" t="s">
        <v>94</v>
      </c>
      <c r="D30" t="s">
        <v>212</v>
      </c>
      <c r="E30" t="s">
        <v>215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0.47278411842156098</v>
      </c>
      <c r="M30">
        <v>0.47278411842156098</v>
      </c>
    </row>
    <row r="31" spans="1:13" x14ac:dyDescent="0.2">
      <c r="A31" t="s">
        <v>211</v>
      </c>
      <c r="B31" t="s">
        <v>14</v>
      </c>
      <c r="C31" t="s">
        <v>98</v>
      </c>
      <c r="D31" t="s">
        <v>212</v>
      </c>
      <c r="E31" t="s">
        <v>215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4.5630448521753401E-2</v>
      </c>
      <c r="M31">
        <v>4.5630448521753401E-2</v>
      </c>
    </row>
    <row r="32" spans="1:13" x14ac:dyDescent="0.2">
      <c r="A32" t="s">
        <v>211</v>
      </c>
      <c r="B32" t="s">
        <v>14</v>
      </c>
      <c r="C32" t="s">
        <v>99</v>
      </c>
      <c r="D32" t="s">
        <v>212</v>
      </c>
      <c r="E32" t="s">
        <v>215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0.13766734761320301</v>
      </c>
      <c r="M32">
        <v>0.13766734761320301</v>
      </c>
    </row>
    <row r="33" spans="1:13" x14ac:dyDescent="0.2">
      <c r="A33" t="s">
        <v>211</v>
      </c>
      <c r="B33" t="s">
        <v>14</v>
      </c>
      <c r="C33" t="s">
        <v>96</v>
      </c>
      <c r="D33" t="s">
        <v>212</v>
      </c>
      <c r="E33" t="s">
        <v>215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14</v>
      </c>
      <c r="C34" t="s">
        <v>479</v>
      </c>
      <c r="D34" t="s">
        <v>212</v>
      </c>
      <c r="E34" t="s">
        <v>215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3.9151690301129402E-2</v>
      </c>
      <c r="M34">
        <v>3.9151690301129402E-2</v>
      </c>
    </row>
    <row r="35" spans="1:13" x14ac:dyDescent="0.2">
      <c r="A35" t="s">
        <v>211</v>
      </c>
      <c r="B35" t="s">
        <v>14</v>
      </c>
      <c r="C35" t="s">
        <v>104</v>
      </c>
      <c r="D35" t="s">
        <v>212</v>
      </c>
      <c r="E35" t="s">
        <v>215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0.200825091733705</v>
      </c>
      <c r="M35">
        <v>0.200825091733705</v>
      </c>
    </row>
    <row r="36" spans="1:13" x14ac:dyDescent="0.2">
      <c r="A36" t="s">
        <v>211</v>
      </c>
      <c r="B36" t="s">
        <v>14</v>
      </c>
      <c r="C36" t="s">
        <v>100</v>
      </c>
      <c r="D36" t="s">
        <v>212</v>
      </c>
      <c r="E36" t="s">
        <v>215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4.92788432018662E-2</v>
      </c>
      <c r="M36">
        <v>4.92788432018662E-2</v>
      </c>
    </row>
    <row r="37" spans="1:13" x14ac:dyDescent="0.2">
      <c r="A37" t="s">
        <v>211</v>
      </c>
      <c r="B37" t="s">
        <v>14</v>
      </c>
      <c r="C37" t="s">
        <v>97</v>
      </c>
      <c r="D37" t="s">
        <v>212</v>
      </c>
      <c r="E37" t="s">
        <v>215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7.0854130591549894E-2</v>
      </c>
      <c r="M37">
        <v>7.0854130591549894E-2</v>
      </c>
    </row>
    <row r="38" spans="1:13" x14ac:dyDescent="0.2">
      <c r="A38" t="s">
        <v>211</v>
      </c>
      <c r="B38" t="s">
        <v>14</v>
      </c>
      <c r="C38" t="s">
        <v>101</v>
      </c>
      <c r="D38" t="s">
        <v>212</v>
      </c>
      <c r="E38" t="s">
        <v>215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0.100420210433235</v>
      </c>
      <c r="M38">
        <v>0.100420210433235</v>
      </c>
    </row>
    <row r="39" spans="1:13" x14ac:dyDescent="0.2">
      <c r="A39" t="s">
        <v>211</v>
      </c>
      <c r="B39" t="s">
        <v>14</v>
      </c>
      <c r="C39" t="s">
        <v>102</v>
      </c>
      <c r="D39" t="s">
        <v>212</v>
      </c>
      <c r="E39" t="s">
        <v>215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0.13720876081054401</v>
      </c>
      <c r="M39">
        <v>0.13720876081054401</v>
      </c>
    </row>
    <row r="40" spans="1:13" x14ac:dyDescent="0.2">
      <c r="A40" t="s">
        <v>211</v>
      </c>
      <c r="B40" t="s">
        <v>14</v>
      </c>
      <c r="C40" t="s">
        <v>103</v>
      </c>
      <c r="D40" t="s">
        <v>212</v>
      </c>
      <c r="E40" t="s">
        <v>215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9.6348966878171502E-2</v>
      </c>
      <c r="M40">
        <v>9.6348966878171502E-2</v>
      </c>
    </row>
    <row r="41" spans="1:13" x14ac:dyDescent="0.2">
      <c r="A41" t="s">
        <v>211</v>
      </c>
      <c r="B41" t="s">
        <v>14</v>
      </c>
      <c r="C41" t="s">
        <v>61</v>
      </c>
      <c r="D41" t="s">
        <v>212</v>
      </c>
      <c r="E41" t="s">
        <v>215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7.5051369863013695E-2</v>
      </c>
      <c r="M41">
        <v>7.5051369863013695E-2</v>
      </c>
    </row>
    <row r="42" spans="1:13" x14ac:dyDescent="0.2">
      <c r="A42" t="s">
        <v>211</v>
      </c>
      <c r="B42" t="s">
        <v>14</v>
      </c>
      <c r="C42" t="s">
        <v>60</v>
      </c>
      <c r="D42" t="s">
        <v>212</v>
      </c>
      <c r="E42" t="s">
        <v>215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0.45255796882634303</v>
      </c>
      <c r="M42">
        <v>0.45255796882634303</v>
      </c>
    </row>
    <row r="43" spans="1:13" x14ac:dyDescent="0.2">
      <c r="A43" t="s">
        <v>211</v>
      </c>
      <c r="B43" t="s">
        <v>14</v>
      </c>
      <c r="C43" t="s">
        <v>64</v>
      </c>
      <c r="D43" t="s">
        <v>212</v>
      </c>
      <c r="E43" t="s">
        <v>215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6.2549233288808403E-2</v>
      </c>
      <c r="M43">
        <v>6.2549233288808403E-2</v>
      </c>
    </row>
    <row r="44" spans="1:13" x14ac:dyDescent="0.2">
      <c r="A44" t="s">
        <v>211</v>
      </c>
      <c r="B44" t="s">
        <v>14</v>
      </c>
      <c r="C44" t="s">
        <v>65</v>
      </c>
      <c r="D44" t="s">
        <v>212</v>
      </c>
      <c r="E44" t="s">
        <v>215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1.5052975614548401</v>
      </c>
      <c r="M44">
        <v>1.5052975614548401</v>
      </c>
    </row>
    <row r="45" spans="1:13" x14ac:dyDescent="0.2">
      <c r="A45" t="s">
        <v>211</v>
      </c>
      <c r="B45" t="s">
        <v>14</v>
      </c>
      <c r="C45" t="s">
        <v>62</v>
      </c>
      <c r="D45" t="s">
        <v>212</v>
      </c>
      <c r="E45" t="s">
        <v>215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9.0422374429223698E-2</v>
      </c>
      <c r="M45">
        <v>9.0422374429223698E-2</v>
      </c>
    </row>
    <row r="46" spans="1:13" x14ac:dyDescent="0.2">
      <c r="A46" t="s">
        <v>211</v>
      </c>
      <c r="B46" t="s">
        <v>14</v>
      </c>
      <c r="C46" t="s">
        <v>480</v>
      </c>
      <c r="D46" t="s">
        <v>212</v>
      </c>
      <c r="E46" t="s">
        <v>215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7.5045615347050301E-2</v>
      </c>
      <c r="M46">
        <v>7.5045615347050301E-2</v>
      </c>
    </row>
    <row r="47" spans="1:13" x14ac:dyDescent="0.2">
      <c r="A47" t="s">
        <v>211</v>
      </c>
      <c r="B47" t="s">
        <v>14</v>
      </c>
      <c r="C47" t="s">
        <v>70</v>
      </c>
      <c r="D47" t="s">
        <v>212</v>
      </c>
      <c r="E47" t="s">
        <v>215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3.2373195740855901E-3</v>
      </c>
      <c r="M47">
        <v>3.2373195740855901E-3</v>
      </c>
    </row>
    <row r="48" spans="1:13" x14ac:dyDescent="0.2">
      <c r="A48" t="s">
        <v>211</v>
      </c>
      <c r="B48" t="s">
        <v>14</v>
      </c>
      <c r="C48" t="s">
        <v>66</v>
      </c>
      <c r="D48" t="s">
        <v>212</v>
      </c>
      <c r="E48" t="s">
        <v>215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0.112170033510623</v>
      </c>
      <c r="M48">
        <v>0.112170033510623</v>
      </c>
    </row>
    <row r="49" spans="1:13" x14ac:dyDescent="0.2">
      <c r="A49" t="s">
        <v>211</v>
      </c>
      <c r="B49" t="s">
        <v>14</v>
      </c>
      <c r="C49" t="s">
        <v>63</v>
      </c>
      <c r="D49" t="s">
        <v>212</v>
      </c>
      <c r="E49" t="s">
        <v>215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0.13251764473730199</v>
      </c>
      <c r="M49">
        <v>0.13251764473730199</v>
      </c>
    </row>
    <row r="50" spans="1:13" x14ac:dyDescent="0.2">
      <c r="A50" t="s">
        <v>211</v>
      </c>
      <c r="B50" t="s">
        <v>14</v>
      </c>
      <c r="C50" t="s">
        <v>67</v>
      </c>
      <c r="D50" t="s">
        <v>212</v>
      </c>
      <c r="E50" t="s">
        <v>215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9.0627195293291204E-2</v>
      </c>
      <c r="M50">
        <v>9.0627195293291204E-2</v>
      </c>
    </row>
    <row r="51" spans="1:13" x14ac:dyDescent="0.2">
      <c r="A51" t="s">
        <v>211</v>
      </c>
      <c r="B51" t="s">
        <v>14</v>
      </c>
      <c r="C51" t="s">
        <v>68</v>
      </c>
      <c r="D51" t="s">
        <v>212</v>
      </c>
      <c r="E51" t="s">
        <v>215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9.0196313138344295E-2</v>
      </c>
      <c r="M51">
        <v>9.0196313138344295E-2</v>
      </c>
    </row>
    <row r="52" spans="1:13" x14ac:dyDescent="0.2">
      <c r="A52" t="s">
        <v>211</v>
      </c>
      <c r="B52" t="s">
        <v>14</v>
      </c>
      <c r="C52" t="s">
        <v>130</v>
      </c>
      <c r="D52" t="s">
        <v>212</v>
      </c>
      <c r="E52" t="s">
        <v>215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0.143159113753899</v>
      </c>
      <c r="M52">
        <v>0.143159113753899</v>
      </c>
    </row>
    <row r="53" spans="1:13" x14ac:dyDescent="0.2">
      <c r="A53" t="s">
        <v>211</v>
      </c>
      <c r="B53" t="s">
        <v>14</v>
      </c>
      <c r="C53" t="s">
        <v>69</v>
      </c>
      <c r="D53" t="s">
        <v>212</v>
      </c>
      <c r="E53" t="s">
        <v>215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0.10316120676872401</v>
      </c>
      <c r="M53">
        <v>0.10316120676872401</v>
      </c>
    </row>
    <row r="54" spans="1:13" x14ac:dyDescent="0.2">
      <c r="A54" t="s">
        <v>211</v>
      </c>
      <c r="B54" t="s">
        <v>14</v>
      </c>
      <c r="C54" t="s">
        <v>84</v>
      </c>
      <c r="D54" t="s">
        <v>212</v>
      </c>
      <c r="E54" t="s">
        <v>215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8.8919330289193299E-2</v>
      </c>
      <c r="M54">
        <v>8.8919330289193299E-2</v>
      </c>
    </row>
    <row r="55" spans="1:13" x14ac:dyDescent="0.2">
      <c r="A55" t="s">
        <v>211</v>
      </c>
      <c r="B55" t="s">
        <v>14</v>
      </c>
      <c r="C55" t="s">
        <v>83</v>
      </c>
      <c r="D55" t="s">
        <v>212</v>
      </c>
      <c r="E55" t="s">
        <v>215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0.104359857576634</v>
      </c>
      <c r="M55">
        <v>0.104359857576634</v>
      </c>
    </row>
    <row r="56" spans="1:13" x14ac:dyDescent="0.2">
      <c r="A56" t="s">
        <v>211</v>
      </c>
      <c r="B56" t="s">
        <v>14</v>
      </c>
      <c r="C56" t="s">
        <v>87</v>
      </c>
      <c r="D56" t="s">
        <v>212</v>
      </c>
      <c r="E56" t="s">
        <v>215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6.6402541005538801E-2</v>
      </c>
      <c r="M56">
        <v>6.6402541005538801E-2</v>
      </c>
    </row>
    <row r="57" spans="1:13" x14ac:dyDescent="0.2">
      <c r="A57" t="s">
        <v>211</v>
      </c>
      <c r="B57" t="s">
        <v>14</v>
      </c>
      <c r="C57" t="s">
        <v>88</v>
      </c>
      <c r="D57" t="s">
        <v>212</v>
      </c>
      <c r="E57" t="s">
        <v>215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0.66825318875216799</v>
      </c>
      <c r="M57">
        <v>0.66825318875216799</v>
      </c>
    </row>
    <row r="58" spans="1:13" x14ac:dyDescent="0.2">
      <c r="A58" t="s">
        <v>211</v>
      </c>
      <c r="B58" t="s">
        <v>14</v>
      </c>
      <c r="C58" t="s">
        <v>85</v>
      </c>
      <c r="D58" t="s">
        <v>212</v>
      </c>
      <c r="E58" t="s">
        <v>215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6.7212328767123297E-2</v>
      </c>
      <c r="M58">
        <v>6.7212328767123297E-2</v>
      </c>
    </row>
    <row r="59" spans="1:13" x14ac:dyDescent="0.2">
      <c r="A59" t="s">
        <v>211</v>
      </c>
      <c r="B59" t="s">
        <v>14</v>
      </c>
      <c r="C59" t="s">
        <v>481</v>
      </c>
      <c r="D59" t="s">
        <v>212</v>
      </c>
      <c r="E59" t="s">
        <v>215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5.8388567987470399E-2</v>
      </c>
      <c r="M59">
        <v>5.8388567987470399E-2</v>
      </c>
    </row>
    <row r="60" spans="1:13" x14ac:dyDescent="0.2">
      <c r="A60" t="s">
        <v>211</v>
      </c>
      <c r="B60" t="s">
        <v>14</v>
      </c>
      <c r="C60" t="s">
        <v>93</v>
      </c>
      <c r="D60" t="s">
        <v>212</v>
      </c>
      <c r="E60" t="s">
        <v>215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4.8794584261943399E-3</v>
      </c>
      <c r="M60">
        <v>4.8794584261943399E-3</v>
      </c>
    </row>
    <row r="61" spans="1:13" x14ac:dyDescent="0.2">
      <c r="A61" t="s">
        <v>211</v>
      </c>
      <c r="B61" t="s">
        <v>14</v>
      </c>
      <c r="C61" t="s">
        <v>89</v>
      </c>
      <c r="D61" t="s">
        <v>212</v>
      </c>
      <c r="E61" t="s">
        <v>215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6.9705277866978901E-2</v>
      </c>
      <c r="M61">
        <v>6.9705277866978901E-2</v>
      </c>
    </row>
    <row r="62" spans="1:13" x14ac:dyDescent="0.2">
      <c r="A62" t="s">
        <v>211</v>
      </c>
      <c r="B62" t="s">
        <v>14</v>
      </c>
      <c r="C62" t="s">
        <v>86</v>
      </c>
      <c r="D62" t="s">
        <v>212</v>
      </c>
      <c r="E62" t="s">
        <v>215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0.100567418678171</v>
      </c>
      <c r="M62">
        <v>0.100567418678171</v>
      </c>
    </row>
    <row r="63" spans="1:13" x14ac:dyDescent="0.2">
      <c r="A63" t="s">
        <v>211</v>
      </c>
      <c r="B63" t="s">
        <v>14</v>
      </c>
      <c r="C63" t="s">
        <v>90</v>
      </c>
      <c r="D63" t="s">
        <v>212</v>
      </c>
      <c r="E63" t="s">
        <v>215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6.8944308925102102E-2</v>
      </c>
      <c r="M63">
        <v>6.8944308925102102E-2</v>
      </c>
    </row>
    <row r="64" spans="1:13" x14ac:dyDescent="0.2">
      <c r="A64" t="s">
        <v>211</v>
      </c>
      <c r="B64" t="s">
        <v>14</v>
      </c>
      <c r="C64" t="s">
        <v>91</v>
      </c>
      <c r="D64" t="s">
        <v>212</v>
      </c>
      <c r="E64" t="s">
        <v>215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5.9040638752358897E-2</v>
      </c>
      <c r="M64">
        <v>5.9040638752358897E-2</v>
      </c>
    </row>
    <row r="65" spans="1:13" x14ac:dyDescent="0.2">
      <c r="A65" t="s">
        <v>211</v>
      </c>
      <c r="B65" t="s">
        <v>14</v>
      </c>
      <c r="C65" t="s">
        <v>213</v>
      </c>
      <c r="D65" t="s">
        <v>212</v>
      </c>
      <c r="E65" t="s">
        <v>215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0.220198275095671</v>
      </c>
      <c r="M65">
        <v>0.220198275095671</v>
      </c>
    </row>
    <row r="66" spans="1:13" x14ac:dyDescent="0.2">
      <c r="A66" t="s">
        <v>211</v>
      </c>
      <c r="B66" t="s">
        <v>14</v>
      </c>
      <c r="C66" t="s">
        <v>92</v>
      </c>
      <c r="D66" t="s">
        <v>212</v>
      </c>
      <c r="E66" t="s">
        <v>215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6.8778139627583307E-2</v>
      </c>
      <c r="M66">
        <v>6.8778139627583307E-2</v>
      </c>
    </row>
    <row r="67" spans="1:13" x14ac:dyDescent="0.2">
      <c r="A67" t="s">
        <v>211</v>
      </c>
      <c r="B67" t="s">
        <v>14</v>
      </c>
      <c r="C67" t="s">
        <v>107</v>
      </c>
      <c r="D67" t="s">
        <v>212</v>
      </c>
      <c r="E67" t="s">
        <v>215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4.2328767123287703E-2</v>
      </c>
      <c r="M67">
        <v>4.2328767123287703E-2</v>
      </c>
    </row>
    <row r="68" spans="1:13" x14ac:dyDescent="0.2">
      <c r="A68" t="s">
        <v>211</v>
      </c>
      <c r="B68" t="s">
        <v>14</v>
      </c>
      <c r="C68" t="s">
        <v>106</v>
      </c>
      <c r="D68" t="s">
        <v>212</v>
      </c>
      <c r="E68" t="s">
        <v>215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7.2518315131287606E-2</v>
      </c>
      <c r="M68">
        <v>7.2518315131287606E-2</v>
      </c>
    </row>
    <row r="69" spans="1:13" x14ac:dyDescent="0.2">
      <c r="A69" t="s">
        <v>211</v>
      </c>
      <c r="B69" t="s">
        <v>14</v>
      </c>
      <c r="C69" t="s">
        <v>110</v>
      </c>
      <c r="D69" t="s">
        <v>212</v>
      </c>
      <c r="E69" t="s">
        <v>215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4.65144570452133E-2</v>
      </c>
      <c r="M69">
        <v>4.65144570452133E-2</v>
      </c>
    </row>
    <row r="70" spans="1:13" x14ac:dyDescent="0.2">
      <c r="A70" t="s">
        <v>211</v>
      </c>
      <c r="B70" t="s">
        <v>14</v>
      </c>
      <c r="C70" t="s">
        <v>111</v>
      </c>
      <c r="D70" t="s">
        <v>212</v>
      </c>
      <c r="E70" t="s">
        <v>215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0.45983560612562002</v>
      </c>
      <c r="M70">
        <v>0.45983560612562002</v>
      </c>
    </row>
    <row r="71" spans="1:13" x14ac:dyDescent="0.2">
      <c r="A71" t="s">
        <v>211</v>
      </c>
      <c r="B71" t="s">
        <v>14</v>
      </c>
      <c r="C71" t="s">
        <v>108</v>
      </c>
      <c r="D71" t="s">
        <v>212</v>
      </c>
      <c r="E71" t="s">
        <v>215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4.7947345890410997E-2</v>
      </c>
      <c r="M71">
        <v>4.7947345890410997E-2</v>
      </c>
    </row>
    <row r="72" spans="1:13" x14ac:dyDescent="0.2">
      <c r="A72" t="s">
        <v>211</v>
      </c>
      <c r="B72" t="s">
        <v>14</v>
      </c>
      <c r="C72" t="s">
        <v>482</v>
      </c>
      <c r="D72" t="s">
        <v>212</v>
      </c>
      <c r="E72" t="s">
        <v>215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4.6985228618266699E-2</v>
      </c>
      <c r="M72">
        <v>4.6985228618266699E-2</v>
      </c>
    </row>
    <row r="73" spans="1:13" x14ac:dyDescent="0.2">
      <c r="A73" t="s">
        <v>211</v>
      </c>
      <c r="B73" t="s">
        <v>14</v>
      </c>
      <c r="C73" t="s">
        <v>116</v>
      </c>
      <c r="D73" t="s">
        <v>212</v>
      </c>
      <c r="E73" t="s">
        <v>215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5.1032329364559198E-3</v>
      </c>
      <c r="M73">
        <v>5.1032329364559198E-3</v>
      </c>
    </row>
    <row r="74" spans="1:13" x14ac:dyDescent="0.2">
      <c r="A74" t="s">
        <v>211</v>
      </c>
      <c r="B74" t="s">
        <v>14</v>
      </c>
      <c r="C74" t="s">
        <v>112</v>
      </c>
      <c r="D74" t="s">
        <v>212</v>
      </c>
      <c r="E74" t="s">
        <v>215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5.3657823067608502E-2</v>
      </c>
      <c r="M74">
        <v>5.3657823067608502E-2</v>
      </c>
    </row>
    <row r="75" spans="1:13" x14ac:dyDescent="0.2">
      <c r="A75" t="s">
        <v>211</v>
      </c>
      <c r="B75" t="s">
        <v>14</v>
      </c>
      <c r="C75" t="s">
        <v>109</v>
      </c>
      <c r="D75" t="s">
        <v>212</v>
      </c>
      <c r="E75" t="s">
        <v>215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6.8787509731139299E-2</v>
      </c>
      <c r="M75">
        <v>6.8787509731139299E-2</v>
      </c>
    </row>
    <row r="76" spans="1:13" x14ac:dyDescent="0.2">
      <c r="A76" t="s">
        <v>211</v>
      </c>
      <c r="B76" t="s">
        <v>14</v>
      </c>
      <c r="C76" t="s">
        <v>113</v>
      </c>
      <c r="D76" t="s">
        <v>212</v>
      </c>
      <c r="E76" t="s">
        <v>215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2.36315789189348E-2</v>
      </c>
      <c r="M76">
        <v>2.36315789189348E-2</v>
      </c>
    </row>
    <row r="77" spans="1:13" x14ac:dyDescent="0.2">
      <c r="A77" t="s">
        <v>211</v>
      </c>
      <c r="B77" t="s">
        <v>14</v>
      </c>
      <c r="C77" t="s">
        <v>114</v>
      </c>
      <c r="D77" t="s">
        <v>212</v>
      </c>
      <c r="E77" t="s">
        <v>215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4.4737576657325098E-2</v>
      </c>
      <c r="M77">
        <v>4.4737576657325098E-2</v>
      </c>
    </row>
    <row r="78" spans="1:13" x14ac:dyDescent="0.2">
      <c r="A78" t="s">
        <v>211</v>
      </c>
      <c r="B78" t="s">
        <v>14</v>
      </c>
      <c r="C78" t="s">
        <v>214</v>
      </c>
      <c r="D78" t="s">
        <v>212</v>
      </c>
      <c r="E78" t="s">
        <v>215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0.145588074596397</v>
      </c>
      <c r="M78">
        <v>0.145588074596397</v>
      </c>
    </row>
    <row r="79" spans="1:13" x14ac:dyDescent="0.2">
      <c r="A79" t="s">
        <v>211</v>
      </c>
      <c r="B79" t="s">
        <v>14</v>
      </c>
      <c r="C79" t="s">
        <v>115</v>
      </c>
      <c r="D79" t="s">
        <v>212</v>
      </c>
      <c r="E79" t="s">
        <v>215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5</v>
      </c>
      <c r="C2" t="s">
        <v>260</v>
      </c>
      <c r="D2" t="s">
        <v>212</v>
      </c>
      <c r="E2" t="s">
        <v>212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1288.2597646248</v>
      </c>
      <c r="M2">
        <v>1288.2597646248</v>
      </c>
    </row>
    <row r="3" spans="1:13" x14ac:dyDescent="0.2">
      <c r="A3" t="s">
        <v>211</v>
      </c>
      <c r="B3" t="s">
        <v>5</v>
      </c>
      <c r="C3" t="s">
        <v>261</v>
      </c>
      <c r="D3" t="s">
        <v>212</v>
      </c>
      <c r="E3" t="s">
        <v>212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386.53394953849499</v>
      </c>
      <c r="M3">
        <v>386.53394953849499</v>
      </c>
    </row>
    <row r="4" spans="1:13" x14ac:dyDescent="0.2">
      <c r="A4" t="s">
        <v>211</v>
      </c>
      <c r="B4" t="s">
        <v>5</v>
      </c>
      <c r="C4" t="s">
        <v>262</v>
      </c>
      <c r="D4" t="s">
        <v>212</v>
      </c>
      <c r="E4" t="s">
        <v>212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22.786262647254301</v>
      </c>
      <c r="M4">
        <v>22.786262647254301</v>
      </c>
    </row>
    <row r="5" spans="1:13" x14ac:dyDescent="0.2">
      <c r="A5" t="s">
        <v>211</v>
      </c>
      <c r="B5" t="s">
        <v>5</v>
      </c>
      <c r="C5" t="s">
        <v>49</v>
      </c>
      <c r="D5" t="s">
        <v>212</v>
      </c>
      <c r="E5" t="s">
        <v>212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4.60248564497463E-3</v>
      </c>
      <c r="M5">
        <v>4.60248564497463E-3</v>
      </c>
    </row>
    <row r="6" spans="1:13" x14ac:dyDescent="0.2">
      <c r="A6" t="s">
        <v>211</v>
      </c>
      <c r="B6" t="s">
        <v>5</v>
      </c>
      <c r="C6" t="s">
        <v>48</v>
      </c>
      <c r="D6" t="s">
        <v>212</v>
      </c>
      <c r="E6" t="s">
        <v>212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0.44644110756253902</v>
      </c>
      <c r="M6">
        <v>0.44644110756253902</v>
      </c>
    </row>
    <row r="7" spans="1:13" x14ac:dyDescent="0.2">
      <c r="A7" t="s">
        <v>211</v>
      </c>
      <c r="B7" t="s">
        <v>5</v>
      </c>
      <c r="C7" t="s">
        <v>52</v>
      </c>
      <c r="D7" t="s">
        <v>212</v>
      </c>
      <c r="E7" t="s">
        <v>212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69.107395872611207</v>
      </c>
      <c r="M7">
        <v>69.107395872611207</v>
      </c>
    </row>
    <row r="8" spans="1:13" x14ac:dyDescent="0.2">
      <c r="A8" t="s">
        <v>211</v>
      </c>
      <c r="B8" t="s">
        <v>5</v>
      </c>
      <c r="C8" t="s">
        <v>53</v>
      </c>
      <c r="D8" t="s">
        <v>212</v>
      </c>
      <c r="E8" t="s">
        <v>212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29.617455373976199</v>
      </c>
      <c r="M8">
        <v>29.617455373976199</v>
      </c>
    </row>
    <row r="9" spans="1:13" x14ac:dyDescent="0.2">
      <c r="A9" t="s">
        <v>211</v>
      </c>
      <c r="B9" t="s">
        <v>5</v>
      </c>
      <c r="C9" t="s">
        <v>50</v>
      </c>
      <c r="D9" t="s">
        <v>212</v>
      </c>
      <c r="E9" t="s">
        <v>212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1.53416188165821E-3</v>
      </c>
      <c r="M9">
        <v>1.53416188165821E-3</v>
      </c>
    </row>
    <row r="10" spans="1:13" x14ac:dyDescent="0.2">
      <c r="A10" t="s">
        <v>211</v>
      </c>
      <c r="B10" t="s">
        <v>5</v>
      </c>
      <c r="C10" t="s">
        <v>477</v>
      </c>
      <c r="D10" t="s">
        <v>212</v>
      </c>
      <c r="E10" t="s">
        <v>212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84.248499731260594</v>
      </c>
      <c r="M10">
        <v>84.248499731260594</v>
      </c>
    </row>
    <row r="11" spans="1:13" x14ac:dyDescent="0.2">
      <c r="A11" t="s">
        <v>211</v>
      </c>
      <c r="B11" t="s">
        <v>5</v>
      </c>
      <c r="C11" t="s">
        <v>58</v>
      </c>
      <c r="D11" t="s">
        <v>212</v>
      </c>
      <c r="E11" t="s">
        <v>212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13.449997216497501</v>
      </c>
      <c r="M11">
        <v>13.449997216497501</v>
      </c>
    </row>
    <row r="12" spans="1:13" x14ac:dyDescent="0.2">
      <c r="A12" t="s">
        <v>211</v>
      </c>
      <c r="B12" t="s">
        <v>5</v>
      </c>
      <c r="C12" t="s">
        <v>54</v>
      </c>
      <c r="D12" t="s">
        <v>212</v>
      </c>
      <c r="E12" t="s">
        <v>212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6.0185170617451504</v>
      </c>
      <c r="M12">
        <v>6.0185170617451504</v>
      </c>
    </row>
    <row r="13" spans="1:13" x14ac:dyDescent="0.2">
      <c r="A13" t="s">
        <v>211</v>
      </c>
      <c r="B13" t="s">
        <v>5</v>
      </c>
      <c r="C13" t="s">
        <v>51</v>
      </c>
      <c r="D13" t="s">
        <v>212</v>
      </c>
      <c r="E13" t="s">
        <v>212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2.9241125464405502</v>
      </c>
      <c r="M13">
        <v>2.9241125464405502</v>
      </c>
    </row>
    <row r="14" spans="1:13" x14ac:dyDescent="0.2">
      <c r="A14" t="s">
        <v>211</v>
      </c>
      <c r="B14" t="s">
        <v>5</v>
      </c>
      <c r="C14" t="s">
        <v>55</v>
      </c>
      <c r="D14" t="s">
        <v>212</v>
      </c>
      <c r="E14" t="s">
        <v>212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2.14782663432149E-2</v>
      </c>
      <c r="M14">
        <v>2.14782663432149E-2</v>
      </c>
    </row>
    <row r="15" spans="1:13" x14ac:dyDescent="0.2">
      <c r="A15" t="s">
        <v>211</v>
      </c>
      <c r="B15" t="s">
        <v>5</v>
      </c>
      <c r="C15" t="s">
        <v>56</v>
      </c>
      <c r="D15" t="s">
        <v>212</v>
      </c>
      <c r="E15" t="s">
        <v>212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0.671962904166296</v>
      </c>
      <c r="M15">
        <v>0.671962904166296</v>
      </c>
    </row>
    <row r="16" spans="1:13" x14ac:dyDescent="0.2">
      <c r="A16" t="s">
        <v>211</v>
      </c>
      <c r="B16" t="s">
        <v>5</v>
      </c>
      <c r="C16" t="s">
        <v>57</v>
      </c>
      <c r="D16" t="s">
        <v>212</v>
      </c>
      <c r="E16" t="s">
        <v>212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0.28688827187008498</v>
      </c>
      <c r="M16">
        <v>0.28688827187008498</v>
      </c>
    </row>
    <row r="17" spans="1:13" x14ac:dyDescent="0.2">
      <c r="A17" t="s">
        <v>211</v>
      </c>
      <c r="B17" t="s">
        <v>5</v>
      </c>
      <c r="C17" t="s">
        <v>72</v>
      </c>
      <c r="D17" t="s">
        <v>212</v>
      </c>
      <c r="E17" t="s">
        <v>212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1.8468309117856099E-3</v>
      </c>
      <c r="M17">
        <v>1.8468309117856099E-3</v>
      </c>
    </row>
    <row r="18" spans="1:13" x14ac:dyDescent="0.2">
      <c r="A18" t="s">
        <v>211</v>
      </c>
      <c r="B18" t="s">
        <v>5</v>
      </c>
      <c r="C18" t="s">
        <v>71</v>
      </c>
      <c r="D18" t="s">
        <v>212</v>
      </c>
      <c r="E18" t="s">
        <v>212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12.695115687614299</v>
      </c>
      <c r="M18">
        <v>12.695115687614299</v>
      </c>
    </row>
    <row r="19" spans="1:13" x14ac:dyDescent="0.2">
      <c r="A19" t="s">
        <v>211</v>
      </c>
      <c r="B19" t="s">
        <v>5</v>
      </c>
      <c r="C19" t="s">
        <v>75</v>
      </c>
      <c r="D19" t="s">
        <v>212</v>
      </c>
      <c r="E19" t="s">
        <v>212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41.710491459586898</v>
      </c>
      <c r="M19">
        <v>41.710491459586898</v>
      </c>
    </row>
    <row r="20" spans="1:13" x14ac:dyDescent="0.2">
      <c r="A20" t="s">
        <v>211</v>
      </c>
      <c r="B20" t="s">
        <v>5</v>
      </c>
      <c r="C20" t="s">
        <v>76</v>
      </c>
      <c r="D20" t="s">
        <v>212</v>
      </c>
      <c r="E20" t="s">
        <v>212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22.459495401316001</v>
      </c>
      <c r="M20">
        <v>22.459495401316001</v>
      </c>
    </row>
    <row r="21" spans="1:13" x14ac:dyDescent="0.2">
      <c r="A21" t="s">
        <v>211</v>
      </c>
      <c r="B21" t="s">
        <v>5</v>
      </c>
      <c r="C21" t="s">
        <v>73</v>
      </c>
      <c r="D21" t="s">
        <v>212</v>
      </c>
      <c r="E21" t="s">
        <v>212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5</v>
      </c>
      <c r="C22" t="s">
        <v>478</v>
      </c>
      <c r="D22" t="s">
        <v>212</v>
      </c>
      <c r="E22" t="s">
        <v>212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416.22766991277098</v>
      </c>
      <c r="M22">
        <v>416.22766991277098</v>
      </c>
    </row>
    <row r="23" spans="1:13" x14ac:dyDescent="0.2">
      <c r="A23" t="s">
        <v>211</v>
      </c>
      <c r="B23" t="s">
        <v>5</v>
      </c>
      <c r="C23" t="s">
        <v>81</v>
      </c>
      <c r="D23" t="s">
        <v>212</v>
      </c>
      <c r="E23" t="s">
        <v>212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1.87822703728597</v>
      </c>
      <c r="M23">
        <v>1.87822703728597</v>
      </c>
    </row>
    <row r="24" spans="1:13" x14ac:dyDescent="0.2">
      <c r="A24" t="s">
        <v>211</v>
      </c>
      <c r="B24" t="s">
        <v>5</v>
      </c>
      <c r="C24" t="s">
        <v>77</v>
      </c>
      <c r="D24" t="s">
        <v>212</v>
      </c>
      <c r="E24" t="s">
        <v>212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229.59247846045201</v>
      </c>
      <c r="M24">
        <v>229.59247846045201</v>
      </c>
    </row>
    <row r="25" spans="1:13" x14ac:dyDescent="0.2">
      <c r="A25" t="s">
        <v>211</v>
      </c>
      <c r="B25" t="s">
        <v>5</v>
      </c>
      <c r="C25" t="s">
        <v>74</v>
      </c>
      <c r="D25" t="s">
        <v>212</v>
      </c>
      <c r="E25" t="s">
        <v>212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8.5563676143027507</v>
      </c>
      <c r="M25">
        <v>8.5563676143027507</v>
      </c>
    </row>
    <row r="26" spans="1:13" x14ac:dyDescent="0.2">
      <c r="A26" t="s">
        <v>211</v>
      </c>
      <c r="B26" t="s">
        <v>5</v>
      </c>
      <c r="C26" t="s">
        <v>78</v>
      </c>
      <c r="D26" t="s">
        <v>212</v>
      </c>
      <c r="E26" t="s">
        <v>212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1.1431883343953</v>
      </c>
      <c r="M26">
        <v>1.1431883343953</v>
      </c>
    </row>
    <row r="27" spans="1:13" x14ac:dyDescent="0.2">
      <c r="A27" t="s">
        <v>211</v>
      </c>
      <c r="B27" t="s">
        <v>5</v>
      </c>
      <c r="C27" t="s">
        <v>79</v>
      </c>
      <c r="D27" t="s">
        <v>212</v>
      </c>
      <c r="E27" t="s">
        <v>212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31.194820930970799</v>
      </c>
      <c r="M27">
        <v>31.194820930970799</v>
      </c>
    </row>
    <row r="28" spans="1:13" x14ac:dyDescent="0.2">
      <c r="A28" t="s">
        <v>211</v>
      </c>
      <c r="B28" t="s">
        <v>5</v>
      </c>
      <c r="C28" t="s">
        <v>80</v>
      </c>
      <c r="D28" t="s">
        <v>212</v>
      </c>
      <c r="E28" t="s">
        <v>212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0.89201933039245196</v>
      </c>
      <c r="M28">
        <v>0.89201933039245196</v>
      </c>
    </row>
    <row r="29" spans="1:13" x14ac:dyDescent="0.2">
      <c r="A29" t="s">
        <v>211</v>
      </c>
      <c r="B29" t="s">
        <v>5</v>
      </c>
      <c r="C29" t="s">
        <v>95</v>
      </c>
      <c r="D29" t="s">
        <v>212</v>
      </c>
      <c r="E29" t="s">
        <v>212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5</v>
      </c>
      <c r="C30" t="s">
        <v>94</v>
      </c>
      <c r="D30" t="s">
        <v>212</v>
      </c>
      <c r="E30" t="s">
        <v>212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4.3523961222963896</v>
      </c>
      <c r="M30">
        <v>4.3523961222963896</v>
      </c>
    </row>
    <row r="31" spans="1:13" x14ac:dyDescent="0.2">
      <c r="A31" t="s">
        <v>211</v>
      </c>
      <c r="B31" t="s">
        <v>5</v>
      </c>
      <c r="C31" t="s">
        <v>98</v>
      </c>
      <c r="D31" t="s">
        <v>212</v>
      </c>
      <c r="E31" t="s">
        <v>212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34.182000016266898</v>
      </c>
      <c r="M31">
        <v>34.182000016266898</v>
      </c>
    </row>
    <row r="32" spans="1:13" x14ac:dyDescent="0.2">
      <c r="A32" t="s">
        <v>211</v>
      </c>
      <c r="B32" t="s">
        <v>5</v>
      </c>
      <c r="C32" t="s">
        <v>99</v>
      </c>
      <c r="D32" t="s">
        <v>212</v>
      </c>
      <c r="E32" t="s">
        <v>212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14.6494285784001</v>
      </c>
      <c r="M32">
        <v>14.6494285784001</v>
      </c>
    </row>
    <row r="33" spans="1:13" x14ac:dyDescent="0.2">
      <c r="A33" t="s">
        <v>211</v>
      </c>
      <c r="B33" t="s">
        <v>5</v>
      </c>
      <c r="C33" t="s">
        <v>96</v>
      </c>
      <c r="D33" t="s">
        <v>212</v>
      </c>
      <c r="E33" t="s">
        <v>212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5</v>
      </c>
      <c r="C34" t="s">
        <v>479</v>
      </c>
      <c r="D34" t="s">
        <v>212</v>
      </c>
      <c r="E34" t="s">
        <v>212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113.656207454399</v>
      </c>
      <c r="M34">
        <v>113.656207454399</v>
      </c>
    </row>
    <row r="35" spans="1:13" x14ac:dyDescent="0.2">
      <c r="A35" t="s">
        <v>211</v>
      </c>
      <c r="B35" t="s">
        <v>5</v>
      </c>
      <c r="C35" t="s">
        <v>104</v>
      </c>
      <c r="D35" t="s">
        <v>212</v>
      </c>
      <c r="E35" t="s">
        <v>212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0.518467249677939</v>
      </c>
      <c r="M35">
        <v>0.518467249677939</v>
      </c>
    </row>
    <row r="36" spans="1:13" x14ac:dyDescent="0.2">
      <c r="A36" t="s">
        <v>211</v>
      </c>
      <c r="B36" t="s">
        <v>5</v>
      </c>
      <c r="C36" t="s">
        <v>100</v>
      </c>
      <c r="D36" t="s">
        <v>212</v>
      </c>
      <c r="E36" t="s">
        <v>212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503.64454388714699</v>
      </c>
      <c r="M36">
        <v>503.64454388714699</v>
      </c>
    </row>
    <row r="37" spans="1:13" x14ac:dyDescent="0.2">
      <c r="A37" t="s">
        <v>211</v>
      </c>
      <c r="B37" t="s">
        <v>5</v>
      </c>
      <c r="C37" t="s">
        <v>97</v>
      </c>
      <c r="D37" t="s">
        <v>212</v>
      </c>
      <c r="E37" t="s">
        <v>212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15.979706390073799</v>
      </c>
      <c r="M37">
        <v>15.979706390073799</v>
      </c>
    </row>
    <row r="38" spans="1:13" x14ac:dyDescent="0.2">
      <c r="A38" t="s">
        <v>211</v>
      </c>
      <c r="B38" t="s">
        <v>5</v>
      </c>
      <c r="C38" t="s">
        <v>101</v>
      </c>
      <c r="D38" t="s">
        <v>212</v>
      </c>
      <c r="E38" t="s">
        <v>212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2.1038855236931102</v>
      </c>
      <c r="M38">
        <v>2.1038855236931102</v>
      </c>
    </row>
    <row r="39" spans="1:13" x14ac:dyDescent="0.2">
      <c r="A39" t="s">
        <v>211</v>
      </c>
      <c r="B39" t="s">
        <v>5</v>
      </c>
      <c r="C39" t="s">
        <v>102</v>
      </c>
      <c r="D39" t="s">
        <v>212</v>
      </c>
      <c r="E39" t="s">
        <v>212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31.749297105278</v>
      </c>
      <c r="M39">
        <v>31.749297105278</v>
      </c>
    </row>
    <row r="40" spans="1:13" x14ac:dyDescent="0.2">
      <c r="A40" t="s">
        <v>211</v>
      </c>
      <c r="B40" t="s">
        <v>5</v>
      </c>
      <c r="C40" t="s">
        <v>103</v>
      </c>
      <c r="D40" t="s">
        <v>212</v>
      </c>
      <c r="E40" t="s">
        <v>212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3.5937966727676098</v>
      </c>
      <c r="M40">
        <v>3.5937966727676098</v>
      </c>
    </row>
    <row r="41" spans="1:13" x14ac:dyDescent="0.2">
      <c r="A41" t="s">
        <v>211</v>
      </c>
      <c r="B41" t="s">
        <v>5</v>
      </c>
      <c r="C41" t="s">
        <v>61</v>
      </c>
      <c r="D41" t="s">
        <v>212</v>
      </c>
      <c r="E41" t="s">
        <v>212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6.16583088597027E-3</v>
      </c>
      <c r="M41">
        <v>6.16583088597027E-3</v>
      </c>
    </row>
    <row r="42" spans="1:13" x14ac:dyDescent="0.2">
      <c r="A42" t="s">
        <v>211</v>
      </c>
      <c r="B42" t="s">
        <v>5</v>
      </c>
      <c r="C42" t="s">
        <v>60</v>
      </c>
      <c r="D42" t="s">
        <v>212</v>
      </c>
      <c r="E42" t="s">
        <v>212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7.2981416865295301E-2</v>
      </c>
      <c r="M42">
        <v>7.2981416865295301E-2</v>
      </c>
    </row>
    <row r="43" spans="1:13" x14ac:dyDescent="0.2">
      <c r="A43" t="s">
        <v>211</v>
      </c>
      <c r="B43" t="s">
        <v>5</v>
      </c>
      <c r="C43" t="s">
        <v>64</v>
      </c>
      <c r="D43" t="s">
        <v>212</v>
      </c>
      <c r="E43" t="s">
        <v>212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69.1233507799856</v>
      </c>
      <c r="M43">
        <v>69.1233507799856</v>
      </c>
    </row>
    <row r="44" spans="1:13" x14ac:dyDescent="0.2">
      <c r="A44" t="s">
        <v>211</v>
      </c>
      <c r="B44" t="s">
        <v>5</v>
      </c>
      <c r="C44" t="s">
        <v>65</v>
      </c>
      <c r="D44" t="s">
        <v>212</v>
      </c>
      <c r="E44" t="s">
        <v>212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29.4554777750959</v>
      </c>
      <c r="M44">
        <v>29.4554777750959</v>
      </c>
    </row>
    <row r="45" spans="1:13" x14ac:dyDescent="0.2">
      <c r="A45" t="s">
        <v>211</v>
      </c>
      <c r="B45" t="s">
        <v>5</v>
      </c>
      <c r="C45" t="s">
        <v>62</v>
      </c>
      <c r="D45" t="s">
        <v>212</v>
      </c>
      <c r="E45" t="s">
        <v>212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4.6243731644776999E-3</v>
      </c>
      <c r="M45">
        <v>4.6243731644776999E-3</v>
      </c>
    </row>
    <row r="46" spans="1:13" x14ac:dyDescent="0.2">
      <c r="A46" t="s">
        <v>211</v>
      </c>
      <c r="B46" t="s">
        <v>5</v>
      </c>
      <c r="C46" t="s">
        <v>480</v>
      </c>
      <c r="D46" t="s">
        <v>212</v>
      </c>
      <c r="E46" t="s">
        <v>212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83.712477385051997</v>
      </c>
      <c r="M46">
        <v>83.712477385051997</v>
      </c>
    </row>
    <row r="47" spans="1:13" x14ac:dyDescent="0.2">
      <c r="A47" t="s">
        <v>211</v>
      </c>
      <c r="B47" t="s">
        <v>5</v>
      </c>
      <c r="C47" t="s">
        <v>70</v>
      </c>
      <c r="D47" t="s">
        <v>212</v>
      </c>
      <c r="E47" t="s">
        <v>212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13.2185328657539</v>
      </c>
      <c r="M47">
        <v>13.2185328657539</v>
      </c>
    </row>
    <row r="48" spans="1:13" x14ac:dyDescent="0.2">
      <c r="A48" t="s">
        <v>211</v>
      </c>
      <c r="B48" t="s">
        <v>5</v>
      </c>
      <c r="C48" t="s">
        <v>66</v>
      </c>
      <c r="D48" t="s">
        <v>212</v>
      </c>
      <c r="E48" t="s">
        <v>212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5.5713611094292901</v>
      </c>
      <c r="M48">
        <v>5.5713611094292901</v>
      </c>
    </row>
    <row r="49" spans="1:13" x14ac:dyDescent="0.2">
      <c r="A49" t="s">
        <v>211</v>
      </c>
      <c r="B49" t="s">
        <v>5</v>
      </c>
      <c r="C49" t="s">
        <v>63</v>
      </c>
      <c r="D49" t="s">
        <v>212</v>
      </c>
      <c r="E49" t="s">
        <v>212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2.6718791353017699</v>
      </c>
      <c r="M49">
        <v>2.6718791353017699</v>
      </c>
    </row>
    <row r="50" spans="1:13" x14ac:dyDescent="0.2">
      <c r="A50" t="s">
        <v>211</v>
      </c>
      <c r="B50" t="s">
        <v>5</v>
      </c>
      <c r="C50" t="s">
        <v>67</v>
      </c>
      <c r="D50" t="s">
        <v>212</v>
      </c>
      <c r="E50" t="s">
        <v>212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2.0038950379403401E-2</v>
      </c>
      <c r="M50">
        <v>2.0038950379403401E-2</v>
      </c>
    </row>
    <row r="51" spans="1:13" x14ac:dyDescent="0.2">
      <c r="A51" t="s">
        <v>211</v>
      </c>
      <c r="B51" t="s">
        <v>5</v>
      </c>
      <c r="C51" t="s">
        <v>68</v>
      </c>
      <c r="D51" t="s">
        <v>212</v>
      </c>
      <c r="E51" t="s">
        <v>212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0.60116851138210203</v>
      </c>
      <c r="M51">
        <v>0.60116851138210203</v>
      </c>
    </row>
    <row r="52" spans="1:13" x14ac:dyDescent="0.2">
      <c r="A52" t="s">
        <v>211</v>
      </c>
      <c r="B52" t="s">
        <v>5</v>
      </c>
      <c r="C52" t="s">
        <v>130</v>
      </c>
      <c r="D52" t="s">
        <v>212</v>
      </c>
      <c r="E52" t="s">
        <v>212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2.0679888499999999</v>
      </c>
      <c r="M52">
        <v>2.0679888499999999</v>
      </c>
    </row>
    <row r="53" spans="1:13" x14ac:dyDescent="0.2">
      <c r="A53" t="s">
        <v>211</v>
      </c>
      <c r="B53" t="s">
        <v>5</v>
      </c>
      <c r="C53" t="s">
        <v>69</v>
      </c>
      <c r="D53" t="s">
        <v>212</v>
      </c>
      <c r="E53" t="s">
        <v>212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0.272838016704185</v>
      </c>
      <c r="M53">
        <v>0.272838016704185</v>
      </c>
    </row>
    <row r="54" spans="1:13" x14ac:dyDescent="0.2">
      <c r="A54" t="s">
        <v>211</v>
      </c>
      <c r="B54" t="s">
        <v>5</v>
      </c>
      <c r="C54" t="s">
        <v>84</v>
      </c>
      <c r="D54" t="s">
        <v>212</v>
      </c>
      <c r="E54" t="s">
        <v>212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5.5740886571593396E-3</v>
      </c>
      <c r="M54">
        <v>5.5740886571593396E-3</v>
      </c>
    </row>
    <row r="55" spans="1:13" x14ac:dyDescent="0.2">
      <c r="A55" t="s">
        <v>211</v>
      </c>
      <c r="B55" t="s">
        <v>5</v>
      </c>
      <c r="C55" t="s">
        <v>83</v>
      </c>
      <c r="D55" t="s">
        <v>212</v>
      </c>
      <c r="E55" t="s">
        <v>212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10.733427957635</v>
      </c>
      <c r="M55">
        <v>10.733427957635</v>
      </c>
    </row>
    <row r="56" spans="1:13" x14ac:dyDescent="0.2">
      <c r="A56" t="s">
        <v>211</v>
      </c>
      <c r="B56" t="s">
        <v>5</v>
      </c>
      <c r="C56" t="s">
        <v>87</v>
      </c>
      <c r="D56" t="s">
        <v>212</v>
      </c>
      <c r="E56" t="s">
        <v>212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40.499061386865897</v>
      </c>
      <c r="M56">
        <v>40.499061386865897</v>
      </c>
    </row>
    <row r="57" spans="1:13" x14ac:dyDescent="0.2">
      <c r="A57" t="s">
        <v>211</v>
      </c>
      <c r="B57" t="s">
        <v>5</v>
      </c>
      <c r="C57" t="s">
        <v>88</v>
      </c>
      <c r="D57" t="s">
        <v>212</v>
      </c>
      <c r="E57" t="s">
        <v>212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21.301900051609099</v>
      </c>
      <c r="M57">
        <v>21.301900051609099</v>
      </c>
    </row>
    <row r="58" spans="1:13" x14ac:dyDescent="0.2">
      <c r="A58" t="s">
        <v>211</v>
      </c>
      <c r="B58" t="s">
        <v>5</v>
      </c>
      <c r="C58" t="s">
        <v>85</v>
      </c>
      <c r="D58" t="s">
        <v>212</v>
      </c>
      <c r="E58" t="s">
        <v>212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1.8580295523864499E-3</v>
      </c>
      <c r="M58">
        <v>1.8580295523864499E-3</v>
      </c>
    </row>
    <row r="59" spans="1:13" x14ac:dyDescent="0.2">
      <c r="A59" t="s">
        <v>211</v>
      </c>
      <c r="B59" t="s">
        <v>5</v>
      </c>
      <c r="C59" t="s">
        <v>481</v>
      </c>
      <c r="D59" t="s">
        <v>212</v>
      </c>
      <c r="E59" t="s">
        <v>212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416.13689599283401</v>
      </c>
      <c r="M59">
        <v>416.13689599283401</v>
      </c>
    </row>
    <row r="60" spans="1:13" x14ac:dyDescent="0.2">
      <c r="A60" t="s">
        <v>211</v>
      </c>
      <c r="B60" t="s">
        <v>5</v>
      </c>
      <c r="C60" t="s">
        <v>93</v>
      </c>
      <c r="D60" t="s">
        <v>212</v>
      </c>
      <c r="E60" t="s">
        <v>212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1.88961605477702</v>
      </c>
      <c r="M60">
        <v>1.88961605477702</v>
      </c>
    </row>
    <row r="61" spans="1:13" x14ac:dyDescent="0.2">
      <c r="A61" t="s">
        <v>211</v>
      </c>
      <c r="B61" t="s">
        <v>5</v>
      </c>
      <c r="C61" t="s">
        <v>89</v>
      </c>
      <c r="D61" t="s">
        <v>212</v>
      </c>
      <c r="E61" t="s">
        <v>212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228.51307179285001</v>
      </c>
      <c r="M61">
        <v>228.51307179285001</v>
      </c>
    </row>
    <row r="62" spans="1:13" x14ac:dyDescent="0.2">
      <c r="A62" t="s">
        <v>211</v>
      </c>
      <c r="B62" t="s">
        <v>5</v>
      </c>
      <c r="C62" t="s">
        <v>86</v>
      </c>
      <c r="D62" t="s">
        <v>212</v>
      </c>
      <c r="E62" t="s">
        <v>212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7.6193704278352996</v>
      </c>
      <c r="M62">
        <v>7.6193704278352996</v>
      </c>
    </row>
    <row r="63" spans="1:13" x14ac:dyDescent="0.2">
      <c r="A63" t="s">
        <v>211</v>
      </c>
      <c r="B63" t="s">
        <v>5</v>
      </c>
      <c r="C63" t="s">
        <v>90</v>
      </c>
      <c r="D63" t="s">
        <v>212</v>
      </c>
      <c r="E63" t="s">
        <v>212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1.18913891352733</v>
      </c>
      <c r="M63">
        <v>1.18913891352733</v>
      </c>
    </row>
    <row r="64" spans="1:13" x14ac:dyDescent="0.2">
      <c r="A64" t="s">
        <v>211</v>
      </c>
      <c r="B64" t="s">
        <v>5</v>
      </c>
      <c r="C64" t="s">
        <v>91</v>
      </c>
      <c r="D64" t="s">
        <v>212</v>
      </c>
      <c r="E64" t="s">
        <v>212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29.897144760948802</v>
      </c>
      <c r="M64">
        <v>29.897144760948802</v>
      </c>
    </row>
    <row r="65" spans="1:13" x14ac:dyDescent="0.2">
      <c r="A65" t="s">
        <v>211</v>
      </c>
      <c r="B65" t="s">
        <v>5</v>
      </c>
      <c r="C65" t="s">
        <v>213</v>
      </c>
      <c r="D65" t="s">
        <v>212</v>
      </c>
      <c r="E65" t="s">
        <v>212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7.6635172100000002</v>
      </c>
      <c r="M65">
        <v>7.6635172100000002</v>
      </c>
    </row>
    <row r="66" spans="1:13" x14ac:dyDescent="0.2">
      <c r="A66" t="s">
        <v>211</v>
      </c>
      <c r="B66" t="s">
        <v>5</v>
      </c>
      <c r="C66" t="s">
        <v>92</v>
      </c>
      <c r="D66" t="s">
        <v>212</v>
      </c>
      <c r="E66" t="s">
        <v>212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0.90114433290742701</v>
      </c>
      <c r="M66">
        <v>0.90114433290742701</v>
      </c>
    </row>
    <row r="67" spans="1:13" x14ac:dyDescent="0.2">
      <c r="A67" t="s">
        <v>211</v>
      </c>
      <c r="B67" t="s">
        <v>5</v>
      </c>
      <c r="C67" t="s">
        <v>107</v>
      </c>
      <c r="D67" t="s">
        <v>212</v>
      </c>
      <c r="E67" t="s">
        <v>212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5.5128491828853E-3</v>
      </c>
      <c r="M67">
        <v>5.5128491828853E-3</v>
      </c>
    </row>
    <row r="68" spans="1:13" x14ac:dyDescent="0.2">
      <c r="A68" t="s">
        <v>211</v>
      </c>
      <c r="B68" t="s">
        <v>5</v>
      </c>
      <c r="C68" t="s">
        <v>106</v>
      </c>
      <c r="D68" t="s">
        <v>212</v>
      </c>
      <c r="E68" t="s">
        <v>212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3.0969808497153899</v>
      </c>
      <c r="M68">
        <v>3.0969808497153899</v>
      </c>
    </row>
    <row r="69" spans="1:13" x14ac:dyDescent="0.2">
      <c r="A69" t="s">
        <v>211</v>
      </c>
      <c r="B69" t="s">
        <v>5</v>
      </c>
      <c r="C69" t="s">
        <v>110</v>
      </c>
      <c r="D69" t="s">
        <v>212</v>
      </c>
      <c r="E69" t="s">
        <v>212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33.356458729654499</v>
      </c>
      <c r="M69">
        <v>33.356458729654499</v>
      </c>
    </row>
    <row r="70" spans="1:13" x14ac:dyDescent="0.2">
      <c r="A70" t="s">
        <v>211</v>
      </c>
      <c r="B70" t="s">
        <v>5</v>
      </c>
      <c r="C70" t="s">
        <v>111</v>
      </c>
      <c r="D70" t="s">
        <v>212</v>
      </c>
      <c r="E70" t="s">
        <v>212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13.704253962505</v>
      </c>
      <c r="M70">
        <v>13.704253962505</v>
      </c>
    </row>
    <row r="71" spans="1:13" x14ac:dyDescent="0.2">
      <c r="A71" t="s">
        <v>211</v>
      </c>
      <c r="B71" t="s">
        <v>5</v>
      </c>
      <c r="C71" t="s">
        <v>108</v>
      </c>
      <c r="D71" t="s">
        <v>212</v>
      </c>
      <c r="E71" t="s">
        <v>212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5.5128491828853E-3</v>
      </c>
      <c r="M71">
        <v>5.5128491828853E-3</v>
      </c>
    </row>
    <row r="72" spans="1:13" x14ac:dyDescent="0.2">
      <c r="A72" t="s">
        <v>211</v>
      </c>
      <c r="B72" t="s">
        <v>5</v>
      </c>
      <c r="C72" t="s">
        <v>482</v>
      </c>
      <c r="D72" t="s">
        <v>212</v>
      </c>
      <c r="E72" t="s">
        <v>212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113.466977915671</v>
      </c>
      <c r="M72">
        <v>113.466977915671</v>
      </c>
    </row>
    <row r="73" spans="1:13" x14ac:dyDescent="0.2">
      <c r="A73" t="s">
        <v>211</v>
      </c>
      <c r="B73" t="s">
        <v>5</v>
      </c>
      <c r="C73" t="s">
        <v>116</v>
      </c>
      <c r="D73" t="s">
        <v>212</v>
      </c>
      <c r="E73" t="s">
        <v>212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0.52372067237410302</v>
      </c>
      <c r="M73">
        <v>0.52372067237410302</v>
      </c>
    </row>
    <row r="74" spans="1:13" x14ac:dyDescent="0.2">
      <c r="A74" t="s">
        <v>211</v>
      </c>
      <c r="B74" t="s">
        <v>5</v>
      </c>
      <c r="C74" t="s">
        <v>112</v>
      </c>
      <c r="D74" t="s">
        <v>212</v>
      </c>
      <c r="E74" t="s">
        <v>212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503.83458498036998</v>
      </c>
      <c r="M74">
        <v>503.83458498036998</v>
      </c>
    </row>
    <row r="75" spans="1:13" x14ac:dyDescent="0.2">
      <c r="A75" t="s">
        <v>211</v>
      </c>
      <c r="B75" t="s">
        <v>5</v>
      </c>
      <c r="C75" t="s">
        <v>109</v>
      </c>
      <c r="D75" t="s">
        <v>212</v>
      </c>
      <c r="E75" t="s">
        <v>212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15.0488378782107</v>
      </c>
      <c r="M75">
        <v>15.0488378782107</v>
      </c>
    </row>
    <row r="76" spans="1:13" x14ac:dyDescent="0.2">
      <c r="A76" t="s">
        <v>211</v>
      </c>
      <c r="B76" t="s">
        <v>5</v>
      </c>
      <c r="C76" t="s">
        <v>113</v>
      </c>
      <c r="D76" t="s">
        <v>212</v>
      </c>
      <c r="E76" t="s">
        <v>212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2.1830882764225801</v>
      </c>
      <c r="M76">
        <v>2.1830882764225801</v>
      </c>
    </row>
    <row r="77" spans="1:13" x14ac:dyDescent="0.2">
      <c r="A77" t="s">
        <v>211</v>
      </c>
      <c r="B77" t="s">
        <v>5</v>
      </c>
      <c r="C77" t="s">
        <v>114</v>
      </c>
      <c r="D77" t="s">
        <v>212</v>
      </c>
      <c r="E77" t="s">
        <v>212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28.445061392622002</v>
      </c>
      <c r="M77">
        <v>28.445061392622002</v>
      </c>
    </row>
    <row r="78" spans="1:13" x14ac:dyDescent="0.2">
      <c r="A78" t="s">
        <v>211</v>
      </c>
      <c r="B78" t="s">
        <v>5</v>
      </c>
      <c r="C78" t="s">
        <v>214</v>
      </c>
      <c r="D78" t="s">
        <v>212</v>
      </c>
      <c r="E78" t="s">
        <v>212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7.2442972899999996</v>
      </c>
      <c r="M78">
        <v>7.2442972899999996</v>
      </c>
    </row>
    <row r="79" spans="1:13" x14ac:dyDescent="0.2">
      <c r="A79" t="s">
        <v>211</v>
      </c>
      <c r="B79" t="s">
        <v>5</v>
      </c>
      <c r="C79" t="s">
        <v>115</v>
      </c>
      <c r="D79" t="s">
        <v>212</v>
      </c>
      <c r="E79" t="s">
        <v>212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40625" defaultRowHeight="15" x14ac:dyDescent="0.2"/>
  <cols>
    <col min="1" max="1" width="16.140625" style="14" customWidth="1"/>
    <col min="2" max="2" width="27.140625" style="14" customWidth="1"/>
    <col min="3" max="3" width="9.85546875" style="14" customWidth="1"/>
    <col min="4" max="5" width="6.28515625" style="14" customWidth="1"/>
    <col min="6" max="6" width="7.42578125" style="14" customWidth="1"/>
    <col min="7" max="7" width="19" style="14" customWidth="1"/>
    <col min="8" max="8" width="56.85546875" style="14" customWidth="1"/>
    <col min="9" max="9" width="87.28515625" style="14" bestFit="1" customWidth="1"/>
    <col min="10" max="10" width="6.7109375" style="14" customWidth="1"/>
    <col min="11" max="13" width="5.85546875" style="14" customWidth="1"/>
    <col min="14" max="14" width="27.5703125" style="14" customWidth="1"/>
    <col min="15" max="15" width="70.42578125" style="14" customWidth="1"/>
    <col min="16" max="16" width="99.28515625" style="14" bestFit="1" customWidth="1"/>
    <col min="17" max="16384" width="9.140625" style="13"/>
  </cols>
  <sheetData>
    <row r="1" spans="1:16" ht="21" x14ac:dyDescent="0.2">
      <c r="A1" s="1" t="s">
        <v>47</v>
      </c>
      <c r="B1" s="13"/>
    </row>
    <row r="2" spans="1:16" ht="21" x14ac:dyDescent="0.2">
      <c r="A2" s="1"/>
      <c r="B2" s="13"/>
    </row>
    <row r="3" spans="1:16" x14ac:dyDescent="0.2">
      <c r="A3" s="2" t="s">
        <v>16</v>
      </c>
      <c r="B3" s="14" t="s">
        <v>22</v>
      </c>
      <c r="C3" s="13"/>
    </row>
    <row r="4" spans="1:16" x14ac:dyDescent="0.2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">
      <c r="I9" s="13"/>
      <c r="J9" s="13"/>
      <c r="K9" s="13"/>
      <c r="L9" s="13"/>
      <c r="M9" s="13"/>
      <c r="N9" s="13"/>
    </row>
    <row r="10" spans="1:16" x14ac:dyDescent="0.2">
      <c r="I10" s="13"/>
      <c r="J10" s="13"/>
      <c r="K10" s="13"/>
      <c r="L10" s="13"/>
      <c r="M10" s="13"/>
      <c r="N10" s="13"/>
    </row>
    <row r="11" spans="1:16" ht="18.75" x14ac:dyDescent="0.2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">
      <c r="A12" s="12"/>
      <c r="B12" s="18" t="s">
        <v>40</v>
      </c>
    </row>
    <row r="13" spans="1:16" x14ac:dyDescent="0.2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169"/>
  <sheetViews>
    <sheetView zoomScale="60" zoomScaleNormal="60" workbookViewId="0">
      <selection activeCell="F6" sqref="F6:I169"/>
    </sheetView>
  </sheetViews>
  <sheetFormatPr defaultRowHeight="15" x14ac:dyDescent="0.2"/>
  <cols>
    <col min="1" max="1" width="9.140625" style="24"/>
    <col min="2" max="2" width="29.5703125" style="24" customWidth="1"/>
    <col min="3" max="3" width="14.7109375" style="24" customWidth="1"/>
    <col min="4" max="4" width="12.85546875" style="24" customWidth="1"/>
    <col min="5" max="5" width="72" style="24" customWidth="1"/>
    <col min="6" max="18" width="9.140625" style="24"/>
    <col min="19" max="19" width="9" style="24" bestFit="1" customWidth="1"/>
    <col min="20" max="20" width="10" style="24" bestFit="1" customWidth="1"/>
    <col min="21" max="16384" width="9.140625" style="24"/>
  </cols>
  <sheetData>
    <row r="1" spans="2:20" ht="21" x14ac:dyDescent="0.2">
      <c r="B1" s="97" t="s">
        <v>318</v>
      </c>
    </row>
    <row r="3" spans="2:20" x14ac:dyDescent="0.2">
      <c r="B3" s="20" t="s">
        <v>310</v>
      </c>
      <c r="M3" s="117" t="s">
        <v>395</v>
      </c>
      <c r="N3"/>
      <c r="O3"/>
      <c r="P3"/>
      <c r="Q3"/>
      <c r="R3"/>
      <c r="S3"/>
      <c r="T3"/>
    </row>
    <row r="4" spans="2:20" ht="15.75" thickBot="1" x14ac:dyDescent="0.25">
      <c r="B4" s="8" t="s">
        <v>311</v>
      </c>
      <c r="C4" s="8" t="s">
        <v>1</v>
      </c>
      <c r="D4" s="8" t="s">
        <v>312</v>
      </c>
      <c r="E4" s="8" t="s">
        <v>313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18" t="s">
        <v>396</v>
      </c>
      <c r="N4" s="118" t="s">
        <v>0</v>
      </c>
      <c r="O4" s="118" t="s">
        <v>1</v>
      </c>
      <c r="P4" s="118" t="s">
        <v>2</v>
      </c>
      <c r="Q4" s="119" t="str">
        <f>IF(Regions!C$3&lt;&gt;"",Regions!C$3,"*")</f>
        <v>IE</v>
      </c>
      <c r="R4" s="119" t="str">
        <f>IF(Regions!D$3&lt;&gt;"",Regions!D$3,"*")</f>
        <v>National</v>
      </c>
      <c r="S4" s="120" t="s">
        <v>6</v>
      </c>
      <c r="T4" s="120" t="s">
        <v>312</v>
      </c>
    </row>
    <row r="5" spans="2:20" customFormat="1" x14ac:dyDescent="0.2">
      <c r="B5" s="98" t="s">
        <v>317</v>
      </c>
      <c r="Q5" t="s">
        <v>455</v>
      </c>
      <c r="R5" t="str">
        <f>Q5</f>
        <v>OUT</v>
      </c>
      <c r="S5" t="s">
        <v>316</v>
      </c>
      <c r="T5" t="s">
        <v>394</v>
      </c>
    </row>
    <row r="6" spans="2:20" x14ac:dyDescent="0.2">
      <c r="B6" s="63" t="s">
        <v>287</v>
      </c>
      <c r="C6" s="63" t="s">
        <v>319</v>
      </c>
      <c r="D6" s="63" t="s">
        <v>316</v>
      </c>
      <c r="E6" s="63" t="s">
        <v>483</v>
      </c>
      <c r="F6" s="148" t="e">
        <f>MAX(0,1-(1/AVERAGEIFS(COP!$L$2:$L$750,COP!$C$2:$C$750,'Ambient Heat'!$B6,COP!$G$2:$G$750,'Ambient Heat'!F$4,COP!$D$2:$D$750,"RSDELC")))</f>
        <v>#DIV/0!</v>
      </c>
      <c r="G6" s="148" t="e">
        <f>MAX(0,1-(1/AVERAGEIFS(COP!$L$2:$L$750,COP!$C$2:$C$750,'Ambient Heat'!$B6,COP!$G$2:$G$750,'Ambient Heat'!G$4,COP!$D$2:$D$750,"RSDELC")))</f>
        <v>#DIV/0!</v>
      </c>
      <c r="H6" s="148" t="e">
        <f>MAX(0,1-(1/AVERAGEIFS(COP!$L$2:$L$750,COP!$C$2:$C$750,'Ambient Heat'!$B6,COP!$G$2:$G$750,'Ambient Heat'!H$4,COP!$D$2:$D$750,"RSDELC")))</f>
        <v>#DIV/0!</v>
      </c>
      <c r="I6" s="148" t="e">
        <f>MAX(0,1-(1/AVERAGEIFS(COP!$L$2:$L$750,COP!$C$2:$C$750,'Ambient Heat'!$B6,COP!$G$2:$G$750,'Ambient Heat'!I$4,COP!$D$2:$D$750,"RSDELC")))</f>
        <v>#DIV/0!</v>
      </c>
      <c r="J6" s="63">
        <v>5</v>
      </c>
    </row>
    <row r="7" spans="2:20" ht="15.75" thickBot="1" x14ac:dyDescent="0.25">
      <c r="B7" s="54" t="s">
        <v>277</v>
      </c>
      <c r="C7" s="54" t="s">
        <v>319</v>
      </c>
      <c r="D7" s="54" t="s">
        <v>316</v>
      </c>
      <c r="E7" s="54" t="s">
        <v>483</v>
      </c>
      <c r="F7" s="154" t="e">
        <f>MAX(0,1-(1/AVERAGEIFS(COP!$L$2:$L$750,COP!$C$2:$C$750,'Ambient Heat'!$B7,COP!$G$2:$G$750,'Ambient Heat'!F$4,COP!$D$2:$D$750,"RSDELC")))</f>
        <v>#DIV/0!</v>
      </c>
      <c r="G7" s="154" t="e">
        <f>MAX(0,1-(1/AVERAGEIFS(COP!$L$2:$L$750,COP!$C$2:$C$750,'Ambient Heat'!$B7,COP!$G$2:$G$750,'Ambient Heat'!G$4,COP!$D$2:$D$750,"RSDELC")))</f>
        <v>#DIV/0!</v>
      </c>
      <c r="H7" s="154" t="e">
        <f>MAX(0,1-(1/AVERAGEIFS(COP!$L$2:$L$750,COP!$C$2:$C$750,'Ambient Heat'!$B7,COP!$G$2:$G$750,'Ambient Heat'!H$4,COP!$D$2:$D$750,"RSDELC")))</f>
        <v>#DIV/0!</v>
      </c>
      <c r="I7" s="154" t="e">
        <f>MAX(0,1-(1/AVERAGEIFS(COP!$L$2:$L$750,COP!$C$2:$C$750,'Ambient Heat'!$B7,COP!$G$2:$G$750,'Ambient Heat'!I$4,COP!$D$2:$D$750,"RSDELC")))</f>
        <v>#DIV/0!</v>
      </c>
      <c r="J7" s="54">
        <v>5</v>
      </c>
    </row>
    <row r="8" spans="2:20" x14ac:dyDescent="0.2">
      <c r="B8" s="63" t="s">
        <v>492</v>
      </c>
      <c r="C8" s="149" t="s">
        <v>319</v>
      </c>
      <c r="D8" s="149" t="s">
        <v>316</v>
      </c>
      <c r="E8" s="63" t="s">
        <v>498</v>
      </c>
      <c r="F8" s="148" t="e">
        <f>MAX(0,1-(1/AVERAGEIFS(COP!$L$2:$L$750,COP!$C$2:$C$750,'Ambient Heat'!$B8,COP!$G$2:$G$750,'Ambient Heat'!F$4,COP!$D$2:$D$750,"RSDELC")))</f>
        <v>#DIV/0!</v>
      </c>
      <c r="G8" s="148" t="e">
        <f>MAX(0,1-(1/AVERAGEIFS(COP!$L$2:$L$750,COP!$C$2:$C$750,'Ambient Heat'!$B8,COP!$G$2:$G$750,'Ambient Heat'!G$4,COP!$D$2:$D$750,"RSDELC")))</f>
        <v>#DIV/0!</v>
      </c>
      <c r="H8" s="148" t="e">
        <f>MAX(0,1-(1/AVERAGEIFS(COP!$L$2:$L$750,COP!$C$2:$C$750,'Ambient Heat'!$B8,COP!$G$2:$G$750,'Ambient Heat'!H$4,COP!$D$2:$D$750,"RSDELC")))</f>
        <v>#DIV/0!</v>
      </c>
      <c r="I8" s="148" t="e">
        <f>MAX(0,1-(1/AVERAGEIFS(COP!$L$2:$L$750,COP!$C$2:$C$750,'Ambient Heat'!$B8,COP!$G$2:$G$750,'Ambient Heat'!I$4,COP!$D$2:$D$750,"RSDELC")))</f>
        <v>#DIV/0!</v>
      </c>
      <c r="J8" s="63">
        <v>5</v>
      </c>
    </row>
    <row r="9" spans="2:20" x14ac:dyDescent="0.2">
      <c r="B9" s="63" t="s">
        <v>493</v>
      </c>
      <c r="C9" s="149" t="s">
        <v>319</v>
      </c>
      <c r="D9" s="149" t="s">
        <v>316</v>
      </c>
      <c r="E9" s="63" t="s">
        <v>500</v>
      </c>
      <c r="F9" s="148" t="e">
        <f>MAX(0,1-(1/AVERAGEIFS(COP!$L$2:$L$750,COP!$C$2:$C$750,'Ambient Heat'!$B9,COP!$G$2:$G$750,'Ambient Heat'!F$4,COP!$D$2:$D$750,"RSDELC")))</f>
        <v>#DIV/0!</v>
      </c>
      <c r="G9" s="148" t="e">
        <f>MAX(0,1-(1/AVERAGEIFS(COP!$L$2:$L$750,COP!$C$2:$C$750,'Ambient Heat'!$B9,COP!$G$2:$G$750,'Ambient Heat'!G$4,COP!$D$2:$D$750,"RSDELC")))</f>
        <v>#DIV/0!</v>
      </c>
      <c r="H9" s="148" t="e">
        <f>MAX(0,1-(1/AVERAGEIFS(COP!$L$2:$L$750,COP!$C$2:$C$750,'Ambient Heat'!$B9,COP!$G$2:$G$750,'Ambient Heat'!H$4,COP!$D$2:$D$750,"RSDELC")))</f>
        <v>#DIV/0!</v>
      </c>
      <c r="I9" s="148" t="e">
        <f>MAX(0,1-(1/AVERAGEIFS(COP!$L$2:$L$750,COP!$C$2:$C$750,'Ambient Heat'!$B9,COP!$G$2:$G$750,'Ambient Heat'!I$4,COP!$D$2:$D$750,"RSDELC")))</f>
        <v>#DIV/0!</v>
      </c>
      <c r="J9" s="63">
        <v>5</v>
      </c>
    </row>
    <row r="10" spans="2:20" x14ac:dyDescent="0.2">
      <c r="B10" s="63" t="s">
        <v>494</v>
      </c>
      <c r="C10" s="149" t="s">
        <v>319</v>
      </c>
      <c r="D10" s="149" t="s">
        <v>316</v>
      </c>
      <c r="E10" s="63" t="s">
        <v>501</v>
      </c>
      <c r="F10" s="148" t="e">
        <f>MAX(0,1-(1/AVERAGEIFS(COP!$L$2:$L$750,COP!$C$2:$C$750,'Ambient Heat'!$B10,COP!$G$2:$G$750,'Ambient Heat'!F$4,COP!$D$2:$D$750,"RSDELC")))</f>
        <v>#DIV/0!</v>
      </c>
      <c r="G10" s="148" t="e">
        <f>MAX(0,1-(1/AVERAGEIFS(COP!$L$2:$L$750,COP!$C$2:$C$750,'Ambient Heat'!$B10,COP!$G$2:$G$750,'Ambient Heat'!G$4,COP!$D$2:$D$750,"RSDELC")))</f>
        <v>#DIV/0!</v>
      </c>
      <c r="H10" s="148" t="e">
        <f>MAX(0,1-(1/AVERAGEIFS(COP!$L$2:$L$750,COP!$C$2:$C$750,'Ambient Heat'!$B10,COP!$G$2:$G$750,'Ambient Heat'!H$4,COP!$D$2:$D$750,"RSDELC")))</f>
        <v>#DIV/0!</v>
      </c>
      <c r="I10" s="148" t="e">
        <f>MAX(0,1-(1/AVERAGEIFS(COP!$L$2:$L$750,COP!$C$2:$C$750,'Ambient Heat'!$B10,COP!$G$2:$G$750,'Ambient Heat'!I$4,COP!$D$2:$D$750,"RSDELC")))</f>
        <v>#DIV/0!</v>
      </c>
      <c r="J10" s="63">
        <v>5</v>
      </c>
    </row>
    <row r="11" spans="2:20" x14ac:dyDescent="0.2">
      <c r="B11" s="63" t="s">
        <v>495</v>
      </c>
      <c r="C11" s="149" t="s">
        <v>319</v>
      </c>
      <c r="D11" s="149" t="s">
        <v>316</v>
      </c>
      <c r="E11" s="63" t="s">
        <v>502</v>
      </c>
      <c r="F11" s="148" t="e">
        <f>MAX(0,1-(1/AVERAGEIFS(COP!$L$2:$L$750,COP!$C$2:$C$750,'Ambient Heat'!$B11,COP!$G$2:$G$750,'Ambient Heat'!F$4,COP!$D$2:$D$750,"RSDELC")))</f>
        <v>#DIV/0!</v>
      </c>
      <c r="G11" s="148" t="e">
        <f>MAX(0,1-(1/AVERAGEIFS(COP!$L$2:$L$750,COP!$C$2:$C$750,'Ambient Heat'!$B11,COP!$G$2:$G$750,'Ambient Heat'!G$4,COP!$D$2:$D$750,"RSDELC")))</f>
        <v>#DIV/0!</v>
      </c>
      <c r="H11" s="148" t="e">
        <f>MAX(0,1-(1/AVERAGEIFS(COP!$L$2:$L$750,COP!$C$2:$C$750,'Ambient Heat'!$B11,COP!$G$2:$G$750,'Ambient Heat'!H$4,COP!$D$2:$D$750,"RSDELC")))</f>
        <v>#DIV/0!</v>
      </c>
      <c r="I11" s="148" t="e">
        <f>MAX(0,1-(1/AVERAGEIFS(COP!$L$2:$L$750,COP!$C$2:$C$750,'Ambient Heat'!$B11,COP!$G$2:$G$750,'Ambient Heat'!I$4,COP!$D$2:$D$750,"RSDELC")))</f>
        <v>#DIV/0!</v>
      </c>
      <c r="J11" s="63">
        <v>5</v>
      </c>
    </row>
    <row r="12" spans="2:20" x14ac:dyDescent="0.2">
      <c r="B12" s="63" t="s">
        <v>496</v>
      </c>
      <c r="C12" s="149" t="s">
        <v>319</v>
      </c>
      <c r="D12" s="149" t="s">
        <v>316</v>
      </c>
      <c r="E12" s="63" t="s">
        <v>503</v>
      </c>
      <c r="F12" s="148" t="e">
        <f>MAX(0,1-(1/AVERAGEIFS(COP!$L$2:$L$750,COP!$C$2:$C$750,'Ambient Heat'!$B12,COP!$G$2:$G$750,'Ambient Heat'!F$4,COP!$D$2:$D$750,"RSDELC")))</f>
        <v>#DIV/0!</v>
      </c>
      <c r="G12" s="148" t="e">
        <f>MAX(0,1-(1/AVERAGEIFS(COP!$L$2:$L$750,COP!$C$2:$C$750,'Ambient Heat'!$B12,COP!$G$2:$G$750,'Ambient Heat'!G$4,COP!$D$2:$D$750,"RSDELC")))</f>
        <v>#DIV/0!</v>
      </c>
      <c r="H12" s="148" t="e">
        <f>MAX(0,1-(1/AVERAGEIFS(COP!$L$2:$L$750,COP!$C$2:$C$750,'Ambient Heat'!$B12,COP!$G$2:$G$750,'Ambient Heat'!H$4,COP!$D$2:$D$750,"RSDELC")))</f>
        <v>#DIV/0!</v>
      </c>
      <c r="I12" s="148" t="e">
        <f>MAX(0,1-(1/AVERAGEIFS(COP!$L$2:$L$750,COP!$C$2:$C$750,'Ambient Heat'!$B12,COP!$G$2:$G$750,'Ambient Heat'!I$4,COP!$D$2:$D$750,"RSDELC")))</f>
        <v>#DIV/0!</v>
      </c>
      <c r="J12" s="63">
        <v>5</v>
      </c>
    </row>
    <row r="13" spans="2:20" ht="15.75" thickBot="1" x14ac:dyDescent="0.25">
      <c r="B13" s="54" t="s">
        <v>497</v>
      </c>
      <c r="C13" s="153" t="s">
        <v>319</v>
      </c>
      <c r="D13" s="153" t="s">
        <v>316</v>
      </c>
      <c r="E13" s="54" t="s">
        <v>499</v>
      </c>
      <c r="F13" s="154" t="e">
        <f>MAX(0,1-(1/AVERAGEIFS(COP!$L$2:$L$750,COP!$C$2:$C$750,'Ambient Heat'!$B13,COP!$G$2:$G$750,'Ambient Heat'!F$4,COP!$D$2:$D$750,"RSDELC")))</f>
        <v>#DIV/0!</v>
      </c>
      <c r="G13" s="154" t="e">
        <f>MAX(0,1-(1/AVERAGEIFS(COP!$L$2:$L$750,COP!$C$2:$C$750,'Ambient Heat'!$B13,COP!$G$2:$G$750,'Ambient Heat'!G$4,COP!$D$2:$D$750,"RSDELC")))</f>
        <v>#DIV/0!</v>
      </c>
      <c r="H13" s="154" t="e">
        <f>MAX(0,1-(1/AVERAGEIFS(COP!$L$2:$L$750,COP!$C$2:$C$750,'Ambient Heat'!$B13,COP!$G$2:$G$750,'Ambient Heat'!H$4,COP!$D$2:$D$750,"RSDELC")))</f>
        <v>#DIV/0!</v>
      </c>
      <c r="I13" s="154" t="e">
        <f>MAX(0,1-(1/AVERAGEIFS(COP!$L$2:$L$750,COP!$C$2:$C$750,'Ambient Heat'!$B13,COP!$G$2:$G$750,'Ambient Heat'!I$4,COP!$D$2:$D$750,"RSDELC")))</f>
        <v>#DIV/0!</v>
      </c>
      <c r="J13" s="54">
        <v>5</v>
      </c>
    </row>
    <row r="14" spans="2:20" x14ac:dyDescent="0.2">
      <c r="B14" s="63" t="s">
        <v>504</v>
      </c>
      <c r="C14" s="149" t="s">
        <v>319</v>
      </c>
      <c r="D14" s="149" t="s">
        <v>316</v>
      </c>
      <c r="E14" s="63" t="s">
        <v>498</v>
      </c>
      <c r="F14" s="148" t="e">
        <f>MAX(0,1-(1/AVERAGEIFS(COP!$L$2:$L$750,COP!$C$2:$C$750,'Ambient Heat'!$B14,COP!$G$2:$G$750,'Ambient Heat'!F$4,COP!$D$2:$D$750,"RSDELC")))</f>
        <v>#DIV/0!</v>
      </c>
      <c r="G14" s="148" t="e">
        <f>MAX(0,1-(1/AVERAGEIFS(COP!$L$2:$L$750,COP!$C$2:$C$750,'Ambient Heat'!$B14,COP!$G$2:$G$750,'Ambient Heat'!G$4,COP!$D$2:$D$750,"RSDELC")))</f>
        <v>#DIV/0!</v>
      </c>
      <c r="H14" s="148" t="e">
        <f>MAX(0,1-(1/AVERAGEIFS(COP!$L$2:$L$750,COP!$C$2:$C$750,'Ambient Heat'!$B14,COP!$G$2:$G$750,'Ambient Heat'!H$4,COP!$D$2:$D$750,"RSDELC")))</f>
        <v>#DIV/0!</v>
      </c>
      <c r="I14" s="148" t="e">
        <f>MAX(0,1-(1/AVERAGEIFS(COP!$L$2:$L$750,COP!$C$2:$C$750,'Ambient Heat'!$B14,COP!$G$2:$G$750,'Ambient Heat'!I$4,COP!$D$2:$D$750,"RSDELC")))</f>
        <v>#DIV/0!</v>
      </c>
      <c r="J14" s="152">
        <v>5</v>
      </c>
    </row>
    <row r="15" spans="2:20" x14ac:dyDescent="0.2">
      <c r="B15" s="63" t="s">
        <v>505</v>
      </c>
      <c r="C15" s="149" t="s">
        <v>319</v>
      </c>
      <c r="D15" s="149" t="s">
        <v>316</v>
      </c>
      <c r="E15" s="63" t="s">
        <v>500</v>
      </c>
      <c r="F15" s="148" t="e">
        <f>MAX(0,1-(1/AVERAGEIFS(COP!$L$2:$L$750,COP!$C$2:$C$750,'Ambient Heat'!$B15,COP!$G$2:$G$750,'Ambient Heat'!F$4,COP!$D$2:$D$750,"RSDELC")))</f>
        <v>#DIV/0!</v>
      </c>
      <c r="G15" s="148" t="e">
        <f>MAX(0,1-(1/AVERAGEIFS(COP!$L$2:$L$750,COP!$C$2:$C$750,'Ambient Heat'!$B15,COP!$G$2:$G$750,'Ambient Heat'!G$4,COP!$D$2:$D$750,"RSDELC")))</f>
        <v>#DIV/0!</v>
      </c>
      <c r="H15" s="148" t="e">
        <f>MAX(0,1-(1/AVERAGEIFS(COP!$L$2:$L$750,COP!$C$2:$C$750,'Ambient Heat'!$B15,COP!$G$2:$G$750,'Ambient Heat'!H$4,COP!$D$2:$D$750,"RSDELC")))</f>
        <v>#DIV/0!</v>
      </c>
      <c r="I15" s="148" t="e">
        <f>MAX(0,1-(1/AVERAGEIFS(COP!$L$2:$L$750,COP!$C$2:$C$750,'Ambient Heat'!$B15,COP!$G$2:$G$750,'Ambient Heat'!I$4,COP!$D$2:$D$750,"RSDELC")))</f>
        <v>#DIV/0!</v>
      </c>
      <c r="J15" s="63">
        <v>5</v>
      </c>
    </row>
    <row r="16" spans="2:20" x14ac:dyDescent="0.2">
      <c r="B16" s="63" t="s">
        <v>506</v>
      </c>
      <c r="C16" s="149" t="s">
        <v>319</v>
      </c>
      <c r="D16" s="149" t="s">
        <v>316</v>
      </c>
      <c r="E16" s="63" t="s">
        <v>501</v>
      </c>
      <c r="F16" s="148" t="e">
        <f>MAX(0,1-(1/AVERAGEIFS(COP!$L$2:$L$750,COP!$C$2:$C$750,'Ambient Heat'!$B16,COP!$G$2:$G$750,'Ambient Heat'!F$4,COP!$D$2:$D$750,"RSDELC")))</f>
        <v>#DIV/0!</v>
      </c>
      <c r="G16" s="148" t="e">
        <f>MAX(0,1-(1/AVERAGEIFS(COP!$L$2:$L$750,COP!$C$2:$C$750,'Ambient Heat'!$B16,COP!$G$2:$G$750,'Ambient Heat'!G$4,COP!$D$2:$D$750,"RSDELC")))</f>
        <v>#DIV/0!</v>
      </c>
      <c r="H16" s="148" t="e">
        <f>MAX(0,1-(1/AVERAGEIFS(COP!$L$2:$L$750,COP!$C$2:$C$750,'Ambient Heat'!$B16,COP!$G$2:$G$750,'Ambient Heat'!H$4,COP!$D$2:$D$750,"RSDELC")))</f>
        <v>#DIV/0!</v>
      </c>
      <c r="I16" s="148" t="e">
        <f>MAX(0,1-(1/AVERAGEIFS(COP!$L$2:$L$750,COP!$C$2:$C$750,'Ambient Heat'!$B16,COP!$G$2:$G$750,'Ambient Heat'!I$4,COP!$D$2:$D$750,"RSDELC")))</f>
        <v>#DIV/0!</v>
      </c>
      <c r="J16" s="63">
        <v>5</v>
      </c>
    </row>
    <row r="17" spans="2:10" x14ac:dyDescent="0.2">
      <c r="B17" s="63" t="s">
        <v>507</v>
      </c>
      <c r="C17" s="149" t="s">
        <v>319</v>
      </c>
      <c r="D17" s="149" t="s">
        <v>316</v>
      </c>
      <c r="E17" s="63" t="s">
        <v>502</v>
      </c>
      <c r="F17" s="148" t="e">
        <f>MAX(0,1-(1/AVERAGEIFS(COP!$L$2:$L$750,COP!$C$2:$C$750,'Ambient Heat'!$B17,COP!$G$2:$G$750,'Ambient Heat'!F$4,COP!$D$2:$D$750,"RSDELC")))</f>
        <v>#DIV/0!</v>
      </c>
      <c r="G17" s="148" t="e">
        <f>MAX(0,1-(1/AVERAGEIFS(COP!$L$2:$L$750,COP!$C$2:$C$750,'Ambient Heat'!$B17,COP!$G$2:$G$750,'Ambient Heat'!G$4,COP!$D$2:$D$750,"RSDELC")))</f>
        <v>#DIV/0!</v>
      </c>
      <c r="H17" s="148" t="e">
        <f>MAX(0,1-(1/AVERAGEIFS(COP!$L$2:$L$750,COP!$C$2:$C$750,'Ambient Heat'!$B17,COP!$G$2:$G$750,'Ambient Heat'!H$4,COP!$D$2:$D$750,"RSDELC")))</f>
        <v>#DIV/0!</v>
      </c>
      <c r="I17" s="148" t="e">
        <f>MAX(0,1-(1/AVERAGEIFS(COP!$L$2:$L$750,COP!$C$2:$C$750,'Ambient Heat'!$B17,COP!$G$2:$G$750,'Ambient Heat'!I$4,COP!$D$2:$D$750,"RSDELC")))</f>
        <v>#DIV/0!</v>
      </c>
      <c r="J17" s="63">
        <v>5</v>
      </c>
    </row>
    <row r="18" spans="2:10" x14ac:dyDescent="0.2">
      <c r="B18" s="63" t="s">
        <v>508</v>
      </c>
      <c r="C18" s="149" t="s">
        <v>319</v>
      </c>
      <c r="D18" s="149" t="s">
        <v>316</v>
      </c>
      <c r="E18" s="63" t="s">
        <v>503</v>
      </c>
      <c r="F18" s="148" t="e">
        <f>MAX(0,1-(1/AVERAGEIFS(COP!$L$2:$L$750,COP!$C$2:$C$750,'Ambient Heat'!$B18,COP!$G$2:$G$750,'Ambient Heat'!F$4,COP!$D$2:$D$750,"RSDELC")))</f>
        <v>#DIV/0!</v>
      </c>
      <c r="G18" s="148" t="e">
        <f>MAX(0,1-(1/AVERAGEIFS(COP!$L$2:$L$750,COP!$C$2:$C$750,'Ambient Heat'!$B18,COP!$G$2:$G$750,'Ambient Heat'!G$4,COP!$D$2:$D$750,"RSDELC")))</f>
        <v>#DIV/0!</v>
      </c>
      <c r="H18" s="148" t="e">
        <f>MAX(0,1-(1/AVERAGEIFS(COP!$L$2:$L$750,COP!$C$2:$C$750,'Ambient Heat'!$B18,COP!$G$2:$G$750,'Ambient Heat'!H$4,COP!$D$2:$D$750,"RSDELC")))</f>
        <v>#DIV/0!</v>
      </c>
      <c r="I18" s="148" t="e">
        <f>MAX(0,1-(1/AVERAGEIFS(COP!$L$2:$L$750,COP!$C$2:$C$750,'Ambient Heat'!$B18,COP!$G$2:$G$750,'Ambient Heat'!I$4,COP!$D$2:$D$750,"RSDELC")))</f>
        <v>#DIV/0!</v>
      </c>
      <c r="J18" s="63">
        <v>5</v>
      </c>
    </row>
    <row r="19" spans="2:10" ht="15.75" thickBot="1" x14ac:dyDescent="0.25">
      <c r="B19" s="54" t="s">
        <v>509</v>
      </c>
      <c r="C19" s="153" t="s">
        <v>319</v>
      </c>
      <c r="D19" s="153" t="s">
        <v>316</v>
      </c>
      <c r="E19" s="54" t="s">
        <v>499</v>
      </c>
      <c r="F19" s="154" t="e">
        <f>MAX(0,1-(1/AVERAGEIFS(COP!$L$2:$L$750,COP!$C$2:$C$750,'Ambient Heat'!$B19,COP!$G$2:$G$750,'Ambient Heat'!F$4,COP!$D$2:$D$750,"RSDELC")))</f>
        <v>#DIV/0!</v>
      </c>
      <c r="G19" s="154" t="e">
        <f>MAX(0,1-(1/AVERAGEIFS(COP!$L$2:$L$750,COP!$C$2:$C$750,'Ambient Heat'!$B19,COP!$G$2:$G$750,'Ambient Heat'!G$4,COP!$D$2:$D$750,"RSDELC")))</f>
        <v>#DIV/0!</v>
      </c>
      <c r="H19" s="154" t="e">
        <f>MAX(0,1-(1/AVERAGEIFS(COP!$L$2:$L$750,COP!$C$2:$C$750,'Ambient Heat'!$B19,COP!$G$2:$G$750,'Ambient Heat'!H$4,COP!$D$2:$D$750,"RSDELC")))</f>
        <v>#DIV/0!</v>
      </c>
      <c r="I19" s="154" t="e">
        <f>MAX(0,1-(1/AVERAGEIFS(COP!$L$2:$L$750,COP!$C$2:$C$750,'Ambient Heat'!$B19,COP!$G$2:$G$750,'Ambient Heat'!I$4,COP!$D$2:$D$750,"RSDELC")))</f>
        <v>#DIV/0!</v>
      </c>
      <c r="J19" s="54">
        <v>5</v>
      </c>
    </row>
    <row r="20" spans="2:10" x14ac:dyDescent="0.2">
      <c r="B20" s="63" t="s">
        <v>504</v>
      </c>
      <c r="C20" s="150" t="s">
        <v>319</v>
      </c>
      <c r="D20" s="150" t="s">
        <v>394</v>
      </c>
      <c r="E20" s="63" t="s">
        <v>140</v>
      </c>
      <c r="F20" s="151" t="e">
        <f>MAX(0,1-(1/AVERAGEIFS(COP!$L$2:$L$750,COP!$C$2:$C$750,'Ambient Heat'!$B20,COP!$G$2:$G$750,'Ambient Heat'!F$4,COP!$D$2:$D$750,"RSDWH*")))</f>
        <v>#DIV/0!</v>
      </c>
      <c r="G20" s="151" t="e">
        <f>MAX(0,1-(1/AVERAGEIFS(COP!$L$2:$L$750,COP!$C$2:$C$750,'Ambient Heat'!$B20,COP!$G$2:$G$750,'Ambient Heat'!G$4,COP!$D$2:$D$750,"RSDWH*")))</f>
        <v>#DIV/0!</v>
      </c>
      <c r="H20" s="151" t="e">
        <f>MAX(0,1-(1/AVERAGEIFS(COP!$L$2:$L$750,COP!$C$2:$C$750,'Ambient Heat'!$B20,COP!$G$2:$G$750,'Ambient Heat'!H$4,COP!$D$2:$D$750,"RSDWH*")))</f>
        <v>#DIV/0!</v>
      </c>
      <c r="I20" s="151" t="e">
        <f>MAX(0,1-(1/AVERAGEIFS(COP!$L$2:$L$750,COP!$C$2:$C$750,'Ambient Heat'!$B20,COP!$G$2:$G$750,'Ambient Heat'!I$4,COP!$D$2:$D$750,"RSDWH*")))</f>
        <v>#DIV/0!</v>
      </c>
      <c r="J20" s="63">
        <v>5</v>
      </c>
    </row>
    <row r="21" spans="2:10" x14ac:dyDescent="0.2">
      <c r="B21" s="63" t="s">
        <v>505</v>
      </c>
      <c r="C21" s="150" t="s">
        <v>319</v>
      </c>
      <c r="D21" s="150" t="s">
        <v>394</v>
      </c>
      <c r="E21" s="63" t="s">
        <v>140</v>
      </c>
      <c r="F21" s="151" t="e">
        <f>MAX(0,1-(1/AVERAGEIFS(COP!$L$2:$L$750,COP!$C$2:$C$750,'Ambient Heat'!$B21,COP!$G$2:$G$750,'Ambient Heat'!F$4,COP!$D$2:$D$750,"RSDWH*")))</f>
        <v>#DIV/0!</v>
      </c>
      <c r="G21" s="151" t="e">
        <f>MAX(0,1-(1/AVERAGEIFS(COP!$L$2:$L$750,COP!$C$2:$C$750,'Ambient Heat'!$B21,COP!$G$2:$G$750,'Ambient Heat'!G$4,COP!$D$2:$D$750,"RSDWH*")))</f>
        <v>#DIV/0!</v>
      </c>
      <c r="H21" s="151" t="e">
        <f>MAX(0,1-(1/AVERAGEIFS(COP!$L$2:$L$750,COP!$C$2:$C$750,'Ambient Heat'!$B21,COP!$G$2:$G$750,'Ambient Heat'!H$4,COP!$D$2:$D$750,"RSDWH*")))</f>
        <v>#DIV/0!</v>
      </c>
      <c r="I21" s="151" t="e">
        <f>MAX(0,1-(1/AVERAGEIFS(COP!$L$2:$L$750,COP!$C$2:$C$750,'Ambient Heat'!$B21,COP!$G$2:$G$750,'Ambient Heat'!I$4,COP!$D$2:$D$750,"RSDWH*")))</f>
        <v>#DIV/0!</v>
      </c>
      <c r="J21" s="63">
        <v>5</v>
      </c>
    </row>
    <row r="22" spans="2:10" x14ac:dyDescent="0.2">
      <c r="B22" s="63" t="s">
        <v>506</v>
      </c>
      <c r="C22" s="150" t="s">
        <v>319</v>
      </c>
      <c r="D22" s="150" t="s">
        <v>394</v>
      </c>
      <c r="E22" s="63" t="s">
        <v>140</v>
      </c>
      <c r="F22" s="151" t="e">
        <f>MAX(0,1-(1/AVERAGEIFS(COP!$L$2:$L$750,COP!$C$2:$C$750,'Ambient Heat'!$B22,COP!$G$2:$G$750,'Ambient Heat'!F$4,COP!$D$2:$D$750,"RSDWH*")))</f>
        <v>#DIV/0!</v>
      </c>
      <c r="G22" s="151" t="e">
        <f>MAX(0,1-(1/AVERAGEIFS(COP!$L$2:$L$750,COP!$C$2:$C$750,'Ambient Heat'!$B22,COP!$G$2:$G$750,'Ambient Heat'!G$4,COP!$D$2:$D$750,"RSDWH*")))</f>
        <v>#DIV/0!</v>
      </c>
      <c r="H22" s="151" t="e">
        <f>MAX(0,1-(1/AVERAGEIFS(COP!$L$2:$L$750,COP!$C$2:$C$750,'Ambient Heat'!$B22,COP!$G$2:$G$750,'Ambient Heat'!H$4,COP!$D$2:$D$750,"RSDWH*")))</f>
        <v>#DIV/0!</v>
      </c>
      <c r="I22" s="151" t="e">
        <f>MAX(0,1-(1/AVERAGEIFS(COP!$L$2:$L$750,COP!$C$2:$C$750,'Ambient Heat'!$B22,COP!$G$2:$G$750,'Ambient Heat'!I$4,COP!$D$2:$D$750,"RSDWH*")))</f>
        <v>#DIV/0!</v>
      </c>
      <c r="J22" s="63">
        <v>5</v>
      </c>
    </row>
    <row r="23" spans="2:10" x14ac:dyDescent="0.2">
      <c r="B23" s="63" t="s">
        <v>507</v>
      </c>
      <c r="C23" s="150" t="s">
        <v>319</v>
      </c>
      <c r="D23" s="150" t="s">
        <v>394</v>
      </c>
      <c r="E23" s="63" t="s">
        <v>140</v>
      </c>
      <c r="F23" s="151" t="e">
        <f>MAX(0,1-(1/AVERAGEIFS(COP!$L$2:$L$750,COP!$C$2:$C$750,'Ambient Heat'!$B23,COP!$G$2:$G$750,'Ambient Heat'!F$4,COP!$D$2:$D$750,"RSDWH*")))</f>
        <v>#DIV/0!</v>
      </c>
      <c r="G23" s="151" t="e">
        <f>MAX(0,1-(1/AVERAGEIFS(COP!$L$2:$L$750,COP!$C$2:$C$750,'Ambient Heat'!$B23,COP!$G$2:$G$750,'Ambient Heat'!G$4,COP!$D$2:$D$750,"RSDWH*")))</f>
        <v>#DIV/0!</v>
      </c>
      <c r="H23" s="151" t="e">
        <f>MAX(0,1-(1/AVERAGEIFS(COP!$L$2:$L$750,COP!$C$2:$C$750,'Ambient Heat'!$B23,COP!$G$2:$G$750,'Ambient Heat'!H$4,COP!$D$2:$D$750,"RSDWH*")))</f>
        <v>#DIV/0!</v>
      </c>
      <c r="I23" s="151" t="e">
        <f>MAX(0,1-(1/AVERAGEIFS(COP!$L$2:$L$750,COP!$C$2:$C$750,'Ambient Heat'!$B23,COP!$G$2:$G$750,'Ambient Heat'!I$4,COP!$D$2:$D$750,"RSDWH*")))</f>
        <v>#DIV/0!</v>
      </c>
      <c r="J23" s="63">
        <v>5</v>
      </c>
    </row>
    <row r="24" spans="2:10" x14ac:dyDescent="0.2">
      <c r="B24" s="63" t="s">
        <v>508</v>
      </c>
      <c r="C24" s="150" t="s">
        <v>319</v>
      </c>
      <c r="D24" s="150" t="s">
        <v>394</v>
      </c>
      <c r="E24" s="63" t="s">
        <v>140</v>
      </c>
      <c r="F24" s="151" t="e">
        <f>MAX(0,1-(1/AVERAGEIFS(COP!$L$2:$L$750,COP!$C$2:$C$750,'Ambient Heat'!$B24,COP!$G$2:$G$750,'Ambient Heat'!F$4,COP!$D$2:$D$750,"RSDWH*")))</f>
        <v>#DIV/0!</v>
      </c>
      <c r="G24" s="151" t="e">
        <f>MAX(0,1-(1/AVERAGEIFS(COP!$L$2:$L$750,COP!$C$2:$C$750,'Ambient Heat'!$B24,COP!$G$2:$G$750,'Ambient Heat'!G$4,COP!$D$2:$D$750,"RSDWH*")))</f>
        <v>#DIV/0!</v>
      </c>
      <c r="H24" s="151" t="e">
        <f>MAX(0,1-(1/AVERAGEIFS(COP!$L$2:$L$750,COP!$C$2:$C$750,'Ambient Heat'!$B24,COP!$G$2:$G$750,'Ambient Heat'!H$4,COP!$D$2:$D$750,"RSDWH*")))</f>
        <v>#DIV/0!</v>
      </c>
      <c r="I24" s="151" t="e">
        <f>MAX(0,1-(1/AVERAGEIFS(COP!$L$2:$L$750,COP!$C$2:$C$750,'Ambient Heat'!$B24,COP!$G$2:$G$750,'Ambient Heat'!I$4,COP!$D$2:$D$750,"RSDWH*")))</f>
        <v>#DIV/0!</v>
      </c>
      <c r="J24" s="63">
        <v>5</v>
      </c>
    </row>
    <row r="25" spans="2:10" ht="15.75" thickBot="1" x14ac:dyDescent="0.25">
      <c r="B25" s="54" t="s">
        <v>509</v>
      </c>
      <c r="C25" s="155" t="s">
        <v>319</v>
      </c>
      <c r="D25" s="155" t="s">
        <v>394</v>
      </c>
      <c r="E25" s="63" t="s">
        <v>140</v>
      </c>
      <c r="F25" s="156" t="e">
        <f>MAX(0,1-(1/AVERAGEIFS(COP!$L$2:$L$750,COP!$C$2:$C$750,'Ambient Heat'!$B25,COP!$G$2:$G$750,'Ambient Heat'!F$4,COP!$D$2:$D$750,"RSDWH*")))</f>
        <v>#DIV/0!</v>
      </c>
      <c r="G25" s="156" t="e">
        <f>MAX(0,1-(1/AVERAGEIFS(COP!$L$2:$L$750,COP!$C$2:$C$750,'Ambient Heat'!$B25,COP!$G$2:$G$750,'Ambient Heat'!G$4,COP!$D$2:$D$750,"RSDWH*")))</f>
        <v>#DIV/0!</v>
      </c>
      <c r="H25" s="156" t="e">
        <f>MAX(0,1-(1/AVERAGEIFS(COP!$L$2:$L$750,COP!$C$2:$C$750,'Ambient Heat'!$B25,COP!$G$2:$G$750,'Ambient Heat'!H$4,COP!$D$2:$D$750,"RSDWH*")))</f>
        <v>#DIV/0!</v>
      </c>
      <c r="I25" s="156" t="e">
        <f>MAX(0,1-(1/AVERAGEIFS(COP!$L$2:$L$750,COP!$C$2:$C$750,'Ambient Heat'!$B25,COP!$G$2:$G$750,'Ambient Heat'!I$4,COP!$D$2:$D$750,"RSDWH*")))</f>
        <v>#DIV/0!</v>
      </c>
      <c r="J25" s="54">
        <v>5</v>
      </c>
    </row>
    <row r="26" spans="2:10" x14ac:dyDescent="0.2">
      <c r="B26" s="63" t="s">
        <v>510</v>
      </c>
      <c r="C26" s="63" t="s">
        <v>319</v>
      </c>
      <c r="D26" s="63" t="s">
        <v>316</v>
      </c>
      <c r="E26" s="63" t="s">
        <v>498</v>
      </c>
      <c r="F26" s="148" t="e">
        <f>MAX(0,1-(1/AVERAGEIFS(COP!$L$2:$L$750,COP!$C$2:$C$750,'Ambient Heat'!$B26,COP!$G$2:$G$750,'Ambient Heat'!F$4,COP!$D$2:$D$750,"RSDELC")))</f>
        <v>#DIV/0!</v>
      </c>
      <c r="G26" s="148" t="e">
        <f>MAX(0,1-(1/AVERAGEIFS(COP!$L$2:$L$750,COP!$C$2:$C$750,'Ambient Heat'!$B26,COP!$G$2:$G$750,'Ambient Heat'!G$4,COP!$D$2:$D$750,"RSDELC")))</f>
        <v>#DIV/0!</v>
      </c>
      <c r="H26" s="148" t="e">
        <f>MAX(0,1-(1/AVERAGEIFS(COP!$L$2:$L$750,COP!$C$2:$C$750,'Ambient Heat'!$B26,COP!$G$2:$G$750,'Ambient Heat'!H$4,COP!$D$2:$D$750,"RSDELC")))</f>
        <v>#DIV/0!</v>
      </c>
      <c r="I26" s="148" t="e">
        <f>MAX(0,1-(1/AVERAGEIFS(COP!$L$2:$L$750,COP!$C$2:$C$750,'Ambient Heat'!$B26,COP!$G$2:$G$750,'Ambient Heat'!I$4,COP!$D$2:$D$750,"RSDELC")))</f>
        <v>#DIV/0!</v>
      </c>
      <c r="J26" s="63">
        <v>5</v>
      </c>
    </row>
    <row r="27" spans="2:10" x14ac:dyDescent="0.2">
      <c r="B27" s="63" t="s">
        <v>511</v>
      </c>
      <c r="C27" s="63" t="s">
        <v>319</v>
      </c>
      <c r="D27" s="63" t="s">
        <v>316</v>
      </c>
      <c r="E27" s="63" t="s">
        <v>500</v>
      </c>
      <c r="F27" s="148" t="e">
        <f>MAX(0,1-(1/AVERAGEIFS(COP!$L$2:$L$750,COP!$C$2:$C$750,'Ambient Heat'!$B27,COP!$G$2:$G$750,'Ambient Heat'!F$4,COP!$D$2:$D$750,"RSDELC")))</f>
        <v>#DIV/0!</v>
      </c>
      <c r="G27" s="148" t="e">
        <f>MAX(0,1-(1/AVERAGEIFS(COP!$L$2:$L$750,COP!$C$2:$C$750,'Ambient Heat'!$B27,COP!$G$2:$G$750,'Ambient Heat'!G$4,COP!$D$2:$D$750,"RSDELC")))</f>
        <v>#DIV/0!</v>
      </c>
      <c r="H27" s="148" t="e">
        <f>MAX(0,1-(1/AVERAGEIFS(COP!$L$2:$L$750,COP!$C$2:$C$750,'Ambient Heat'!$B27,COP!$G$2:$G$750,'Ambient Heat'!H$4,COP!$D$2:$D$750,"RSDELC")))</f>
        <v>#DIV/0!</v>
      </c>
      <c r="I27" s="148" t="e">
        <f>MAX(0,1-(1/AVERAGEIFS(COP!$L$2:$L$750,COP!$C$2:$C$750,'Ambient Heat'!$B27,COP!$G$2:$G$750,'Ambient Heat'!I$4,COP!$D$2:$D$750,"RSDELC")))</f>
        <v>#DIV/0!</v>
      </c>
      <c r="J27" s="63">
        <v>5</v>
      </c>
    </row>
    <row r="28" spans="2:10" x14ac:dyDescent="0.2">
      <c r="B28" s="63" t="s">
        <v>512</v>
      </c>
      <c r="C28" s="63" t="s">
        <v>319</v>
      </c>
      <c r="D28" s="63" t="s">
        <v>316</v>
      </c>
      <c r="E28" s="63" t="s">
        <v>501</v>
      </c>
      <c r="F28" s="148" t="e">
        <f>MAX(0,1-(1/AVERAGEIFS(COP!$L$2:$L$750,COP!$C$2:$C$750,'Ambient Heat'!$B28,COP!$G$2:$G$750,'Ambient Heat'!F$4,COP!$D$2:$D$750,"RSDELC")))</f>
        <v>#DIV/0!</v>
      </c>
      <c r="G28" s="148" t="e">
        <f>MAX(0,1-(1/AVERAGEIFS(COP!$L$2:$L$750,COP!$C$2:$C$750,'Ambient Heat'!$B28,COP!$G$2:$G$750,'Ambient Heat'!G$4,COP!$D$2:$D$750,"RSDELC")))</f>
        <v>#DIV/0!</v>
      </c>
      <c r="H28" s="148" t="e">
        <f>MAX(0,1-(1/AVERAGEIFS(COP!$L$2:$L$750,COP!$C$2:$C$750,'Ambient Heat'!$B28,COP!$G$2:$G$750,'Ambient Heat'!H$4,COP!$D$2:$D$750,"RSDELC")))</f>
        <v>#DIV/0!</v>
      </c>
      <c r="I28" s="148" t="e">
        <f>MAX(0,1-(1/AVERAGEIFS(COP!$L$2:$L$750,COP!$C$2:$C$750,'Ambient Heat'!$B28,COP!$G$2:$G$750,'Ambient Heat'!I$4,COP!$D$2:$D$750,"RSDELC")))</f>
        <v>#DIV/0!</v>
      </c>
      <c r="J28" s="63">
        <v>5</v>
      </c>
    </row>
    <row r="29" spans="2:10" x14ac:dyDescent="0.2">
      <c r="B29" s="63" t="s">
        <v>513</v>
      </c>
      <c r="C29" s="63" t="s">
        <v>319</v>
      </c>
      <c r="D29" s="63" t="s">
        <v>316</v>
      </c>
      <c r="E29" s="63" t="s">
        <v>502</v>
      </c>
      <c r="F29" s="148" t="e">
        <f>MAX(0,1-(1/AVERAGEIFS(COP!$L$2:$L$750,COP!$C$2:$C$750,'Ambient Heat'!$B29,COP!$G$2:$G$750,'Ambient Heat'!F$4,COP!$D$2:$D$750,"RSDELC")))</f>
        <v>#DIV/0!</v>
      </c>
      <c r="G29" s="148" t="e">
        <f>MAX(0,1-(1/AVERAGEIFS(COP!$L$2:$L$750,COP!$C$2:$C$750,'Ambient Heat'!$B29,COP!$G$2:$G$750,'Ambient Heat'!G$4,COP!$D$2:$D$750,"RSDELC")))</f>
        <v>#DIV/0!</v>
      </c>
      <c r="H29" s="148" t="e">
        <f>MAX(0,1-(1/AVERAGEIFS(COP!$L$2:$L$750,COP!$C$2:$C$750,'Ambient Heat'!$B29,COP!$G$2:$G$750,'Ambient Heat'!H$4,COP!$D$2:$D$750,"RSDELC")))</f>
        <v>#DIV/0!</v>
      </c>
      <c r="I29" s="148" t="e">
        <f>MAX(0,1-(1/AVERAGEIFS(COP!$L$2:$L$750,COP!$C$2:$C$750,'Ambient Heat'!$B29,COP!$G$2:$G$750,'Ambient Heat'!I$4,COP!$D$2:$D$750,"RSDELC")))</f>
        <v>#DIV/0!</v>
      </c>
      <c r="J29" s="63">
        <v>5</v>
      </c>
    </row>
    <row r="30" spans="2:10" x14ac:dyDescent="0.2">
      <c r="B30" s="63" t="s">
        <v>514</v>
      </c>
      <c r="C30" s="63" t="s">
        <v>319</v>
      </c>
      <c r="D30" s="63" t="s">
        <v>316</v>
      </c>
      <c r="E30" s="63" t="s">
        <v>503</v>
      </c>
      <c r="F30" s="148" t="e">
        <f>MAX(0,1-(1/AVERAGEIFS(COP!$L$2:$L$750,COP!$C$2:$C$750,'Ambient Heat'!$B30,COP!$G$2:$G$750,'Ambient Heat'!F$4,COP!$D$2:$D$750,"RSDELC")))</f>
        <v>#DIV/0!</v>
      </c>
      <c r="G30" s="148" t="e">
        <f>MAX(0,1-(1/AVERAGEIFS(COP!$L$2:$L$750,COP!$C$2:$C$750,'Ambient Heat'!$B30,COP!$G$2:$G$750,'Ambient Heat'!G$4,COP!$D$2:$D$750,"RSDELC")))</f>
        <v>#DIV/0!</v>
      </c>
      <c r="H30" s="148" t="e">
        <f>MAX(0,1-(1/AVERAGEIFS(COP!$L$2:$L$750,COP!$C$2:$C$750,'Ambient Heat'!$B30,COP!$G$2:$G$750,'Ambient Heat'!H$4,COP!$D$2:$D$750,"RSDELC")))</f>
        <v>#DIV/0!</v>
      </c>
      <c r="I30" s="148" t="e">
        <f>MAX(0,1-(1/AVERAGEIFS(COP!$L$2:$L$750,COP!$C$2:$C$750,'Ambient Heat'!$B30,COP!$G$2:$G$750,'Ambient Heat'!I$4,COP!$D$2:$D$750,"RSDELC")))</f>
        <v>#DIV/0!</v>
      </c>
      <c r="J30" s="63">
        <v>5</v>
      </c>
    </row>
    <row r="31" spans="2:10" ht="15.75" thickBot="1" x14ac:dyDescent="0.25">
      <c r="B31" s="54" t="s">
        <v>515</v>
      </c>
      <c r="C31" s="54" t="s">
        <v>319</v>
      </c>
      <c r="D31" s="54" t="s">
        <v>316</v>
      </c>
      <c r="E31" s="54" t="s">
        <v>499</v>
      </c>
      <c r="F31" s="154" t="e">
        <f>MAX(0,1-(1/AVERAGEIFS(COP!$L$2:$L$750,COP!$C$2:$C$750,'Ambient Heat'!$B31,COP!$G$2:$G$750,'Ambient Heat'!F$4,COP!$D$2:$D$750,"RSDELC")))</f>
        <v>#DIV/0!</v>
      </c>
      <c r="G31" s="154" t="e">
        <f>MAX(0,1-(1/AVERAGEIFS(COP!$L$2:$L$750,COP!$C$2:$C$750,'Ambient Heat'!$B31,COP!$G$2:$G$750,'Ambient Heat'!G$4,COP!$D$2:$D$750,"RSDELC")))</f>
        <v>#DIV/0!</v>
      </c>
      <c r="H31" s="154" t="e">
        <f>MAX(0,1-(1/AVERAGEIFS(COP!$L$2:$L$750,COP!$C$2:$C$750,'Ambient Heat'!$B31,COP!$G$2:$G$750,'Ambient Heat'!H$4,COP!$D$2:$D$750,"RSDELC")))</f>
        <v>#DIV/0!</v>
      </c>
      <c r="I31" s="154" t="e">
        <f>MAX(0,1-(1/AVERAGEIFS(COP!$L$2:$L$750,COP!$C$2:$C$750,'Ambient Heat'!$B31,COP!$G$2:$G$750,'Ambient Heat'!I$4,COP!$D$2:$D$750,"RSDELC")))</f>
        <v>#DIV/0!</v>
      </c>
      <c r="J31" s="54">
        <v>5</v>
      </c>
    </row>
    <row r="32" spans="2:10" x14ac:dyDescent="0.2">
      <c r="B32" s="63" t="s">
        <v>516</v>
      </c>
      <c r="C32" s="63" t="s">
        <v>319</v>
      </c>
      <c r="D32" s="63" t="s">
        <v>316</v>
      </c>
      <c r="E32" s="63" t="s">
        <v>498</v>
      </c>
      <c r="F32" s="148" t="e">
        <f>MAX(0,1-(1/AVERAGEIFS(COP!$L$2:$L$750,COP!$C$2:$C$750,'Ambient Heat'!$B32,COP!$G$2:$G$750,'Ambient Heat'!F$4,COP!$D$2:$D$750,"RSDELC")))</f>
        <v>#DIV/0!</v>
      </c>
      <c r="G32" s="148" t="e">
        <f>MAX(0,1-(1/AVERAGEIFS(COP!$L$2:$L$750,COP!$C$2:$C$750,'Ambient Heat'!$B32,COP!$G$2:$G$750,'Ambient Heat'!G$4,COP!$D$2:$D$750,"RSDELC")))</f>
        <v>#DIV/0!</v>
      </c>
      <c r="H32" s="148" t="e">
        <f>MAX(0,1-(1/AVERAGEIFS(COP!$L$2:$L$750,COP!$C$2:$C$750,'Ambient Heat'!$B32,COP!$G$2:$G$750,'Ambient Heat'!H$4,COP!$D$2:$D$750,"RSDELC")))</f>
        <v>#DIV/0!</v>
      </c>
      <c r="I32" s="148" t="e">
        <f>MAX(0,1-(1/AVERAGEIFS(COP!$L$2:$L$750,COP!$C$2:$C$750,'Ambient Heat'!$B32,COP!$G$2:$G$750,'Ambient Heat'!I$4,COP!$D$2:$D$750,"RSDELC")))</f>
        <v>#DIV/0!</v>
      </c>
      <c r="J32" s="63">
        <v>5</v>
      </c>
    </row>
    <row r="33" spans="2:10" x14ac:dyDescent="0.2">
      <c r="B33" s="63" t="s">
        <v>517</v>
      </c>
      <c r="C33" s="63" t="s">
        <v>319</v>
      </c>
      <c r="D33" s="63" t="s">
        <v>316</v>
      </c>
      <c r="E33" s="63" t="s">
        <v>500</v>
      </c>
      <c r="F33" s="148" t="e">
        <f>MAX(0,1-(1/AVERAGEIFS(COP!$L$2:$L$750,COP!$C$2:$C$750,'Ambient Heat'!$B33,COP!$G$2:$G$750,'Ambient Heat'!F$4,COP!$D$2:$D$750,"RSDELC")))</f>
        <v>#DIV/0!</v>
      </c>
      <c r="G33" s="148" t="e">
        <f>MAX(0,1-(1/AVERAGEIFS(COP!$L$2:$L$750,COP!$C$2:$C$750,'Ambient Heat'!$B33,COP!$G$2:$G$750,'Ambient Heat'!G$4,COP!$D$2:$D$750,"RSDELC")))</f>
        <v>#DIV/0!</v>
      </c>
      <c r="H33" s="148" t="e">
        <f>MAX(0,1-(1/AVERAGEIFS(COP!$L$2:$L$750,COP!$C$2:$C$750,'Ambient Heat'!$B33,COP!$G$2:$G$750,'Ambient Heat'!H$4,COP!$D$2:$D$750,"RSDELC")))</f>
        <v>#DIV/0!</v>
      </c>
      <c r="I33" s="148" t="e">
        <f>MAX(0,1-(1/AVERAGEIFS(COP!$L$2:$L$750,COP!$C$2:$C$750,'Ambient Heat'!$B33,COP!$G$2:$G$750,'Ambient Heat'!I$4,COP!$D$2:$D$750,"RSDELC")))</f>
        <v>#DIV/0!</v>
      </c>
      <c r="J33" s="63">
        <v>5</v>
      </c>
    </row>
    <row r="34" spans="2:10" x14ac:dyDescent="0.2">
      <c r="B34" s="63" t="s">
        <v>518</v>
      </c>
      <c r="C34" s="63" t="s">
        <v>319</v>
      </c>
      <c r="D34" s="63" t="s">
        <v>316</v>
      </c>
      <c r="E34" s="63" t="s">
        <v>501</v>
      </c>
      <c r="F34" s="148" t="e">
        <f>MAX(0,1-(1/AVERAGEIFS(COP!$L$2:$L$750,COP!$C$2:$C$750,'Ambient Heat'!$B34,COP!$G$2:$G$750,'Ambient Heat'!F$4,COP!$D$2:$D$750,"RSDELC")))</f>
        <v>#DIV/0!</v>
      </c>
      <c r="G34" s="148" t="e">
        <f>MAX(0,1-(1/AVERAGEIFS(COP!$L$2:$L$750,COP!$C$2:$C$750,'Ambient Heat'!$B34,COP!$G$2:$G$750,'Ambient Heat'!G$4,COP!$D$2:$D$750,"RSDELC")))</f>
        <v>#DIV/0!</v>
      </c>
      <c r="H34" s="148" t="e">
        <f>MAX(0,1-(1/AVERAGEIFS(COP!$L$2:$L$750,COP!$C$2:$C$750,'Ambient Heat'!$B34,COP!$G$2:$G$750,'Ambient Heat'!H$4,COP!$D$2:$D$750,"RSDELC")))</f>
        <v>#DIV/0!</v>
      </c>
      <c r="I34" s="148" t="e">
        <f>MAX(0,1-(1/AVERAGEIFS(COP!$L$2:$L$750,COP!$C$2:$C$750,'Ambient Heat'!$B34,COP!$G$2:$G$750,'Ambient Heat'!I$4,COP!$D$2:$D$750,"RSDELC")))</f>
        <v>#DIV/0!</v>
      </c>
      <c r="J34" s="63">
        <v>5</v>
      </c>
    </row>
    <row r="35" spans="2:10" x14ac:dyDescent="0.2">
      <c r="B35" s="63" t="s">
        <v>519</v>
      </c>
      <c r="C35" s="63" t="s">
        <v>319</v>
      </c>
      <c r="D35" s="63" t="s">
        <v>316</v>
      </c>
      <c r="E35" s="63" t="s">
        <v>502</v>
      </c>
      <c r="F35" s="148" t="e">
        <f>MAX(0,1-(1/AVERAGEIFS(COP!$L$2:$L$750,COP!$C$2:$C$750,'Ambient Heat'!$B35,COP!$G$2:$G$750,'Ambient Heat'!F$4,COP!$D$2:$D$750,"RSDELC")))</f>
        <v>#DIV/0!</v>
      </c>
      <c r="G35" s="148" t="e">
        <f>MAX(0,1-(1/AVERAGEIFS(COP!$L$2:$L$750,COP!$C$2:$C$750,'Ambient Heat'!$B35,COP!$G$2:$G$750,'Ambient Heat'!G$4,COP!$D$2:$D$750,"RSDELC")))</f>
        <v>#DIV/0!</v>
      </c>
      <c r="H35" s="148" t="e">
        <f>MAX(0,1-(1/AVERAGEIFS(COP!$L$2:$L$750,COP!$C$2:$C$750,'Ambient Heat'!$B35,COP!$G$2:$G$750,'Ambient Heat'!H$4,COP!$D$2:$D$750,"RSDELC")))</f>
        <v>#DIV/0!</v>
      </c>
      <c r="I35" s="148" t="e">
        <f>MAX(0,1-(1/AVERAGEIFS(COP!$L$2:$L$750,COP!$C$2:$C$750,'Ambient Heat'!$B35,COP!$G$2:$G$750,'Ambient Heat'!I$4,COP!$D$2:$D$750,"RSDELC")))</f>
        <v>#DIV/0!</v>
      </c>
      <c r="J35" s="63">
        <v>5</v>
      </c>
    </row>
    <row r="36" spans="2:10" x14ac:dyDescent="0.2">
      <c r="B36" s="63" t="s">
        <v>520</v>
      </c>
      <c r="C36" s="63" t="s">
        <v>319</v>
      </c>
      <c r="D36" s="63" t="s">
        <v>316</v>
      </c>
      <c r="E36" s="63" t="s">
        <v>503</v>
      </c>
      <c r="F36" s="148" t="e">
        <f>MAX(0,1-(1/AVERAGEIFS(COP!$L$2:$L$750,COP!$C$2:$C$750,'Ambient Heat'!$B36,COP!$G$2:$G$750,'Ambient Heat'!F$4,COP!$D$2:$D$750,"RSDELC")))</f>
        <v>#DIV/0!</v>
      </c>
      <c r="G36" s="148" t="e">
        <f>MAX(0,1-(1/AVERAGEIFS(COP!$L$2:$L$750,COP!$C$2:$C$750,'Ambient Heat'!$B36,COP!$G$2:$G$750,'Ambient Heat'!G$4,COP!$D$2:$D$750,"RSDELC")))</f>
        <v>#DIV/0!</v>
      </c>
      <c r="H36" s="148" t="e">
        <f>MAX(0,1-(1/AVERAGEIFS(COP!$L$2:$L$750,COP!$C$2:$C$750,'Ambient Heat'!$B36,COP!$G$2:$G$750,'Ambient Heat'!H$4,COP!$D$2:$D$750,"RSDELC")))</f>
        <v>#DIV/0!</v>
      </c>
      <c r="I36" s="148" t="e">
        <f>MAX(0,1-(1/AVERAGEIFS(COP!$L$2:$L$750,COP!$C$2:$C$750,'Ambient Heat'!$B36,COP!$G$2:$G$750,'Ambient Heat'!I$4,COP!$D$2:$D$750,"RSDELC")))</f>
        <v>#DIV/0!</v>
      </c>
      <c r="J36" s="63">
        <v>5</v>
      </c>
    </row>
    <row r="37" spans="2:10" ht="15.75" thickBot="1" x14ac:dyDescent="0.25">
      <c r="B37" s="54" t="s">
        <v>521</v>
      </c>
      <c r="C37" s="54" t="s">
        <v>319</v>
      </c>
      <c r="D37" s="54" t="s">
        <v>316</v>
      </c>
      <c r="E37" s="54" t="s">
        <v>499</v>
      </c>
      <c r="F37" s="154" t="e">
        <f>MAX(0,1-(1/AVERAGEIFS(COP!$L$2:$L$750,COP!$C$2:$C$750,'Ambient Heat'!$B37,COP!$G$2:$G$750,'Ambient Heat'!F$4,COP!$D$2:$D$750,"RSDELC")))</f>
        <v>#DIV/0!</v>
      </c>
      <c r="G37" s="154" t="e">
        <f>MAX(0,1-(1/AVERAGEIFS(COP!$L$2:$L$750,COP!$C$2:$C$750,'Ambient Heat'!$B37,COP!$G$2:$G$750,'Ambient Heat'!G$4,COP!$D$2:$D$750,"RSDELC")))</f>
        <v>#DIV/0!</v>
      </c>
      <c r="H37" s="154" t="e">
        <f>MAX(0,1-(1/AVERAGEIFS(COP!$L$2:$L$750,COP!$C$2:$C$750,'Ambient Heat'!$B37,COP!$G$2:$G$750,'Ambient Heat'!H$4,COP!$D$2:$D$750,"RSDELC")))</f>
        <v>#DIV/0!</v>
      </c>
      <c r="I37" s="154" t="e">
        <f>MAX(0,1-(1/AVERAGEIFS(COP!$L$2:$L$750,COP!$C$2:$C$750,'Ambient Heat'!$B37,COP!$G$2:$G$750,'Ambient Heat'!I$4,COP!$D$2:$D$750,"RSDELC")))</f>
        <v>#DIV/0!</v>
      </c>
      <c r="J37" s="54">
        <v>5</v>
      </c>
    </row>
    <row r="38" spans="2:10" x14ac:dyDescent="0.2">
      <c r="B38" s="63" t="s">
        <v>516</v>
      </c>
      <c r="C38" s="63" t="s">
        <v>319</v>
      </c>
      <c r="D38" s="63" t="s">
        <v>316</v>
      </c>
      <c r="E38" s="63" t="s">
        <v>278</v>
      </c>
      <c r="F38" s="148" t="e">
        <f>MAX(0,1-(1/AVERAGEIFS(COP!$L$2:$L$750,COP!$C$2:$C$750,'Ambient Heat'!$B38,COP!$G$2:$G$750,'Ambient Heat'!F$4,COP!$D$2:$D$750,"RSDSC*")))</f>
        <v>#DIV/0!</v>
      </c>
      <c r="G38" s="148" t="e">
        <f>MAX(0,1-(1/AVERAGEIFS(COP!$L$2:$L$750,COP!$C$2:$C$750,'Ambient Heat'!$B38,COP!$G$2:$G$750,'Ambient Heat'!G$4,COP!$D$2:$D$750,"RSDSC*")))</f>
        <v>#DIV/0!</v>
      </c>
      <c r="H38" s="148" t="e">
        <f>MAX(0,1-(1/AVERAGEIFS(COP!$L$2:$L$750,COP!$C$2:$C$750,'Ambient Heat'!$B38,COP!$G$2:$G$750,'Ambient Heat'!H$4,COP!$D$2:$D$750,"RSDSC*")))</f>
        <v>#DIV/0!</v>
      </c>
      <c r="I38" s="148" t="e">
        <f>MAX(0,1-(1/AVERAGEIFS(COP!$L$2:$L$750,COP!$C$2:$C$750,'Ambient Heat'!$B38,COP!$G$2:$G$750,'Ambient Heat'!I$4,COP!$D$2:$D$750,"RSDSC*")))</f>
        <v>#DIV/0!</v>
      </c>
      <c r="J38" s="63">
        <v>5</v>
      </c>
    </row>
    <row r="39" spans="2:10" x14ac:dyDescent="0.2">
      <c r="B39" s="63" t="s">
        <v>517</v>
      </c>
      <c r="C39" s="63" t="s">
        <v>319</v>
      </c>
      <c r="D39" s="63" t="s">
        <v>316</v>
      </c>
      <c r="E39" s="63" t="s">
        <v>278</v>
      </c>
      <c r="F39" s="148" t="e">
        <f>MAX(0,1-(1/AVERAGEIFS(COP!$L$2:$L$750,COP!$C$2:$C$750,'Ambient Heat'!$B39,COP!$G$2:$G$750,'Ambient Heat'!F$4,COP!$D$2:$D$750,"RSDSC*")))</f>
        <v>#DIV/0!</v>
      </c>
      <c r="G39" s="148" t="e">
        <f>MAX(0,1-(1/AVERAGEIFS(COP!$L$2:$L$750,COP!$C$2:$C$750,'Ambient Heat'!$B39,COP!$G$2:$G$750,'Ambient Heat'!G$4,COP!$D$2:$D$750,"RSDSC*")))</f>
        <v>#DIV/0!</v>
      </c>
      <c r="H39" s="148" t="e">
        <f>MAX(0,1-(1/AVERAGEIFS(COP!$L$2:$L$750,COP!$C$2:$C$750,'Ambient Heat'!$B39,COP!$G$2:$G$750,'Ambient Heat'!H$4,COP!$D$2:$D$750,"RSDSC*")))</f>
        <v>#DIV/0!</v>
      </c>
      <c r="I39" s="148" t="e">
        <f>MAX(0,1-(1/AVERAGEIFS(COP!$L$2:$L$750,COP!$C$2:$C$750,'Ambient Heat'!$B39,COP!$G$2:$G$750,'Ambient Heat'!I$4,COP!$D$2:$D$750,"RSDSC*")))</f>
        <v>#DIV/0!</v>
      </c>
      <c r="J39" s="63">
        <v>5</v>
      </c>
    </row>
    <row r="40" spans="2:10" x14ac:dyDescent="0.2">
      <c r="B40" s="63" t="s">
        <v>518</v>
      </c>
      <c r="C40" s="63" t="s">
        <v>319</v>
      </c>
      <c r="D40" s="63" t="s">
        <v>316</v>
      </c>
      <c r="E40" s="63" t="s">
        <v>278</v>
      </c>
      <c r="F40" s="148" t="e">
        <f>MAX(0,1-(1/AVERAGEIFS(COP!$L$2:$L$750,COP!$C$2:$C$750,'Ambient Heat'!$B40,COP!$G$2:$G$750,'Ambient Heat'!F$4,COP!$D$2:$D$750,"RSDSC*")))</f>
        <v>#DIV/0!</v>
      </c>
      <c r="G40" s="148" t="e">
        <f>MAX(0,1-(1/AVERAGEIFS(COP!$L$2:$L$750,COP!$C$2:$C$750,'Ambient Heat'!$B40,COP!$G$2:$G$750,'Ambient Heat'!G$4,COP!$D$2:$D$750,"RSDSC*")))</f>
        <v>#DIV/0!</v>
      </c>
      <c r="H40" s="148" t="e">
        <f>MAX(0,1-(1/AVERAGEIFS(COP!$L$2:$L$750,COP!$C$2:$C$750,'Ambient Heat'!$B40,COP!$G$2:$G$750,'Ambient Heat'!H$4,COP!$D$2:$D$750,"RSDSC*")))</f>
        <v>#DIV/0!</v>
      </c>
      <c r="I40" s="148" t="e">
        <f>MAX(0,1-(1/AVERAGEIFS(COP!$L$2:$L$750,COP!$C$2:$C$750,'Ambient Heat'!$B40,COP!$G$2:$G$750,'Ambient Heat'!I$4,COP!$D$2:$D$750,"RSDSC*")))</f>
        <v>#DIV/0!</v>
      </c>
      <c r="J40" s="63">
        <v>5</v>
      </c>
    </row>
    <row r="41" spans="2:10" x14ac:dyDescent="0.2">
      <c r="B41" s="63" t="s">
        <v>519</v>
      </c>
      <c r="C41" s="63" t="s">
        <v>319</v>
      </c>
      <c r="D41" s="63" t="s">
        <v>316</v>
      </c>
      <c r="E41" s="63" t="s">
        <v>278</v>
      </c>
      <c r="F41" s="148" t="e">
        <f>MAX(0,1-(1/AVERAGEIFS(COP!$L$2:$L$750,COP!$C$2:$C$750,'Ambient Heat'!$B41,COP!$G$2:$G$750,'Ambient Heat'!F$4,COP!$D$2:$D$750,"RSDSC*")))</f>
        <v>#DIV/0!</v>
      </c>
      <c r="G41" s="148" t="e">
        <f>MAX(0,1-(1/AVERAGEIFS(COP!$L$2:$L$750,COP!$C$2:$C$750,'Ambient Heat'!$B41,COP!$G$2:$G$750,'Ambient Heat'!G$4,COP!$D$2:$D$750,"RSDSC*")))</f>
        <v>#DIV/0!</v>
      </c>
      <c r="H41" s="148" t="e">
        <f>MAX(0,1-(1/AVERAGEIFS(COP!$L$2:$L$750,COP!$C$2:$C$750,'Ambient Heat'!$B41,COP!$G$2:$G$750,'Ambient Heat'!H$4,COP!$D$2:$D$750,"RSDSC*")))</f>
        <v>#DIV/0!</v>
      </c>
      <c r="I41" s="148" t="e">
        <f>MAX(0,1-(1/AVERAGEIFS(COP!$L$2:$L$750,COP!$C$2:$C$750,'Ambient Heat'!$B41,COP!$G$2:$G$750,'Ambient Heat'!I$4,COP!$D$2:$D$750,"RSDSC*")))</f>
        <v>#DIV/0!</v>
      </c>
      <c r="J41" s="63">
        <v>5</v>
      </c>
    </row>
    <row r="42" spans="2:10" x14ac:dyDescent="0.2">
      <c r="B42" s="63" t="s">
        <v>520</v>
      </c>
      <c r="C42" s="63" t="s">
        <v>319</v>
      </c>
      <c r="D42" s="63" t="s">
        <v>316</v>
      </c>
      <c r="E42" s="63" t="s">
        <v>278</v>
      </c>
      <c r="F42" s="148" t="e">
        <f>MAX(0,1-(1/AVERAGEIFS(COP!$L$2:$L$750,COP!$C$2:$C$750,'Ambient Heat'!$B42,COP!$G$2:$G$750,'Ambient Heat'!F$4,COP!$D$2:$D$750,"RSDSC*")))</f>
        <v>#DIV/0!</v>
      </c>
      <c r="G42" s="148" t="e">
        <f>MAX(0,1-(1/AVERAGEIFS(COP!$L$2:$L$750,COP!$C$2:$C$750,'Ambient Heat'!$B42,COP!$G$2:$G$750,'Ambient Heat'!G$4,COP!$D$2:$D$750,"RSDSC*")))</f>
        <v>#DIV/0!</v>
      </c>
      <c r="H42" s="148" t="e">
        <f>MAX(0,1-(1/AVERAGEIFS(COP!$L$2:$L$750,COP!$C$2:$C$750,'Ambient Heat'!$B42,COP!$G$2:$G$750,'Ambient Heat'!H$4,COP!$D$2:$D$750,"RSDSC*")))</f>
        <v>#DIV/0!</v>
      </c>
      <c r="I42" s="148" t="e">
        <f>MAX(0,1-(1/AVERAGEIFS(COP!$L$2:$L$750,COP!$C$2:$C$750,'Ambient Heat'!$B42,COP!$G$2:$G$750,'Ambient Heat'!I$4,COP!$D$2:$D$750,"RSDSC*")))</f>
        <v>#DIV/0!</v>
      </c>
      <c r="J42" s="63">
        <v>5</v>
      </c>
    </row>
    <row r="43" spans="2:10" ht="15.75" thickBot="1" x14ac:dyDescent="0.25">
      <c r="B43" s="54" t="s">
        <v>521</v>
      </c>
      <c r="C43" s="54" t="s">
        <v>319</v>
      </c>
      <c r="D43" s="54" t="s">
        <v>316</v>
      </c>
      <c r="E43" s="54" t="s">
        <v>278</v>
      </c>
      <c r="F43" s="154" t="e">
        <f>MAX(0,1-(1/AVERAGEIFS(COP!$L$2:$L$750,COP!$C$2:$C$750,'Ambient Heat'!$B43,COP!$G$2:$G$750,'Ambient Heat'!F$4,COP!$D$2:$D$750,"RSDSC*")))</f>
        <v>#DIV/0!</v>
      </c>
      <c r="G43" s="154" t="e">
        <f>MAX(0,1-(1/AVERAGEIFS(COP!$L$2:$L$750,COP!$C$2:$C$750,'Ambient Heat'!$B43,COP!$G$2:$G$750,'Ambient Heat'!G$4,COP!$D$2:$D$750,"RSDSC*")))</f>
        <v>#DIV/0!</v>
      </c>
      <c r="H43" s="154" t="e">
        <f>MAX(0,1-(1/AVERAGEIFS(COP!$L$2:$L$750,COP!$C$2:$C$750,'Ambient Heat'!$B43,COP!$G$2:$G$750,'Ambient Heat'!H$4,COP!$D$2:$D$750,"RSDSC*")))</f>
        <v>#DIV/0!</v>
      </c>
      <c r="I43" s="154" t="e">
        <f>MAX(0,1-(1/AVERAGEIFS(COP!$L$2:$L$750,COP!$C$2:$C$750,'Ambient Heat'!$B43,COP!$G$2:$G$750,'Ambient Heat'!I$4,COP!$D$2:$D$750,"RSDSC*")))</f>
        <v>#DIV/0!</v>
      </c>
      <c r="J43" s="54">
        <v>5</v>
      </c>
    </row>
    <row r="44" spans="2:10" x14ac:dyDescent="0.2">
      <c r="B44" s="98" t="s">
        <v>314</v>
      </c>
      <c r="F44" s="99"/>
      <c r="G44" s="99"/>
      <c r="H44" s="99"/>
      <c r="I44" s="99"/>
    </row>
    <row r="45" spans="2:10" x14ac:dyDescent="0.2">
      <c r="B45" s="24" t="s">
        <v>298</v>
      </c>
      <c r="C45" s="24" t="s">
        <v>319</v>
      </c>
      <c r="D45" s="24" t="s">
        <v>316</v>
      </c>
      <c r="E45" s="24" t="s">
        <v>483</v>
      </c>
      <c r="F45" s="99" t="e">
        <f>MAX(0,1-(1/AVERAGEIFS(COP!$L$2:$L$750,COP!$C$2:$C$750,'Ambient Heat'!$B45,COP!$G$2:$G$750,'Ambient Heat'!F$4,COP!$D$2:$D$750,"RSDGAS")))</f>
        <v>#DIV/0!</v>
      </c>
      <c r="G45" s="99" t="e">
        <f>MAX(0,1-(1/AVERAGEIFS(COP!$L$2:$L$750,COP!$C$2:$C$750,'Ambient Heat'!$B45,COP!$G$2:$G$750,'Ambient Heat'!G$4,COP!$D$2:$D$750,"RSDGAS")))</f>
        <v>#DIV/0!</v>
      </c>
      <c r="H45" s="99" t="e">
        <f>MAX(0,1-(1/AVERAGEIFS(COP!$L$2:$L$750,COP!$C$2:$C$750,'Ambient Heat'!$B45,COP!$G$2:$G$750,'Ambient Heat'!H$4,COP!$D$2:$D$750,"RSDGAS")))</f>
        <v>#DIV/0!</v>
      </c>
      <c r="I45" s="99" t="e">
        <f>MAX(0,1-(1/AVERAGEIFS(COP!$L$2:$L$750,COP!$C$2:$C$750,'Ambient Heat'!$B45,COP!$G$2:$G$750,'Ambient Heat'!I$4,COP!$D$2:$D$750,"RSDGAS")))</f>
        <v>#DIV/0!</v>
      </c>
      <c r="J45" s="24">
        <v>5</v>
      </c>
    </row>
    <row r="46" spans="2:10" x14ac:dyDescent="0.2">
      <c r="B46" s="24" t="s">
        <v>298</v>
      </c>
      <c r="C46" s="24" t="s">
        <v>319</v>
      </c>
      <c r="D46" s="24" t="s">
        <v>394</v>
      </c>
      <c r="E46" s="24" t="s">
        <v>140</v>
      </c>
      <c r="F46" s="99">
        <f>MAX(0,1-(1/AVERAGEIFS(COP!$L$2:$L$750,COP!$C$2:$C$750,'Ambient Heat'!$B45,COP!$G$2:$G$750,'Ambient Heat'!F$4,COP!$D$2:$D$750,"RSDWH*")))</f>
        <v>0</v>
      </c>
      <c r="G46" s="99">
        <f>MAX(0,1-(1/AVERAGEIFS(COP!$L$2:$L$750,COP!$C$2:$C$750,'Ambient Heat'!$B45,COP!$G$2:$G$750,'Ambient Heat'!G$4,COP!$D$2:$D$750,"RSDWH*")))</f>
        <v>1.5105185210368188E-2</v>
      </c>
      <c r="H46" s="99">
        <f>MAX(0,1-(1/AVERAGEIFS(COP!$L$2:$L$750,COP!$C$2:$C$750,'Ambient Heat'!$B45,COP!$G$2:$G$750,'Ambient Heat'!H$4,COP!$D$2:$D$750,"RSDWH*")))</f>
        <v>0.15994265797354945</v>
      </c>
      <c r="I46" s="99">
        <f>MAX(0,1-(1/AVERAGEIFS(COP!$L$2:$L$750,COP!$C$2:$C$750,'Ambient Heat'!$B45,COP!$G$2:$G$750,'Ambient Heat'!I$4,COP!$D$2:$D$750,"RSDWH*")))</f>
        <v>0.15994265797354945</v>
      </c>
      <c r="J46" s="24">
        <v>5</v>
      </c>
    </row>
    <row r="47" spans="2:10" x14ac:dyDescent="0.2">
      <c r="B47" s="24" t="s">
        <v>299</v>
      </c>
      <c r="C47" s="24" t="s">
        <v>319</v>
      </c>
      <c r="D47" s="24" t="s">
        <v>316</v>
      </c>
      <c r="E47" s="24" t="s">
        <v>483</v>
      </c>
      <c r="F47" s="99" t="e">
        <f>MAX(0,1-(1/AVERAGEIFS(COP!$L$2:$L$750,COP!$C$2:$C$750,'Ambient Heat'!$B47,COP!$G$2:$G$750,'Ambient Heat'!F$4,COP!$D$2:$D$750,"RSDGAS")))</f>
        <v>#DIV/0!</v>
      </c>
      <c r="G47" s="99" t="e">
        <f>MAX(0,1-(1/AVERAGEIFS(COP!$L$2:$L$750,COP!$C$2:$C$750,'Ambient Heat'!$B47,COP!$G$2:$G$750,'Ambient Heat'!G$4,COP!$D$2:$D$750,"RSDGAS")))</f>
        <v>#DIV/0!</v>
      </c>
      <c r="H47" s="99" t="e">
        <f>MAX(0,1-(1/AVERAGEIFS(COP!$L$2:$L$750,COP!$C$2:$C$750,'Ambient Heat'!$B47,COP!$G$2:$G$750,'Ambient Heat'!H$4,COP!$D$2:$D$750,"RSDGAS")))</f>
        <v>#DIV/0!</v>
      </c>
      <c r="I47" s="99" t="e">
        <f>MAX(0,1-(1/AVERAGEIFS(COP!$L$2:$L$750,COP!$C$2:$C$750,'Ambient Heat'!$B47,COP!$G$2:$G$750,'Ambient Heat'!I$4,COP!$D$2:$D$750,"RSDGAS")))</f>
        <v>#DIV/0!</v>
      </c>
      <c r="J47" s="24">
        <v>5</v>
      </c>
    </row>
    <row r="48" spans="2:10" ht="15.75" thickBot="1" x14ac:dyDescent="0.25">
      <c r="B48" s="54" t="s">
        <v>299</v>
      </c>
      <c r="C48" s="54" t="s">
        <v>319</v>
      </c>
      <c r="D48" s="54" t="s">
        <v>394</v>
      </c>
      <c r="E48" s="54" t="s">
        <v>140</v>
      </c>
      <c r="F48" s="154">
        <f>MAX(0,1-(1/AVERAGEIFS(COP!$L$2:$L$750,COP!$C$2:$C$750,'Ambient Heat'!$B47,COP!$G$2:$G$750,'Ambient Heat'!F$4,COP!$D$2:$D$750,"RSDWH*")))</f>
        <v>0</v>
      </c>
      <c r="G48" s="154">
        <f>MAX(0,1-(1/AVERAGEIFS(COP!$L$2:$L$750,COP!$C$2:$C$750,'Ambient Heat'!$B47,COP!$G$2:$G$750,'Ambient Heat'!G$4,COP!$D$2:$D$750,"RSDWH*")))</f>
        <v>0</v>
      </c>
      <c r="H48" s="154">
        <f>MAX(0,1-(1/AVERAGEIFS(COP!$L$2:$L$750,COP!$C$2:$C$750,'Ambient Heat'!$B47,COP!$G$2:$G$750,'Ambient Heat'!H$4,COP!$D$2:$D$750,"RSDWH*")))</f>
        <v>0</v>
      </c>
      <c r="I48" s="154">
        <f>MAX(0,1-(1/AVERAGEIFS(COP!$L$2:$L$750,COP!$C$2:$C$750,'Ambient Heat'!$B47,COP!$G$2:$G$750,'Ambient Heat'!I$4,COP!$D$2:$D$750,"RSDWH*")))</f>
        <v>8.2656378854339962E-3</v>
      </c>
      <c r="J48" s="54">
        <v>5</v>
      </c>
    </row>
    <row r="49" spans="2:10" x14ac:dyDescent="0.2">
      <c r="B49" s="98" t="s">
        <v>315</v>
      </c>
      <c r="F49" s="99"/>
      <c r="G49" s="99"/>
      <c r="H49" s="99"/>
      <c r="I49" s="99"/>
    </row>
    <row r="50" spans="2:10" x14ac:dyDescent="0.2">
      <c r="B50" s="24" t="s">
        <v>297</v>
      </c>
      <c r="C50" s="24" t="s">
        <v>319</v>
      </c>
      <c r="D50" s="24" t="s">
        <v>316</v>
      </c>
      <c r="E50" s="24" t="s">
        <v>483</v>
      </c>
      <c r="F50" s="99" t="e">
        <f>MAX(0,1-(1/AVERAGEIFS(COP!$L$2:$L$750,COP!$C$2:$C$750,'Ambient Heat'!$B50,COP!$G$2:$G$750,'Ambient Heat'!F$4,COP!$D$2:$D$750,"RSDGAS")))</f>
        <v>#DIV/0!</v>
      </c>
      <c r="G50" s="99" t="e">
        <f>MAX(0,1-(1/AVERAGEIFS(COP!$L$2:$L$750,COP!$C$2:$C$750,'Ambient Heat'!$B50,COP!$G$2:$G$750,'Ambient Heat'!G$4,COP!$D$2:$D$750,"RSDGAS")))</f>
        <v>#DIV/0!</v>
      </c>
      <c r="H50" s="99" t="e">
        <f>MAX(0,1-(1/AVERAGEIFS(COP!$L$2:$L$750,COP!$C$2:$C$750,'Ambient Heat'!$B50,COP!$G$2:$G$750,'Ambient Heat'!H$4,COP!$D$2:$D$750,"RSDGAS")))</f>
        <v>#DIV/0!</v>
      </c>
      <c r="I50" s="99" t="e">
        <f>MAX(0,1-(1/AVERAGEIFS(COP!$L$2:$L$750,COP!$C$2:$C$750,'Ambient Heat'!$B50,COP!$G$2:$G$750,'Ambient Heat'!I$4,COP!$D$2:$D$750,"RSDGAS")))</f>
        <v>#DIV/0!</v>
      </c>
      <c r="J50" s="24">
        <v>5</v>
      </c>
    </row>
    <row r="51" spans="2:10" ht="15.75" thickBot="1" x14ac:dyDescent="0.25">
      <c r="B51" s="54" t="s">
        <v>297</v>
      </c>
      <c r="C51" s="54" t="s">
        <v>319</v>
      </c>
      <c r="D51" s="54" t="s">
        <v>394</v>
      </c>
      <c r="E51" s="54" t="s">
        <v>140</v>
      </c>
      <c r="F51" s="154" t="e">
        <f>MAX(0,1-(1/AVERAGEIFS(COP!$L$2:$L$750,COP!$C$2:$C$750,'Ambient Heat'!$B51,COP!$G$2:$G$750,'Ambient Heat'!F$4,COP!$D$2:$D$750,"RSDGAS")))</f>
        <v>#DIV/0!</v>
      </c>
      <c r="G51" s="154" t="e">
        <f>MAX(0,1-(1/AVERAGEIFS(COP!$L$2:$L$750,COP!$C$2:$C$750,'Ambient Heat'!$B51,COP!$G$2:$G$750,'Ambient Heat'!G$4,COP!$D$2:$D$750,"RSDGAS")))</f>
        <v>#DIV/0!</v>
      </c>
      <c r="H51" s="154" t="e">
        <f>MAX(0,1-(1/AVERAGEIFS(COP!$L$2:$L$750,COP!$C$2:$C$750,'Ambient Heat'!$B51,COP!$G$2:$G$750,'Ambient Heat'!H$4,COP!$D$2:$D$750,"RSDGAS")))</f>
        <v>#DIV/0!</v>
      </c>
      <c r="I51" s="154" t="e">
        <f>MAX(0,1-(1/AVERAGEIFS(COP!$L$2:$L$750,COP!$C$2:$C$750,'Ambient Heat'!$B51,COP!$G$2:$G$750,'Ambient Heat'!I$4,COP!$D$2:$D$750,"RSDGAS")))</f>
        <v>#DIV/0!</v>
      </c>
      <c r="J51" s="54">
        <v>5</v>
      </c>
    </row>
    <row r="52" spans="2:10" x14ac:dyDescent="0.2">
      <c r="B52" s="98" t="s">
        <v>317</v>
      </c>
      <c r="F52" s="99"/>
      <c r="G52" s="99"/>
      <c r="H52" s="99"/>
      <c r="I52" s="99"/>
    </row>
    <row r="53" spans="2:10" x14ac:dyDescent="0.2">
      <c r="B53" s="63" t="s">
        <v>290</v>
      </c>
      <c r="C53" s="63" t="s">
        <v>319</v>
      </c>
      <c r="D53" s="63" t="s">
        <v>316</v>
      </c>
      <c r="E53" s="63" t="s">
        <v>484</v>
      </c>
      <c r="F53" s="148" t="e">
        <f>MAX(0,1-(1/AVERAGEIFS(COP!$L$2:$L$750,COP!$C$2:$C$750,'Ambient Heat'!$B53,COP!$G$2:$G$750,'Ambient Heat'!F$4,COP!$D$2:$D$750,"RSDELC")))</f>
        <v>#DIV/0!</v>
      </c>
      <c r="G53" s="148" t="e">
        <f>MAX(0,1-(1/AVERAGEIFS(COP!$L$2:$L$750,COP!$C$2:$C$750,'Ambient Heat'!$B53,COP!$G$2:$G$750,'Ambient Heat'!G$4,COP!$D$2:$D$750,"RSDELC")))</f>
        <v>#DIV/0!</v>
      </c>
      <c r="H53" s="148" t="e">
        <f>MAX(0,1-(1/AVERAGEIFS(COP!$L$2:$L$750,COP!$C$2:$C$750,'Ambient Heat'!$B53,COP!$G$2:$G$750,'Ambient Heat'!H$4,COP!$D$2:$D$750,"RSDELC")))</f>
        <v>#DIV/0!</v>
      </c>
      <c r="I53" s="148" t="e">
        <f>MAX(0,1-(1/AVERAGEIFS(COP!$L$2:$L$750,COP!$C$2:$C$750,'Ambient Heat'!$B53,COP!$G$2:$G$750,'Ambient Heat'!I$4,COP!$D$2:$D$750,"RSDELC")))</f>
        <v>#DIV/0!</v>
      </c>
      <c r="J53" s="63">
        <v>5</v>
      </c>
    </row>
    <row r="54" spans="2:10" ht="15.75" thickBot="1" x14ac:dyDescent="0.25">
      <c r="B54" s="54" t="s">
        <v>281</v>
      </c>
      <c r="C54" s="54" t="s">
        <v>319</v>
      </c>
      <c r="D54" s="54" t="s">
        <v>316</v>
      </c>
      <c r="E54" s="54" t="s">
        <v>484</v>
      </c>
      <c r="F54" s="154" t="e">
        <f>MAX(0,1-(1/AVERAGEIFS(COP!$L$2:$L$750,COP!$C$2:$C$750,'Ambient Heat'!$B54,COP!$G$2:$G$750,'Ambient Heat'!F$4,COP!$D$2:$D$750,"RSDELC")))</f>
        <v>#DIV/0!</v>
      </c>
      <c r="G54" s="154" t="e">
        <f>MAX(0,1-(1/AVERAGEIFS(COP!$L$2:$L$750,COP!$C$2:$C$750,'Ambient Heat'!$B54,COP!$G$2:$G$750,'Ambient Heat'!G$4,COP!$D$2:$D$750,"RSDELC")))</f>
        <v>#DIV/0!</v>
      </c>
      <c r="H54" s="154" t="e">
        <f>MAX(0,1-(1/AVERAGEIFS(COP!$L$2:$L$750,COP!$C$2:$C$750,'Ambient Heat'!$B54,COP!$G$2:$G$750,'Ambient Heat'!H$4,COP!$D$2:$D$750,"RSDELC")))</f>
        <v>#DIV/0!</v>
      </c>
      <c r="I54" s="154" t="e">
        <f>MAX(0,1-(1/AVERAGEIFS(COP!$L$2:$L$750,COP!$C$2:$C$750,'Ambient Heat'!$B54,COP!$G$2:$G$750,'Ambient Heat'!I$4,COP!$D$2:$D$750,"RSDELC")))</f>
        <v>#DIV/0!</v>
      </c>
      <c r="J54" s="54">
        <v>5</v>
      </c>
    </row>
    <row r="55" spans="2:10" x14ac:dyDescent="0.2">
      <c r="B55" s="63" t="s">
        <v>522</v>
      </c>
      <c r="C55" s="149" t="s">
        <v>319</v>
      </c>
      <c r="D55" s="149" t="s">
        <v>316</v>
      </c>
      <c r="E55" s="63" t="s">
        <v>540</v>
      </c>
      <c r="F55" s="148" t="e">
        <f>MAX(0,1-(1/AVERAGEIFS(COP!$L$2:$L$750,COP!$C$2:$C$750,'Ambient Heat'!$B55,COP!$G$2:$G$750,'Ambient Heat'!F$4,COP!$D$2:$D$750,"RSDELC")))</f>
        <v>#DIV/0!</v>
      </c>
      <c r="G55" s="148" t="e">
        <f>MAX(0,1-(1/AVERAGEIFS(COP!$L$2:$L$750,COP!$C$2:$C$750,'Ambient Heat'!$B55,COP!$G$2:$G$750,'Ambient Heat'!G$4,COP!$D$2:$D$750,"RSDELC")))</f>
        <v>#DIV/0!</v>
      </c>
      <c r="H55" s="148" t="e">
        <f>MAX(0,1-(1/AVERAGEIFS(COP!$L$2:$L$750,COP!$C$2:$C$750,'Ambient Heat'!$B55,COP!$G$2:$G$750,'Ambient Heat'!H$4,COP!$D$2:$D$750,"RSDELC")))</f>
        <v>#DIV/0!</v>
      </c>
      <c r="I55" s="148" t="e">
        <f>MAX(0,1-(1/AVERAGEIFS(COP!$L$2:$L$750,COP!$C$2:$C$750,'Ambient Heat'!$B55,COP!$G$2:$G$750,'Ambient Heat'!I$4,COP!$D$2:$D$750,"RSDELC")))</f>
        <v>#DIV/0!</v>
      </c>
      <c r="J55" s="63">
        <v>5</v>
      </c>
    </row>
    <row r="56" spans="2:10" x14ac:dyDescent="0.2">
      <c r="B56" s="63" t="s">
        <v>523</v>
      </c>
      <c r="C56" s="149" t="s">
        <v>319</v>
      </c>
      <c r="D56" s="149" t="s">
        <v>316</v>
      </c>
      <c r="E56" s="63" t="s">
        <v>541</v>
      </c>
      <c r="F56" s="148" t="e">
        <f>MAX(0,1-(1/AVERAGEIFS(COP!$L$2:$L$750,COP!$C$2:$C$750,'Ambient Heat'!$B56,COP!$G$2:$G$750,'Ambient Heat'!F$4,COP!$D$2:$D$750,"RSDELC")))</f>
        <v>#DIV/0!</v>
      </c>
      <c r="G56" s="148" t="e">
        <f>MAX(0,1-(1/AVERAGEIFS(COP!$L$2:$L$750,COP!$C$2:$C$750,'Ambient Heat'!$B56,COP!$G$2:$G$750,'Ambient Heat'!G$4,COP!$D$2:$D$750,"RSDELC")))</f>
        <v>#DIV/0!</v>
      </c>
      <c r="H56" s="148" t="e">
        <f>MAX(0,1-(1/AVERAGEIFS(COP!$L$2:$L$750,COP!$C$2:$C$750,'Ambient Heat'!$B56,COP!$G$2:$G$750,'Ambient Heat'!H$4,COP!$D$2:$D$750,"RSDELC")))</f>
        <v>#DIV/0!</v>
      </c>
      <c r="I56" s="148" t="e">
        <f>MAX(0,1-(1/AVERAGEIFS(COP!$L$2:$L$750,COP!$C$2:$C$750,'Ambient Heat'!$B56,COP!$G$2:$G$750,'Ambient Heat'!I$4,COP!$D$2:$D$750,"RSDELC")))</f>
        <v>#DIV/0!</v>
      </c>
      <c r="J56" s="63">
        <v>5</v>
      </c>
    </row>
    <row r="57" spans="2:10" x14ac:dyDescent="0.2">
      <c r="B57" s="63" t="s">
        <v>524</v>
      </c>
      <c r="C57" s="149" t="s">
        <v>319</v>
      </c>
      <c r="D57" s="149" t="s">
        <v>316</v>
      </c>
      <c r="E57" s="63" t="s">
        <v>542</v>
      </c>
      <c r="F57" s="148" t="e">
        <f>MAX(0,1-(1/AVERAGEIFS(COP!$L$2:$L$750,COP!$C$2:$C$750,'Ambient Heat'!$B57,COP!$G$2:$G$750,'Ambient Heat'!F$4,COP!$D$2:$D$750,"RSDELC")))</f>
        <v>#DIV/0!</v>
      </c>
      <c r="G57" s="148" t="e">
        <f>MAX(0,1-(1/AVERAGEIFS(COP!$L$2:$L$750,COP!$C$2:$C$750,'Ambient Heat'!$B57,COP!$G$2:$G$750,'Ambient Heat'!G$4,COP!$D$2:$D$750,"RSDELC")))</f>
        <v>#DIV/0!</v>
      </c>
      <c r="H57" s="148" t="e">
        <f>MAX(0,1-(1/AVERAGEIFS(COP!$L$2:$L$750,COP!$C$2:$C$750,'Ambient Heat'!$B57,COP!$G$2:$G$750,'Ambient Heat'!H$4,COP!$D$2:$D$750,"RSDELC")))</f>
        <v>#DIV/0!</v>
      </c>
      <c r="I57" s="148" t="e">
        <f>MAX(0,1-(1/AVERAGEIFS(COP!$L$2:$L$750,COP!$C$2:$C$750,'Ambient Heat'!$B57,COP!$G$2:$G$750,'Ambient Heat'!I$4,COP!$D$2:$D$750,"RSDELC")))</f>
        <v>#DIV/0!</v>
      </c>
      <c r="J57" s="63">
        <v>5</v>
      </c>
    </row>
    <row r="58" spans="2:10" x14ac:dyDescent="0.2">
      <c r="B58" s="63" t="s">
        <v>525</v>
      </c>
      <c r="C58" s="149" t="s">
        <v>319</v>
      </c>
      <c r="D58" s="149" t="s">
        <v>316</v>
      </c>
      <c r="E58" s="63" t="s">
        <v>543</v>
      </c>
      <c r="F58" s="148" t="e">
        <f>MAX(0,1-(1/AVERAGEIFS(COP!$L$2:$L$750,COP!$C$2:$C$750,'Ambient Heat'!$B58,COP!$G$2:$G$750,'Ambient Heat'!F$4,COP!$D$2:$D$750,"RSDELC")))</f>
        <v>#DIV/0!</v>
      </c>
      <c r="G58" s="148" t="e">
        <f>MAX(0,1-(1/AVERAGEIFS(COP!$L$2:$L$750,COP!$C$2:$C$750,'Ambient Heat'!$B58,COP!$G$2:$G$750,'Ambient Heat'!G$4,COP!$D$2:$D$750,"RSDELC")))</f>
        <v>#DIV/0!</v>
      </c>
      <c r="H58" s="148" t="e">
        <f>MAX(0,1-(1/AVERAGEIFS(COP!$L$2:$L$750,COP!$C$2:$C$750,'Ambient Heat'!$B58,COP!$G$2:$G$750,'Ambient Heat'!H$4,COP!$D$2:$D$750,"RSDELC")))</f>
        <v>#DIV/0!</v>
      </c>
      <c r="I58" s="148" t="e">
        <f>MAX(0,1-(1/AVERAGEIFS(COP!$L$2:$L$750,COP!$C$2:$C$750,'Ambient Heat'!$B58,COP!$G$2:$G$750,'Ambient Heat'!I$4,COP!$D$2:$D$750,"RSDELC")))</f>
        <v>#DIV/0!</v>
      </c>
      <c r="J58" s="63">
        <v>5</v>
      </c>
    </row>
    <row r="59" spans="2:10" x14ac:dyDescent="0.2">
      <c r="B59" s="63" t="s">
        <v>526</v>
      </c>
      <c r="C59" s="149" t="s">
        <v>319</v>
      </c>
      <c r="D59" s="149" t="s">
        <v>316</v>
      </c>
      <c r="E59" s="63" t="s">
        <v>544</v>
      </c>
      <c r="F59" s="148" t="e">
        <f>MAX(0,1-(1/AVERAGEIFS(COP!$L$2:$L$750,COP!$C$2:$C$750,'Ambient Heat'!$B59,COP!$G$2:$G$750,'Ambient Heat'!F$4,COP!$D$2:$D$750,"RSDELC")))</f>
        <v>#DIV/0!</v>
      </c>
      <c r="G59" s="148" t="e">
        <f>MAX(0,1-(1/AVERAGEIFS(COP!$L$2:$L$750,COP!$C$2:$C$750,'Ambient Heat'!$B59,COP!$G$2:$G$750,'Ambient Heat'!G$4,COP!$D$2:$D$750,"RSDELC")))</f>
        <v>#DIV/0!</v>
      </c>
      <c r="H59" s="148" t="e">
        <f>MAX(0,1-(1/AVERAGEIFS(COP!$L$2:$L$750,COP!$C$2:$C$750,'Ambient Heat'!$B59,COP!$G$2:$G$750,'Ambient Heat'!H$4,COP!$D$2:$D$750,"RSDELC")))</f>
        <v>#DIV/0!</v>
      </c>
      <c r="I59" s="148" t="e">
        <f>MAX(0,1-(1/AVERAGEIFS(COP!$L$2:$L$750,COP!$C$2:$C$750,'Ambient Heat'!$B59,COP!$G$2:$G$750,'Ambient Heat'!I$4,COP!$D$2:$D$750,"RSDELC")))</f>
        <v>#DIV/0!</v>
      </c>
      <c r="J59" s="63">
        <v>5</v>
      </c>
    </row>
    <row r="60" spans="2:10" ht="15.75" thickBot="1" x14ac:dyDescent="0.25">
      <c r="B60" s="54" t="s">
        <v>527</v>
      </c>
      <c r="C60" s="153" t="s">
        <v>319</v>
      </c>
      <c r="D60" s="153" t="s">
        <v>316</v>
      </c>
      <c r="E60" s="54" t="s">
        <v>545</v>
      </c>
      <c r="F60" s="154" t="e">
        <f>MAX(0,1-(1/AVERAGEIFS(COP!$L$2:$L$750,COP!$C$2:$C$750,'Ambient Heat'!$B60,COP!$G$2:$G$750,'Ambient Heat'!F$4,COP!$D$2:$D$750,"RSDELC")))</f>
        <v>#DIV/0!</v>
      </c>
      <c r="G60" s="154" t="e">
        <f>MAX(0,1-(1/AVERAGEIFS(COP!$L$2:$L$750,COP!$C$2:$C$750,'Ambient Heat'!$B60,COP!$G$2:$G$750,'Ambient Heat'!G$4,COP!$D$2:$D$750,"RSDELC")))</f>
        <v>#DIV/0!</v>
      </c>
      <c r="H60" s="154" t="e">
        <f>MAX(0,1-(1/AVERAGEIFS(COP!$L$2:$L$750,COP!$C$2:$C$750,'Ambient Heat'!$B60,COP!$G$2:$G$750,'Ambient Heat'!H$4,COP!$D$2:$D$750,"RSDELC")))</f>
        <v>#DIV/0!</v>
      </c>
      <c r="I60" s="154" t="e">
        <f>MAX(0,1-(1/AVERAGEIFS(COP!$L$2:$L$750,COP!$C$2:$C$750,'Ambient Heat'!$B60,COP!$G$2:$G$750,'Ambient Heat'!I$4,COP!$D$2:$D$750,"RSDELC")))</f>
        <v>#DIV/0!</v>
      </c>
      <c r="J60" s="54">
        <v>5</v>
      </c>
    </row>
    <row r="61" spans="2:10" x14ac:dyDescent="0.2">
      <c r="B61" s="63" t="s">
        <v>528</v>
      </c>
      <c r="C61" s="149" t="s">
        <v>319</v>
      </c>
      <c r="D61" s="149" t="s">
        <v>316</v>
      </c>
      <c r="E61" s="63" t="s">
        <v>540</v>
      </c>
      <c r="F61" s="148" t="e">
        <f>MAX(0,1-(1/AVERAGEIFS(COP!$L$2:$L$750,COP!$C$2:$C$750,'Ambient Heat'!$B61,COP!$G$2:$G$750,'Ambient Heat'!F$4,COP!$D$2:$D$750,"RSDELC")))</f>
        <v>#DIV/0!</v>
      </c>
      <c r="G61" s="148" t="e">
        <f>MAX(0,1-(1/AVERAGEIFS(COP!$L$2:$L$750,COP!$C$2:$C$750,'Ambient Heat'!$B61,COP!$G$2:$G$750,'Ambient Heat'!G$4,COP!$D$2:$D$750,"RSDELC")))</f>
        <v>#DIV/0!</v>
      </c>
      <c r="H61" s="148" t="e">
        <f>MAX(0,1-(1/AVERAGEIFS(COP!$L$2:$L$750,COP!$C$2:$C$750,'Ambient Heat'!$B61,COP!$G$2:$G$750,'Ambient Heat'!H$4,COP!$D$2:$D$750,"RSDELC")))</f>
        <v>#DIV/0!</v>
      </c>
      <c r="I61" s="148" t="e">
        <f>MAX(0,1-(1/AVERAGEIFS(COP!$L$2:$L$750,COP!$C$2:$C$750,'Ambient Heat'!$B61,COP!$G$2:$G$750,'Ambient Heat'!I$4,COP!$D$2:$D$750,"RSDELC")))</f>
        <v>#DIV/0!</v>
      </c>
      <c r="J61" s="152">
        <v>5</v>
      </c>
    </row>
    <row r="62" spans="2:10" x14ac:dyDescent="0.2">
      <c r="B62" s="63" t="s">
        <v>529</v>
      </c>
      <c r="C62" s="149" t="s">
        <v>319</v>
      </c>
      <c r="D62" s="149" t="s">
        <v>316</v>
      </c>
      <c r="E62" s="63" t="s">
        <v>541</v>
      </c>
      <c r="F62" s="148" t="e">
        <f>MAX(0,1-(1/AVERAGEIFS(COP!$L$2:$L$750,COP!$C$2:$C$750,'Ambient Heat'!$B62,COP!$G$2:$G$750,'Ambient Heat'!F$4,COP!$D$2:$D$750,"RSDELC")))</f>
        <v>#DIV/0!</v>
      </c>
      <c r="G62" s="148" t="e">
        <f>MAX(0,1-(1/AVERAGEIFS(COP!$L$2:$L$750,COP!$C$2:$C$750,'Ambient Heat'!$B62,COP!$G$2:$G$750,'Ambient Heat'!G$4,COP!$D$2:$D$750,"RSDELC")))</f>
        <v>#DIV/0!</v>
      </c>
      <c r="H62" s="148" t="e">
        <f>MAX(0,1-(1/AVERAGEIFS(COP!$L$2:$L$750,COP!$C$2:$C$750,'Ambient Heat'!$B62,COP!$G$2:$G$750,'Ambient Heat'!H$4,COP!$D$2:$D$750,"RSDELC")))</f>
        <v>#DIV/0!</v>
      </c>
      <c r="I62" s="148" t="e">
        <f>MAX(0,1-(1/AVERAGEIFS(COP!$L$2:$L$750,COP!$C$2:$C$750,'Ambient Heat'!$B62,COP!$G$2:$G$750,'Ambient Heat'!I$4,COP!$D$2:$D$750,"RSDELC")))</f>
        <v>#DIV/0!</v>
      </c>
      <c r="J62" s="63">
        <v>5</v>
      </c>
    </row>
    <row r="63" spans="2:10" x14ac:dyDescent="0.2">
      <c r="B63" s="63" t="s">
        <v>530</v>
      </c>
      <c r="C63" s="149" t="s">
        <v>319</v>
      </c>
      <c r="D63" s="149" t="s">
        <v>316</v>
      </c>
      <c r="E63" s="63" t="s">
        <v>542</v>
      </c>
      <c r="F63" s="148" t="e">
        <f>MAX(0,1-(1/AVERAGEIFS(COP!$L$2:$L$750,COP!$C$2:$C$750,'Ambient Heat'!$B63,COP!$G$2:$G$750,'Ambient Heat'!F$4,COP!$D$2:$D$750,"RSDELC")))</f>
        <v>#DIV/0!</v>
      </c>
      <c r="G63" s="148" t="e">
        <f>MAX(0,1-(1/AVERAGEIFS(COP!$L$2:$L$750,COP!$C$2:$C$750,'Ambient Heat'!$B63,COP!$G$2:$G$750,'Ambient Heat'!G$4,COP!$D$2:$D$750,"RSDELC")))</f>
        <v>#DIV/0!</v>
      </c>
      <c r="H63" s="148" t="e">
        <f>MAX(0,1-(1/AVERAGEIFS(COP!$L$2:$L$750,COP!$C$2:$C$750,'Ambient Heat'!$B63,COP!$G$2:$G$750,'Ambient Heat'!H$4,COP!$D$2:$D$750,"RSDELC")))</f>
        <v>#DIV/0!</v>
      </c>
      <c r="I63" s="148" t="e">
        <f>MAX(0,1-(1/AVERAGEIFS(COP!$L$2:$L$750,COP!$C$2:$C$750,'Ambient Heat'!$B63,COP!$G$2:$G$750,'Ambient Heat'!I$4,COP!$D$2:$D$750,"RSDELC")))</f>
        <v>#DIV/0!</v>
      </c>
      <c r="J63" s="63">
        <v>5</v>
      </c>
    </row>
    <row r="64" spans="2:10" x14ac:dyDescent="0.2">
      <c r="B64" s="63" t="s">
        <v>531</v>
      </c>
      <c r="C64" s="149" t="s">
        <v>319</v>
      </c>
      <c r="D64" s="149" t="s">
        <v>316</v>
      </c>
      <c r="E64" s="63" t="s">
        <v>543</v>
      </c>
      <c r="F64" s="148" t="e">
        <f>MAX(0,1-(1/AVERAGEIFS(COP!$L$2:$L$750,COP!$C$2:$C$750,'Ambient Heat'!$B64,COP!$G$2:$G$750,'Ambient Heat'!F$4,COP!$D$2:$D$750,"RSDELC")))</f>
        <v>#DIV/0!</v>
      </c>
      <c r="G64" s="148" t="e">
        <f>MAX(0,1-(1/AVERAGEIFS(COP!$L$2:$L$750,COP!$C$2:$C$750,'Ambient Heat'!$B64,COP!$G$2:$G$750,'Ambient Heat'!G$4,COP!$D$2:$D$750,"RSDELC")))</f>
        <v>#DIV/0!</v>
      </c>
      <c r="H64" s="148" t="e">
        <f>MAX(0,1-(1/AVERAGEIFS(COP!$L$2:$L$750,COP!$C$2:$C$750,'Ambient Heat'!$B64,COP!$G$2:$G$750,'Ambient Heat'!H$4,COP!$D$2:$D$750,"RSDELC")))</f>
        <v>#DIV/0!</v>
      </c>
      <c r="I64" s="148" t="e">
        <f>MAX(0,1-(1/AVERAGEIFS(COP!$L$2:$L$750,COP!$C$2:$C$750,'Ambient Heat'!$B64,COP!$G$2:$G$750,'Ambient Heat'!I$4,COP!$D$2:$D$750,"RSDELC")))</f>
        <v>#DIV/0!</v>
      </c>
      <c r="J64" s="63">
        <v>5</v>
      </c>
    </row>
    <row r="65" spans="2:10" x14ac:dyDescent="0.2">
      <c r="B65" s="63" t="s">
        <v>532</v>
      </c>
      <c r="C65" s="149" t="s">
        <v>319</v>
      </c>
      <c r="D65" s="149" t="s">
        <v>316</v>
      </c>
      <c r="E65" s="63" t="s">
        <v>544</v>
      </c>
      <c r="F65" s="148" t="e">
        <f>MAX(0,1-(1/AVERAGEIFS(COP!$L$2:$L$750,COP!$C$2:$C$750,'Ambient Heat'!$B65,COP!$G$2:$G$750,'Ambient Heat'!F$4,COP!$D$2:$D$750,"RSDELC")))</f>
        <v>#DIV/0!</v>
      </c>
      <c r="G65" s="148" t="e">
        <f>MAX(0,1-(1/AVERAGEIFS(COP!$L$2:$L$750,COP!$C$2:$C$750,'Ambient Heat'!$B65,COP!$G$2:$G$750,'Ambient Heat'!G$4,COP!$D$2:$D$750,"RSDELC")))</f>
        <v>#DIV/0!</v>
      </c>
      <c r="H65" s="148" t="e">
        <f>MAX(0,1-(1/AVERAGEIFS(COP!$L$2:$L$750,COP!$C$2:$C$750,'Ambient Heat'!$B65,COP!$G$2:$G$750,'Ambient Heat'!H$4,COP!$D$2:$D$750,"RSDELC")))</f>
        <v>#DIV/0!</v>
      </c>
      <c r="I65" s="148" t="e">
        <f>MAX(0,1-(1/AVERAGEIFS(COP!$L$2:$L$750,COP!$C$2:$C$750,'Ambient Heat'!$B65,COP!$G$2:$G$750,'Ambient Heat'!I$4,COP!$D$2:$D$750,"RSDELC")))</f>
        <v>#DIV/0!</v>
      </c>
      <c r="J65" s="63">
        <v>5</v>
      </c>
    </row>
    <row r="66" spans="2:10" ht="15.75" thickBot="1" x14ac:dyDescent="0.25">
      <c r="B66" s="54" t="s">
        <v>533</v>
      </c>
      <c r="C66" s="153" t="s">
        <v>319</v>
      </c>
      <c r="D66" s="153" t="s">
        <v>316</v>
      </c>
      <c r="E66" s="54" t="s">
        <v>545</v>
      </c>
      <c r="F66" s="154" t="e">
        <f>MAX(0,1-(1/AVERAGEIFS(COP!$L$2:$L$750,COP!$C$2:$C$750,'Ambient Heat'!$B66,COP!$G$2:$G$750,'Ambient Heat'!F$4,COP!$D$2:$D$750,"RSDELC")))</f>
        <v>#DIV/0!</v>
      </c>
      <c r="G66" s="154" t="e">
        <f>MAX(0,1-(1/AVERAGEIFS(COP!$L$2:$L$750,COP!$C$2:$C$750,'Ambient Heat'!$B66,COP!$G$2:$G$750,'Ambient Heat'!G$4,COP!$D$2:$D$750,"RSDELC")))</f>
        <v>#DIV/0!</v>
      </c>
      <c r="H66" s="154" t="e">
        <f>MAX(0,1-(1/AVERAGEIFS(COP!$L$2:$L$750,COP!$C$2:$C$750,'Ambient Heat'!$B66,COP!$G$2:$G$750,'Ambient Heat'!H$4,COP!$D$2:$D$750,"RSDELC")))</f>
        <v>#DIV/0!</v>
      </c>
      <c r="I66" s="154" t="e">
        <f>MAX(0,1-(1/AVERAGEIFS(COP!$L$2:$L$750,COP!$C$2:$C$750,'Ambient Heat'!$B66,COP!$G$2:$G$750,'Ambient Heat'!I$4,COP!$D$2:$D$750,"RSDELC")))</f>
        <v>#DIV/0!</v>
      </c>
      <c r="J66" s="54">
        <v>5</v>
      </c>
    </row>
    <row r="67" spans="2:10" x14ac:dyDescent="0.2">
      <c r="B67" s="63" t="s">
        <v>528</v>
      </c>
      <c r="C67" s="150" t="s">
        <v>319</v>
      </c>
      <c r="D67" s="150" t="s">
        <v>394</v>
      </c>
      <c r="E67" s="63" t="s">
        <v>218</v>
      </c>
      <c r="F67" s="151" t="e">
        <f>MAX(0,1-(1/AVERAGEIFS(COP!$L$2:$L$750,COP!$C$2:$C$750,'Ambient Heat'!$B67,COP!$G$2:$G$750,'Ambient Heat'!F$4,COP!$D$2:$D$750,"RSDWH*")))</f>
        <v>#DIV/0!</v>
      </c>
      <c r="G67" s="151" t="e">
        <f>MAX(0,1-(1/AVERAGEIFS(COP!$L$2:$L$750,COP!$C$2:$C$750,'Ambient Heat'!$B67,COP!$G$2:$G$750,'Ambient Heat'!G$4,COP!$D$2:$D$750,"RSDWH*")))</f>
        <v>#DIV/0!</v>
      </c>
      <c r="H67" s="151" t="e">
        <f>MAX(0,1-(1/AVERAGEIFS(COP!$L$2:$L$750,COP!$C$2:$C$750,'Ambient Heat'!$B67,COP!$G$2:$G$750,'Ambient Heat'!H$4,COP!$D$2:$D$750,"RSDWH*")))</f>
        <v>#DIV/0!</v>
      </c>
      <c r="I67" s="151" t="e">
        <f>MAX(0,1-(1/AVERAGEIFS(COP!$L$2:$L$750,COP!$C$2:$C$750,'Ambient Heat'!$B67,COP!$G$2:$G$750,'Ambient Heat'!I$4,COP!$D$2:$D$750,"RSDWH*")))</f>
        <v>#DIV/0!</v>
      </c>
      <c r="J67" s="63">
        <v>5</v>
      </c>
    </row>
    <row r="68" spans="2:10" x14ac:dyDescent="0.2">
      <c r="B68" s="63" t="s">
        <v>529</v>
      </c>
      <c r="C68" s="150" t="s">
        <v>319</v>
      </c>
      <c r="D68" s="150" t="s">
        <v>394</v>
      </c>
      <c r="E68" s="63" t="s">
        <v>218</v>
      </c>
      <c r="F68" s="151" t="e">
        <f>MAX(0,1-(1/AVERAGEIFS(COP!$L$2:$L$750,COP!$C$2:$C$750,'Ambient Heat'!$B68,COP!$G$2:$G$750,'Ambient Heat'!F$4,COP!$D$2:$D$750,"RSDWH*")))</f>
        <v>#DIV/0!</v>
      </c>
      <c r="G68" s="151" t="e">
        <f>MAX(0,1-(1/AVERAGEIFS(COP!$L$2:$L$750,COP!$C$2:$C$750,'Ambient Heat'!$B68,COP!$G$2:$G$750,'Ambient Heat'!G$4,COP!$D$2:$D$750,"RSDWH*")))</f>
        <v>#DIV/0!</v>
      </c>
      <c r="H68" s="151" t="e">
        <f>MAX(0,1-(1/AVERAGEIFS(COP!$L$2:$L$750,COP!$C$2:$C$750,'Ambient Heat'!$B68,COP!$G$2:$G$750,'Ambient Heat'!H$4,COP!$D$2:$D$750,"RSDWH*")))</f>
        <v>#DIV/0!</v>
      </c>
      <c r="I68" s="151" t="e">
        <f>MAX(0,1-(1/AVERAGEIFS(COP!$L$2:$L$750,COP!$C$2:$C$750,'Ambient Heat'!$B68,COP!$G$2:$G$750,'Ambient Heat'!I$4,COP!$D$2:$D$750,"RSDWH*")))</f>
        <v>#DIV/0!</v>
      </c>
      <c r="J68" s="63">
        <v>5</v>
      </c>
    </row>
    <row r="69" spans="2:10" x14ac:dyDescent="0.2">
      <c r="B69" s="63" t="s">
        <v>530</v>
      </c>
      <c r="C69" s="150" t="s">
        <v>319</v>
      </c>
      <c r="D69" s="150" t="s">
        <v>394</v>
      </c>
      <c r="E69" s="63" t="s">
        <v>218</v>
      </c>
      <c r="F69" s="151" t="e">
        <f>MAX(0,1-(1/AVERAGEIFS(COP!$L$2:$L$750,COP!$C$2:$C$750,'Ambient Heat'!$B69,COP!$G$2:$G$750,'Ambient Heat'!F$4,COP!$D$2:$D$750,"RSDWH*")))</f>
        <v>#DIV/0!</v>
      </c>
      <c r="G69" s="151" t="e">
        <f>MAX(0,1-(1/AVERAGEIFS(COP!$L$2:$L$750,COP!$C$2:$C$750,'Ambient Heat'!$B69,COP!$G$2:$G$750,'Ambient Heat'!G$4,COP!$D$2:$D$750,"RSDWH*")))</f>
        <v>#DIV/0!</v>
      </c>
      <c r="H69" s="151" t="e">
        <f>MAX(0,1-(1/AVERAGEIFS(COP!$L$2:$L$750,COP!$C$2:$C$750,'Ambient Heat'!$B69,COP!$G$2:$G$750,'Ambient Heat'!H$4,COP!$D$2:$D$750,"RSDWH*")))</f>
        <v>#DIV/0!</v>
      </c>
      <c r="I69" s="151" t="e">
        <f>MAX(0,1-(1/AVERAGEIFS(COP!$L$2:$L$750,COP!$C$2:$C$750,'Ambient Heat'!$B69,COP!$G$2:$G$750,'Ambient Heat'!I$4,COP!$D$2:$D$750,"RSDWH*")))</f>
        <v>#DIV/0!</v>
      </c>
      <c r="J69" s="63">
        <v>5</v>
      </c>
    </row>
    <row r="70" spans="2:10" x14ac:dyDescent="0.2">
      <c r="B70" s="63" t="s">
        <v>531</v>
      </c>
      <c r="C70" s="150" t="s">
        <v>319</v>
      </c>
      <c r="D70" s="150" t="s">
        <v>394</v>
      </c>
      <c r="E70" s="63" t="s">
        <v>218</v>
      </c>
      <c r="F70" s="151" t="e">
        <f>MAX(0,1-(1/AVERAGEIFS(COP!$L$2:$L$750,COP!$C$2:$C$750,'Ambient Heat'!$B70,COP!$G$2:$G$750,'Ambient Heat'!F$4,COP!$D$2:$D$750,"RSDWH*")))</f>
        <v>#DIV/0!</v>
      </c>
      <c r="G70" s="151" t="e">
        <f>MAX(0,1-(1/AVERAGEIFS(COP!$L$2:$L$750,COP!$C$2:$C$750,'Ambient Heat'!$B70,COP!$G$2:$G$750,'Ambient Heat'!G$4,COP!$D$2:$D$750,"RSDWH*")))</f>
        <v>#DIV/0!</v>
      </c>
      <c r="H70" s="151" t="e">
        <f>MAX(0,1-(1/AVERAGEIFS(COP!$L$2:$L$750,COP!$C$2:$C$750,'Ambient Heat'!$B70,COP!$G$2:$G$750,'Ambient Heat'!H$4,COP!$D$2:$D$750,"RSDWH*")))</f>
        <v>#DIV/0!</v>
      </c>
      <c r="I70" s="151" t="e">
        <f>MAX(0,1-(1/AVERAGEIFS(COP!$L$2:$L$750,COP!$C$2:$C$750,'Ambient Heat'!$B70,COP!$G$2:$G$750,'Ambient Heat'!I$4,COP!$D$2:$D$750,"RSDWH*")))</f>
        <v>#DIV/0!</v>
      </c>
      <c r="J70" s="63">
        <v>5</v>
      </c>
    </row>
    <row r="71" spans="2:10" x14ac:dyDescent="0.2">
      <c r="B71" s="63" t="s">
        <v>532</v>
      </c>
      <c r="C71" s="150" t="s">
        <v>319</v>
      </c>
      <c r="D71" s="150" t="s">
        <v>394</v>
      </c>
      <c r="E71" s="63" t="s">
        <v>218</v>
      </c>
      <c r="F71" s="151" t="e">
        <f>MAX(0,1-(1/AVERAGEIFS(COP!$L$2:$L$750,COP!$C$2:$C$750,'Ambient Heat'!$B71,COP!$G$2:$G$750,'Ambient Heat'!F$4,COP!$D$2:$D$750,"RSDWH*")))</f>
        <v>#DIV/0!</v>
      </c>
      <c r="G71" s="151" t="e">
        <f>MAX(0,1-(1/AVERAGEIFS(COP!$L$2:$L$750,COP!$C$2:$C$750,'Ambient Heat'!$B71,COP!$G$2:$G$750,'Ambient Heat'!G$4,COP!$D$2:$D$750,"RSDWH*")))</f>
        <v>#DIV/0!</v>
      </c>
      <c r="H71" s="151" t="e">
        <f>MAX(0,1-(1/AVERAGEIFS(COP!$L$2:$L$750,COP!$C$2:$C$750,'Ambient Heat'!$B71,COP!$G$2:$G$750,'Ambient Heat'!H$4,COP!$D$2:$D$750,"RSDWH*")))</f>
        <v>#DIV/0!</v>
      </c>
      <c r="I71" s="151" t="e">
        <f>MAX(0,1-(1/AVERAGEIFS(COP!$L$2:$L$750,COP!$C$2:$C$750,'Ambient Heat'!$B71,COP!$G$2:$G$750,'Ambient Heat'!I$4,COP!$D$2:$D$750,"RSDWH*")))</f>
        <v>#DIV/0!</v>
      </c>
      <c r="J71" s="63">
        <v>5</v>
      </c>
    </row>
    <row r="72" spans="2:10" ht="15.75" thickBot="1" x14ac:dyDescent="0.25">
      <c r="B72" s="54" t="s">
        <v>533</v>
      </c>
      <c r="C72" s="155" t="s">
        <v>319</v>
      </c>
      <c r="D72" s="155" t="s">
        <v>394</v>
      </c>
      <c r="E72" s="54" t="s">
        <v>218</v>
      </c>
      <c r="F72" s="156" t="e">
        <f>MAX(0,1-(1/AVERAGEIFS(COP!$L$2:$L$750,COP!$C$2:$C$750,'Ambient Heat'!$B72,COP!$G$2:$G$750,'Ambient Heat'!F$4,COP!$D$2:$D$750,"RSDWH*")))</f>
        <v>#DIV/0!</v>
      </c>
      <c r="G72" s="156" t="e">
        <f>MAX(0,1-(1/AVERAGEIFS(COP!$L$2:$L$750,COP!$C$2:$C$750,'Ambient Heat'!$B72,COP!$G$2:$G$750,'Ambient Heat'!G$4,COP!$D$2:$D$750,"RSDWH*")))</f>
        <v>#DIV/0!</v>
      </c>
      <c r="H72" s="156" t="e">
        <f>MAX(0,1-(1/AVERAGEIFS(COP!$L$2:$L$750,COP!$C$2:$C$750,'Ambient Heat'!$B72,COP!$G$2:$G$750,'Ambient Heat'!H$4,COP!$D$2:$D$750,"RSDWH*")))</f>
        <v>#DIV/0!</v>
      </c>
      <c r="I72" s="156" t="e">
        <f>MAX(0,1-(1/AVERAGEIFS(COP!$L$2:$L$750,COP!$C$2:$C$750,'Ambient Heat'!$B72,COP!$G$2:$G$750,'Ambient Heat'!I$4,COP!$D$2:$D$750,"RSDWH*")))</f>
        <v>#DIV/0!</v>
      </c>
      <c r="J72" s="54">
        <v>5</v>
      </c>
    </row>
    <row r="73" spans="2:10" x14ac:dyDescent="0.2">
      <c r="B73" s="24" t="s">
        <v>534</v>
      </c>
      <c r="C73" s="24" t="s">
        <v>319</v>
      </c>
      <c r="D73" s="24" t="s">
        <v>316</v>
      </c>
      <c r="E73" s="63" t="s">
        <v>540</v>
      </c>
      <c r="F73" s="148" t="e">
        <f>MAX(0,1-(1/AVERAGEIFS(COP!$L$2:$L$750,COP!$C$2:$C$750,'Ambient Heat'!$B73,COP!$G$2:$G$750,'Ambient Heat'!F$4,COP!$D$2:$D$750,"RSDELC")))</f>
        <v>#DIV/0!</v>
      </c>
      <c r="G73" s="148" t="e">
        <f>MAX(0,1-(1/AVERAGEIFS(COP!$L$2:$L$750,COP!$C$2:$C$750,'Ambient Heat'!$B73,COP!$G$2:$G$750,'Ambient Heat'!G$4,COP!$D$2:$D$750,"RSDELC")))</f>
        <v>#DIV/0!</v>
      </c>
      <c r="H73" s="148" t="e">
        <f>MAX(0,1-(1/AVERAGEIFS(COP!$L$2:$L$750,COP!$C$2:$C$750,'Ambient Heat'!$B73,COP!$G$2:$G$750,'Ambient Heat'!H$4,COP!$D$2:$D$750,"RSDELC")))</f>
        <v>#DIV/0!</v>
      </c>
      <c r="I73" s="148" t="e">
        <f>MAX(0,1-(1/AVERAGEIFS(COP!$L$2:$L$750,COP!$C$2:$C$750,'Ambient Heat'!$B73,COP!$G$2:$G$750,'Ambient Heat'!I$4,COP!$D$2:$D$750,"RSDELC")))</f>
        <v>#DIV/0!</v>
      </c>
      <c r="J73" s="24">
        <v>5</v>
      </c>
    </row>
    <row r="74" spans="2:10" x14ac:dyDescent="0.2">
      <c r="B74" s="24" t="s">
        <v>535</v>
      </c>
      <c r="C74" s="24" t="s">
        <v>319</v>
      </c>
      <c r="D74" s="24" t="s">
        <v>316</v>
      </c>
      <c r="E74" s="63" t="s">
        <v>541</v>
      </c>
      <c r="F74" s="148" t="e">
        <f>MAX(0,1-(1/AVERAGEIFS(COP!$L$2:$L$750,COP!$C$2:$C$750,'Ambient Heat'!$B74,COP!$G$2:$G$750,'Ambient Heat'!F$4,COP!$D$2:$D$750,"RSDELC")))</f>
        <v>#DIV/0!</v>
      </c>
      <c r="G74" s="148" t="e">
        <f>MAX(0,1-(1/AVERAGEIFS(COP!$L$2:$L$750,COP!$C$2:$C$750,'Ambient Heat'!$B74,COP!$G$2:$G$750,'Ambient Heat'!G$4,COP!$D$2:$D$750,"RSDELC")))</f>
        <v>#DIV/0!</v>
      </c>
      <c r="H74" s="148" t="e">
        <f>MAX(0,1-(1/AVERAGEIFS(COP!$L$2:$L$750,COP!$C$2:$C$750,'Ambient Heat'!$B74,COP!$G$2:$G$750,'Ambient Heat'!H$4,COP!$D$2:$D$750,"RSDELC")))</f>
        <v>#DIV/0!</v>
      </c>
      <c r="I74" s="148" t="e">
        <f>MAX(0,1-(1/AVERAGEIFS(COP!$L$2:$L$750,COP!$C$2:$C$750,'Ambient Heat'!$B74,COP!$G$2:$G$750,'Ambient Heat'!I$4,COP!$D$2:$D$750,"RSDELC")))</f>
        <v>#DIV/0!</v>
      </c>
      <c r="J74" s="24">
        <v>5</v>
      </c>
    </row>
    <row r="75" spans="2:10" x14ac:dyDescent="0.2">
      <c r="B75" s="24" t="s">
        <v>536</v>
      </c>
      <c r="C75" s="24" t="s">
        <v>319</v>
      </c>
      <c r="D75" s="24" t="s">
        <v>316</v>
      </c>
      <c r="E75" s="63" t="s">
        <v>542</v>
      </c>
      <c r="F75" s="148" t="e">
        <f>MAX(0,1-(1/AVERAGEIFS(COP!$L$2:$L$750,COP!$C$2:$C$750,'Ambient Heat'!$B75,COP!$G$2:$G$750,'Ambient Heat'!F$4,COP!$D$2:$D$750,"RSDELC")))</f>
        <v>#DIV/0!</v>
      </c>
      <c r="G75" s="148" t="e">
        <f>MAX(0,1-(1/AVERAGEIFS(COP!$L$2:$L$750,COP!$C$2:$C$750,'Ambient Heat'!$B75,COP!$G$2:$G$750,'Ambient Heat'!G$4,COP!$D$2:$D$750,"RSDELC")))</f>
        <v>#DIV/0!</v>
      </c>
      <c r="H75" s="148" t="e">
        <f>MAX(0,1-(1/AVERAGEIFS(COP!$L$2:$L$750,COP!$C$2:$C$750,'Ambient Heat'!$B75,COP!$G$2:$G$750,'Ambient Heat'!H$4,COP!$D$2:$D$750,"RSDELC")))</f>
        <v>#DIV/0!</v>
      </c>
      <c r="I75" s="148" t="e">
        <f>MAX(0,1-(1/AVERAGEIFS(COP!$L$2:$L$750,COP!$C$2:$C$750,'Ambient Heat'!$B75,COP!$G$2:$G$750,'Ambient Heat'!I$4,COP!$D$2:$D$750,"RSDELC")))</f>
        <v>#DIV/0!</v>
      </c>
      <c r="J75" s="24">
        <v>5</v>
      </c>
    </row>
    <row r="76" spans="2:10" x14ac:dyDescent="0.2">
      <c r="B76" s="24" t="s">
        <v>537</v>
      </c>
      <c r="C76" s="24" t="s">
        <v>319</v>
      </c>
      <c r="D76" s="24" t="s">
        <v>316</v>
      </c>
      <c r="E76" s="63" t="s">
        <v>543</v>
      </c>
      <c r="F76" s="148" t="e">
        <f>MAX(0,1-(1/AVERAGEIFS(COP!$L$2:$L$750,COP!$C$2:$C$750,'Ambient Heat'!$B76,COP!$G$2:$G$750,'Ambient Heat'!F$4,COP!$D$2:$D$750,"RSDELC")))</f>
        <v>#DIV/0!</v>
      </c>
      <c r="G76" s="148" t="e">
        <f>MAX(0,1-(1/AVERAGEIFS(COP!$L$2:$L$750,COP!$C$2:$C$750,'Ambient Heat'!$B76,COP!$G$2:$G$750,'Ambient Heat'!G$4,COP!$D$2:$D$750,"RSDELC")))</f>
        <v>#DIV/0!</v>
      </c>
      <c r="H76" s="148" t="e">
        <f>MAX(0,1-(1/AVERAGEIFS(COP!$L$2:$L$750,COP!$C$2:$C$750,'Ambient Heat'!$B76,COP!$G$2:$G$750,'Ambient Heat'!H$4,COP!$D$2:$D$750,"RSDELC")))</f>
        <v>#DIV/0!</v>
      </c>
      <c r="I76" s="148" t="e">
        <f>MAX(0,1-(1/AVERAGEIFS(COP!$L$2:$L$750,COP!$C$2:$C$750,'Ambient Heat'!$B76,COP!$G$2:$G$750,'Ambient Heat'!I$4,COP!$D$2:$D$750,"RSDELC")))</f>
        <v>#DIV/0!</v>
      </c>
      <c r="J76" s="24">
        <v>5</v>
      </c>
    </row>
    <row r="77" spans="2:10" x14ac:dyDescent="0.2">
      <c r="B77" s="24" t="s">
        <v>538</v>
      </c>
      <c r="C77" s="24" t="s">
        <v>319</v>
      </c>
      <c r="D77" s="24" t="s">
        <v>316</v>
      </c>
      <c r="E77" s="63" t="s">
        <v>544</v>
      </c>
      <c r="F77" s="148" t="e">
        <f>MAX(0,1-(1/AVERAGEIFS(COP!$L$2:$L$750,COP!$C$2:$C$750,'Ambient Heat'!$B77,COP!$G$2:$G$750,'Ambient Heat'!F$4,COP!$D$2:$D$750,"RSDELC")))</f>
        <v>#DIV/0!</v>
      </c>
      <c r="G77" s="148" t="e">
        <f>MAX(0,1-(1/AVERAGEIFS(COP!$L$2:$L$750,COP!$C$2:$C$750,'Ambient Heat'!$B77,COP!$G$2:$G$750,'Ambient Heat'!G$4,COP!$D$2:$D$750,"RSDELC")))</f>
        <v>#DIV/0!</v>
      </c>
      <c r="H77" s="148" t="e">
        <f>MAX(0,1-(1/AVERAGEIFS(COP!$L$2:$L$750,COP!$C$2:$C$750,'Ambient Heat'!$B77,COP!$G$2:$G$750,'Ambient Heat'!H$4,COP!$D$2:$D$750,"RSDELC")))</f>
        <v>#DIV/0!</v>
      </c>
      <c r="I77" s="148" t="e">
        <f>MAX(0,1-(1/AVERAGEIFS(COP!$L$2:$L$750,COP!$C$2:$C$750,'Ambient Heat'!$B77,COP!$G$2:$G$750,'Ambient Heat'!I$4,COP!$D$2:$D$750,"RSDELC")))</f>
        <v>#DIV/0!</v>
      </c>
      <c r="J77" s="24">
        <v>5</v>
      </c>
    </row>
    <row r="78" spans="2:10" ht="15.75" thickBot="1" x14ac:dyDescent="0.25">
      <c r="B78" s="54" t="s">
        <v>539</v>
      </c>
      <c r="C78" s="54" t="s">
        <v>319</v>
      </c>
      <c r="D78" s="54" t="s">
        <v>316</v>
      </c>
      <c r="E78" s="54" t="s">
        <v>545</v>
      </c>
      <c r="F78" s="154" t="e">
        <f>MAX(0,1-(1/AVERAGEIFS(COP!$L$2:$L$750,COP!$C$2:$C$750,'Ambient Heat'!$B78,COP!$G$2:$G$750,'Ambient Heat'!F$4,COP!$D$2:$D$750,"RSDELC")))</f>
        <v>#DIV/0!</v>
      </c>
      <c r="G78" s="154" t="e">
        <f>MAX(0,1-(1/AVERAGEIFS(COP!$L$2:$L$750,COP!$C$2:$C$750,'Ambient Heat'!$B78,COP!$G$2:$G$750,'Ambient Heat'!G$4,COP!$D$2:$D$750,"RSDELC")))</f>
        <v>#DIV/0!</v>
      </c>
      <c r="H78" s="154" t="e">
        <f>MAX(0,1-(1/AVERAGEIFS(COP!$L$2:$L$750,COP!$C$2:$C$750,'Ambient Heat'!$B78,COP!$G$2:$G$750,'Ambient Heat'!H$4,COP!$D$2:$D$750,"RSDELC")))</f>
        <v>#DIV/0!</v>
      </c>
      <c r="I78" s="154" t="e">
        <f>MAX(0,1-(1/AVERAGEIFS(COP!$L$2:$L$750,COP!$C$2:$C$750,'Ambient Heat'!$B78,COP!$G$2:$G$750,'Ambient Heat'!I$4,COP!$D$2:$D$750,"RSDELC")))</f>
        <v>#DIV/0!</v>
      </c>
      <c r="J78" s="54">
        <v>5</v>
      </c>
    </row>
    <row r="79" spans="2:10" x14ac:dyDescent="0.2">
      <c r="B79" s="24" t="s">
        <v>534</v>
      </c>
      <c r="C79" s="24" t="s">
        <v>319</v>
      </c>
      <c r="D79" s="24" t="s">
        <v>394</v>
      </c>
      <c r="E79" s="24" t="s">
        <v>218</v>
      </c>
      <c r="F79" s="151" t="e">
        <f>MAX(0,1-(1/AVERAGEIFS(COP!$L$2:$L$750,COP!$C$2:$C$750,'Ambient Heat'!$B79,COP!$G$2:$G$750,'Ambient Heat'!F$4,COP!$D$2:$D$750,"RSDWH*")))</f>
        <v>#DIV/0!</v>
      </c>
      <c r="G79" s="151" t="e">
        <f>MAX(0,1-(1/AVERAGEIFS(COP!$L$2:$L$750,COP!$C$2:$C$750,'Ambient Heat'!$B79,COP!$G$2:$G$750,'Ambient Heat'!G$4,COP!$D$2:$D$750,"RSDWH*")))</f>
        <v>#DIV/0!</v>
      </c>
      <c r="H79" s="151" t="e">
        <f>MAX(0,1-(1/AVERAGEIFS(COP!$L$2:$L$750,COP!$C$2:$C$750,'Ambient Heat'!$B79,COP!$G$2:$G$750,'Ambient Heat'!H$4,COP!$D$2:$D$750,"RSDWH*")))</f>
        <v>#DIV/0!</v>
      </c>
      <c r="I79" s="151" t="e">
        <f>MAX(0,1-(1/AVERAGEIFS(COP!$L$2:$L$750,COP!$C$2:$C$750,'Ambient Heat'!$B79,COP!$G$2:$G$750,'Ambient Heat'!I$4,COP!$D$2:$D$750,"RSDWH*")))</f>
        <v>#DIV/0!</v>
      </c>
      <c r="J79" s="24">
        <v>5</v>
      </c>
    </row>
    <row r="80" spans="2:10" x14ac:dyDescent="0.2">
      <c r="B80" s="24" t="s">
        <v>535</v>
      </c>
      <c r="C80" s="24" t="s">
        <v>319</v>
      </c>
      <c r="D80" s="24" t="s">
        <v>394</v>
      </c>
      <c r="E80" s="24" t="s">
        <v>218</v>
      </c>
      <c r="F80" s="151" t="e">
        <f>MAX(0,1-(1/AVERAGEIFS(COP!$L$2:$L$750,COP!$C$2:$C$750,'Ambient Heat'!$B80,COP!$G$2:$G$750,'Ambient Heat'!F$4,COP!$D$2:$D$750,"RSDWH*")))</f>
        <v>#DIV/0!</v>
      </c>
      <c r="G80" s="151" t="e">
        <f>MAX(0,1-(1/AVERAGEIFS(COP!$L$2:$L$750,COP!$C$2:$C$750,'Ambient Heat'!$B80,COP!$G$2:$G$750,'Ambient Heat'!G$4,COP!$D$2:$D$750,"RSDWH*")))</f>
        <v>#DIV/0!</v>
      </c>
      <c r="H80" s="151" t="e">
        <f>MAX(0,1-(1/AVERAGEIFS(COP!$L$2:$L$750,COP!$C$2:$C$750,'Ambient Heat'!$B80,COP!$G$2:$G$750,'Ambient Heat'!H$4,COP!$D$2:$D$750,"RSDWH*")))</f>
        <v>#DIV/0!</v>
      </c>
      <c r="I80" s="151" t="e">
        <f>MAX(0,1-(1/AVERAGEIFS(COP!$L$2:$L$750,COP!$C$2:$C$750,'Ambient Heat'!$B80,COP!$G$2:$G$750,'Ambient Heat'!I$4,COP!$D$2:$D$750,"RSDWH*")))</f>
        <v>#DIV/0!</v>
      </c>
      <c r="J80" s="24">
        <v>5</v>
      </c>
    </row>
    <row r="81" spans="2:10" x14ac:dyDescent="0.2">
      <c r="B81" s="24" t="s">
        <v>536</v>
      </c>
      <c r="C81" s="24" t="s">
        <v>319</v>
      </c>
      <c r="D81" s="24" t="s">
        <v>394</v>
      </c>
      <c r="E81" s="24" t="s">
        <v>218</v>
      </c>
      <c r="F81" s="151" t="e">
        <f>MAX(0,1-(1/AVERAGEIFS(COP!$L$2:$L$750,COP!$C$2:$C$750,'Ambient Heat'!$B81,COP!$G$2:$G$750,'Ambient Heat'!F$4,COP!$D$2:$D$750,"RSDWH*")))</f>
        <v>#DIV/0!</v>
      </c>
      <c r="G81" s="151" t="e">
        <f>MAX(0,1-(1/AVERAGEIFS(COP!$L$2:$L$750,COP!$C$2:$C$750,'Ambient Heat'!$B81,COP!$G$2:$G$750,'Ambient Heat'!G$4,COP!$D$2:$D$750,"RSDWH*")))</f>
        <v>#DIV/0!</v>
      </c>
      <c r="H81" s="151" t="e">
        <f>MAX(0,1-(1/AVERAGEIFS(COP!$L$2:$L$750,COP!$C$2:$C$750,'Ambient Heat'!$B81,COP!$G$2:$G$750,'Ambient Heat'!H$4,COP!$D$2:$D$750,"RSDWH*")))</f>
        <v>#DIV/0!</v>
      </c>
      <c r="I81" s="151" t="e">
        <f>MAX(0,1-(1/AVERAGEIFS(COP!$L$2:$L$750,COP!$C$2:$C$750,'Ambient Heat'!$B81,COP!$G$2:$G$750,'Ambient Heat'!I$4,COP!$D$2:$D$750,"RSDWH*")))</f>
        <v>#DIV/0!</v>
      </c>
      <c r="J81" s="24">
        <v>5</v>
      </c>
    </row>
    <row r="82" spans="2:10" x14ac:dyDescent="0.2">
      <c r="B82" s="24" t="s">
        <v>537</v>
      </c>
      <c r="C82" s="24" t="s">
        <v>319</v>
      </c>
      <c r="D82" s="24" t="s">
        <v>394</v>
      </c>
      <c r="E82" s="24" t="s">
        <v>218</v>
      </c>
      <c r="F82" s="151" t="e">
        <f>MAX(0,1-(1/AVERAGEIFS(COP!$L$2:$L$750,COP!$C$2:$C$750,'Ambient Heat'!$B82,COP!$G$2:$G$750,'Ambient Heat'!F$4,COP!$D$2:$D$750,"RSDWH*")))</f>
        <v>#DIV/0!</v>
      </c>
      <c r="G82" s="151" t="e">
        <f>MAX(0,1-(1/AVERAGEIFS(COP!$L$2:$L$750,COP!$C$2:$C$750,'Ambient Heat'!$B82,COP!$G$2:$G$750,'Ambient Heat'!G$4,COP!$D$2:$D$750,"RSDWH*")))</f>
        <v>#DIV/0!</v>
      </c>
      <c r="H82" s="151" t="e">
        <f>MAX(0,1-(1/AVERAGEIFS(COP!$L$2:$L$750,COP!$C$2:$C$750,'Ambient Heat'!$B82,COP!$G$2:$G$750,'Ambient Heat'!H$4,COP!$D$2:$D$750,"RSDWH*")))</f>
        <v>#DIV/0!</v>
      </c>
      <c r="I82" s="151" t="e">
        <f>MAX(0,1-(1/AVERAGEIFS(COP!$L$2:$L$750,COP!$C$2:$C$750,'Ambient Heat'!$B82,COP!$G$2:$G$750,'Ambient Heat'!I$4,COP!$D$2:$D$750,"RSDWH*")))</f>
        <v>#DIV/0!</v>
      </c>
      <c r="J82" s="24">
        <v>5</v>
      </c>
    </row>
    <row r="83" spans="2:10" x14ac:dyDescent="0.2">
      <c r="B83" s="24" t="s">
        <v>538</v>
      </c>
      <c r="C83" s="24" t="s">
        <v>319</v>
      </c>
      <c r="D83" s="24" t="s">
        <v>394</v>
      </c>
      <c r="E83" s="24" t="s">
        <v>218</v>
      </c>
      <c r="F83" s="151" t="e">
        <f>MAX(0,1-(1/AVERAGEIFS(COP!$L$2:$L$750,COP!$C$2:$C$750,'Ambient Heat'!$B83,COP!$G$2:$G$750,'Ambient Heat'!F$4,COP!$D$2:$D$750,"RSDWH*")))</f>
        <v>#DIV/0!</v>
      </c>
      <c r="G83" s="151" t="e">
        <f>MAX(0,1-(1/AVERAGEIFS(COP!$L$2:$L$750,COP!$C$2:$C$750,'Ambient Heat'!$B83,COP!$G$2:$G$750,'Ambient Heat'!G$4,COP!$D$2:$D$750,"RSDWH*")))</f>
        <v>#DIV/0!</v>
      </c>
      <c r="H83" s="151" t="e">
        <f>MAX(0,1-(1/AVERAGEIFS(COP!$L$2:$L$750,COP!$C$2:$C$750,'Ambient Heat'!$B83,COP!$G$2:$G$750,'Ambient Heat'!H$4,COP!$D$2:$D$750,"RSDWH*")))</f>
        <v>#DIV/0!</v>
      </c>
      <c r="I83" s="151" t="e">
        <f>MAX(0,1-(1/AVERAGEIFS(COP!$L$2:$L$750,COP!$C$2:$C$750,'Ambient Heat'!$B83,COP!$G$2:$G$750,'Ambient Heat'!I$4,COP!$D$2:$D$750,"RSDWH*")))</f>
        <v>#DIV/0!</v>
      </c>
      <c r="J83" s="24">
        <v>5</v>
      </c>
    </row>
    <row r="84" spans="2:10" ht="15.75" thickBot="1" x14ac:dyDescent="0.25">
      <c r="B84" s="54" t="s">
        <v>539</v>
      </c>
      <c r="C84" s="54" t="s">
        <v>319</v>
      </c>
      <c r="D84" s="54" t="s">
        <v>394</v>
      </c>
      <c r="E84" s="54" t="s">
        <v>218</v>
      </c>
      <c r="F84" s="156" t="e">
        <f>MAX(0,1-(1/AVERAGEIFS(COP!$L$2:$L$750,COP!$C$2:$C$750,'Ambient Heat'!$B84,COP!$G$2:$G$750,'Ambient Heat'!F$4,COP!$D$2:$D$750,"RSDWH*")))</f>
        <v>#DIV/0!</v>
      </c>
      <c r="G84" s="156" t="e">
        <f>MAX(0,1-(1/AVERAGEIFS(COP!$L$2:$L$750,COP!$C$2:$C$750,'Ambient Heat'!$B84,COP!$G$2:$G$750,'Ambient Heat'!G$4,COP!$D$2:$D$750,"RSDWH*")))</f>
        <v>#DIV/0!</v>
      </c>
      <c r="H84" s="156" t="e">
        <f>MAX(0,1-(1/AVERAGEIFS(COP!$L$2:$L$750,COP!$C$2:$C$750,'Ambient Heat'!$B84,COP!$G$2:$G$750,'Ambient Heat'!H$4,COP!$D$2:$D$750,"RSDWH*")))</f>
        <v>#DIV/0!</v>
      </c>
      <c r="I84" s="156" t="e">
        <f>MAX(0,1-(1/AVERAGEIFS(COP!$L$2:$L$750,COP!$C$2:$C$750,'Ambient Heat'!$B84,COP!$G$2:$G$750,'Ambient Heat'!I$4,COP!$D$2:$D$750,"RSDWH*")))</f>
        <v>#DIV/0!</v>
      </c>
      <c r="J84" s="54">
        <v>5</v>
      </c>
    </row>
    <row r="85" spans="2:10" x14ac:dyDescent="0.2">
      <c r="B85" s="63" t="s">
        <v>546</v>
      </c>
      <c r="C85" s="63" t="s">
        <v>319</v>
      </c>
      <c r="D85" s="63" t="s">
        <v>316</v>
      </c>
      <c r="E85" s="63" t="s">
        <v>540</v>
      </c>
      <c r="F85" s="148" t="e">
        <f>MAX(0,1-(1/AVERAGEIFS(COP!$L$2:$L$750,COP!$C$2:$C$750,'Ambient Heat'!$B85,COP!$G$2:$G$750,'Ambient Heat'!F$4,COP!$D$2:$D$750,"RSDELC")))</f>
        <v>#DIV/0!</v>
      </c>
      <c r="G85" s="148" t="e">
        <f>MAX(0,1-(1/AVERAGEIFS(COP!$L$2:$L$750,COP!$C$2:$C$750,'Ambient Heat'!$B85,COP!$G$2:$G$750,'Ambient Heat'!G$4,COP!$D$2:$D$750,"RSDELC")))</f>
        <v>#DIV/0!</v>
      </c>
      <c r="H85" s="148" t="e">
        <f>MAX(0,1-(1/AVERAGEIFS(COP!$L$2:$L$750,COP!$C$2:$C$750,'Ambient Heat'!$B85,COP!$G$2:$G$750,'Ambient Heat'!H$4,COP!$D$2:$D$750,"RSDELC")))</f>
        <v>#DIV/0!</v>
      </c>
      <c r="I85" s="148" t="e">
        <f>MAX(0,1-(1/AVERAGEIFS(COP!$L$2:$L$750,COP!$C$2:$C$750,'Ambient Heat'!$B85,COP!$G$2:$G$750,'Ambient Heat'!I$4,COP!$D$2:$D$750,"RSDELC")))</f>
        <v>#DIV/0!</v>
      </c>
      <c r="J85" s="63">
        <v>5</v>
      </c>
    </row>
    <row r="86" spans="2:10" x14ac:dyDescent="0.2">
      <c r="B86" s="63" t="s">
        <v>547</v>
      </c>
      <c r="C86" s="63" t="s">
        <v>319</v>
      </c>
      <c r="D86" s="63" t="s">
        <v>316</v>
      </c>
      <c r="E86" s="63" t="s">
        <v>541</v>
      </c>
      <c r="F86" s="148" t="e">
        <f>MAX(0,1-(1/AVERAGEIFS(COP!$L$2:$L$750,COP!$C$2:$C$750,'Ambient Heat'!$B86,COP!$G$2:$G$750,'Ambient Heat'!F$4,COP!$D$2:$D$750,"RSDELC")))</f>
        <v>#DIV/0!</v>
      </c>
      <c r="G86" s="148" t="e">
        <f>MAX(0,1-(1/AVERAGEIFS(COP!$L$2:$L$750,COP!$C$2:$C$750,'Ambient Heat'!$B86,COP!$G$2:$G$750,'Ambient Heat'!G$4,COP!$D$2:$D$750,"RSDELC")))</f>
        <v>#DIV/0!</v>
      </c>
      <c r="H86" s="148" t="e">
        <f>MAX(0,1-(1/AVERAGEIFS(COP!$L$2:$L$750,COP!$C$2:$C$750,'Ambient Heat'!$B86,COP!$G$2:$G$750,'Ambient Heat'!H$4,COP!$D$2:$D$750,"RSDELC")))</f>
        <v>#DIV/0!</v>
      </c>
      <c r="I86" s="148" t="e">
        <f>MAX(0,1-(1/AVERAGEIFS(COP!$L$2:$L$750,COP!$C$2:$C$750,'Ambient Heat'!$B86,COP!$G$2:$G$750,'Ambient Heat'!I$4,COP!$D$2:$D$750,"RSDELC")))</f>
        <v>#DIV/0!</v>
      </c>
      <c r="J86" s="63">
        <v>5</v>
      </c>
    </row>
    <row r="87" spans="2:10" x14ac:dyDescent="0.2">
      <c r="B87" s="63" t="s">
        <v>548</v>
      </c>
      <c r="C87" s="63" t="s">
        <v>319</v>
      </c>
      <c r="D87" s="63" t="s">
        <v>316</v>
      </c>
      <c r="E87" s="63" t="s">
        <v>542</v>
      </c>
      <c r="F87" s="148" t="e">
        <f>MAX(0,1-(1/AVERAGEIFS(COP!$L$2:$L$750,COP!$C$2:$C$750,'Ambient Heat'!$B87,COP!$G$2:$G$750,'Ambient Heat'!F$4,COP!$D$2:$D$750,"RSDELC")))</f>
        <v>#DIV/0!</v>
      </c>
      <c r="G87" s="148" t="e">
        <f>MAX(0,1-(1/AVERAGEIFS(COP!$L$2:$L$750,COP!$C$2:$C$750,'Ambient Heat'!$B87,COP!$G$2:$G$750,'Ambient Heat'!G$4,COP!$D$2:$D$750,"RSDELC")))</f>
        <v>#DIV/0!</v>
      </c>
      <c r="H87" s="148" t="e">
        <f>MAX(0,1-(1/AVERAGEIFS(COP!$L$2:$L$750,COP!$C$2:$C$750,'Ambient Heat'!$B87,COP!$G$2:$G$750,'Ambient Heat'!H$4,COP!$D$2:$D$750,"RSDELC")))</f>
        <v>#DIV/0!</v>
      </c>
      <c r="I87" s="148" t="e">
        <f>MAX(0,1-(1/AVERAGEIFS(COP!$L$2:$L$750,COP!$C$2:$C$750,'Ambient Heat'!$B87,COP!$G$2:$G$750,'Ambient Heat'!I$4,COP!$D$2:$D$750,"RSDELC")))</f>
        <v>#DIV/0!</v>
      </c>
      <c r="J87" s="63">
        <v>5</v>
      </c>
    </row>
    <row r="88" spans="2:10" x14ac:dyDescent="0.2">
      <c r="B88" s="63" t="s">
        <v>549</v>
      </c>
      <c r="C88" s="63" t="s">
        <v>319</v>
      </c>
      <c r="D88" s="63" t="s">
        <v>316</v>
      </c>
      <c r="E88" s="63" t="s">
        <v>543</v>
      </c>
      <c r="F88" s="148" t="e">
        <f>MAX(0,1-(1/AVERAGEIFS(COP!$L$2:$L$750,COP!$C$2:$C$750,'Ambient Heat'!$B88,COP!$G$2:$G$750,'Ambient Heat'!F$4,COP!$D$2:$D$750,"RSDELC")))</f>
        <v>#DIV/0!</v>
      </c>
      <c r="G88" s="148" t="e">
        <f>MAX(0,1-(1/AVERAGEIFS(COP!$L$2:$L$750,COP!$C$2:$C$750,'Ambient Heat'!$B88,COP!$G$2:$G$750,'Ambient Heat'!G$4,COP!$D$2:$D$750,"RSDELC")))</f>
        <v>#DIV/0!</v>
      </c>
      <c r="H88" s="148" t="e">
        <f>MAX(0,1-(1/AVERAGEIFS(COP!$L$2:$L$750,COP!$C$2:$C$750,'Ambient Heat'!$B88,COP!$G$2:$G$750,'Ambient Heat'!H$4,COP!$D$2:$D$750,"RSDELC")))</f>
        <v>#DIV/0!</v>
      </c>
      <c r="I88" s="148" t="e">
        <f>MAX(0,1-(1/AVERAGEIFS(COP!$L$2:$L$750,COP!$C$2:$C$750,'Ambient Heat'!$B88,COP!$G$2:$G$750,'Ambient Heat'!I$4,COP!$D$2:$D$750,"RSDELC")))</f>
        <v>#DIV/0!</v>
      </c>
      <c r="J88" s="63">
        <v>5</v>
      </c>
    </row>
    <row r="89" spans="2:10" x14ac:dyDescent="0.2">
      <c r="B89" s="63" t="s">
        <v>550</v>
      </c>
      <c r="C89" s="63" t="s">
        <v>319</v>
      </c>
      <c r="D89" s="63" t="s">
        <v>316</v>
      </c>
      <c r="E89" s="63" t="s">
        <v>544</v>
      </c>
      <c r="F89" s="148" t="e">
        <f>MAX(0,1-(1/AVERAGEIFS(COP!$L$2:$L$750,COP!$C$2:$C$750,'Ambient Heat'!$B89,COP!$G$2:$G$750,'Ambient Heat'!F$4,COP!$D$2:$D$750,"RSDELC")))</f>
        <v>#DIV/0!</v>
      </c>
      <c r="G89" s="148" t="e">
        <f>MAX(0,1-(1/AVERAGEIFS(COP!$L$2:$L$750,COP!$C$2:$C$750,'Ambient Heat'!$B89,COP!$G$2:$G$750,'Ambient Heat'!G$4,COP!$D$2:$D$750,"RSDELC")))</f>
        <v>#DIV/0!</v>
      </c>
      <c r="H89" s="148" t="e">
        <f>MAX(0,1-(1/AVERAGEIFS(COP!$L$2:$L$750,COP!$C$2:$C$750,'Ambient Heat'!$B89,COP!$G$2:$G$750,'Ambient Heat'!H$4,COP!$D$2:$D$750,"RSDELC")))</f>
        <v>#DIV/0!</v>
      </c>
      <c r="I89" s="148" t="e">
        <f>MAX(0,1-(1/AVERAGEIFS(COP!$L$2:$L$750,COP!$C$2:$C$750,'Ambient Heat'!$B89,COP!$G$2:$G$750,'Ambient Heat'!I$4,COP!$D$2:$D$750,"RSDELC")))</f>
        <v>#DIV/0!</v>
      </c>
      <c r="J89" s="63">
        <v>5</v>
      </c>
    </row>
    <row r="90" spans="2:10" ht="15.75" thickBot="1" x14ac:dyDescent="0.25">
      <c r="B90" s="54" t="s">
        <v>551</v>
      </c>
      <c r="C90" s="54" t="s">
        <v>319</v>
      </c>
      <c r="D90" s="54" t="s">
        <v>316</v>
      </c>
      <c r="E90" s="54" t="s">
        <v>545</v>
      </c>
      <c r="F90" s="154" t="e">
        <f>MAX(0,1-(1/AVERAGEIFS(COP!$L$2:$L$750,COP!$C$2:$C$750,'Ambient Heat'!$B90,COP!$G$2:$G$750,'Ambient Heat'!F$4,COP!$D$2:$D$750,"RSDELC")))</f>
        <v>#DIV/0!</v>
      </c>
      <c r="G90" s="154" t="e">
        <f>MAX(0,1-(1/AVERAGEIFS(COP!$L$2:$L$750,COP!$C$2:$C$750,'Ambient Heat'!$B90,COP!$G$2:$G$750,'Ambient Heat'!G$4,COP!$D$2:$D$750,"RSDELC")))</f>
        <v>#DIV/0!</v>
      </c>
      <c r="H90" s="154" t="e">
        <f>MAX(0,1-(1/AVERAGEIFS(COP!$L$2:$L$750,COP!$C$2:$C$750,'Ambient Heat'!$B90,COP!$G$2:$G$750,'Ambient Heat'!H$4,COP!$D$2:$D$750,"RSDELC")))</f>
        <v>#DIV/0!</v>
      </c>
      <c r="I90" s="154" t="e">
        <f>MAX(0,1-(1/AVERAGEIFS(COP!$L$2:$L$750,COP!$C$2:$C$750,'Ambient Heat'!$B90,COP!$G$2:$G$750,'Ambient Heat'!I$4,COP!$D$2:$D$750,"RSDELC")))</f>
        <v>#DIV/0!</v>
      </c>
      <c r="J90" s="54">
        <v>5</v>
      </c>
    </row>
    <row r="91" spans="2:10" x14ac:dyDescent="0.2">
      <c r="B91" s="63" t="s">
        <v>552</v>
      </c>
      <c r="C91" s="63" t="s">
        <v>319</v>
      </c>
      <c r="D91" s="63" t="s">
        <v>316</v>
      </c>
      <c r="E91" s="63" t="s">
        <v>540</v>
      </c>
      <c r="F91" s="148" t="e">
        <f>MAX(0,1-(1/AVERAGEIFS(COP!$L$2:$L$750,COP!$C$2:$C$750,'Ambient Heat'!$B91,COP!$G$2:$G$750,'Ambient Heat'!F$4,COP!$D$2:$D$750,"RSDELC")))</f>
        <v>#DIV/0!</v>
      </c>
      <c r="G91" s="148" t="e">
        <f>MAX(0,1-(1/AVERAGEIFS(COP!$L$2:$L$750,COP!$C$2:$C$750,'Ambient Heat'!$B91,COP!$G$2:$G$750,'Ambient Heat'!G$4,COP!$D$2:$D$750,"RSDELC")))</f>
        <v>#DIV/0!</v>
      </c>
      <c r="H91" s="148" t="e">
        <f>MAX(0,1-(1/AVERAGEIFS(COP!$L$2:$L$750,COP!$C$2:$C$750,'Ambient Heat'!$B91,COP!$G$2:$G$750,'Ambient Heat'!H$4,COP!$D$2:$D$750,"RSDELC")))</f>
        <v>#DIV/0!</v>
      </c>
      <c r="I91" s="148" t="e">
        <f>MAX(0,1-(1/AVERAGEIFS(COP!$L$2:$L$750,COP!$C$2:$C$750,'Ambient Heat'!$B91,COP!$G$2:$G$750,'Ambient Heat'!I$4,COP!$D$2:$D$750,"RSDELC")))</f>
        <v>#DIV/0!</v>
      </c>
      <c r="J91" s="63">
        <v>5</v>
      </c>
    </row>
    <row r="92" spans="2:10" x14ac:dyDescent="0.2">
      <c r="B92" s="63" t="s">
        <v>553</v>
      </c>
      <c r="C92" s="63" t="s">
        <v>319</v>
      </c>
      <c r="D92" s="63" t="s">
        <v>316</v>
      </c>
      <c r="E92" s="63" t="s">
        <v>541</v>
      </c>
      <c r="F92" s="148" t="e">
        <f>MAX(0,1-(1/AVERAGEIFS(COP!$L$2:$L$750,COP!$C$2:$C$750,'Ambient Heat'!$B92,COP!$G$2:$G$750,'Ambient Heat'!F$4,COP!$D$2:$D$750,"RSDELC")))</f>
        <v>#DIV/0!</v>
      </c>
      <c r="G92" s="148" t="e">
        <f>MAX(0,1-(1/AVERAGEIFS(COP!$L$2:$L$750,COP!$C$2:$C$750,'Ambient Heat'!$B92,COP!$G$2:$G$750,'Ambient Heat'!G$4,COP!$D$2:$D$750,"RSDELC")))</f>
        <v>#DIV/0!</v>
      </c>
      <c r="H92" s="148" t="e">
        <f>MAX(0,1-(1/AVERAGEIFS(COP!$L$2:$L$750,COP!$C$2:$C$750,'Ambient Heat'!$B92,COP!$G$2:$G$750,'Ambient Heat'!H$4,COP!$D$2:$D$750,"RSDELC")))</f>
        <v>#DIV/0!</v>
      </c>
      <c r="I92" s="148" t="e">
        <f>MAX(0,1-(1/AVERAGEIFS(COP!$L$2:$L$750,COP!$C$2:$C$750,'Ambient Heat'!$B92,COP!$G$2:$G$750,'Ambient Heat'!I$4,COP!$D$2:$D$750,"RSDELC")))</f>
        <v>#DIV/0!</v>
      </c>
      <c r="J92" s="63">
        <v>5</v>
      </c>
    </row>
    <row r="93" spans="2:10" x14ac:dyDescent="0.2">
      <c r="B93" s="63" t="s">
        <v>554</v>
      </c>
      <c r="C93" s="63" t="s">
        <v>319</v>
      </c>
      <c r="D93" s="63" t="s">
        <v>316</v>
      </c>
      <c r="E93" s="63" t="s">
        <v>542</v>
      </c>
      <c r="F93" s="148" t="e">
        <f>MAX(0,1-(1/AVERAGEIFS(COP!$L$2:$L$750,COP!$C$2:$C$750,'Ambient Heat'!$B93,COP!$G$2:$G$750,'Ambient Heat'!F$4,COP!$D$2:$D$750,"RSDELC")))</f>
        <v>#DIV/0!</v>
      </c>
      <c r="G93" s="148" t="e">
        <f>MAX(0,1-(1/AVERAGEIFS(COP!$L$2:$L$750,COP!$C$2:$C$750,'Ambient Heat'!$B93,COP!$G$2:$G$750,'Ambient Heat'!G$4,COP!$D$2:$D$750,"RSDELC")))</f>
        <v>#DIV/0!</v>
      </c>
      <c r="H93" s="148" t="e">
        <f>MAX(0,1-(1/AVERAGEIFS(COP!$L$2:$L$750,COP!$C$2:$C$750,'Ambient Heat'!$B93,COP!$G$2:$G$750,'Ambient Heat'!H$4,COP!$D$2:$D$750,"RSDELC")))</f>
        <v>#DIV/0!</v>
      </c>
      <c r="I93" s="148" t="e">
        <f>MAX(0,1-(1/AVERAGEIFS(COP!$L$2:$L$750,COP!$C$2:$C$750,'Ambient Heat'!$B93,COP!$G$2:$G$750,'Ambient Heat'!I$4,COP!$D$2:$D$750,"RSDELC")))</f>
        <v>#DIV/0!</v>
      </c>
      <c r="J93" s="63">
        <v>5</v>
      </c>
    </row>
    <row r="94" spans="2:10" x14ac:dyDescent="0.2">
      <c r="B94" s="63" t="s">
        <v>555</v>
      </c>
      <c r="C94" s="63" t="s">
        <v>319</v>
      </c>
      <c r="D94" s="63" t="s">
        <v>316</v>
      </c>
      <c r="E94" s="63" t="s">
        <v>543</v>
      </c>
      <c r="F94" s="148" t="e">
        <f>MAX(0,1-(1/AVERAGEIFS(COP!$L$2:$L$750,COP!$C$2:$C$750,'Ambient Heat'!$B94,COP!$G$2:$G$750,'Ambient Heat'!F$4,COP!$D$2:$D$750,"RSDELC")))</f>
        <v>#DIV/0!</v>
      </c>
      <c r="G94" s="148" t="e">
        <f>MAX(0,1-(1/AVERAGEIFS(COP!$L$2:$L$750,COP!$C$2:$C$750,'Ambient Heat'!$B94,COP!$G$2:$G$750,'Ambient Heat'!G$4,COP!$D$2:$D$750,"RSDELC")))</f>
        <v>#DIV/0!</v>
      </c>
      <c r="H94" s="148" t="e">
        <f>MAX(0,1-(1/AVERAGEIFS(COP!$L$2:$L$750,COP!$C$2:$C$750,'Ambient Heat'!$B94,COP!$G$2:$G$750,'Ambient Heat'!H$4,COP!$D$2:$D$750,"RSDELC")))</f>
        <v>#DIV/0!</v>
      </c>
      <c r="I94" s="148" t="e">
        <f>MAX(0,1-(1/AVERAGEIFS(COP!$L$2:$L$750,COP!$C$2:$C$750,'Ambient Heat'!$B94,COP!$G$2:$G$750,'Ambient Heat'!I$4,COP!$D$2:$D$750,"RSDELC")))</f>
        <v>#DIV/0!</v>
      </c>
      <c r="J94" s="63">
        <v>5</v>
      </c>
    </row>
    <row r="95" spans="2:10" x14ac:dyDescent="0.2">
      <c r="B95" s="63" t="s">
        <v>556</v>
      </c>
      <c r="C95" s="63" t="s">
        <v>319</v>
      </c>
      <c r="D95" s="63" t="s">
        <v>316</v>
      </c>
      <c r="E95" s="63" t="s">
        <v>544</v>
      </c>
      <c r="F95" s="148" t="e">
        <f>MAX(0,1-(1/AVERAGEIFS(COP!$L$2:$L$750,COP!$C$2:$C$750,'Ambient Heat'!$B95,COP!$G$2:$G$750,'Ambient Heat'!F$4,COP!$D$2:$D$750,"RSDELC")))</f>
        <v>#DIV/0!</v>
      </c>
      <c r="G95" s="148" t="e">
        <f>MAX(0,1-(1/AVERAGEIFS(COP!$L$2:$L$750,COP!$C$2:$C$750,'Ambient Heat'!$B95,COP!$G$2:$G$750,'Ambient Heat'!G$4,COP!$D$2:$D$750,"RSDELC")))</f>
        <v>#DIV/0!</v>
      </c>
      <c r="H95" s="148" t="e">
        <f>MAX(0,1-(1/AVERAGEIFS(COP!$L$2:$L$750,COP!$C$2:$C$750,'Ambient Heat'!$B95,COP!$G$2:$G$750,'Ambient Heat'!H$4,COP!$D$2:$D$750,"RSDELC")))</f>
        <v>#DIV/0!</v>
      </c>
      <c r="I95" s="148" t="e">
        <f>MAX(0,1-(1/AVERAGEIFS(COP!$L$2:$L$750,COP!$C$2:$C$750,'Ambient Heat'!$B95,COP!$G$2:$G$750,'Ambient Heat'!I$4,COP!$D$2:$D$750,"RSDELC")))</f>
        <v>#DIV/0!</v>
      </c>
      <c r="J95" s="63">
        <v>5</v>
      </c>
    </row>
    <row r="96" spans="2:10" ht="15.75" thickBot="1" x14ac:dyDescent="0.25">
      <c r="B96" s="54" t="s">
        <v>557</v>
      </c>
      <c r="C96" s="54" t="s">
        <v>319</v>
      </c>
      <c r="D96" s="54" t="s">
        <v>316</v>
      </c>
      <c r="E96" s="54" t="s">
        <v>545</v>
      </c>
      <c r="F96" s="154" t="e">
        <f>MAX(0,1-(1/AVERAGEIFS(COP!$L$2:$L$750,COP!$C$2:$C$750,'Ambient Heat'!$B96,COP!$G$2:$G$750,'Ambient Heat'!F$4,COP!$D$2:$D$750,"RSDELC")))</f>
        <v>#DIV/0!</v>
      </c>
      <c r="G96" s="154" t="e">
        <f>MAX(0,1-(1/AVERAGEIFS(COP!$L$2:$L$750,COP!$C$2:$C$750,'Ambient Heat'!$B96,COP!$G$2:$G$750,'Ambient Heat'!G$4,COP!$D$2:$D$750,"RSDELC")))</f>
        <v>#DIV/0!</v>
      </c>
      <c r="H96" s="154" t="e">
        <f>MAX(0,1-(1/AVERAGEIFS(COP!$L$2:$L$750,COP!$C$2:$C$750,'Ambient Heat'!$B96,COP!$G$2:$G$750,'Ambient Heat'!H$4,COP!$D$2:$D$750,"RSDELC")))</f>
        <v>#DIV/0!</v>
      </c>
      <c r="I96" s="154" t="e">
        <f>MAX(0,1-(1/AVERAGEIFS(COP!$L$2:$L$750,COP!$C$2:$C$750,'Ambient Heat'!$B96,COP!$G$2:$G$750,'Ambient Heat'!I$4,COP!$D$2:$D$750,"RSDELC")))</f>
        <v>#DIV/0!</v>
      </c>
      <c r="J96" s="54">
        <v>5</v>
      </c>
    </row>
    <row r="97" spans="2:10" x14ac:dyDescent="0.2">
      <c r="B97" s="63" t="s">
        <v>552</v>
      </c>
      <c r="C97" s="63" t="s">
        <v>319</v>
      </c>
      <c r="D97" s="63" t="s">
        <v>316</v>
      </c>
      <c r="E97" s="63" t="s">
        <v>282</v>
      </c>
      <c r="F97" s="148" t="e">
        <f>MAX(0,1-(1/AVERAGEIFS(COP!$L$2:$L$750,COP!$C$2:$C$750,'Ambient Heat'!$B97,COP!$G$2:$G$750,'Ambient Heat'!F$4,COP!$D$2:$D$750,"RSDSC*")))</f>
        <v>#DIV/0!</v>
      </c>
      <c r="G97" s="148" t="e">
        <f>MAX(0,1-(1/AVERAGEIFS(COP!$L$2:$L$750,COP!$C$2:$C$750,'Ambient Heat'!$B97,COP!$G$2:$G$750,'Ambient Heat'!G$4,COP!$D$2:$D$750,"RSDSC*")))</f>
        <v>#DIV/0!</v>
      </c>
      <c r="H97" s="148" t="e">
        <f>MAX(0,1-(1/AVERAGEIFS(COP!$L$2:$L$750,COP!$C$2:$C$750,'Ambient Heat'!$B97,COP!$G$2:$G$750,'Ambient Heat'!H$4,COP!$D$2:$D$750,"RSDSC*")))</f>
        <v>#DIV/0!</v>
      </c>
      <c r="I97" s="148" t="e">
        <f>MAX(0,1-(1/AVERAGEIFS(COP!$L$2:$L$750,COP!$C$2:$C$750,'Ambient Heat'!$B97,COP!$G$2:$G$750,'Ambient Heat'!I$4,COP!$D$2:$D$750,"RSDSC*")))</f>
        <v>#DIV/0!</v>
      </c>
      <c r="J97" s="63">
        <v>5</v>
      </c>
    </row>
    <row r="98" spans="2:10" x14ac:dyDescent="0.2">
      <c r="B98" s="63" t="s">
        <v>553</v>
      </c>
      <c r="C98" s="63" t="s">
        <v>319</v>
      </c>
      <c r="D98" s="63" t="s">
        <v>316</v>
      </c>
      <c r="E98" s="63" t="s">
        <v>282</v>
      </c>
      <c r="F98" s="148" t="e">
        <f>MAX(0,1-(1/AVERAGEIFS(COP!$L$2:$L$750,COP!$C$2:$C$750,'Ambient Heat'!$B98,COP!$G$2:$G$750,'Ambient Heat'!F$4,COP!$D$2:$D$750,"RSDSC*")))</f>
        <v>#DIV/0!</v>
      </c>
      <c r="G98" s="148" t="e">
        <f>MAX(0,1-(1/AVERAGEIFS(COP!$L$2:$L$750,COP!$C$2:$C$750,'Ambient Heat'!$B98,COP!$G$2:$G$750,'Ambient Heat'!G$4,COP!$D$2:$D$750,"RSDSC*")))</f>
        <v>#DIV/0!</v>
      </c>
      <c r="H98" s="148" t="e">
        <f>MAX(0,1-(1/AVERAGEIFS(COP!$L$2:$L$750,COP!$C$2:$C$750,'Ambient Heat'!$B98,COP!$G$2:$G$750,'Ambient Heat'!H$4,COP!$D$2:$D$750,"RSDSC*")))</f>
        <v>#DIV/0!</v>
      </c>
      <c r="I98" s="148" t="e">
        <f>MAX(0,1-(1/AVERAGEIFS(COP!$L$2:$L$750,COP!$C$2:$C$750,'Ambient Heat'!$B98,COP!$G$2:$G$750,'Ambient Heat'!I$4,COP!$D$2:$D$750,"RSDSC*")))</f>
        <v>#DIV/0!</v>
      </c>
      <c r="J98" s="63">
        <v>5</v>
      </c>
    </row>
    <row r="99" spans="2:10" x14ac:dyDescent="0.2">
      <c r="B99" s="63" t="s">
        <v>554</v>
      </c>
      <c r="C99" s="63" t="s">
        <v>319</v>
      </c>
      <c r="D99" s="63" t="s">
        <v>316</v>
      </c>
      <c r="E99" s="63" t="s">
        <v>282</v>
      </c>
      <c r="F99" s="148" t="e">
        <f>MAX(0,1-(1/AVERAGEIFS(COP!$L$2:$L$750,COP!$C$2:$C$750,'Ambient Heat'!$B99,COP!$G$2:$G$750,'Ambient Heat'!F$4,COP!$D$2:$D$750,"RSDSC*")))</f>
        <v>#DIV/0!</v>
      </c>
      <c r="G99" s="148" t="e">
        <f>MAX(0,1-(1/AVERAGEIFS(COP!$L$2:$L$750,COP!$C$2:$C$750,'Ambient Heat'!$B99,COP!$G$2:$G$750,'Ambient Heat'!G$4,COP!$D$2:$D$750,"RSDSC*")))</f>
        <v>#DIV/0!</v>
      </c>
      <c r="H99" s="148" t="e">
        <f>MAX(0,1-(1/AVERAGEIFS(COP!$L$2:$L$750,COP!$C$2:$C$750,'Ambient Heat'!$B99,COP!$G$2:$G$750,'Ambient Heat'!H$4,COP!$D$2:$D$750,"RSDSC*")))</f>
        <v>#DIV/0!</v>
      </c>
      <c r="I99" s="148" t="e">
        <f>MAX(0,1-(1/AVERAGEIFS(COP!$L$2:$L$750,COP!$C$2:$C$750,'Ambient Heat'!$B99,COP!$G$2:$G$750,'Ambient Heat'!I$4,COP!$D$2:$D$750,"RSDSC*")))</f>
        <v>#DIV/0!</v>
      </c>
      <c r="J99" s="63">
        <v>5</v>
      </c>
    </row>
    <row r="100" spans="2:10" x14ac:dyDescent="0.2">
      <c r="B100" s="63" t="s">
        <v>555</v>
      </c>
      <c r="C100" s="63" t="s">
        <v>319</v>
      </c>
      <c r="D100" s="63" t="s">
        <v>316</v>
      </c>
      <c r="E100" s="63" t="s">
        <v>282</v>
      </c>
      <c r="F100" s="148" t="e">
        <f>MAX(0,1-(1/AVERAGEIFS(COP!$L$2:$L$750,COP!$C$2:$C$750,'Ambient Heat'!$B100,COP!$G$2:$G$750,'Ambient Heat'!F$4,COP!$D$2:$D$750,"RSDSC*")))</f>
        <v>#DIV/0!</v>
      </c>
      <c r="G100" s="148" t="e">
        <f>MAX(0,1-(1/AVERAGEIFS(COP!$L$2:$L$750,COP!$C$2:$C$750,'Ambient Heat'!$B100,COP!$G$2:$G$750,'Ambient Heat'!G$4,COP!$D$2:$D$750,"RSDSC*")))</f>
        <v>#DIV/0!</v>
      </c>
      <c r="H100" s="148" t="e">
        <f>MAX(0,1-(1/AVERAGEIFS(COP!$L$2:$L$750,COP!$C$2:$C$750,'Ambient Heat'!$B100,COP!$G$2:$G$750,'Ambient Heat'!H$4,COP!$D$2:$D$750,"RSDSC*")))</f>
        <v>#DIV/0!</v>
      </c>
      <c r="I100" s="148" t="e">
        <f>MAX(0,1-(1/AVERAGEIFS(COP!$L$2:$L$750,COP!$C$2:$C$750,'Ambient Heat'!$B100,COP!$G$2:$G$750,'Ambient Heat'!I$4,COP!$D$2:$D$750,"RSDSC*")))</f>
        <v>#DIV/0!</v>
      </c>
      <c r="J100" s="63">
        <v>5</v>
      </c>
    </row>
    <row r="101" spans="2:10" x14ac:dyDescent="0.2">
      <c r="B101" s="63" t="s">
        <v>556</v>
      </c>
      <c r="C101" s="63" t="s">
        <v>319</v>
      </c>
      <c r="D101" s="63" t="s">
        <v>316</v>
      </c>
      <c r="E101" s="63" t="s">
        <v>282</v>
      </c>
      <c r="F101" s="148" t="e">
        <f>MAX(0,1-(1/AVERAGEIFS(COP!$L$2:$L$750,COP!$C$2:$C$750,'Ambient Heat'!$B101,COP!$G$2:$G$750,'Ambient Heat'!F$4,COP!$D$2:$D$750,"RSDSC*")))</f>
        <v>#DIV/0!</v>
      </c>
      <c r="G101" s="148" t="e">
        <f>MAX(0,1-(1/AVERAGEIFS(COP!$L$2:$L$750,COP!$C$2:$C$750,'Ambient Heat'!$B101,COP!$G$2:$G$750,'Ambient Heat'!G$4,COP!$D$2:$D$750,"RSDSC*")))</f>
        <v>#DIV/0!</v>
      </c>
      <c r="H101" s="148" t="e">
        <f>MAX(0,1-(1/AVERAGEIFS(COP!$L$2:$L$750,COP!$C$2:$C$750,'Ambient Heat'!$B101,COP!$G$2:$G$750,'Ambient Heat'!H$4,COP!$D$2:$D$750,"RSDSC*")))</f>
        <v>#DIV/0!</v>
      </c>
      <c r="I101" s="148" t="e">
        <f>MAX(0,1-(1/AVERAGEIFS(COP!$L$2:$L$750,COP!$C$2:$C$750,'Ambient Heat'!$B101,COP!$G$2:$G$750,'Ambient Heat'!I$4,COP!$D$2:$D$750,"RSDSC*")))</f>
        <v>#DIV/0!</v>
      </c>
      <c r="J101" s="63">
        <v>5</v>
      </c>
    </row>
    <row r="102" spans="2:10" ht="15.75" thickBot="1" x14ac:dyDescent="0.25">
      <c r="B102" s="54" t="s">
        <v>557</v>
      </c>
      <c r="C102" s="54" t="s">
        <v>319</v>
      </c>
      <c r="D102" s="54" t="s">
        <v>316</v>
      </c>
      <c r="E102" s="54" t="s">
        <v>282</v>
      </c>
      <c r="F102" s="154" t="e">
        <f>MAX(0,1-(1/AVERAGEIFS(COP!$L$2:$L$750,COP!$C$2:$C$750,'Ambient Heat'!$B102,COP!$G$2:$G$750,'Ambient Heat'!F$4,COP!$D$2:$D$750,"RSDSC*")))</f>
        <v>#DIV/0!</v>
      </c>
      <c r="G102" s="154" t="e">
        <f>MAX(0,1-(1/AVERAGEIFS(COP!$L$2:$L$750,COP!$C$2:$C$750,'Ambient Heat'!$B102,COP!$G$2:$G$750,'Ambient Heat'!G$4,COP!$D$2:$D$750,"RSDSC*")))</f>
        <v>#DIV/0!</v>
      </c>
      <c r="H102" s="154" t="e">
        <f>MAX(0,1-(1/AVERAGEIFS(COP!$L$2:$L$750,COP!$C$2:$C$750,'Ambient Heat'!$B102,COP!$G$2:$G$750,'Ambient Heat'!H$4,COP!$D$2:$D$750,"RSDSC*")))</f>
        <v>#DIV/0!</v>
      </c>
      <c r="I102" s="154" t="e">
        <f>MAX(0,1-(1/AVERAGEIFS(COP!$L$2:$L$750,COP!$C$2:$C$750,'Ambient Heat'!$B102,COP!$G$2:$G$750,'Ambient Heat'!I$4,COP!$D$2:$D$750,"RSDSC*")))</f>
        <v>#DIV/0!</v>
      </c>
      <c r="J102" s="54">
        <v>5</v>
      </c>
    </row>
    <row r="103" spans="2:10" x14ac:dyDescent="0.2">
      <c r="B103" s="98" t="s">
        <v>314</v>
      </c>
      <c r="F103" s="99"/>
      <c r="G103" s="99"/>
      <c r="H103" s="99"/>
      <c r="I103" s="99"/>
    </row>
    <row r="104" spans="2:10" x14ac:dyDescent="0.2">
      <c r="B104" s="24" t="s">
        <v>303</v>
      </c>
      <c r="C104" s="24" t="s">
        <v>319</v>
      </c>
      <c r="D104" s="24" t="s">
        <v>316</v>
      </c>
      <c r="E104" s="24" t="s">
        <v>484</v>
      </c>
      <c r="F104" s="99" t="e">
        <f>MAX(0,1-(1/AVERAGEIFS(COP!$L$2:$L$750,COP!$C$2:$C$750,'Ambient Heat'!$B104,COP!$G$2:$G$750,'Ambient Heat'!F$4,COP!$D$2:$D$750,"RSDGAS")))</f>
        <v>#DIV/0!</v>
      </c>
      <c r="G104" s="99" t="e">
        <f>MAX(0,1-(1/AVERAGEIFS(COP!$L$2:$L$750,COP!$C$2:$C$750,'Ambient Heat'!$B104,COP!$G$2:$G$750,'Ambient Heat'!G$4,COP!$D$2:$D$750,"RSDGAS")))</f>
        <v>#DIV/0!</v>
      </c>
      <c r="H104" s="99" t="e">
        <f>MAX(0,1-(1/AVERAGEIFS(COP!$L$2:$L$750,COP!$C$2:$C$750,'Ambient Heat'!$B104,COP!$G$2:$G$750,'Ambient Heat'!H$4,COP!$D$2:$D$750,"RSDGAS")))</f>
        <v>#DIV/0!</v>
      </c>
      <c r="I104" s="99" t="e">
        <f>MAX(0,1-(1/AVERAGEIFS(COP!$L$2:$L$750,COP!$C$2:$C$750,'Ambient Heat'!$B104,COP!$G$2:$G$750,'Ambient Heat'!I$4,COP!$D$2:$D$750,"RSDGAS")))</f>
        <v>#DIV/0!</v>
      </c>
      <c r="J104" s="24">
        <v>5</v>
      </c>
    </row>
    <row r="105" spans="2:10" x14ac:dyDescent="0.2">
      <c r="B105" s="24" t="s">
        <v>303</v>
      </c>
      <c r="C105" s="24" t="s">
        <v>319</v>
      </c>
      <c r="D105" s="24" t="s">
        <v>394</v>
      </c>
      <c r="E105" s="24" t="s">
        <v>218</v>
      </c>
      <c r="F105" s="99">
        <f>MAX(0,1-(1/AVERAGEIFS(COP!$L$2:$L$750,COP!$C$2:$C$750,'Ambient Heat'!$B104,COP!$G$2:$G$750,'Ambient Heat'!F$4,COP!$D$2:$D$750,"RSDWH*")))</f>
        <v>0</v>
      </c>
      <c r="G105" s="99">
        <f>MAX(0,1-(1/AVERAGEIFS(COP!$L$2:$L$750,COP!$C$2:$C$750,'Ambient Heat'!$B104,COP!$G$2:$G$750,'Ambient Heat'!G$4,COP!$D$2:$D$750,"RSDWH*")))</f>
        <v>2.3571148477461779E-2</v>
      </c>
      <c r="H105" s="99">
        <f>MAX(0,1-(1/AVERAGEIFS(COP!$L$2:$L$750,COP!$C$2:$C$750,'Ambient Heat'!$B104,COP!$G$2:$G$750,'Ambient Heat'!H$4,COP!$D$2:$D$750,"RSDWH*")))</f>
        <v>0.16716362664254103</v>
      </c>
      <c r="I105" s="99">
        <f>MAX(0,1-(1/AVERAGEIFS(COP!$L$2:$L$750,COP!$C$2:$C$750,'Ambient Heat'!$B104,COP!$G$2:$G$750,'Ambient Heat'!I$4,COP!$D$2:$D$750,"RSDWH*")))</f>
        <v>0.16716362664254103</v>
      </c>
      <c r="J105" s="24">
        <v>5</v>
      </c>
    </row>
    <row r="106" spans="2:10" x14ac:dyDescent="0.2">
      <c r="B106" s="24" t="s">
        <v>304</v>
      </c>
      <c r="C106" s="24" t="s">
        <v>319</v>
      </c>
      <c r="D106" s="24" t="s">
        <v>316</v>
      </c>
      <c r="E106" s="24" t="s">
        <v>484</v>
      </c>
      <c r="F106" s="99" t="e">
        <f>MAX(0,1-(1/AVERAGEIFS(COP!$L$2:$L$750,COP!$C$2:$C$750,'Ambient Heat'!$B106,COP!$G$2:$G$750,'Ambient Heat'!F$4,COP!$D$2:$D$750,"RSDGAS")))</f>
        <v>#DIV/0!</v>
      </c>
      <c r="G106" s="99" t="e">
        <f>MAX(0,1-(1/AVERAGEIFS(COP!$L$2:$L$750,COP!$C$2:$C$750,'Ambient Heat'!$B106,COP!$G$2:$G$750,'Ambient Heat'!G$4,COP!$D$2:$D$750,"RSDGAS")))</f>
        <v>#DIV/0!</v>
      </c>
      <c r="H106" s="99" t="e">
        <f>MAX(0,1-(1/AVERAGEIFS(COP!$L$2:$L$750,COP!$C$2:$C$750,'Ambient Heat'!$B106,COP!$G$2:$G$750,'Ambient Heat'!H$4,COP!$D$2:$D$750,"RSDGAS")))</f>
        <v>#DIV/0!</v>
      </c>
      <c r="I106" s="99" t="e">
        <f>MAX(0,1-(1/AVERAGEIFS(COP!$L$2:$L$750,COP!$C$2:$C$750,'Ambient Heat'!$B106,COP!$G$2:$G$750,'Ambient Heat'!I$4,COP!$D$2:$D$750,"RSDGAS")))</f>
        <v>#DIV/0!</v>
      </c>
      <c r="J106" s="24">
        <v>5</v>
      </c>
    </row>
    <row r="107" spans="2:10" ht="15.75" thickBot="1" x14ac:dyDescent="0.25">
      <c r="B107" s="24" t="s">
        <v>304</v>
      </c>
      <c r="C107" s="24" t="s">
        <v>319</v>
      </c>
      <c r="D107" s="24" t="s">
        <v>394</v>
      </c>
      <c r="E107" s="24" t="s">
        <v>218</v>
      </c>
      <c r="F107" s="154">
        <f>MAX(0,1-(1/AVERAGEIFS(COP!$L$2:$L$750,COP!$C$2:$C$750,'Ambient Heat'!$B106,COP!$G$2:$G$750,'Ambient Heat'!F$4,COP!$D$2:$D$750,"RSDWH*")))</f>
        <v>0</v>
      </c>
      <c r="G107" s="154">
        <f>MAX(0,1-(1/AVERAGEIFS(COP!$L$2:$L$750,COP!$C$2:$C$750,'Ambient Heat'!$B106,COP!$G$2:$G$750,'Ambient Heat'!G$4,COP!$D$2:$D$750,"RSDWH*")))</f>
        <v>0</v>
      </c>
      <c r="H107" s="154">
        <f>MAX(0,1-(1/AVERAGEIFS(COP!$L$2:$L$750,COP!$C$2:$C$750,'Ambient Heat'!$B106,COP!$G$2:$G$750,'Ambient Heat'!H$4,COP!$D$2:$D$750,"RSDWH*")))</f>
        <v>0</v>
      </c>
      <c r="I107" s="154">
        <f>MAX(0,1-(1/AVERAGEIFS(COP!$L$2:$L$750,COP!$C$2:$C$750,'Ambient Heat'!$B106,COP!$G$2:$G$750,'Ambient Heat'!I$4,COP!$D$2:$D$750,"RSDWH*")))</f>
        <v>1.6790392564104417E-2</v>
      </c>
      <c r="J107" s="24">
        <v>5</v>
      </c>
    </row>
    <row r="108" spans="2:10" x14ac:dyDescent="0.2">
      <c r="B108" s="98" t="s">
        <v>315</v>
      </c>
      <c r="F108" s="99"/>
      <c r="G108" s="99"/>
      <c r="H108" s="99"/>
      <c r="I108" s="99"/>
    </row>
    <row r="109" spans="2:10" x14ac:dyDescent="0.2">
      <c r="B109" s="24" t="s">
        <v>302</v>
      </c>
      <c r="C109" s="24" t="s">
        <v>319</v>
      </c>
      <c r="D109" s="24" t="s">
        <v>316</v>
      </c>
      <c r="E109" s="24" t="s">
        <v>484</v>
      </c>
      <c r="F109" s="99" t="e">
        <f>MAX(0,1-(1/AVERAGEIFS(COP!$L$2:$L$750,COP!$C$2:$C$750,'Ambient Heat'!$B109,COP!$G$2:$G$750,'Ambient Heat'!F$4,COP!$D$2:$D$750,"RSDGAS")))</f>
        <v>#DIV/0!</v>
      </c>
      <c r="G109" s="99" t="e">
        <f>MAX(0,1-(1/AVERAGEIFS(COP!$L$2:$L$750,COP!$C$2:$C$750,'Ambient Heat'!$B109,COP!$G$2:$G$750,'Ambient Heat'!G$4,COP!$D$2:$D$750,"RSDGAS")))</f>
        <v>#DIV/0!</v>
      </c>
      <c r="H109" s="99" t="e">
        <f>MAX(0,1-(1/AVERAGEIFS(COP!$L$2:$L$750,COP!$C$2:$C$750,'Ambient Heat'!$B109,COP!$G$2:$G$750,'Ambient Heat'!H$4,COP!$D$2:$D$750,"RSDGAS")))</f>
        <v>#DIV/0!</v>
      </c>
      <c r="I109" s="99" t="e">
        <f>MAX(0,1-(1/AVERAGEIFS(COP!$L$2:$L$750,COP!$C$2:$C$750,'Ambient Heat'!$B109,COP!$G$2:$G$750,'Ambient Heat'!I$4,COP!$D$2:$D$750,"RSDGAS")))</f>
        <v>#DIV/0!</v>
      </c>
      <c r="J109" s="24">
        <v>5</v>
      </c>
    </row>
    <row r="110" spans="2:10" ht="15.75" thickBot="1" x14ac:dyDescent="0.25">
      <c r="B110" s="24" t="s">
        <v>302</v>
      </c>
      <c r="C110" s="24" t="s">
        <v>319</v>
      </c>
      <c r="D110" s="24" t="s">
        <v>394</v>
      </c>
      <c r="E110" s="24" t="s">
        <v>218</v>
      </c>
      <c r="F110" s="154" t="e">
        <f>MAX(0,1-(1/AVERAGEIFS(COP!$L$2:$L$750,COP!$C$2:$C$750,'Ambient Heat'!$B110,COP!$G$2:$G$750,'Ambient Heat'!F$4,COP!$D$2:$D$750,"RSDGAS")))</f>
        <v>#DIV/0!</v>
      </c>
      <c r="G110" s="154" t="e">
        <f>MAX(0,1-(1/AVERAGEIFS(COP!$L$2:$L$750,COP!$C$2:$C$750,'Ambient Heat'!$B110,COP!$G$2:$G$750,'Ambient Heat'!G$4,COP!$D$2:$D$750,"RSDGAS")))</f>
        <v>#DIV/0!</v>
      </c>
      <c r="H110" s="154" t="e">
        <f>MAX(0,1-(1/AVERAGEIFS(COP!$L$2:$L$750,COP!$C$2:$C$750,'Ambient Heat'!$B110,COP!$G$2:$G$750,'Ambient Heat'!H$4,COP!$D$2:$D$750,"RSDGAS")))</f>
        <v>#DIV/0!</v>
      </c>
      <c r="I110" s="154" t="e">
        <f>MAX(0,1-(1/AVERAGEIFS(COP!$L$2:$L$750,COP!$C$2:$C$750,'Ambient Heat'!$B110,COP!$G$2:$G$750,'Ambient Heat'!I$4,COP!$D$2:$D$750,"RSDGAS")))</f>
        <v>#DIV/0!</v>
      </c>
      <c r="J110" s="24">
        <v>5</v>
      </c>
    </row>
    <row r="111" spans="2:10" x14ac:dyDescent="0.2">
      <c r="B111" s="98" t="s">
        <v>317</v>
      </c>
      <c r="F111" s="99"/>
      <c r="G111" s="99"/>
      <c r="H111" s="99"/>
      <c r="I111" s="99"/>
    </row>
    <row r="112" spans="2:10" x14ac:dyDescent="0.2">
      <c r="B112" s="63" t="s">
        <v>293</v>
      </c>
      <c r="C112" s="63" t="s">
        <v>319</v>
      </c>
      <c r="D112" s="63" t="s">
        <v>316</v>
      </c>
      <c r="E112" s="63" t="s">
        <v>485</v>
      </c>
      <c r="F112" s="148" t="e">
        <f>MAX(0,1-(1/AVERAGEIFS(COP!$L$2:$L$750,COP!$C$2:$C$750,'Ambient Heat'!$B112,COP!$G$2:$G$750,'Ambient Heat'!F$4,COP!$D$2:$D$750,"RSDELC")))</f>
        <v>#DIV/0!</v>
      </c>
      <c r="G112" s="148" t="e">
        <f>MAX(0,1-(1/AVERAGEIFS(COP!$L$2:$L$750,COP!$C$2:$C$750,'Ambient Heat'!$B112,COP!$G$2:$G$750,'Ambient Heat'!G$4,COP!$D$2:$D$750,"RSDELC")))</f>
        <v>#DIV/0!</v>
      </c>
      <c r="H112" s="148" t="e">
        <f>MAX(0,1-(1/AVERAGEIFS(COP!$L$2:$L$750,COP!$C$2:$C$750,'Ambient Heat'!$B112,COP!$G$2:$G$750,'Ambient Heat'!H$4,COP!$D$2:$D$750,"RSDELC")))</f>
        <v>#DIV/0!</v>
      </c>
      <c r="I112" s="148" t="e">
        <f>MAX(0,1-(1/AVERAGEIFS(COP!$L$2:$L$750,COP!$C$2:$C$750,'Ambient Heat'!$B112,COP!$G$2:$G$750,'Ambient Heat'!I$4,COP!$D$2:$D$750,"RSDELC")))</f>
        <v>#DIV/0!</v>
      </c>
      <c r="J112" s="63">
        <v>5</v>
      </c>
    </row>
    <row r="113" spans="2:10" ht="15.75" thickBot="1" x14ac:dyDescent="0.25">
      <c r="B113" s="54" t="s">
        <v>284</v>
      </c>
      <c r="C113" s="54" t="s">
        <v>319</v>
      </c>
      <c r="D113" s="54" t="s">
        <v>316</v>
      </c>
      <c r="E113" s="54" t="s">
        <v>485</v>
      </c>
      <c r="F113" s="154" t="e">
        <f>MAX(0,1-(1/AVERAGEIFS(COP!$L$2:$L$750,COP!$C$2:$C$750,'Ambient Heat'!$B113,COP!$G$2:$G$750,'Ambient Heat'!F$4,COP!$D$2:$D$750,"RSDELC")))</f>
        <v>#DIV/0!</v>
      </c>
      <c r="G113" s="154" t="e">
        <f>MAX(0,1-(1/AVERAGEIFS(COP!$L$2:$L$750,COP!$C$2:$C$750,'Ambient Heat'!$B113,COP!$G$2:$G$750,'Ambient Heat'!G$4,COP!$D$2:$D$750,"RSDELC")))</f>
        <v>#DIV/0!</v>
      </c>
      <c r="H113" s="154" t="e">
        <f>MAX(0,1-(1/AVERAGEIFS(COP!$L$2:$L$750,COP!$C$2:$C$750,'Ambient Heat'!$B113,COP!$G$2:$G$750,'Ambient Heat'!H$4,COP!$D$2:$D$750,"RSDELC")))</f>
        <v>#DIV/0!</v>
      </c>
      <c r="I113" s="154" t="e">
        <f>MAX(0,1-(1/AVERAGEIFS(COP!$L$2:$L$750,COP!$C$2:$C$750,'Ambient Heat'!$B113,COP!$G$2:$G$750,'Ambient Heat'!I$4,COP!$D$2:$D$750,"RSDELC")))</f>
        <v>#DIV/0!</v>
      </c>
      <c r="J113" s="54">
        <v>5</v>
      </c>
    </row>
    <row r="114" spans="2:10" x14ac:dyDescent="0.2">
      <c r="B114" s="63" t="s">
        <v>558</v>
      </c>
      <c r="C114" s="149" t="s">
        <v>319</v>
      </c>
      <c r="D114" s="149" t="s">
        <v>316</v>
      </c>
      <c r="E114" s="63" t="s">
        <v>559</v>
      </c>
      <c r="F114" s="148" t="e">
        <f>MAX(0,1-(1/AVERAGEIFS(COP!$L$2:$L$750,COP!$C$2:$C$750,'Ambient Heat'!$B114,COP!$G$2:$G$750,'Ambient Heat'!F$4,COP!$D$2:$D$750,"RSDELC")))</f>
        <v>#DIV/0!</v>
      </c>
      <c r="G114" s="148" t="e">
        <f>MAX(0,1-(1/AVERAGEIFS(COP!$L$2:$L$750,COP!$C$2:$C$750,'Ambient Heat'!$B114,COP!$G$2:$G$750,'Ambient Heat'!G$4,COP!$D$2:$D$750,"RSDELC")))</f>
        <v>#DIV/0!</v>
      </c>
      <c r="H114" s="148" t="e">
        <f>MAX(0,1-(1/AVERAGEIFS(COP!$L$2:$L$750,COP!$C$2:$C$750,'Ambient Heat'!$B114,COP!$G$2:$G$750,'Ambient Heat'!H$4,COP!$D$2:$D$750,"RSDELC")))</f>
        <v>#DIV/0!</v>
      </c>
      <c r="I114" s="148" t="e">
        <f>MAX(0,1-(1/AVERAGEIFS(COP!$L$2:$L$750,COP!$C$2:$C$750,'Ambient Heat'!$B114,COP!$G$2:$G$750,'Ambient Heat'!I$4,COP!$D$2:$D$750,"RSDELC")))</f>
        <v>#DIV/0!</v>
      </c>
      <c r="J114" s="63">
        <v>5</v>
      </c>
    </row>
    <row r="115" spans="2:10" x14ac:dyDescent="0.2">
      <c r="B115" s="63" t="s">
        <v>560</v>
      </c>
      <c r="C115" s="149" t="s">
        <v>319</v>
      </c>
      <c r="D115" s="149" t="s">
        <v>316</v>
      </c>
      <c r="E115" s="63" t="s">
        <v>561</v>
      </c>
      <c r="F115" s="148" t="e">
        <f>MAX(0,1-(1/AVERAGEIFS(COP!$L$2:$L$750,COP!$C$2:$C$750,'Ambient Heat'!$B115,COP!$G$2:$G$750,'Ambient Heat'!F$4,COP!$D$2:$D$750,"RSDELC")))</f>
        <v>#DIV/0!</v>
      </c>
      <c r="G115" s="148" t="e">
        <f>MAX(0,1-(1/AVERAGEIFS(COP!$L$2:$L$750,COP!$C$2:$C$750,'Ambient Heat'!$B115,COP!$G$2:$G$750,'Ambient Heat'!G$4,COP!$D$2:$D$750,"RSDELC")))</f>
        <v>#DIV/0!</v>
      </c>
      <c r="H115" s="148" t="e">
        <f>MAX(0,1-(1/AVERAGEIFS(COP!$L$2:$L$750,COP!$C$2:$C$750,'Ambient Heat'!$B115,COP!$G$2:$G$750,'Ambient Heat'!H$4,COP!$D$2:$D$750,"RSDELC")))</f>
        <v>#DIV/0!</v>
      </c>
      <c r="I115" s="148" t="e">
        <f>MAX(0,1-(1/AVERAGEIFS(COP!$L$2:$L$750,COP!$C$2:$C$750,'Ambient Heat'!$B115,COP!$G$2:$G$750,'Ambient Heat'!I$4,COP!$D$2:$D$750,"RSDELC")))</f>
        <v>#DIV/0!</v>
      </c>
      <c r="J115" s="63">
        <v>5</v>
      </c>
    </row>
    <row r="116" spans="2:10" x14ac:dyDescent="0.2">
      <c r="B116" s="63" t="s">
        <v>562</v>
      </c>
      <c r="C116" s="149" t="s">
        <v>319</v>
      </c>
      <c r="D116" s="149" t="s">
        <v>316</v>
      </c>
      <c r="E116" s="63" t="s">
        <v>563</v>
      </c>
      <c r="F116" s="148" t="e">
        <f>MAX(0,1-(1/AVERAGEIFS(COP!$L$2:$L$750,COP!$C$2:$C$750,'Ambient Heat'!$B116,COP!$G$2:$G$750,'Ambient Heat'!F$4,COP!$D$2:$D$750,"RSDELC")))</f>
        <v>#DIV/0!</v>
      </c>
      <c r="G116" s="148" t="e">
        <f>MAX(0,1-(1/AVERAGEIFS(COP!$L$2:$L$750,COP!$C$2:$C$750,'Ambient Heat'!$B116,COP!$G$2:$G$750,'Ambient Heat'!G$4,COP!$D$2:$D$750,"RSDELC")))</f>
        <v>#DIV/0!</v>
      </c>
      <c r="H116" s="148" t="e">
        <f>MAX(0,1-(1/AVERAGEIFS(COP!$L$2:$L$750,COP!$C$2:$C$750,'Ambient Heat'!$B116,COP!$G$2:$G$750,'Ambient Heat'!H$4,COP!$D$2:$D$750,"RSDELC")))</f>
        <v>#DIV/0!</v>
      </c>
      <c r="I116" s="148" t="e">
        <f>MAX(0,1-(1/AVERAGEIFS(COP!$L$2:$L$750,COP!$C$2:$C$750,'Ambient Heat'!$B116,COP!$G$2:$G$750,'Ambient Heat'!I$4,COP!$D$2:$D$750,"RSDELC")))</f>
        <v>#DIV/0!</v>
      </c>
      <c r="J116" s="63">
        <v>5</v>
      </c>
    </row>
    <row r="117" spans="2:10" x14ac:dyDescent="0.2">
      <c r="B117" s="63" t="s">
        <v>564</v>
      </c>
      <c r="C117" s="149" t="s">
        <v>319</v>
      </c>
      <c r="D117" s="149" t="s">
        <v>316</v>
      </c>
      <c r="E117" s="63" t="s">
        <v>565</v>
      </c>
      <c r="F117" s="148" t="e">
        <f>MAX(0,1-(1/AVERAGEIFS(COP!$L$2:$L$750,COP!$C$2:$C$750,'Ambient Heat'!$B117,COP!$G$2:$G$750,'Ambient Heat'!F$4,COP!$D$2:$D$750,"RSDELC")))</f>
        <v>#DIV/0!</v>
      </c>
      <c r="G117" s="148" t="e">
        <f>MAX(0,1-(1/AVERAGEIFS(COP!$L$2:$L$750,COP!$C$2:$C$750,'Ambient Heat'!$B117,COP!$G$2:$G$750,'Ambient Heat'!G$4,COP!$D$2:$D$750,"RSDELC")))</f>
        <v>#DIV/0!</v>
      </c>
      <c r="H117" s="148" t="e">
        <f>MAX(0,1-(1/AVERAGEIFS(COP!$L$2:$L$750,COP!$C$2:$C$750,'Ambient Heat'!$B117,COP!$G$2:$G$750,'Ambient Heat'!H$4,COP!$D$2:$D$750,"RSDELC")))</f>
        <v>#DIV/0!</v>
      </c>
      <c r="I117" s="148" t="e">
        <f>MAX(0,1-(1/AVERAGEIFS(COP!$L$2:$L$750,COP!$C$2:$C$750,'Ambient Heat'!$B117,COP!$G$2:$G$750,'Ambient Heat'!I$4,COP!$D$2:$D$750,"RSDELC")))</f>
        <v>#DIV/0!</v>
      </c>
      <c r="J117" s="63">
        <v>5</v>
      </c>
    </row>
    <row r="118" spans="2:10" x14ac:dyDescent="0.2">
      <c r="B118" s="63" t="s">
        <v>566</v>
      </c>
      <c r="C118" s="149" t="s">
        <v>319</v>
      </c>
      <c r="D118" s="149" t="s">
        <v>316</v>
      </c>
      <c r="E118" s="63" t="s">
        <v>567</v>
      </c>
      <c r="F118" s="148" t="e">
        <f>MAX(0,1-(1/AVERAGEIFS(COP!$L$2:$L$750,COP!$C$2:$C$750,'Ambient Heat'!$B118,COP!$G$2:$G$750,'Ambient Heat'!F$4,COP!$D$2:$D$750,"RSDELC")))</f>
        <v>#DIV/0!</v>
      </c>
      <c r="G118" s="148" t="e">
        <f>MAX(0,1-(1/AVERAGEIFS(COP!$L$2:$L$750,COP!$C$2:$C$750,'Ambient Heat'!$B118,COP!$G$2:$G$750,'Ambient Heat'!G$4,COP!$D$2:$D$750,"RSDELC")))</f>
        <v>#DIV/0!</v>
      </c>
      <c r="H118" s="148" t="e">
        <f>MAX(0,1-(1/AVERAGEIFS(COP!$L$2:$L$750,COP!$C$2:$C$750,'Ambient Heat'!$B118,COP!$G$2:$G$750,'Ambient Heat'!H$4,COP!$D$2:$D$750,"RSDELC")))</f>
        <v>#DIV/0!</v>
      </c>
      <c r="I118" s="148" t="e">
        <f>MAX(0,1-(1/AVERAGEIFS(COP!$L$2:$L$750,COP!$C$2:$C$750,'Ambient Heat'!$B118,COP!$G$2:$G$750,'Ambient Heat'!I$4,COP!$D$2:$D$750,"RSDELC")))</f>
        <v>#DIV/0!</v>
      </c>
      <c r="J118" s="63">
        <v>5</v>
      </c>
    </row>
    <row r="119" spans="2:10" ht="15.75" thickBot="1" x14ac:dyDescent="0.25">
      <c r="B119" s="54" t="s">
        <v>568</v>
      </c>
      <c r="C119" s="153" t="s">
        <v>319</v>
      </c>
      <c r="D119" s="153" t="s">
        <v>316</v>
      </c>
      <c r="E119" s="54" t="s">
        <v>569</v>
      </c>
      <c r="F119" s="154" t="e">
        <f>MAX(0,1-(1/AVERAGEIFS(COP!$L$2:$L$750,COP!$C$2:$C$750,'Ambient Heat'!$B119,COP!$G$2:$G$750,'Ambient Heat'!F$4,COP!$D$2:$D$750,"RSDELC")))</f>
        <v>#DIV/0!</v>
      </c>
      <c r="G119" s="154" t="e">
        <f>MAX(0,1-(1/AVERAGEIFS(COP!$L$2:$L$750,COP!$C$2:$C$750,'Ambient Heat'!$B119,COP!$G$2:$G$750,'Ambient Heat'!G$4,COP!$D$2:$D$750,"RSDELC")))</f>
        <v>#DIV/0!</v>
      </c>
      <c r="H119" s="154" t="e">
        <f>MAX(0,1-(1/AVERAGEIFS(COP!$L$2:$L$750,COP!$C$2:$C$750,'Ambient Heat'!$B119,COP!$G$2:$G$750,'Ambient Heat'!H$4,COP!$D$2:$D$750,"RSDELC")))</f>
        <v>#DIV/0!</v>
      </c>
      <c r="I119" s="154" t="e">
        <f>MAX(0,1-(1/AVERAGEIFS(COP!$L$2:$L$750,COP!$C$2:$C$750,'Ambient Heat'!$B119,COP!$G$2:$G$750,'Ambient Heat'!I$4,COP!$D$2:$D$750,"RSDELC")))</f>
        <v>#DIV/0!</v>
      </c>
      <c r="J119" s="54">
        <v>5</v>
      </c>
    </row>
    <row r="120" spans="2:10" x14ac:dyDescent="0.2">
      <c r="B120" s="63" t="s">
        <v>570</v>
      </c>
      <c r="C120" s="149" t="s">
        <v>319</v>
      </c>
      <c r="D120" s="149" t="s">
        <v>316</v>
      </c>
      <c r="E120" s="63" t="s">
        <v>559</v>
      </c>
      <c r="F120" s="148" t="e">
        <f>MAX(0,1-(1/AVERAGEIFS(COP!$L$2:$L$750,COP!$C$2:$C$750,'Ambient Heat'!$B120,COP!$G$2:$G$750,'Ambient Heat'!F$4,COP!$D$2:$D$750,"RSDELC")))</f>
        <v>#DIV/0!</v>
      </c>
      <c r="G120" s="148" t="e">
        <f>MAX(0,1-(1/AVERAGEIFS(COP!$L$2:$L$750,COP!$C$2:$C$750,'Ambient Heat'!$B120,COP!$G$2:$G$750,'Ambient Heat'!G$4,COP!$D$2:$D$750,"RSDELC")))</f>
        <v>#DIV/0!</v>
      </c>
      <c r="H120" s="148" t="e">
        <f>MAX(0,1-(1/AVERAGEIFS(COP!$L$2:$L$750,COP!$C$2:$C$750,'Ambient Heat'!$B120,COP!$G$2:$G$750,'Ambient Heat'!H$4,COP!$D$2:$D$750,"RSDELC")))</f>
        <v>#DIV/0!</v>
      </c>
      <c r="I120" s="148" t="e">
        <f>MAX(0,1-(1/AVERAGEIFS(COP!$L$2:$L$750,COP!$C$2:$C$750,'Ambient Heat'!$B120,COP!$G$2:$G$750,'Ambient Heat'!I$4,COP!$D$2:$D$750,"RSDELC")))</f>
        <v>#DIV/0!</v>
      </c>
      <c r="J120" s="152">
        <v>5</v>
      </c>
    </row>
    <row r="121" spans="2:10" x14ac:dyDescent="0.2">
      <c r="B121" s="63" t="s">
        <v>571</v>
      </c>
      <c r="C121" s="149" t="s">
        <v>319</v>
      </c>
      <c r="D121" s="149" t="s">
        <v>316</v>
      </c>
      <c r="E121" s="63" t="s">
        <v>561</v>
      </c>
      <c r="F121" s="148" t="e">
        <f>MAX(0,1-(1/AVERAGEIFS(COP!$L$2:$L$750,COP!$C$2:$C$750,'Ambient Heat'!$B121,COP!$G$2:$G$750,'Ambient Heat'!F$4,COP!$D$2:$D$750,"RSDELC")))</f>
        <v>#DIV/0!</v>
      </c>
      <c r="G121" s="148" t="e">
        <f>MAX(0,1-(1/AVERAGEIFS(COP!$L$2:$L$750,COP!$C$2:$C$750,'Ambient Heat'!$B121,COP!$G$2:$G$750,'Ambient Heat'!G$4,COP!$D$2:$D$750,"RSDELC")))</f>
        <v>#DIV/0!</v>
      </c>
      <c r="H121" s="148" t="e">
        <f>MAX(0,1-(1/AVERAGEIFS(COP!$L$2:$L$750,COP!$C$2:$C$750,'Ambient Heat'!$B121,COP!$G$2:$G$750,'Ambient Heat'!H$4,COP!$D$2:$D$750,"RSDELC")))</f>
        <v>#DIV/0!</v>
      </c>
      <c r="I121" s="148" t="e">
        <f>MAX(0,1-(1/AVERAGEIFS(COP!$L$2:$L$750,COP!$C$2:$C$750,'Ambient Heat'!$B121,COP!$G$2:$G$750,'Ambient Heat'!I$4,COP!$D$2:$D$750,"RSDELC")))</f>
        <v>#DIV/0!</v>
      </c>
      <c r="J121" s="63">
        <v>5</v>
      </c>
    </row>
    <row r="122" spans="2:10" x14ac:dyDescent="0.2">
      <c r="B122" s="63" t="s">
        <v>572</v>
      </c>
      <c r="C122" s="149" t="s">
        <v>319</v>
      </c>
      <c r="D122" s="149" t="s">
        <v>316</v>
      </c>
      <c r="E122" s="63" t="s">
        <v>563</v>
      </c>
      <c r="F122" s="148" t="e">
        <f>MAX(0,1-(1/AVERAGEIFS(COP!$L$2:$L$750,COP!$C$2:$C$750,'Ambient Heat'!$B122,COP!$G$2:$G$750,'Ambient Heat'!F$4,COP!$D$2:$D$750,"RSDELC")))</f>
        <v>#DIV/0!</v>
      </c>
      <c r="G122" s="148" t="e">
        <f>MAX(0,1-(1/AVERAGEIFS(COP!$L$2:$L$750,COP!$C$2:$C$750,'Ambient Heat'!$B122,COP!$G$2:$G$750,'Ambient Heat'!G$4,COP!$D$2:$D$750,"RSDELC")))</f>
        <v>#DIV/0!</v>
      </c>
      <c r="H122" s="148" t="e">
        <f>MAX(0,1-(1/AVERAGEIFS(COP!$L$2:$L$750,COP!$C$2:$C$750,'Ambient Heat'!$B122,COP!$G$2:$G$750,'Ambient Heat'!H$4,COP!$D$2:$D$750,"RSDELC")))</f>
        <v>#DIV/0!</v>
      </c>
      <c r="I122" s="148" t="e">
        <f>MAX(0,1-(1/AVERAGEIFS(COP!$L$2:$L$750,COP!$C$2:$C$750,'Ambient Heat'!$B122,COP!$G$2:$G$750,'Ambient Heat'!I$4,COP!$D$2:$D$750,"RSDELC")))</f>
        <v>#DIV/0!</v>
      </c>
      <c r="J122" s="63">
        <v>5</v>
      </c>
    </row>
    <row r="123" spans="2:10" x14ac:dyDescent="0.2">
      <c r="B123" s="63" t="s">
        <v>573</v>
      </c>
      <c r="C123" s="149" t="s">
        <v>319</v>
      </c>
      <c r="D123" s="149" t="s">
        <v>316</v>
      </c>
      <c r="E123" s="63" t="s">
        <v>565</v>
      </c>
      <c r="F123" s="148" t="e">
        <f>MAX(0,1-(1/AVERAGEIFS(COP!$L$2:$L$750,COP!$C$2:$C$750,'Ambient Heat'!$B123,COP!$G$2:$G$750,'Ambient Heat'!F$4,COP!$D$2:$D$750,"RSDELC")))</f>
        <v>#DIV/0!</v>
      </c>
      <c r="G123" s="148" t="e">
        <f>MAX(0,1-(1/AVERAGEIFS(COP!$L$2:$L$750,COP!$C$2:$C$750,'Ambient Heat'!$B123,COP!$G$2:$G$750,'Ambient Heat'!G$4,COP!$D$2:$D$750,"RSDELC")))</f>
        <v>#DIV/0!</v>
      </c>
      <c r="H123" s="148" t="e">
        <f>MAX(0,1-(1/AVERAGEIFS(COP!$L$2:$L$750,COP!$C$2:$C$750,'Ambient Heat'!$B123,COP!$G$2:$G$750,'Ambient Heat'!H$4,COP!$D$2:$D$750,"RSDELC")))</f>
        <v>#DIV/0!</v>
      </c>
      <c r="I123" s="148" t="e">
        <f>MAX(0,1-(1/AVERAGEIFS(COP!$L$2:$L$750,COP!$C$2:$C$750,'Ambient Heat'!$B123,COP!$G$2:$G$750,'Ambient Heat'!I$4,COP!$D$2:$D$750,"RSDELC")))</f>
        <v>#DIV/0!</v>
      </c>
      <c r="J123" s="63">
        <v>5</v>
      </c>
    </row>
    <row r="124" spans="2:10" x14ac:dyDescent="0.2">
      <c r="B124" s="63" t="s">
        <v>574</v>
      </c>
      <c r="C124" s="149" t="s">
        <v>319</v>
      </c>
      <c r="D124" s="149" t="s">
        <v>316</v>
      </c>
      <c r="E124" s="63" t="s">
        <v>567</v>
      </c>
      <c r="F124" s="148" t="e">
        <f>MAX(0,1-(1/AVERAGEIFS(COP!$L$2:$L$750,COP!$C$2:$C$750,'Ambient Heat'!$B124,COP!$G$2:$G$750,'Ambient Heat'!F$4,COP!$D$2:$D$750,"RSDELC")))</f>
        <v>#DIV/0!</v>
      </c>
      <c r="G124" s="148" t="e">
        <f>MAX(0,1-(1/AVERAGEIFS(COP!$L$2:$L$750,COP!$C$2:$C$750,'Ambient Heat'!$B124,COP!$G$2:$G$750,'Ambient Heat'!G$4,COP!$D$2:$D$750,"RSDELC")))</f>
        <v>#DIV/0!</v>
      </c>
      <c r="H124" s="148" t="e">
        <f>MAX(0,1-(1/AVERAGEIFS(COP!$L$2:$L$750,COP!$C$2:$C$750,'Ambient Heat'!$B124,COP!$G$2:$G$750,'Ambient Heat'!H$4,COP!$D$2:$D$750,"RSDELC")))</f>
        <v>#DIV/0!</v>
      </c>
      <c r="I124" s="148" t="e">
        <f>MAX(0,1-(1/AVERAGEIFS(COP!$L$2:$L$750,COP!$C$2:$C$750,'Ambient Heat'!$B124,COP!$G$2:$G$750,'Ambient Heat'!I$4,COP!$D$2:$D$750,"RSDELC")))</f>
        <v>#DIV/0!</v>
      </c>
      <c r="J124" s="63">
        <v>5</v>
      </c>
    </row>
    <row r="125" spans="2:10" ht="15.75" thickBot="1" x14ac:dyDescent="0.25">
      <c r="B125" s="54" t="s">
        <v>575</v>
      </c>
      <c r="C125" s="153" t="s">
        <v>319</v>
      </c>
      <c r="D125" s="153" t="s">
        <v>316</v>
      </c>
      <c r="E125" s="54" t="s">
        <v>569</v>
      </c>
      <c r="F125" s="154" t="e">
        <f>MAX(0,1-(1/AVERAGEIFS(COP!$L$2:$L$750,COP!$C$2:$C$750,'Ambient Heat'!$B125,COP!$G$2:$G$750,'Ambient Heat'!F$4,COP!$D$2:$D$750,"RSDELC")))</f>
        <v>#DIV/0!</v>
      </c>
      <c r="G125" s="154" t="e">
        <f>MAX(0,1-(1/AVERAGEIFS(COP!$L$2:$L$750,COP!$C$2:$C$750,'Ambient Heat'!$B125,COP!$G$2:$G$750,'Ambient Heat'!G$4,COP!$D$2:$D$750,"RSDELC")))</f>
        <v>#DIV/0!</v>
      </c>
      <c r="H125" s="154" t="e">
        <f>MAX(0,1-(1/AVERAGEIFS(COP!$L$2:$L$750,COP!$C$2:$C$750,'Ambient Heat'!$B125,COP!$G$2:$G$750,'Ambient Heat'!H$4,COP!$D$2:$D$750,"RSDELC")))</f>
        <v>#DIV/0!</v>
      </c>
      <c r="I125" s="154" t="e">
        <f>MAX(0,1-(1/AVERAGEIFS(COP!$L$2:$L$750,COP!$C$2:$C$750,'Ambient Heat'!$B125,COP!$G$2:$G$750,'Ambient Heat'!I$4,COP!$D$2:$D$750,"RSDELC")))</f>
        <v>#DIV/0!</v>
      </c>
      <c r="J125" s="54">
        <v>5</v>
      </c>
    </row>
    <row r="126" spans="2:10" x14ac:dyDescent="0.2">
      <c r="B126" s="63" t="s">
        <v>570</v>
      </c>
      <c r="C126" s="150" t="s">
        <v>319</v>
      </c>
      <c r="D126" s="150" t="s">
        <v>394</v>
      </c>
      <c r="E126" s="63" t="s">
        <v>248</v>
      </c>
      <c r="F126" s="151" t="e">
        <f>MAX(0,1-(1/AVERAGEIFS(COP!$L$2:$L$750,COP!$C$2:$C$750,'Ambient Heat'!$B126,COP!$G$2:$G$750,'Ambient Heat'!F$4,COP!$D$2:$D$750,"RSDWH*")))</f>
        <v>#DIV/0!</v>
      </c>
      <c r="G126" s="151" t="e">
        <f>MAX(0,1-(1/AVERAGEIFS(COP!$L$2:$L$750,COP!$C$2:$C$750,'Ambient Heat'!$B126,COP!$G$2:$G$750,'Ambient Heat'!G$4,COP!$D$2:$D$750,"RSDWH*")))</f>
        <v>#DIV/0!</v>
      </c>
      <c r="H126" s="151" t="e">
        <f>MAX(0,1-(1/AVERAGEIFS(COP!$L$2:$L$750,COP!$C$2:$C$750,'Ambient Heat'!$B126,COP!$G$2:$G$750,'Ambient Heat'!H$4,COP!$D$2:$D$750,"RSDWH*")))</f>
        <v>#DIV/0!</v>
      </c>
      <c r="I126" s="151" t="e">
        <f>MAX(0,1-(1/AVERAGEIFS(COP!$L$2:$L$750,COP!$C$2:$C$750,'Ambient Heat'!$B126,COP!$G$2:$G$750,'Ambient Heat'!I$4,COP!$D$2:$D$750,"RSDWH*")))</f>
        <v>#DIV/0!</v>
      </c>
      <c r="J126" s="63">
        <v>5</v>
      </c>
    </row>
    <row r="127" spans="2:10" x14ac:dyDescent="0.2">
      <c r="B127" s="63" t="s">
        <v>571</v>
      </c>
      <c r="C127" s="150" t="s">
        <v>319</v>
      </c>
      <c r="D127" s="150" t="s">
        <v>394</v>
      </c>
      <c r="E127" s="63" t="s">
        <v>248</v>
      </c>
      <c r="F127" s="151" t="e">
        <f>MAX(0,1-(1/AVERAGEIFS(COP!$L$2:$L$750,COP!$C$2:$C$750,'Ambient Heat'!$B127,COP!$G$2:$G$750,'Ambient Heat'!F$4,COP!$D$2:$D$750,"RSDWH*")))</f>
        <v>#DIV/0!</v>
      </c>
      <c r="G127" s="151" t="e">
        <f>MAX(0,1-(1/AVERAGEIFS(COP!$L$2:$L$750,COP!$C$2:$C$750,'Ambient Heat'!$B127,COP!$G$2:$G$750,'Ambient Heat'!G$4,COP!$D$2:$D$750,"RSDWH*")))</f>
        <v>#DIV/0!</v>
      </c>
      <c r="H127" s="151" t="e">
        <f>MAX(0,1-(1/AVERAGEIFS(COP!$L$2:$L$750,COP!$C$2:$C$750,'Ambient Heat'!$B127,COP!$G$2:$G$750,'Ambient Heat'!H$4,COP!$D$2:$D$750,"RSDWH*")))</f>
        <v>#DIV/0!</v>
      </c>
      <c r="I127" s="151" t="e">
        <f>MAX(0,1-(1/AVERAGEIFS(COP!$L$2:$L$750,COP!$C$2:$C$750,'Ambient Heat'!$B127,COP!$G$2:$G$750,'Ambient Heat'!I$4,COP!$D$2:$D$750,"RSDWH*")))</f>
        <v>#DIV/0!</v>
      </c>
      <c r="J127" s="63">
        <v>5</v>
      </c>
    </row>
    <row r="128" spans="2:10" x14ac:dyDescent="0.2">
      <c r="B128" s="63" t="s">
        <v>572</v>
      </c>
      <c r="C128" s="150" t="s">
        <v>319</v>
      </c>
      <c r="D128" s="150" t="s">
        <v>394</v>
      </c>
      <c r="E128" s="63" t="s">
        <v>248</v>
      </c>
      <c r="F128" s="151" t="e">
        <f>MAX(0,1-(1/AVERAGEIFS(COP!$L$2:$L$750,COP!$C$2:$C$750,'Ambient Heat'!$B128,COP!$G$2:$G$750,'Ambient Heat'!F$4,COP!$D$2:$D$750,"RSDWH*")))</f>
        <v>#DIV/0!</v>
      </c>
      <c r="G128" s="151" t="e">
        <f>MAX(0,1-(1/AVERAGEIFS(COP!$L$2:$L$750,COP!$C$2:$C$750,'Ambient Heat'!$B128,COP!$G$2:$G$750,'Ambient Heat'!G$4,COP!$D$2:$D$750,"RSDWH*")))</f>
        <v>#DIV/0!</v>
      </c>
      <c r="H128" s="151" t="e">
        <f>MAX(0,1-(1/AVERAGEIFS(COP!$L$2:$L$750,COP!$C$2:$C$750,'Ambient Heat'!$B128,COP!$G$2:$G$750,'Ambient Heat'!H$4,COP!$D$2:$D$750,"RSDWH*")))</f>
        <v>#DIV/0!</v>
      </c>
      <c r="I128" s="151" t="e">
        <f>MAX(0,1-(1/AVERAGEIFS(COP!$L$2:$L$750,COP!$C$2:$C$750,'Ambient Heat'!$B128,COP!$G$2:$G$750,'Ambient Heat'!I$4,COP!$D$2:$D$750,"RSDWH*")))</f>
        <v>#DIV/0!</v>
      </c>
      <c r="J128" s="63">
        <v>5</v>
      </c>
    </row>
    <row r="129" spans="2:10" x14ac:dyDescent="0.2">
      <c r="B129" s="63" t="s">
        <v>573</v>
      </c>
      <c r="C129" s="150" t="s">
        <v>319</v>
      </c>
      <c r="D129" s="150" t="s">
        <v>394</v>
      </c>
      <c r="E129" s="63" t="s">
        <v>248</v>
      </c>
      <c r="F129" s="151" t="e">
        <f>MAX(0,1-(1/AVERAGEIFS(COP!$L$2:$L$750,COP!$C$2:$C$750,'Ambient Heat'!$B129,COP!$G$2:$G$750,'Ambient Heat'!F$4,COP!$D$2:$D$750,"RSDWH*")))</f>
        <v>#DIV/0!</v>
      </c>
      <c r="G129" s="151" t="e">
        <f>MAX(0,1-(1/AVERAGEIFS(COP!$L$2:$L$750,COP!$C$2:$C$750,'Ambient Heat'!$B129,COP!$G$2:$G$750,'Ambient Heat'!G$4,COP!$D$2:$D$750,"RSDWH*")))</f>
        <v>#DIV/0!</v>
      </c>
      <c r="H129" s="151" t="e">
        <f>MAX(0,1-(1/AVERAGEIFS(COP!$L$2:$L$750,COP!$C$2:$C$750,'Ambient Heat'!$B129,COP!$G$2:$G$750,'Ambient Heat'!H$4,COP!$D$2:$D$750,"RSDWH*")))</f>
        <v>#DIV/0!</v>
      </c>
      <c r="I129" s="151" t="e">
        <f>MAX(0,1-(1/AVERAGEIFS(COP!$L$2:$L$750,COP!$C$2:$C$750,'Ambient Heat'!$B129,COP!$G$2:$G$750,'Ambient Heat'!I$4,COP!$D$2:$D$750,"RSDWH*")))</f>
        <v>#DIV/0!</v>
      </c>
      <c r="J129" s="63">
        <v>5</v>
      </c>
    </row>
    <row r="130" spans="2:10" x14ac:dyDescent="0.2">
      <c r="B130" s="63" t="s">
        <v>574</v>
      </c>
      <c r="C130" s="150" t="s">
        <v>319</v>
      </c>
      <c r="D130" s="150" t="s">
        <v>394</v>
      </c>
      <c r="E130" s="63" t="s">
        <v>248</v>
      </c>
      <c r="F130" s="151" t="e">
        <f>MAX(0,1-(1/AVERAGEIFS(COP!$L$2:$L$750,COP!$C$2:$C$750,'Ambient Heat'!$B130,COP!$G$2:$G$750,'Ambient Heat'!F$4,COP!$D$2:$D$750,"RSDWH*")))</f>
        <v>#DIV/0!</v>
      </c>
      <c r="G130" s="151" t="e">
        <f>MAX(0,1-(1/AVERAGEIFS(COP!$L$2:$L$750,COP!$C$2:$C$750,'Ambient Heat'!$B130,COP!$G$2:$G$750,'Ambient Heat'!G$4,COP!$D$2:$D$750,"RSDWH*")))</f>
        <v>#DIV/0!</v>
      </c>
      <c r="H130" s="151" t="e">
        <f>MAX(0,1-(1/AVERAGEIFS(COP!$L$2:$L$750,COP!$C$2:$C$750,'Ambient Heat'!$B130,COP!$G$2:$G$750,'Ambient Heat'!H$4,COP!$D$2:$D$750,"RSDWH*")))</f>
        <v>#DIV/0!</v>
      </c>
      <c r="I130" s="151" t="e">
        <f>MAX(0,1-(1/AVERAGEIFS(COP!$L$2:$L$750,COP!$C$2:$C$750,'Ambient Heat'!$B130,COP!$G$2:$G$750,'Ambient Heat'!I$4,COP!$D$2:$D$750,"RSDWH*")))</f>
        <v>#DIV/0!</v>
      </c>
      <c r="J130" s="63">
        <v>5</v>
      </c>
    </row>
    <row r="131" spans="2:10" ht="15.75" thickBot="1" x14ac:dyDescent="0.25">
      <c r="B131" s="54" t="s">
        <v>575</v>
      </c>
      <c r="C131" s="155" t="s">
        <v>319</v>
      </c>
      <c r="D131" s="155" t="s">
        <v>394</v>
      </c>
      <c r="E131" s="54" t="s">
        <v>248</v>
      </c>
      <c r="F131" s="156" t="e">
        <f>MAX(0,1-(1/AVERAGEIFS(COP!$L$2:$L$750,COP!$C$2:$C$750,'Ambient Heat'!$B131,COP!$G$2:$G$750,'Ambient Heat'!F$4,COP!$D$2:$D$750,"RSDWH*")))</f>
        <v>#DIV/0!</v>
      </c>
      <c r="G131" s="156" t="e">
        <f>MAX(0,1-(1/AVERAGEIFS(COP!$L$2:$L$750,COP!$C$2:$C$750,'Ambient Heat'!$B131,COP!$G$2:$G$750,'Ambient Heat'!G$4,COP!$D$2:$D$750,"RSDWH*")))</f>
        <v>#DIV/0!</v>
      </c>
      <c r="H131" s="156" t="e">
        <f>MAX(0,1-(1/AVERAGEIFS(COP!$L$2:$L$750,COP!$C$2:$C$750,'Ambient Heat'!$B131,COP!$G$2:$G$750,'Ambient Heat'!H$4,COP!$D$2:$D$750,"RSDWH*")))</f>
        <v>#DIV/0!</v>
      </c>
      <c r="I131" s="156" t="e">
        <f>MAX(0,1-(1/AVERAGEIFS(COP!$L$2:$L$750,COP!$C$2:$C$750,'Ambient Heat'!$B131,COP!$G$2:$G$750,'Ambient Heat'!I$4,COP!$D$2:$D$750,"RSDWH*")))</f>
        <v>#DIV/0!</v>
      </c>
      <c r="J131" s="54">
        <v>5</v>
      </c>
    </row>
    <row r="132" spans="2:10" x14ac:dyDescent="0.2">
      <c r="B132" s="24" t="s">
        <v>576</v>
      </c>
      <c r="C132" s="24" t="s">
        <v>319</v>
      </c>
      <c r="D132" s="24" t="s">
        <v>316</v>
      </c>
      <c r="E132" s="63" t="s">
        <v>559</v>
      </c>
      <c r="F132" s="148" t="e">
        <f>MAX(0,1-(1/AVERAGEIFS(COP!$L$2:$L$750,COP!$C$2:$C$750,'Ambient Heat'!$B132,COP!$G$2:$G$750,'Ambient Heat'!F$4,COP!$D$2:$D$750,"RSDELC")))</f>
        <v>#DIV/0!</v>
      </c>
      <c r="G132" s="148" t="e">
        <f>MAX(0,1-(1/AVERAGEIFS(COP!$L$2:$L$750,COP!$C$2:$C$750,'Ambient Heat'!$B132,COP!$G$2:$G$750,'Ambient Heat'!G$4,COP!$D$2:$D$750,"RSDELC")))</f>
        <v>#DIV/0!</v>
      </c>
      <c r="H132" s="148" t="e">
        <f>MAX(0,1-(1/AVERAGEIFS(COP!$L$2:$L$750,COP!$C$2:$C$750,'Ambient Heat'!$B132,COP!$G$2:$G$750,'Ambient Heat'!H$4,COP!$D$2:$D$750,"RSDELC")))</f>
        <v>#DIV/0!</v>
      </c>
      <c r="I132" s="148" t="e">
        <f>MAX(0,1-(1/AVERAGEIFS(COP!$L$2:$L$750,COP!$C$2:$C$750,'Ambient Heat'!$B132,COP!$G$2:$G$750,'Ambient Heat'!I$4,COP!$D$2:$D$750,"RSDELC")))</f>
        <v>#DIV/0!</v>
      </c>
      <c r="J132" s="24">
        <v>5</v>
      </c>
    </row>
    <row r="133" spans="2:10" x14ac:dyDescent="0.2">
      <c r="B133" s="24" t="s">
        <v>577</v>
      </c>
      <c r="C133" s="24" t="s">
        <v>319</v>
      </c>
      <c r="D133" s="24" t="s">
        <v>316</v>
      </c>
      <c r="E133" s="63" t="s">
        <v>561</v>
      </c>
      <c r="F133" s="148" t="e">
        <f>MAX(0,1-(1/AVERAGEIFS(COP!$L$2:$L$750,COP!$C$2:$C$750,'Ambient Heat'!$B133,COP!$G$2:$G$750,'Ambient Heat'!F$4,COP!$D$2:$D$750,"RSDELC")))</f>
        <v>#DIV/0!</v>
      </c>
      <c r="G133" s="148" t="e">
        <f>MAX(0,1-(1/AVERAGEIFS(COP!$L$2:$L$750,COP!$C$2:$C$750,'Ambient Heat'!$B133,COP!$G$2:$G$750,'Ambient Heat'!G$4,COP!$D$2:$D$750,"RSDELC")))</f>
        <v>#DIV/0!</v>
      </c>
      <c r="H133" s="148" t="e">
        <f>MAX(0,1-(1/AVERAGEIFS(COP!$L$2:$L$750,COP!$C$2:$C$750,'Ambient Heat'!$B133,COP!$G$2:$G$750,'Ambient Heat'!H$4,COP!$D$2:$D$750,"RSDELC")))</f>
        <v>#DIV/0!</v>
      </c>
      <c r="I133" s="148" t="e">
        <f>MAX(0,1-(1/AVERAGEIFS(COP!$L$2:$L$750,COP!$C$2:$C$750,'Ambient Heat'!$B133,COP!$G$2:$G$750,'Ambient Heat'!I$4,COP!$D$2:$D$750,"RSDELC")))</f>
        <v>#DIV/0!</v>
      </c>
      <c r="J133" s="24">
        <v>5</v>
      </c>
    </row>
    <row r="134" spans="2:10" x14ac:dyDescent="0.2">
      <c r="B134" s="24" t="s">
        <v>578</v>
      </c>
      <c r="C134" s="24" t="s">
        <v>319</v>
      </c>
      <c r="D134" s="24" t="s">
        <v>316</v>
      </c>
      <c r="E134" s="63" t="s">
        <v>563</v>
      </c>
      <c r="F134" s="148" t="e">
        <f>MAX(0,1-(1/AVERAGEIFS(COP!$L$2:$L$750,COP!$C$2:$C$750,'Ambient Heat'!$B134,COP!$G$2:$G$750,'Ambient Heat'!F$4,COP!$D$2:$D$750,"RSDELC")))</f>
        <v>#DIV/0!</v>
      </c>
      <c r="G134" s="148" t="e">
        <f>MAX(0,1-(1/AVERAGEIFS(COP!$L$2:$L$750,COP!$C$2:$C$750,'Ambient Heat'!$B134,COP!$G$2:$G$750,'Ambient Heat'!G$4,COP!$D$2:$D$750,"RSDELC")))</f>
        <v>#DIV/0!</v>
      </c>
      <c r="H134" s="148" t="e">
        <f>MAX(0,1-(1/AVERAGEIFS(COP!$L$2:$L$750,COP!$C$2:$C$750,'Ambient Heat'!$B134,COP!$G$2:$G$750,'Ambient Heat'!H$4,COP!$D$2:$D$750,"RSDELC")))</f>
        <v>#DIV/0!</v>
      </c>
      <c r="I134" s="148" t="e">
        <f>MAX(0,1-(1/AVERAGEIFS(COP!$L$2:$L$750,COP!$C$2:$C$750,'Ambient Heat'!$B134,COP!$G$2:$G$750,'Ambient Heat'!I$4,COP!$D$2:$D$750,"RSDELC")))</f>
        <v>#DIV/0!</v>
      </c>
      <c r="J134" s="24">
        <v>5</v>
      </c>
    </row>
    <row r="135" spans="2:10" x14ac:dyDescent="0.2">
      <c r="B135" s="24" t="s">
        <v>579</v>
      </c>
      <c r="C135" s="24" t="s">
        <v>319</v>
      </c>
      <c r="D135" s="24" t="s">
        <v>316</v>
      </c>
      <c r="E135" s="63" t="s">
        <v>565</v>
      </c>
      <c r="F135" s="148" t="e">
        <f>MAX(0,1-(1/AVERAGEIFS(COP!$L$2:$L$750,COP!$C$2:$C$750,'Ambient Heat'!$B135,COP!$G$2:$G$750,'Ambient Heat'!F$4,COP!$D$2:$D$750,"RSDELC")))</f>
        <v>#DIV/0!</v>
      </c>
      <c r="G135" s="148" t="e">
        <f>MAX(0,1-(1/AVERAGEIFS(COP!$L$2:$L$750,COP!$C$2:$C$750,'Ambient Heat'!$B135,COP!$G$2:$G$750,'Ambient Heat'!G$4,COP!$D$2:$D$750,"RSDELC")))</f>
        <v>#DIV/0!</v>
      </c>
      <c r="H135" s="148" t="e">
        <f>MAX(0,1-(1/AVERAGEIFS(COP!$L$2:$L$750,COP!$C$2:$C$750,'Ambient Heat'!$B135,COP!$G$2:$G$750,'Ambient Heat'!H$4,COP!$D$2:$D$750,"RSDELC")))</f>
        <v>#DIV/0!</v>
      </c>
      <c r="I135" s="148" t="e">
        <f>MAX(0,1-(1/AVERAGEIFS(COP!$L$2:$L$750,COP!$C$2:$C$750,'Ambient Heat'!$B135,COP!$G$2:$G$750,'Ambient Heat'!I$4,COP!$D$2:$D$750,"RSDELC")))</f>
        <v>#DIV/0!</v>
      </c>
      <c r="J135" s="24">
        <v>5</v>
      </c>
    </row>
    <row r="136" spans="2:10" x14ac:dyDescent="0.2">
      <c r="B136" s="24" t="s">
        <v>580</v>
      </c>
      <c r="C136" s="24" t="s">
        <v>319</v>
      </c>
      <c r="D136" s="24" t="s">
        <v>316</v>
      </c>
      <c r="E136" s="63" t="s">
        <v>567</v>
      </c>
      <c r="F136" s="148" t="e">
        <f>MAX(0,1-(1/AVERAGEIFS(COP!$L$2:$L$750,COP!$C$2:$C$750,'Ambient Heat'!$B136,COP!$G$2:$G$750,'Ambient Heat'!F$4,COP!$D$2:$D$750,"RSDELC")))</f>
        <v>#DIV/0!</v>
      </c>
      <c r="G136" s="148" t="e">
        <f>MAX(0,1-(1/AVERAGEIFS(COP!$L$2:$L$750,COP!$C$2:$C$750,'Ambient Heat'!$B136,COP!$G$2:$G$750,'Ambient Heat'!G$4,COP!$D$2:$D$750,"RSDELC")))</f>
        <v>#DIV/0!</v>
      </c>
      <c r="H136" s="148" t="e">
        <f>MAX(0,1-(1/AVERAGEIFS(COP!$L$2:$L$750,COP!$C$2:$C$750,'Ambient Heat'!$B136,COP!$G$2:$G$750,'Ambient Heat'!H$4,COP!$D$2:$D$750,"RSDELC")))</f>
        <v>#DIV/0!</v>
      </c>
      <c r="I136" s="148" t="e">
        <f>MAX(0,1-(1/AVERAGEIFS(COP!$L$2:$L$750,COP!$C$2:$C$750,'Ambient Heat'!$B136,COP!$G$2:$G$750,'Ambient Heat'!I$4,COP!$D$2:$D$750,"RSDELC")))</f>
        <v>#DIV/0!</v>
      </c>
      <c r="J136" s="24">
        <v>5</v>
      </c>
    </row>
    <row r="137" spans="2:10" ht="15.75" thickBot="1" x14ac:dyDescent="0.25">
      <c r="B137" s="54" t="s">
        <v>581</v>
      </c>
      <c r="C137" s="54" t="s">
        <v>319</v>
      </c>
      <c r="D137" s="54" t="s">
        <v>316</v>
      </c>
      <c r="E137" s="54" t="s">
        <v>569</v>
      </c>
      <c r="F137" s="154" t="e">
        <f>MAX(0,1-(1/AVERAGEIFS(COP!$L$2:$L$750,COP!$C$2:$C$750,'Ambient Heat'!$B137,COP!$G$2:$G$750,'Ambient Heat'!F$4,COP!$D$2:$D$750,"RSDELC")))</f>
        <v>#DIV/0!</v>
      </c>
      <c r="G137" s="154" t="e">
        <f>MAX(0,1-(1/AVERAGEIFS(COP!$L$2:$L$750,COP!$C$2:$C$750,'Ambient Heat'!$B137,COP!$G$2:$G$750,'Ambient Heat'!G$4,COP!$D$2:$D$750,"RSDELC")))</f>
        <v>#DIV/0!</v>
      </c>
      <c r="H137" s="154" t="e">
        <f>MAX(0,1-(1/AVERAGEIFS(COP!$L$2:$L$750,COP!$C$2:$C$750,'Ambient Heat'!$B137,COP!$G$2:$G$750,'Ambient Heat'!H$4,COP!$D$2:$D$750,"RSDELC")))</f>
        <v>#DIV/0!</v>
      </c>
      <c r="I137" s="154" t="e">
        <f>MAX(0,1-(1/AVERAGEIFS(COP!$L$2:$L$750,COP!$C$2:$C$750,'Ambient Heat'!$B137,COP!$G$2:$G$750,'Ambient Heat'!I$4,COP!$D$2:$D$750,"RSDELC")))</f>
        <v>#DIV/0!</v>
      </c>
      <c r="J137" s="54">
        <v>5</v>
      </c>
    </row>
    <row r="138" spans="2:10" x14ac:dyDescent="0.2">
      <c r="B138" s="24" t="s">
        <v>576</v>
      </c>
      <c r="C138" s="24" t="s">
        <v>319</v>
      </c>
      <c r="D138" s="24" t="s">
        <v>394</v>
      </c>
      <c r="E138" s="24" t="s">
        <v>248</v>
      </c>
      <c r="F138" s="151" t="e">
        <f>MAX(0,1-(1/AVERAGEIFS(COP!$L$2:$L$750,COP!$C$2:$C$750,'Ambient Heat'!$B138,COP!$G$2:$G$750,'Ambient Heat'!F$4,COP!$D$2:$D$750,"RSDWH*")))</f>
        <v>#DIV/0!</v>
      </c>
      <c r="G138" s="151" t="e">
        <f>MAX(0,1-(1/AVERAGEIFS(COP!$L$2:$L$750,COP!$C$2:$C$750,'Ambient Heat'!$B138,COP!$G$2:$G$750,'Ambient Heat'!G$4,COP!$D$2:$D$750,"RSDWH*")))</f>
        <v>#DIV/0!</v>
      </c>
      <c r="H138" s="151" t="e">
        <f>MAX(0,1-(1/AVERAGEIFS(COP!$L$2:$L$750,COP!$C$2:$C$750,'Ambient Heat'!$B138,COP!$G$2:$G$750,'Ambient Heat'!H$4,COP!$D$2:$D$750,"RSDWH*")))</f>
        <v>#DIV/0!</v>
      </c>
      <c r="I138" s="151" t="e">
        <f>MAX(0,1-(1/AVERAGEIFS(COP!$L$2:$L$750,COP!$C$2:$C$750,'Ambient Heat'!$B138,COP!$G$2:$G$750,'Ambient Heat'!I$4,COP!$D$2:$D$750,"RSDWH*")))</f>
        <v>#DIV/0!</v>
      </c>
      <c r="J138" s="24">
        <v>5</v>
      </c>
    </row>
    <row r="139" spans="2:10" x14ac:dyDescent="0.2">
      <c r="B139" s="24" t="s">
        <v>577</v>
      </c>
      <c r="C139" s="24" t="s">
        <v>319</v>
      </c>
      <c r="D139" s="24" t="s">
        <v>394</v>
      </c>
      <c r="E139" s="24" t="s">
        <v>248</v>
      </c>
      <c r="F139" s="151" t="e">
        <f>MAX(0,1-(1/AVERAGEIFS(COP!$L$2:$L$750,COP!$C$2:$C$750,'Ambient Heat'!$B139,COP!$G$2:$G$750,'Ambient Heat'!F$4,COP!$D$2:$D$750,"RSDWH*")))</f>
        <v>#DIV/0!</v>
      </c>
      <c r="G139" s="151" t="e">
        <f>MAX(0,1-(1/AVERAGEIFS(COP!$L$2:$L$750,COP!$C$2:$C$750,'Ambient Heat'!$B139,COP!$G$2:$G$750,'Ambient Heat'!G$4,COP!$D$2:$D$750,"RSDWH*")))</f>
        <v>#DIV/0!</v>
      </c>
      <c r="H139" s="151" t="e">
        <f>MAX(0,1-(1/AVERAGEIFS(COP!$L$2:$L$750,COP!$C$2:$C$750,'Ambient Heat'!$B139,COP!$G$2:$G$750,'Ambient Heat'!H$4,COP!$D$2:$D$750,"RSDWH*")))</f>
        <v>#DIV/0!</v>
      </c>
      <c r="I139" s="151" t="e">
        <f>MAX(0,1-(1/AVERAGEIFS(COP!$L$2:$L$750,COP!$C$2:$C$750,'Ambient Heat'!$B139,COP!$G$2:$G$750,'Ambient Heat'!I$4,COP!$D$2:$D$750,"RSDWH*")))</f>
        <v>#DIV/0!</v>
      </c>
      <c r="J139" s="24">
        <v>5</v>
      </c>
    </row>
    <row r="140" spans="2:10" x14ac:dyDescent="0.2">
      <c r="B140" s="24" t="s">
        <v>578</v>
      </c>
      <c r="C140" s="24" t="s">
        <v>319</v>
      </c>
      <c r="D140" s="24" t="s">
        <v>394</v>
      </c>
      <c r="E140" s="24" t="s">
        <v>248</v>
      </c>
      <c r="F140" s="151" t="e">
        <f>MAX(0,1-(1/AVERAGEIFS(COP!$L$2:$L$750,COP!$C$2:$C$750,'Ambient Heat'!$B140,COP!$G$2:$G$750,'Ambient Heat'!F$4,COP!$D$2:$D$750,"RSDWH*")))</f>
        <v>#DIV/0!</v>
      </c>
      <c r="G140" s="151" t="e">
        <f>MAX(0,1-(1/AVERAGEIFS(COP!$L$2:$L$750,COP!$C$2:$C$750,'Ambient Heat'!$B140,COP!$G$2:$G$750,'Ambient Heat'!G$4,COP!$D$2:$D$750,"RSDWH*")))</f>
        <v>#DIV/0!</v>
      </c>
      <c r="H140" s="151" t="e">
        <f>MAX(0,1-(1/AVERAGEIFS(COP!$L$2:$L$750,COP!$C$2:$C$750,'Ambient Heat'!$B140,COP!$G$2:$G$750,'Ambient Heat'!H$4,COP!$D$2:$D$750,"RSDWH*")))</f>
        <v>#DIV/0!</v>
      </c>
      <c r="I140" s="151" t="e">
        <f>MAX(0,1-(1/AVERAGEIFS(COP!$L$2:$L$750,COP!$C$2:$C$750,'Ambient Heat'!$B140,COP!$G$2:$G$750,'Ambient Heat'!I$4,COP!$D$2:$D$750,"RSDWH*")))</f>
        <v>#DIV/0!</v>
      </c>
      <c r="J140" s="24">
        <v>5</v>
      </c>
    </row>
    <row r="141" spans="2:10" x14ac:dyDescent="0.2">
      <c r="B141" s="24" t="s">
        <v>579</v>
      </c>
      <c r="C141" s="24" t="s">
        <v>319</v>
      </c>
      <c r="D141" s="24" t="s">
        <v>394</v>
      </c>
      <c r="E141" s="24" t="s">
        <v>248</v>
      </c>
      <c r="F141" s="151" t="e">
        <f>MAX(0,1-(1/AVERAGEIFS(COP!$L$2:$L$750,COP!$C$2:$C$750,'Ambient Heat'!$B141,COP!$G$2:$G$750,'Ambient Heat'!F$4,COP!$D$2:$D$750,"RSDWH*")))</f>
        <v>#DIV/0!</v>
      </c>
      <c r="G141" s="151" t="e">
        <f>MAX(0,1-(1/AVERAGEIFS(COP!$L$2:$L$750,COP!$C$2:$C$750,'Ambient Heat'!$B141,COP!$G$2:$G$750,'Ambient Heat'!G$4,COP!$D$2:$D$750,"RSDWH*")))</f>
        <v>#DIV/0!</v>
      </c>
      <c r="H141" s="151" t="e">
        <f>MAX(0,1-(1/AVERAGEIFS(COP!$L$2:$L$750,COP!$C$2:$C$750,'Ambient Heat'!$B141,COP!$G$2:$G$750,'Ambient Heat'!H$4,COP!$D$2:$D$750,"RSDWH*")))</f>
        <v>#DIV/0!</v>
      </c>
      <c r="I141" s="151" t="e">
        <f>MAX(0,1-(1/AVERAGEIFS(COP!$L$2:$L$750,COP!$C$2:$C$750,'Ambient Heat'!$B141,COP!$G$2:$G$750,'Ambient Heat'!I$4,COP!$D$2:$D$750,"RSDWH*")))</f>
        <v>#DIV/0!</v>
      </c>
      <c r="J141" s="24">
        <v>5</v>
      </c>
    </row>
    <row r="142" spans="2:10" x14ac:dyDescent="0.2">
      <c r="B142" s="24" t="s">
        <v>580</v>
      </c>
      <c r="C142" s="24" t="s">
        <v>319</v>
      </c>
      <c r="D142" s="24" t="s">
        <v>394</v>
      </c>
      <c r="E142" s="24" t="s">
        <v>248</v>
      </c>
      <c r="F142" s="151" t="e">
        <f>MAX(0,1-(1/AVERAGEIFS(COP!$L$2:$L$750,COP!$C$2:$C$750,'Ambient Heat'!$B142,COP!$G$2:$G$750,'Ambient Heat'!F$4,COP!$D$2:$D$750,"RSDWH*")))</f>
        <v>#DIV/0!</v>
      </c>
      <c r="G142" s="151" t="e">
        <f>MAX(0,1-(1/AVERAGEIFS(COP!$L$2:$L$750,COP!$C$2:$C$750,'Ambient Heat'!$B142,COP!$G$2:$G$750,'Ambient Heat'!G$4,COP!$D$2:$D$750,"RSDWH*")))</f>
        <v>#DIV/0!</v>
      </c>
      <c r="H142" s="151" t="e">
        <f>MAX(0,1-(1/AVERAGEIFS(COP!$L$2:$L$750,COP!$C$2:$C$750,'Ambient Heat'!$B142,COP!$G$2:$G$750,'Ambient Heat'!H$4,COP!$D$2:$D$750,"RSDWH*")))</f>
        <v>#DIV/0!</v>
      </c>
      <c r="I142" s="151" t="e">
        <f>MAX(0,1-(1/AVERAGEIFS(COP!$L$2:$L$750,COP!$C$2:$C$750,'Ambient Heat'!$B142,COP!$G$2:$G$750,'Ambient Heat'!I$4,COP!$D$2:$D$750,"RSDWH*")))</f>
        <v>#DIV/0!</v>
      </c>
      <c r="J142" s="24">
        <v>5</v>
      </c>
    </row>
    <row r="143" spans="2:10" ht="15.75" thickBot="1" x14ac:dyDescent="0.25">
      <c r="B143" s="54" t="s">
        <v>581</v>
      </c>
      <c r="C143" s="54" t="s">
        <v>319</v>
      </c>
      <c r="D143" s="54" t="s">
        <v>394</v>
      </c>
      <c r="E143" s="54" t="s">
        <v>248</v>
      </c>
      <c r="F143" s="156" t="e">
        <f>MAX(0,1-(1/AVERAGEIFS(COP!$L$2:$L$750,COP!$C$2:$C$750,'Ambient Heat'!$B143,COP!$G$2:$G$750,'Ambient Heat'!F$4,COP!$D$2:$D$750,"RSDWH*")))</f>
        <v>#DIV/0!</v>
      </c>
      <c r="G143" s="156" t="e">
        <f>MAX(0,1-(1/AVERAGEIFS(COP!$L$2:$L$750,COP!$C$2:$C$750,'Ambient Heat'!$B143,COP!$G$2:$G$750,'Ambient Heat'!G$4,COP!$D$2:$D$750,"RSDWH*")))</f>
        <v>#DIV/0!</v>
      </c>
      <c r="H143" s="156" t="e">
        <f>MAX(0,1-(1/AVERAGEIFS(COP!$L$2:$L$750,COP!$C$2:$C$750,'Ambient Heat'!$B143,COP!$G$2:$G$750,'Ambient Heat'!H$4,COP!$D$2:$D$750,"RSDWH*")))</f>
        <v>#DIV/0!</v>
      </c>
      <c r="I143" s="156" t="e">
        <f>MAX(0,1-(1/AVERAGEIFS(COP!$L$2:$L$750,COP!$C$2:$C$750,'Ambient Heat'!$B143,COP!$G$2:$G$750,'Ambient Heat'!I$4,COP!$D$2:$D$750,"RSDWH*")))</f>
        <v>#DIV/0!</v>
      </c>
      <c r="J143" s="54">
        <v>5</v>
      </c>
    </row>
    <row r="144" spans="2:10" x14ac:dyDescent="0.2">
      <c r="B144" s="63" t="s">
        <v>582</v>
      </c>
      <c r="C144" s="63" t="s">
        <v>319</v>
      </c>
      <c r="D144" s="63" t="s">
        <v>316</v>
      </c>
      <c r="E144" s="63" t="s">
        <v>559</v>
      </c>
      <c r="F144" s="148" t="e">
        <f>MAX(0,1-(1/AVERAGEIFS(COP!$L$2:$L$750,COP!$C$2:$C$750,'Ambient Heat'!$B144,COP!$G$2:$G$750,'Ambient Heat'!F$4,COP!$D$2:$D$750,"RSDELC")))</f>
        <v>#DIV/0!</v>
      </c>
      <c r="G144" s="148" t="e">
        <f>MAX(0,1-(1/AVERAGEIFS(COP!$L$2:$L$750,COP!$C$2:$C$750,'Ambient Heat'!$B144,COP!$G$2:$G$750,'Ambient Heat'!G$4,COP!$D$2:$D$750,"RSDELC")))</f>
        <v>#DIV/0!</v>
      </c>
      <c r="H144" s="148" t="e">
        <f>MAX(0,1-(1/AVERAGEIFS(COP!$L$2:$L$750,COP!$C$2:$C$750,'Ambient Heat'!$B144,COP!$G$2:$G$750,'Ambient Heat'!H$4,COP!$D$2:$D$750,"RSDELC")))</f>
        <v>#DIV/0!</v>
      </c>
      <c r="I144" s="148" t="e">
        <f>MAX(0,1-(1/AVERAGEIFS(COP!$L$2:$L$750,COP!$C$2:$C$750,'Ambient Heat'!$B144,COP!$G$2:$G$750,'Ambient Heat'!I$4,COP!$D$2:$D$750,"RSDELC")))</f>
        <v>#DIV/0!</v>
      </c>
      <c r="J144" s="63">
        <v>5</v>
      </c>
    </row>
    <row r="145" spans="2:10" x14ac:dyDescent="0.2">
      <c r="B145" s="63" t="s">
        <v>583</v>
      </c>
      <c r="C145" s="63" t="s">
        <v>319</v>
      </c>
      <c r="D145" s="63" t="s">
        <v>316</v>
      </c>
      <c r="E145" s="63" t="s">
        <v>561</v>
      </c>
      <c r="F145" s="148" t="e">
        <f>MAX(0,1-(1/AVERAGEIFS(COP!$L$2:$L$750,COP!$C$2:$C$750,'Ambient Heat'!$B145,COP!$G$2:$G$750,'Ambient Heat'!F$4,COP!$D$2:$D$750,"RSDELC")))</f>
        <v>#DIV/0!</v>
      </c>
      <c r="G145" s="148" t="e">
        <f>MAX(0,1-(1/AVERAGEIFS(COP!$L$2:$L$750,COP!$C$2:$C$750,'Ambient Heat'!$B145,COP!$G$2:$G$750,'Ambient Heat'!G$4,COP!$D$2:$D$750,"RSDELC")))</f>
        <v>#DIV/0!</v>
      </c>
      <c r="H145" s="148" t="e">
        <f>MAX(0,1-(1/AVERAGEIFS(COP!$L$2:$L$750,COP!$C$2:$C$750,'Ambient Heat'!$B145,COP!$G$2:$G$750,'Ambient Heat'!H$4,COP!$D$2:$D$750,"RSDELC")))</f>
        <v>#DIV/0!</v>
      </c>
      <c r="I145" s="148" t="e">
        <f>MAX(0,1-(1/AVERAGEIFS(COP!$L$2:$L$750,COP!$C$2:$C$750,'Ambient Heat'!$B145,COP!$G$2:$G$750,'Ambient Heat'!I$4,COP!$D$2:$D$750,"RSDELC")))</f>
        <v>#DIV/0!</v>
      </c>
      <c r="J145" s="63">
        <v>5</v>
      </c>
    </row>
    <row r="146" spans="2:10" x14ac:dyDescent="0.2">
      <c r="B146" s="63" t="s">
        <v>584</v>
      </c>
      <c r="C146" s="63" t="s">
        <v>319</v>
      </c>
      <c r="D146" s="63" t="s">
        <v>316</v>
      </c>
      <c r="E146" s="63" t="s">
        <v>563</v>
      </c>
      <c r="F146" s="148" t="e">
        <f>MAX(0,1-(1/AVERAGEIFS(COP!$L$2:$L$750,COP!$C$2:$C$750,'Ambient Heat'!$B146,COP!$G$2:$G$750,'Ambient Heat'!F$4,COP!$D$2:$D$750,"RSDELC")))</f>
        <v>#DIV/0!</v>
      </c>
      <c r="G146" s="148" t="e">
        <f>MAX(0,1-(1/AVERAGEIFS(COP!$L$2:$L$750,COP!$C$2:$C$750,'Ambient Heat'!$B146,COP!$G$2:$G$750,'Ambient Heat'!G$4,COP!$D$2:$D$750,"RSDELC")))</f>
        <v>#DIV/0!</v>
      </c>
      <c r="H146" s="148" t="e">
        <f>MAX(0,1-(1/AVERAGEIFS(COP!$L$2:$L$750,COP!$C$2:$C$750,'Ambient Heat'!$B146,COP!$G$2:$G$750,'Ambient Heat'!H$4,COP!$D$2:$D$750,"RSDELC")))</f>
        <v>#DIV/0!</v>
      </c>
      <c r="I146" s="148" t="e">
        <f>MAX(0,1-(1/AVERAGEIFS(COP!$L$2:$L$750,COP!$C$2:$C$750,'Ambient Heat'!$B146,COP!$G$2:$G$750,'Ambient Heat'!I$4,COP!$D$2:$D$750,"RSDELC")))</f>
        <v>#DIV/0!</v>
      </c>
      <c r="J146" s="63">
        <v>5</v>
      </c>
    </row>
    <row r="147" spans="2:10" x14ac:dyDescent="0.2">
      <c r="B147" s="63" t="s">
        <v>585</v>
      </c>
      <c r="C147" s="63" t="s">
        <v>319</v>
      </c>
      <c r="D147" s="63" t="s">
        <v>316</v>
      </c>
      <c r="E147" s="63" t="s">
        <v>565</v>
      </c>
      <c r="F147" s="148" t="e">
        <f>MAX(0,1-(1/AVERAGEIFS(COP!$L$2:$L$750,COP!$C$2:$C$750,'Ambient Heat'!$B147,COP!$G$2:$G$750,'Ambient Heat'!F$4,COP!$D$2:$D$750,"RSDELC")))</f>
        <v>#DIV/0!</v>
      </c>
      <c r="G147" s="148" t="e">
        <f>MAX(0,1-(1/AVERAGEIFS(COP!$L$2:$L$750,COP!$C$2:$C$750,'Ambient Heat'!$B147,COP!$G$2:$G$750,'Ambient Heat'!G$4,COP!$D$2:$D$750,"RSDELC")))</f>
        <v>#DIV/0!</v>
      </c>
      <c r="H147" s="148" t="e">
        <f>MAX(0,1-(1/AVERAGEIFS(COP!$L$2:$L$750,COP!$C$2:$C$750,'Ambient Heat'!$B147,COP!$G$2:$G$750,'Ambient Heat'!H$4,COP!$D$2:$D$750,"RSDELC")))</f>
        <v>#DIV/0!</v>
      </c>
      <c r="I147" s="148" t="e">
        <f>MAX(0,1-(1/AVERAGEIFS(COP!$L$2:$L$750,COP!$C$2:$C$750,'Ambient Heat'!$B147,COP!$G$2:$G$750,'Ambient Heat'!I$4,COP!$D$2:$D$750,"RSDELC")))</f>
        <v>#DIV/0!</v>
      </c>
      <c r="J147" s="63">
        <v>5</v>
      </c>
    </row>
    <row r="148" spans="2:10" x14ac:dyDescent="0.2">
      <c r="B148" s="63" t="s">
        <v>586</v>
      </c>
      <c r="C148" s="63" t="s">
        <v>319</v>
      </c>
      <c r="D148" s="63" t="s">
        <v>316</v>
      </c>
      <c r="E148" s="63" t="s">
        <v>567</v>
      </c>
      <c r="F148" s="148" t="e">
        <f>MAX(0,1-(1/AVERAGEIFS(COP!$L$2:$L$750,COP!$C$2:$C$750,'Ambient Heat'!$B148,COP!$G$2:$G$750,'Ambient Heat'!F$4,COP!$D$2:$D$750,"RSDELC")))</f>
        <v>#DIV/0!</v>
      </c>
      <c r="G148" s="148" t="e">
        <f>MAX(0,1-(1/AVERAGEIFS(COP!$L$2:$L$750,COP!$C$2:$C$750,'Ambient Heat'!$B148,COP!$G$2:$G$750,'Ambient Heat'!G$4,COP!$D$2:$D$750,"RSDELC")))</f>
        <v>#DIV/0!</v>
      </c>
      <c r="H148" s="148" t="e">
        <f>MAX(0,1-(1/AVERAGEIFS(COP!$L$2:$L$750,COP!$C$2:$C$750,'Ambient Heat'!$B148,COP!$G$2:$G$750,'Ambient Heat'!H$4,COP!$D$2:$D$750,"RSDELC")))</f>
        <v>#DIV/0!</v>
      </c>
      <c r="I148" s="148" t="e">
        <f>MAX(0,1-(1/AVERAGEIFS(COP!$L$2:$L$750,COP!$C$2:$C$750,'Ambient Heat'!$B148,COP!$G$2:$G$750,'Ambient Heat'!I$4,COP!$D$2:$D$750,"RSDELC")))</f>
        <v>#DIV/0!</v>
      </c>
      <c r="J148" s="63">
        <v>5</v>
      </c>
    </row>
    <row r="149" spans="2:10" ht="15.75" thickBot="1" x14ac:dyDescent="0.25">
      <c r="B149" s="54" t="s">
        <v>587</v>
      </c>
      <c r="C149" s="54" t="s">
        <v>319</v>
      </c>
      <c r="D149" s="54" t="s">
        <v>316</v>
      </c>
      <c r="E149" s="54" t="s">
        <v>569</v>
      </c>
      <c r="F149" s="154" t="e">
        <f>MAX(0,1-(1/AVERAGEIFS(COP!$L$2:$L$750,COP!$C$2:$C$750,'Ambient Heat'!$B149,COP!$G$2:$G$750,'Ambient Heat'!F$4,COP!$D$2:$D$750,"RSDELC")))</f>
        <v>#DIV/0!</v>
      </c>
      <c r="G149" s="154" t="e">
        <f>MAX(0,1-(1/AVERAGEIFS(COP!$L$2:$L$750,COP!$C$2:$C$750,'Ambient Heat'!$B149,COP!$G$2:$G$750,'Ambient Heat'!G$4,COP!$D$2:$D$750,"RSDELC")))</f>
        <v>#DIV/0!</v>
      </c>
      <c r="H149" s="154" t="e">
        <f>MAX(0,1-(1/AVERAGEIFS(COP!$L$2:$L$750,COP!$C$2:$C$750,'Ambient Heat'!$B149,COP!$G$2:$G$750,'Ambient Heat'!H$4,COP!$D$2:$D$750,"RSDELC")))</f>
        <v>#DIV/0!</v>
      </c>
      <c r="I149" s="154" t="e">
        <f>MAX(0,1-(1/AVERAGEIFS(COP!$L$2:$L$750,COP!$C$2:$C$750,'Ambient Heat'!$B149,COP!$G$2:$G$750,'Ambient Heat'!I$4,COP!$D$2:$D$750,"RSDELC")))</f>
        <v>#DIV/0!</v>
      </c>
      <c r="J149" s="54">
        <v>5</v>
      </c>
    </row>
    <row r="150" spans="2:10" x14ac:dyDescent="0.2">
      <c r="B150" s="63" t="s">
        <v>588</v>
      </c>
      <c r="C150" s="63" t="s">
        <v>319</v>
      </c>
      <c r="D150" s="63" t="s">
        <v>316</v>
      </c>
      <c r="E150" s="63" t="s">
        <v>559</v>
      </c>
      <c r="F150" s="148" t="e">
        <f>MAX(0,1-(1/AVERAGEIFS(COP!$L$2:$L$750,COP!$C$2:$C$750,'Ambient Heat'!$B150,COP!$G$2:$G$750,'Ambient Heat'!F$4,COP!$D$2:$D$750,"RSDELC")))</f>
        <v>#DIV/0!</v>
      </c>
      <c r="G150" s="148" t="e">
        <f>MAX(0,1-(1/AVERAGEIFS(COP!$L$2:$L$750,COP!$C$2:$C$750,'Ambient Heat'!$B150,COP!$G$2:$G$750,'Ambient Heat'!G$4,COP!$D$2:$D$750,"RSDELC")))</f>
        <v>#DIV/0!</v>
      </c>
      <c r="H150" s="148" t="e">
        <f>MAX(0,1-(1/AVERAGEIFS(COP!$L$2:$L$750,COP!$C$2:$C$750,'Ambient Heat'!$B150,COP!$G$2:$G$750,'Ambient Heat'!H$4,COP!$D$2:$D$750,"RSDELC")))</f>
        <v>#DIV/0!</v>
      </c>
      <c r="I150" s="148" t="e">
        <f>MAX(0,1-(1/AVERAGEIFS(COP!$L$2:$L$750,COP!$C$2:$C$750,'Ambient Heat'!$B150,COP!$G$2:$G$750,'Ambient Heat'!I$4,COP!$D$2:$D$750,"RSDELC")))</f>
        <v>#DIV/0!</v>
      </c>
      <c r="J150" s="63">
        <v>5</v>
      </c>
    </row>
    <row r="151" spans="2:10" x14ac:dyDescent="0.2">
      <c r="B151" s="63" t="s">
        <v>589</v>
      </c>
      <c r="C151" s="63" t="s">
        <v>319</v>
      </c>
      <c r="D151" s="63" t="s">
        <v>316</v>
      </c>
      <c r="E151" s="63" t="s">
        <v>561</v>
      </c>
      <c r="F151" s="148" t="e">
        <f>MAX(0,1-(1/AVERAGEIFS(COP!$L$2:$L$750,COP!$C$2:$C$750,'Ambient Heat'!$B151,COP!$G$2:$G$750,'Ambient Heat'!F$4,COP!$D$2:$D$750,"RSDELC")))</f>
        <v>#DIV/0!</v>
      </c>
      <c r="G151" s="148" t="e">
        <f>MAX(0,1-(1/AVERAGEIFS(COP!$L$2:$L$750,COP!$C$2:$C$750,'Ambient Heat'!$B151,COP!$G$2:$G$750,'Ambient Heat'!G$4,COP!$D$2:$D$750,"RSDELC")))</f>
        <v>#DIV/0!</v>
      </c>
      <c r="H151" s="148" t="e">
        <f>MAX(0,1-(1/AVERAGEIFS(COP!$L$2:$L$750,COP!$C$2:$C$750,'Ambient Heat'!$B151,COP!$G$2:$G$750,'Ambient Heat'!H$4,COP!$D$2:$D$750,"RSDELC")))</f>
        <v>#DIV/0!</v>
      </c>
      <c r="I151" s="148" t="e">
        <f>MAX(0,1-(1/AVERAGEIFS(COP!$L$2:$L$750,COP!$C$2:$C$750,'Ambient Heat'!$B151,COP!$G$2:$G$750,'Ambient Heat'!I$4,COP!$D$2:$D$750,"RSDELC")))</f>
        <v>#DIV/0!</v>
      </c>
      <c r="J151" s="63">
        <v>5</v>
      </c>
    </row>
    <row r="152" spans="2:10" x14ac:dyDescent="0.2">
      <c r="B152" s="63" t="s">
        <v>590</v>
      </c>
      <c r="C152" s="63" t="s">
        <v>319</v>
      </c>
      <c r="D152" s="63" t="s">
        <v>316</v>
      </c>
      <c r="E152" s="63" t="s">
        <v>563</v>
      </c>
      <c r="F152" s="148" t="e">
        <f>MAX(0,1-(1/AVERAGEIFS(COP!$L$2:$L$750,COP!$C$2:$C$750,'Ambient Heat'!$B152,COP!$G$2:$G$750,'Ambient Heat'!F$4,COP!$D$2:$D$750,"RSDELC")))</f>
        <v>#DIV/0!</v>
      </c>
      <c r="G152" s="148" t="e">
        <f>MAX(0,1-(1/AVERAGEIFS(COP!$L$2:$L$750,COP!$C$2:$C$750,'Ambient Heat'!$B152,COP!$G$2:$G$750,'Ambient Heat'!G$4,COP!$D$2:$D$750,"RSDELC")))</f>
        <v>#DIV/0!</v>
      </c>
      <c r="H152" s="148" t="e">
        <f>MAX(0,1-(1/AVERAGEIFS(COP!$L$2:$L$750,COP!$C$2:$C$750,'Ambient Heat'!$B152,COP!$G$2:$G$750,'Ambient Heat'!H$4,COP!$D$2:$D$750,"RSDELC")))</f>
        <v>#DIV/0!</v>
      </c>
      <c r="I152" s="148" t="e">
        <f>MAX(0,1-(1/AVERAGEIFS(COP!$L$2:$L$750,COP!$C$2:$C$750,'Ambient Heat'!$B152,COP!$G$2:$G$750,'Ambient Heat'!I$4,COP!$D$2:$D$750,"RSDELC")))</f>
        <v>#DIV/0!</v>
      </c>
      <c r="J152" s="63">
        <v>5</v>
      </c>
    </row>
    <row r="153" spans="2:10" x14ac:dyDescent="0.2">
      <c r="B153" s="63" t="s">
        <v>591</v>
      </c>
      <c r="C153" s="63" t="s">
        <v>319</v>
      </c>
      <c r="D153" s="63" t="s">
        <v>316</v>
      </c>
      <c r="E153" s="63" t="s">
        <v>565</v>
      </c>
      <c r="F153" s="148" t="e">
        <f>MAX(0,1-(1/AVERAGEIFS(COP!$L$2:$L$750,COP!$C$2:$C$750,'Ambient Heat'!$B153,COP!$G$2:$G$750,'Ambient Heat'!F$4,COP!$D$2:$D$750,"RSDELC")))</f>
        <v>#DIV/0!</v>
      </c>
      <c r="G153" s="148" t="e">
        <f>MAX(0,1-(1/AVERAGEIFS(COP!$L$2:$L$750,COP!$C$2:$C$750,'Ambient Heat'!$B153,COP!$G$2:$G$750,'Ambient Heat'!G$4,COP!$D$2:$D$750,"RSDELC")))</f>
        <v>#DIV/0!</v>
      </c>
      <c r="H153" s="148" t="e">
        <f>MAX(0,1-(1/AVERAGEIFS(COP!$L$2:$L$750,COP!$C$2:$C$750,'Ambient Heat'!$B153,COP!$G$2:$G$750,'Ambient Heat'!H$4,COP!$D$2:$D$750,"RSDELC")))</f>
        <v>#DIV/0!</v>
      </c>
      <c r="I153" s="148" t="e">
        <f>MAX(0,1-(1/AVERAGEIFS(COP!$L$2:$L$750,COP!$C$2:$C$750,'Ambient Heat'!$B153,COP!$G$2:$G$750,'Ambient Heat'!I$4,COP!$D$2:$D$750,"RSDELC")))</f>
        <v>#DIV/0!</v>
      </c>
      <c r="J153" s="63">
        <v>5</v>
      </c>
    </row>
    <row r="154" spans="2:10" x14ac:dyDescent="0.2">
      <c r="B154" s="63" t="s">
        <v>592</v>
      </c>
      <c r="C154" s="63" t="s">
        <v>319</v>
      </c>
      <c r="D154" s="63" t="s">
        <v>316</v>
      </c>
      <c r="E154" s="63" t="s">
        <v>567</v>
      </c>
      <c r="F154" s="148" t="e">
        <f>MAX(0,1-(1/AVERAGEIFS(COP!$L$2:$L$750,COP!$C$2:$C$750,'Ambient Heat'!$B154,COP!$G$2:$G$750,'Ambient Heat'!F$4,COP!$D$2:$D$750,"RSDELC")))</f>
        <v>#DIV/0!</v>
      </c>
      <c r="G154" s="148" t="e">
        <f>MAX(0,1-(1/AVERAGEIFS(COP!$L$2:$L$750,COP!$C$2:$C$750,'Ambient Heat'!$B154,COP!$G$2:$G$750,'Ambient Heat'!G$4,COP!$D$2:$D$750,"RSDELC")))</f>
        <v>#DIV/0!</v>
      </c>
      <c r="H154" s="148" t="e">
        <f>MAX(0,1-(1/AVERAGEIFS(COP!$L$2:$L$750,COP!$C$2:$C$750,'Ambient Heat'!$B154,COP!$G$2:$G$750,'Ambient Heat'!H$4,COP!$D$2:$D$750,"RSDELC")))</f>
        <v>#DIV/0!</v>
      </c>
      <c r="I154" s="148" t="e">
        <f>MAX(0,1-(1/AVERAGEIFS(COP!$L$2:$L$750,COP!$C$2:$C$750,'Ambient Heat'!$B154,COP!$G$2:$G$750,'Ambient Heat'!I$4,COP!$D$2:$D$750,"RSDELC")))</f>
        <v>#DIV/0!</v>
      </c>
      <c r="J154" s="63">
        <v>5</v>
      </c>
    </row>
    <row r="155" spans="2:10" ht="15.75" thickBot="1" x14ac:dyDescent="0.25">
      <c r="B155" s="54" t="s">
        <v>593</v>
      </c>
      <c r="C155" s="54" t="s">
        <v>319</v>
      </c>
      <c r="D155" s="54" t="s">
        <v>316</v>
      </c>
      <c r="E155" s="54" t="s">
        <v>569</v>
      </c>
      <c r="F155" s="154" t="e">
        <f>MAX(0,1-(1/AVERAGEIFS(COP!$L$2:$L$750,COP!$C$2:$C$750,'Ambient Heat'!$B155,COP!$G$2:$G$750,'Ambient Heat'!F$4,COP!$D$2:$D$750,"RSDELC")))</f>
        <v>#DIV/0!</v>
      </c>
      <c r="G155" s="154" t="e">
        <f>MAX(0,1-(1/AVERAGEIFS(COP!$L$2:$L$750,COP!$C$2:$C$750,'Ambient Heat'!$B155,COP!$G$2:$G$750,'Ambient Heat'!G$4,COP!$D$2:$D$750,"RSDELC")))</f>
        <v>#DIV/0!</v>
      </c>
      <c r="H155" s="154" t="e">
        <f>MAX(0,1-(1/AVERAGEIFS(COP!$L$2:$L$750,COP!$C$2:$C$750,'Ambient Heat'!$B155,COP!$G$2:$G$750,'Ambient Heat'!H$4,COP!$D$2:$D$750,"RSDELC")))</f>
        <v>#DIV/0!</v>
      </c>
      <c r="I155" s="154" t="e">
        <f>MAX(0,1-(1/AVERAGEIFS(COP!$L$2:$L$750,COP!$C$2:$C$750,'Ambient Heat'!$B155,COP!$G$2:$G$750,'Ambient Heat'!I$4,COP!$D$2:$D$750,"RSDELC")))</f>
        <v>#DIV/0!</v>
      </c>
      <c r="J155" s="54">
        <v>5</v>
      </c>
    </row>
    <row r="156" spans="2:10" x14ac:dyDescent="0.2">
      <c r="B156" s="63" t="s">
        <v>588</v>
      </c>
      <c r="C156" s="63" t="s">
        <v>319</v>
      </c>
      <c r="D156" s="63" t="s">
        <v>316</v>
      </c>
      <c r="E156" s="63" t="s">
        <v>285</v>
      </c>
      <c r="F156" s="148" t="e">
        <f>MAX(0,1-(1/AVERAGEIFS(COP!$L$2:$L$750,COP!$C$2:$C$750,'Ambient Heat'!$B156,COP!$G$2:$G$750,'Ambient Heat'!F$4,COP!$D$2:$D$750,"RSDSC*")))</f>
        <v>#DIV/0!</v>
      </c>
      <c r="G156" s="148" t="e">
        <f>MAX(0,1-(1/AVERAGEIFS(COP!$L$2:$L$750,COP!$C$2:$C$750,'Ambient Heat'!$B156,COP!$G$2:$G$750,'Ambient Heat'!G$4,COP!$D$2:$D$750,"RSDSC*")))</f>
        <v>#DIV/0!</v>
      </c>
      <c r="H156" s="148" t="e">
        <f>MAX(0,1-(1/AVERAGEIFS(COP!$L$2:$L$750,COP!$C$2:$C$750,'Ambient Heat'!$B156,COP!$G$2:$G$750,'Ambient Heat'!H$4,COP!$D$2:$D$750,"RSDSC*")))</f>
        <v>#DIV/0!</v>
      </c>
      <c r="I156" s="148" t="e">
        <f>MAX(0,1-(1/AVERAGEIFS(COP!$L$2:$L$750,COP!$C$2:$C$750,'Ambient Heat'!$B156,COP!$G$2:$G$750,'Ambient Heat'!I$4,COP!$D$2:$D$750,"RSDSC*")))</f>
        <v>#DIV/0!</v>
      </c>
      <c r="J156" s="63">
        <v>5</v>
      </c>
    </row>
    <row r="157" spans="2:10" x14ac:dyDescent="0.2">
      <c r="B157" s="63" t="s">
        <v>589</v>
      </c>
      <c r="C157" s="63" t="s">
        <v>319</v>
      </c>
      <c r="D157" s="63" t="s">
        <v>316</v>
      </c>
      <c r="E157" s="63" t="s">
        <v>285</v>
      </c>
      <c r="F157" s="148" t="e">
        <f>MAX(0,1-(1/AVERAGEIFS(COP!$L$2:$L$750,COP!$C$2:$C$750,'Ambient Heat'!$B157,COP!$G$2:$G$750,'Ambient Heat'!F$4,COP!$D$2:$D$750,"RSDSC*")))</f>
        <v>#DIV/0!</v>
      </c>
      <c r="G157" s="148" t="e">
        <f>MAX(0,1-(1/AVERAGEIFS(COP!$L$2:$L$750,COP!$C$2:$C$750,'Ambient Heat'!$B157,COP!$G$2:$G$750,'Ambient Heat'!G$4,COP!$D$2:$D$750,"RSDSC*")))</f>
        <v>#DIV/0!</v>
      </c>
      <c r="H157" s="148" t="e">
        <f>MAX(0,1-(1/AVERAGEIFS(COP!$L$2:$L$750,COP!$C$2:$C$750,'Ambient Heat'!$B157,COP!$G$2:$G$750,'Ambient Heat'!H$4,COP!$D$2:$D$750,"RSDSC*")))</f>
        <v>#DIV/0!</v>
      </c>
      <c r="I157" s="148" t="e">
        <f>MAX(0,1-(1/AVERAGEIFS(COP!$L$2:$L$750,COP!$C$2:$C$750,'Ambient Heat'!$B157,COP!$G$2:$G$750,'Ambient Heat'!I$4,COP!$D$2:$D$750,"RSDSC*")))</f>
        <v>#DIV/0!</v>
      </c>
      <c r="J157" s="63">
        <v>5</v>
      </c>
    </row>
    <row r="158" spans="2:10" x14ac:dyDescent="0.2">
      <c r="B158" s="63" t="s">
        <v>590</v>
      </c>
      <c r="C158" s="63" t="s">
        <v>319</v>
      </c>
      <c r="D158" s="63" t="s">
        <v>316</v>
      </c>
      <c r="E158" s="63" t="s">
        <v>285</v>
      </c>
      <c r="F158" s="148" t="e">
        <f>MAX(0,1-(1/AVERAGEIFS(COP!$L$2:$L$750,COP!$C$2:$C$750,'Ambient Heat'!$B158,COP!$G$2:$G$750,'Ambient Heat'!F$4,COP!$D$2:$D$750,"RSDSC*")))</f>
        <v>#DIV/0!</v>
      </c>
      <c r="G158" s="148" t="e">
        <f>MAX(0,1-(1/AVERAGEIFS(COP!$L$2:$L$750,COP!$C$2:$C$750,'Ambient Heat'!$B158,COP!$G$2:$G$750,'Ambient Heat'!G$4,COP!$D$2:$D$750,"RSDSC*")))</f>
        <v>#DIV/0!</v>
      </c>
      <c r="H158" s="148" t="e">
        <f>MAX(0,1-(1/AVERAGEIFS(COP!$L$2:$L$750,COP!$C$2:$C$750,'Ambient Heat'!$B158,COP!$G$2:$G$750,'Ambient Heat'!H$4,COP!$D$2:$D$750,"RSDSC*")))</f>
        <v>#DIV/0!</v>
      </c>
      <c r="I158" s="148" t="e">
        <f>MAX(0,1-(1/AVERAGEIFS(COP!$L$2:$L$750,COP!$C$2:$C$750,'Ambient Heat'!$B158,COP!$G$2:$G$750,'Ambient Heat'!I$4,COP!$D$2:$D$750,"RSDSC*")))</f>
        <v>#DIV/0!</v>
      </c>
      <c r="J158" s="63">
        <v>5</v>
      </c>
    </row>
    <row r="159" spans="2:10" x14ac:dyDescent="0.2">
      <c r="B159" s="63" t="s">
        <v>591</v>
      </c>
      <c r="C159" s="63" t="s">
        <v>319</v>
      </c>
      <c r="D159" s="63" t="s">
        <v>316</v>
      </c>
      <c r="E159" s="63" t="s">
        <v>285</v>
      </c>
      <c r="F159" s="148" t="e">
        <f>MAX(0,1-(1/AVERAGEIFS(COP!$L$2:$L$750,COP!$C$2:$C$750,'Ambient Heat'!$B159,COP!$G$2:$G$750,'Ambient Heat'!F$4,COP!$D$2:$D$750,"RSDSC*")))</f>
        <v>#DIV/0!</v>
      </c>
      <c r="G159" s="148" t="e">
        <f>MAX(0,1-(1/AVERAGEIFS(COP!$L$2:$L$750,COP!$C$2:$C$750,'Ambient Heat'!$B159,COP!$G$2:$G$750,'Ambient Heat'!G$4,COP!$D$2:$D$750,"RSDSC*")))</f>
        <v>#DIV/0!</v>
      </c>
      <c r="H159" s="148" t="e">
        <f>MAX(0,1-(1/AVERAGEIFS(COP!$L$2:$L$750,COP!$C$2:$C$750,'Ambient Heat'!$B159,COP!$G$2:$G$750,'Ambient Heat'!H$4,COP!$D$2:$D$750,"RSDSC*")))</f>
        <v>#DIV/0!</v>
      </c>
      <c r="I159" s="148" t="e">
        <f>MAX(0,1-(1/AVERAGEIFS(COP!$L$2:$L$750,COP!$C$2:$C$750,'Ambient Heat'!$B159,COP!$G$2:$G$750,'Ambient Heat'!I$4,COP!$D$2:$D$750,"RSDSC*")))</f>
        <v>#DIV/0!</v>
      </c>
      <c r="J159" s="63">
        <v>5</v>
      </c>
    </row>
    <row r="160" spans="2:10" x14ac:dyDescent="0.2">
      <c r="B160" s="63" t="s">
        <v>592</v>
      </c>
      <c r="C160" s="63" t="s">
        <v>319</v>
      </c>
      <c r="D160" s="63" t="s">
        <v>316</v>
      </c>
      <c r="E160" s="63" t="s">
        <v>285</v>
      </c>
      <c r="F160" s="148" t="e">
        <f>MAX(0,1-(1/AVERAGEIFS(COP!$L$2:$L$750,COP!$C$2:$C$750,'Ambient Heat'!$B160,COP!$G$2:$G$750,'Ambient Heat'!F$4,COP!$D$2:$D$750,"RSDSC*")))</f>
        <v>#DIV/0!</v>
      </c>
      <c r="G160" s="148" t="e">
        <f>MAX(0,1-(1/AVERAGEIFS(COP!$L$2:$L$750,COP!$C$2:$C$750,'Ambient Heat'!$B160,COP!$G$2:$G$750,'Ambient Heat'!G$4,COP!$D$2:$D$750,"RSDSC*")))</f>
        <v>#DIV/0!</v>
      </c>
      <c r="H160" s="148" t="e">
        <f>MAX(0,1-(1/AVERAGEIFS(COP!$L$2:$L$750,COP!$C$2:$C$750,'Ambient Heat'!$B160,COP!$G$2:$G$750,'Ambient Heat'!H$4,COP!$D$2:$D$750,"RSDSC*")))</f>
        <v>#DIV/0!</v>
      </c>
      <c r="I160" s="148" t="e">
        <f>MAX(0,1-(1/AVERAGEIFS(COP!$L$2:$L$750,COP!$C$2:$C$750,'Ambient Heat'!$B160,COP!$G$2:$G$750,'Ambient Heat'!I$4,COP!$D$2:$D$750,"RSDSC*")))</f>
        <v>#DIV/0!</v>
      </c>
      <c r="J160" s="63">
        <v>5</v>
      </c>
    </row>
    <row r="161" spans="2:10" ht="15.75" thickBot="1" x14ac:dyDescent="0.25">
      <c r="B161" s="54" t="s">
        <v>593</v>
      </c>
      <c r="C161" s="54" t="s">
        <v>319</v>
      </c>
      <c r="D161" s="54" t="s">
        <v>316</v>
      </c>
      <c r="E161" s="54" t="s">
        <v>285</v>
      </c>
      <c r="F161" s="154" t="e">
        <f>MAX(0,1-(1/AVERAGEIFS(COP!$L$2:$L$750,COP!$C$2:$C$750,'Ambient Heat'!$B161,COP!$G$2:$G$750,'Ambient Heat'!F$4,COP!$D$2:$D$750,"RSDSC*")))</f>
        <v>#DIV/0!</v>
      </c>
      <c r="G161" s="154" t="e">
        <f>MAX(0,1-(1/AVERAGEIFS(COP!$L$2:$L$750,COP!$C$2:$C$750,'Ambient Heat'!$B161,COP!$G$2:$G$750,'Ambient Heat'!G$4,COP!$D$2:$D$750,"RSDSC*")))</f>
        <v>#DIV/0!</v>
      </c>
      <c r="H161" s="154" t="e">
        <f>MAX(0,1-(1/AVERAGEIFS(COP!$L$2:$L$750,COP!$C$2:$C$750,'Ambient Heat'!$B161,COP!$G$2:$G$750,'Ambient Heat'!H$4,COP!$D$2:$D$750,"RSDSC*")))</f>
        <v>#DIV/0!</v>
      </c>
      <c r="I161" s="154" t="e">
        <f>MAX(0,1-(1/AVERAGEIFS(COP!$L$2:$L$750,COP!$C$2:$C$750,'Ambient Heat'!$B161,COP!$G$2:$G$750,'Ambient Heat'!I$4,COP!$D$2:$D$750,"RSDSC*")))</f>
        <v>#DIV/0!</v>
      </c>
      <c r="J161" s="54">
        <v>5</v>
      </c>
    </row>
    <row r="162" spans="2:10" x14ac:dyDescent="0.2">
      <c r="B162" s="98" t="s">
        <v>314</v>
      </c>
      <c r="F162" s="99"/>
      <c r="G162" s="99"/>
      <c r="H162" s="99"/>
      <c r="I162" s="99"/>
    </row>
    <row r="163" spans="2:10" x14ac:dyDescent="0.2">
      <c r="B163" s="24" t="s">
        <v>308</v>
      </c>
      <c r="C163" s="24" t="s">
        <v>319</v>
      </c>
      <c r="D163" s="24" t="s">
        <v>316</v>
      </c>
      <c r="E163" s="24" t="s">
        <v>485</v>
      </c>
      <c r="F163" s="99" t="e">
        <f>MAX(0,1-(1/AVERAGEIFS(COP!$L$2:$L$750,COP!$C$2:$C$750,'Ambient Heat'!$B163,COP!$G$2:$G$750,'Ambient Heat'!F$4,COP!$D$2:$D$750,"RSDGAS")))</f>
        <v>#DIV/0!</v>
      </c>
      <c r="G163" s="99" t="e">
        <f>MAX(0,1-(1/AVERAGEIFS(COP!$L$2:$L$750,COP!$C$2:$C$750,'Ambient Heat'!$B163,COP!$G$2:$G$750,'Ambient Heat'!G$4,COP!$D$2:$D$750,"RSDGAS")))</f>
        <v>#DIV/0!</v>
      </c>
      <c r="H163" s="99" t="e">
        <f>MAX(0,1-(1/AVERAGEIFS(COP!$L$2:$L$750,COP!$C$2:$C$750,'Ambient Heat'!$B163,COP!$G$2:$G$750,'Ambient Heat'!H$4,COP!$D$2:$D$750,"RSDGAS")))</f>
        <v>#DIV/0!</v>
      </c>
      <c r="I163" s="99" t="e">
        <f>MAX(0,1-(1/AVERAGEIFS(COP!$L$2:$L$750,COP!$C$2:$C$750,'Ambient Heat'!$B163,COP!$G$2:$G$750,'Ambient Heat'!I$4,COP!$D$2:$D$750,"RSDGAS")))</f>
        <v>#DIV/0!</v>
      </c>
      <c r="J163" s="24">
        <v>5</v>
      </c>
    </row>
    <row r="164" spans="2:10" x14ac:dyDescent="0.2">
      <c r="B164" s="24" t="s">
        <v>308</v>
      </c>
      <c r="C164" s="24" t="s">
        <v>319</v>
      </c>
      <c r="D164" s="24" t="s">
        <v>394</v>
      </c>
      <c r="E164" s="24" t="s">
        <v>248</v>
      </c>
      <c r="F164" s="99">
        <f>MAX(0,1-(1/AVERAGEIFS(COP!$L$2:$L$750,COP!$C$2:$C$750,'Ambient Heat'!$B163,COP!$G$2:$G$750,'Ambient Heat'!F$4,COP!$D$2:$D$750,"RSDWH*")))</f>
        <v>0</v>
      </c>
      <c r="G164" s="99">
        <f>MAX(0,1-(1/AVERAGEIFS(COP!$L$2:$L$750,COP!$C$2:$C$750,'Ambient Heat'!$B163,COP!$G$2:$G$750,'Ambient Heat'!G$4,COP!$D$2:$D$750,"RSDWH*")))</f>
        <v>3.5366208433834534E-2</v>
      </c>
      <c r="H164" s="99">
        <f>MAX(0,1-(1/AVERAGEIFS(COP!$L$2:$L$750,COP!$C$2:$C$750,'Ambient Heat'!$B163,COP!$G$2:$G$750,'Ambient Heat'!H$4,COP!$D$2:$D$750,"RSDWH*")))</f>
        <v>0.17722411895827073</v>
      </c>
      <c r="I164" s="99">
        <f>MAX(0,1-(1/AVERAGEIFS(COP!$L$2:$L$750,COP!$C$2:$C$750,'Ambient Heat'!$B163,COP!$G$2:$G$750,'Ambient Heat'!I$4,COP!$D$2:$D$750,"RSDWH*")))</f>
        <v>0.17722411895827073</v>
      </c>
      <c r="J164" s="24">
        <v>5</v>
      </c>
    </row>
    <row r="165" spans="2:10" x14ac:dyDescent="0.2">
      <c r="B165" s="24" t="s">
        <v>309</v>
      </c>
      <c r="C165" s="24" t="s">
        <v>319</v>
      </c>
      <c r="D165" s="24" t="s">
        <v>316</v>
      </c>
      <c r="E165" s="24" t="s">
        <v>485</v>
      </c>
      <c r="F165" s="99" t="e">
        <f>MAX(0,1-(1/AVERAGEIFS(COP!$L$2:$L$750,COP!$C$2:$C$750,'Ambient Heat'!$B165,COP!$G$2:$G$750,'Ambient Heat'!F$4,COP!$D$2:$D$750,"RSDGAS")))</f>
        <v>#DIV/0!</v>
      </c>
      <c r="G165" s="99" t="e">
        <f>MAX(0,1-(1/AVERAGEIFS(COP!$L$2:$L$750,COP!$C$2:$C$750,'Ambient Heat'!$B165,COP!$G$2:$G$750,'Ambient Heat'!G$4,COP!$D$2:$D$750,"RSDGAS")))</f>
        <v>#DIV/0!</v>
      </c>
      <c r="H165" s="99" t="e">
        <f>MAX(0,1-(1/AVERAGEIFS(COP!$L$2:$L$750,COP!$C$2:$C$750,'Ambient Heat'!$B165,COP!$G$2:$G$750,'Ambient Heat'!H$4,COP!$D$2:$D$750,"RSDGAS")))</f>
        <v>#DIV/0!</v>
      </c>
      <c r="I165" s="99" t="e">
        <f>MAX(0,1-(1/AVERAGEIFS(COP!$L$2:$L$750,COP!$C$2:$C$750,'Ambient Heat'!$B165,COP!$G$2:$G$750,'Ambient Heat'!I$4,COP!$D$2:$D$750,"RSDGAS")))</f>
        <v>#DIV/0!</v>
      </c>
      <c r="J165" s="24">
        <v>5</v>
      </c>
    </row>
    <row r="166" spans="2:10" ht="15.75" thickBot="1" x14ac:dyDescent="0.25">
      <c r="B166" s="24" t="s">
        <v>309</v>
      </c>
      <c r="C166" s="24" t="s">
        <v>319</v>
      </c>
      <c r="D166" s="24" t="s">
        <v>394</v>
      </c>
      <c r="E166" s="24" t="s">
        <v>248</v>
      </c>
      <c r="F166" s="154">
        <f>MAX(0,1-(1/AVERAGEIFS(COP!$L$2:$L$750,COP!$C$2:$C$750,'Ambient Heat'!$B165,COP!$G$2:$G$750,'Ambient Heat'!F$4,COP!$D$2:$D$750,"RSDWH*")))</f>
        <v>0</v>
      </c>
      <c r="G166" s="154">
        <f>MAX(0,1-(1/AVERAGEIFS(COP!$L$2:$L$750,COP!$C$2:$C$750,'Ambient Heat'!$B165,COP!$G$2:$G$750,'Ambient Heat'!G$4,COP!$D$2:$D$750,"RSDWH*")))</f>
        <v>0</v>
      </c>
      <c r="H166" s="154">
        <f>MAX(0,1-(1/AVERAGEIFS(COP!$L$2:$L$750,COP!$C$2:$C$750,'Ambient Heat'!$B165,COP!$G$2:$G$750,'Ambient Heat'!H$4,COP!$D$2:$D$750,"RSDWH*")))</f>
        <v>0</v>
      </c>
      <c r="I166" s="154">
        <f>MAX(0,1-(1/AVERAGEIFS(COP!$L$2:$L$750,COP!$C$2:$C$750,'Ambient Heat'!$B165,COP!$G$2:$G$750,'Ambient Heat'!I$4,COP!$D$2:$D$750,"RSDWH*")))</f>
        <v>2.8667362659063333E-2</v>
      </c>
      <c r="J166" s="24">
        <v>5</v>
      </c>
    </row>
    <row r="167" spans="2:10" x14ac:dyDescent="0.2">
      <c r="B167" s="98" t="s">
        <v>315</v>
      </c>
      <c r="F167" s="99"/>
      <c r="G167" s="99"/>
      <c r="H167" s="99"/>
      <c r="I167" s="99"/>
    </row>
    <row r="168" spans="2:10" x14ac:dyDescent="0.2">
      <c r="B168" s="24" t="s">
        <v>307</v>
      </c>
      <c r="C168" s="24" t="s">
        <v>319</v>
      </c>
      <c r="D168" s="24" t="s">
        <v>316</v>
      </c>
      <c r="E168" s="24" t="s">
        <v>485</v>
      </c>
      <c r="F168" s="99" t="e">
        <f>MAX(0,1-(1/AVERAGEIFS(COP!$L$2:$L$750,COP!$C$2:$C$750,'Ambient Heat'!$B168,COP!$G$2:$G$750,'Ambient Heat'!F$4,COP!$D$2:$D$750,"RSDGAS")))</f>
        <v>#DIV/0!</v>
      </c>
      <c r="G168" s="99" t="e">
        <f>MAX(0,1-(1/AVERAGEIFS(COP!$L$2:$L$750,COP!$C$2:$C$750,'Ambient Heat'!$B168,COP!$G$2:$G$750,'Ambient Heat'!G$4,COP!$D$2:$D$750,"RSDGAS")))</f>
        <v>#DIV/0!</v>
      </c>
      <c r="H168" s="99" t="e">
        <f>MAX(0,1-(1/AVERAGEIFS(COP!$L$2:$L$750,COP!$C$2:$C$750,'Ambient Heat'!$B168,COP!$G$2:$G$750,'Ambient Heat'!H$4,COP!$D$2:$D$750,"RSDGAS")))</f>
        <v>#DIV/0!</v>
      </c>
      <c r="I168" s="99" t="e">
        <f>MAX(0,1-(1/AVERAGEIFS(COP!$L$2:$L$750,COP!$C$2:$C$750,'Ambient Heat'!$B168,COP!$G$2:$G$750,'Ambient Heat'!I$4,COP!$D$2:$D$750,"RSDGAS")))</f>
        <v>#DIV/0!</v>
      </c>
      <c r="J168" s="24">
        <v>5</v>
      </c>
    </row>
    <row r="169" spans="2:10" ht="15.75" thickBot="1" x14ac:dyDescent="0.25">
      <c r="B169" s="24" t="s">
        <v>307</v>
      </c>
      <c r="C169" s="24" t="s">
        <v>319</v>
      </c>
      <c r="D169" s="24" t="s">
        <v>394</v>
      </c>
      <c r="E169" s="24" t="s">
        <v>248</v>
      </c>
      <c r="F169" s="154" t="e">
        <f>MAX(0,1-(1/AVERAGEIFS(COP!$L$2:$L$750,COP!$C$2:$C$750,'Ambient Heat'!$B169,COP!$G$2:$G$750,'Ambient Heat'!F$4,COP!$D$2:$D$750,"RSDGAS")))</f>
        <v>#DIV/0!</v>
      </c>
      <c r="G169" s="154" t="e">
        <f>MAX(0,1-(1/AVERAGEIFS(COP!$L$2:$L$750,COP!$C$2:$C$750,'Ambient Heat'!$B169,COP!$G$2:$G$750,'Ambient Heat'!G$4,COP!$D$2:$D$750,"RSDGAS")))</f>
        <v>#DIV/0!</v>
      </c>
      <c r="H169" s="154" t="e">
        <f>MAX(0,1-(1/AVERAGEIFS(COP!$L$2:$L$750,COP!$C$2:$C$750,'Ambient Heat'!$B169,COP!$G$2:$G$750,'Ambient Heat'!H$4,COP!$D$2:$D$750,"RSDGAS")))</f>
        <v>#DIV/0!</v>
      </c>
      <c r="I169" s="154" t="e">
        <f>MAX(0,1-(1/AVERAGEIFS(COP!$L$2:$L$750,COP!$C$2:$C$750,'Ambient Heat'!$B169,COP!$G$2:$G$750,'Ambient Heat'!I$4,COP!$D$2:$D$750,"RSDGAS")))</f>
        <v>#DIV/0!</v>
      </c>
      <c r="J169" s="24">
        <v>5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D19" sqref="D19:R19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12.7109375" style="38" customWidth="1"/>
    <col min="8" max="8" width="13.7109375" style="38" customWidth="1"/>
    <col min="9" max="9" width="14.28515625" style="38" customWidth="1"/>
    <col min="10" max="22" width="12.7109375" style="38" customWidth="1"/>
    <col min="23" max="24" width="6" style="38" customWidth="1"/>
    <col min="25" max="25" width="7.42578125" style="38" customWidth="1"/>
    <col min="26" max="26" width="10.5703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263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</row>
    <row r="4" spans="1:26" ht="15.75" thickBot="1" x14ac:dyDescent="0.25">
      <c r="A4" s="43" t="s">
        <v>263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260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.75" thickBot="1" x14ac:dyDescent="0.25">
      <c r="A7" s="49" t="s">
        <v>261</v>
      </c>
      <c r="B7" s="49" t="s">
        <v>119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0.39389749368274024</v>
      </c>
      <c r="O7" s="47">
        <f t="shared" ref="O7:O8" si="9">IF($D7=0,"",MIN($D7*(1+$S$4)^($O$5-$D$5),T7))</f>
        <v>0.59192273396277695</v>
      </c>
      <c r="P7" s="47">
        <f t="shared" ref="P7:P8" si="10">IF($D7=0,"",MIN($D7*(1+$S$4)^($P$5-$D$5),T7))</f>
        <v>0.59192273396277695</v>
      </c>
      <c r="Q7" s="47">
        <f t="shared" ref="Q7:Q8" si="11">IF($D7=0,"",MIN($D7*(1+$S$4)^($Q$5-$D$5),T7))</f>
        <v>0.59192273396277695</v>
      </c>
      <c r="S7" s="81">
        <v>0</v>
      </c>
      <c r="T7" s="144">
        <f>(G40*0.41+S35*Z13+S37*Z14+S39*Z15)/SUM(S40:S41)</f>
        <v>0.59192273396277695</v>
      </c>
      <c r="Y7" s="164" t="s">
        <v>254</v>
      </c>
      <c r="Z7" s="164"/>
    </row>
    <row r="8" spans="1:26" ht="15.75" thickBot="1" x14ac:dyDescent="0.25">
      <c r="A8" s="49" t="s">
        <v>262</v>
      </c>
      <c r="B8" s="49" t="s">
        <v>117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252</v>
      </c>
      <c r="Z8" s="83">
        <v>0.19400000000000001</v>
      </c>
    </row>
    <row r="10" spans="1:26" s="48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64" t="s">
        <v>476</v>
      </c>
      <c r="Z12" s="164"/>
    </row>
    <row r="13" spans="1:26" ht="15.75" thickBot="1" x14ac:dyDescent="0.25">
      <c r="D13" s="20" t="s">
        <v>12</v>
      </c>
      <c r="Y13" s="76" t="s">
        <v>473</v>
      </c>
      <c r="Z13" s="83">
        <v>0.95</v>
      </c>
    </row>
    <row r="14" spans="1:26" ht="15.75" thickBot="1" x14ac:dyDescent="0.25">
      <c r="D14" s="20" t="s">
        <v>28</v>
      </c>
      <c r="Y14" s="76" t="s">
        <v>474</v>
      </c>
      <c r="Z14" s="83">
        <v>0.6</v>
      </c>
    </row>
    <row r="15" spans="1:26" ht="15.75" thickBot="1" x14ac:dyDescent="0.25">
      <c r="Y15" s="76" t="s">
        <v>475</v>
      </c>
      <c r="Z15" s="83">
        <v>0.15</v>
      </c>
    </row>
    <row r="16" spans="1:26" ht="23.25" x14ac:dyDescent="0.2">
      <c r="A16" s="5" t="s">
        <v>264</v>
      </c>
    </row>
    <row r="17" spans="1:26" s="23" customFormat="1" ht="15" x14ac:dyDescent="0.2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5" x14ac:dyDescent="0.2">
      <c r="C18" s="26"/>
      <c r="H18" s="20" t="s">
        <v>259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25">
      <c r="A19" s="26" t="s">
        <v>25</v>
      </c>
      <c r="B19" s="26" t="s">
        <v>26</v>
      </c>
      <c r="C19" s="26"/>
      <c r="D19" s="6" t="s">
        <v>11</v>
      </c>
      <c r="E19" s="6" t="s">
        <v>249</v>
      </c>
      <c r="F19" s="6" t="s">
        <v>9</v>
      </c>
      <c r="G19" s="6" t="s">
        <v>30</v>
      </c>
      <c r="H19" s="6" t="s">
        <v>10</v>
      </c>
      <c r="I19" s="8" t="s">
        <v>133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132</v>
      </c>
      <c r="Q19" s="8" t="s">
        <v>29</v>
      </c>
      <c r="R19" s="6" t="s">
        <v>27</v>
      </c>
      <c r="Z19" s="85" t="s">
        <v>258</v>
      </c>
    </row>
    <row r="20" spans="1:26" s="23" customFormat="1" ht="15" x14ac:dyDescent="0.2">
      <c r="A20" s="23" t="s">
        <v>195</v>
      </c>
      <c r="B20" s="23" t="s">
        <v>265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269</v>
      </c>
      <c r="Z20" s="84" t="s">
        <v>257</v>
      </c>
    </row>
    <row r="21" spans="1:26" s="23" customFormat="1" ht="15" x14ac:dyDescent="0.2">
      <c r="A21" s="23" t="s">
        <v>197</v>
      </c>
      <c r="B21" s="23" t="s">
        <v>265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-0.39389749368274024</v>
      </c>
      <c r="M21" s="34">
        <f t="shared" si="14"/>
        <v>-0.59192273396277695</v>
      </c>
      <c r="N21" s="34">
        <f t="shared" si="14"/>
        <v>-0.59192273396277695</v>
      </c>
      <c r="O21" s="34">
        <f t="shared" si="14"/>
        <v>-0.59192273396277695</v>
      </c>
      <c r="P21" s="24">
        <v>0</v>
      </c>
      <c r="Q21" s="24">
        <v>5</v>
      </c>
      <c r="R21" s="23" t="s">
        <v>270</v>
      </c>
      <c r="Z21" s="84"/>
    </row>
    <row r="22" spans="1:26" s="23" customFormat="1" ht="15" x14ac:dyDescent="0.2">
      <c r="A22" s="23" t="s">
        <v>194</v>
      </c>
      <c r="B22" s="23" t="s">
        <v>265</v>
      </c>
      <c r="C22" s="26"/>
      <c r="D22" s="23" t="str">
        <f>IF(Z22="","UC-UP_"&amp;A8,"\I: DISABLED")</f>
        <v>\I: DISABLED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271</v>
      </c>
      <c r="Z22" s="84" t="s">
        <v>257</v>
      </c>
    </row>
    <row r="30" spans="1:26" x14ac:dyDescent="0.2">
      <c r="D30" s="106" t="s">
        <v>386</v>
      </c>
    </row>
    <row r="32" spans="1:26" ht="15" x14ac:dyDescent="0.25">
      <c r="D32" s="101" t="s">
        <v>372</v>
      </c>
      <c r="E32" s="100" t="s">
        <v>373</v>
      </c>
      <c r="F32" s="100" t="s">
        <v>373</v>
      </c>
      <c r="G32" s="101" t="s">
        <v>374</v>
      </c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</row>
    <row r="33" spans="4:19" x14ac:dyDescent="0.2">
      <c r="D33" s="101" t="s">
        <v>8</v>
      </c>
      <c r="E33" s="101" t="s">
        <v>375</v>
      </c>
      <c r="F33" s="101" t="s">
        <v>376</v>
      </c>
      <c r="G33" s="103">
        <v>2018</v>
      </c>
      <c r="H33" s="103">
        <v>2020</v>
      </c>
      <c r="I33" s="103">
        <v>2022</v>
      </c>
      <c r="J33" s="103">
        <v>2025</v>
      </c>
      <c r="K33" s="103">
        <v>2030</v>
      </c>
      <c r="L33" s="103">
        <v>2035</v>
      </c>
      <c r="M33" s="103">
        <v>2040</v>
      </c>
      <c r="N33" s="103">
        <v>2045</v>
      </c>
      <c r="O33" s="103">
        <v>2050</v>
      </c>
      <c r="P33" s="103">
        <v>2055</v>
      </c>
      <c r="Q33" s="103">
        <v>2060</v>
      </c>
      <c r="R33" s="103">
        <v>2065</v>
      </c>
      <c r="S33" s="103">
        <v>2070</v>
      </c>
    </row>
    <row r="34" spans="4:19" x14ac:dyDescent="0.2">
      <c r="D34" s="102" t="s">
        <v>377</v>
      </c>
      <c r="E34" s="102" t="s">
        <v>378</v>
      </c>
      <c r="F34" s="102" t="s">
        <v>210</v>
      </c>
      <c r="G34" s="104">
        <v>206.79888500000001</v>
      </c>
      <c r="H34" s="104">
        <v>205.47315865384601</v>
      </c>
      <c r="I34" s="104">
        <v>204.14743230769199</v>
      </c>
      <c r="J34" s="104">
        <v>202.15884278846201</v>
      </c>
      <c r="K34" s="104">
        <v>198.84452692307701</v>
      </c>
      <c r="L34" s="104">
        <v>195.53021105769199</v>
      </c>
      <c r="M34" s="104">
        <v>192.21589519230801</v>
      </c>
      <c r="N34" s="104">
        <v>188.90157932692301</v>
      </c>
      <c r="O34" s="104">
        <v>185.58726346153799</v>
      </c>
      <c r="P34" s="104">
        <v>182.27294759615401</v>
      </c>
      <c r="Q34" s="104">
        <v>178.95863173076901</v>
      </c>
      <c r="R34" s="104">
        <v>175.64431586538501</v>
      </c>
      <c r="S34" s="104">
        <v>172.33</v>
      </c>
    </row>
    <row r="35" spans="4:19" x14ac:dyDescent="0.2">
      <c r="D35" s="102" t="s">
        <v>379</v>
      </c>
      <c r="E35" s="102" t="s">
        <v>378</v>
      </c>
      <c r="F35" s="102" t="s">
        <v>210</v>
      </c>
      <c r="G35" s="105"/>
      <c r="H35" s="104">
        <v>19.827179546153801</v>
      </c>
      <c r="I35" s="104">
        <v>55.414514392307701</v>
      </c>
      <c r="J35" s="104">
        <v>100.058340911538</v>
      </c>
      <c r="K35" s="104">
        <v>160.20883557692301</v>
      </c>
      <c r="L35" s="104">
        <v>245.24645174230801</v>
      </c>
      <c r="M35" s="104">
        <v>331.829702807692</v>
      </c>
      <c r="N35" s="104">
        <v>444.08010267307702</v>
      </c>
      <c r="O35" s="104">
        <v>555.16270963846205</v>
      </c>
      <c r="P35" s="104">
        <v>671.71042000384602</v>
      </c>
      <c r="Q35" s="104">
        <v>794.35521066923104</v>
      </c>
      <c r="R35" s="104">
        <v>926.27590313461599</v>
      </c>
      <c r="S35" s="104">
        <v>1071.1269420000001</v>
      </c>
    </row>
    <row r="36" spans="4:19" x14ac:dyDescent="0.2">
      <c r="D36" s="102" t="s">
        <v>380</v>
      </c>
      <c r="E36" s="102" t="s">
        <v>381</v>
      </c>
      <c r="F36" s="102" t="s">
        <v>210</v>
      </c>
      <c r="G36" s="104">
        <v>766.351721</v>
      </c>
      <c r="H36" s="104">
        <v>761.43934711538498</v>
      </c>
      <c r="I36" s="104">
        <v>756.52697323076904</v>
      </c>
      <c r="J36" s="104">
        <v>749.158412403846</v>
      </c>
      <c r="K36" s="104">
        <v>736.87747769230805</v>
      </c>
      <c r="L36" s="104">
        <v>724.59654298076896</v>
      </c>
      <c r="M36" s="104">
        <v>712.31560826923101</v>
      </c>
      <c r="N36" s="104">
        <v>700.03467355769203</v>
      </c>
      <c r="O36" s="104">
        <v>687.75373884615396</v>
      </c>
      <c r="P36" s="104">
        <v>675.47280413461499</v>
      </c>
      <c r="Q36" s="104">
        <v>663.19186942307704</v>
      </c>
      <c r="R36" s="104">
        <v>650.91093471153795</v>
      </c>
      <c r="S36" s="104">
        <v>638.63</v>
      </c>
    </row>
    <row r="37" spans="4:19" x14ac:dyDescent="0.2">
      <c r="D37" s="102" t="s">
        <v>382</v>
      </c>
      <c r="E37" s="102" t="s">
        <v>381</v>
      </c>
      <c r="F37" s="102" t="s">
        <v>210</v>
      </c>
      <c r="G37" s="105"/>
      <c r="H37" s="104">
        <v>26.861509084615498</v>
      </c>
      <c r="I37" s="104">
        <v>62.533352969230698</v>
      </c>
      <c r="J37" s="104">
        <v>113.17294079615399</v>
      </c>
      <c r="K37" s="104">
        <v>191.388898607692</v>
      </c>
      <c r="L37" s="104">
        <v>274.59811831923099</v>
      </c>
      <c r="M37" s="104">
        <v>354.68028573076901</v>
      </c>
      <c r="N37" s="104">
        <v>466.72876144230798</v>
      </c>
      <c r="O37" s="104">
        <v>556.58292615384596</v>
      </c>
      <c r="P37" s="104">
        <v>639.23816586538499</v>
      </c>
      <c r="Q37" s="104">
        <v>716.68692657692304</v>
      </c>
      <c r="R37" s="104">
        <v>793.71905828846195</v>
      </c>
      <c r="S37" s="104">
        <v>874.35938799999997</v>
      </c>
    </row>
    <row r="38" spans="4:19" x14ac:dyDescent="0.2">
      <c r="D38" s="102" t="s">
        <v>383</v>
      </c>
      <c r="E38" s="102" t="s">
        <v>384</v>
      </c>
      <c r="F38" s="102" t="s">
        <v>210</v>
      </c>
      <c r="G38" s="104">
        <v>724.42972899999995</v>
      </c>
      <c r="H38" s="104">
        <v>719.785624550031</v>
      </c>
      <c r="I38" s="104">
        <v>715.14152010006296</v>
      </c>
      <c r="J38" s="104">
        <v>708.17536342511005</v>
      </c>
      <c r="K38" s="104">
        <v>696.56510230018898</v>
      </c>
      <c r="L38" s="104">
        <v>684.95484117526803</v>
      </c>
      <c r="M38" s="104">
        <v>673.34458005034696</v>
      </c>
      <c r="N38" s="104">
        <v>661.73431892542499</v>
      </c>
      <c r="O38" s="104">
        <v>650.12405780050403</v>
      </c>
      <c r="P38" s="104">
        <v>638.51379667558297</v>
      </c>
      <c r="Q38" s="104">
        <v>626.90353555066099</v>
      </c>
      <c r="R38" s="104">
        <v>615.29327442574004</v>
      </c>
      <c r="S38" s="104">
        <v>603.68301330081897</v>
      </c>
    </row>
    <row r="39" spans="4:19" x14ac:dyDescent="0.2">
      <c r="D39" s="102" t="s">
        <v>385</v>
      </c>
      <c r="E39" s="102" t="s">
        <v>384</v>
      </c>
      <c r="F39" s="102" t="s">
        <v>210</v>
      </c>
      <c r="G39" s="105"/>
      <c r="H39" s="104">
        <v>19.898061149968498</v>
      </c>
      <c r="I39" s="104">
        <v>45.489201199937</v>
      </c>
      <c r="J39" s="104">
        <v>83.645112174889803</v>
      </c>
      <c r="K39" s="104">
        <v>145.31736759981101</v>
      </c>
      <c r="L39" s="104">
        <v>204.39419322473199</v>
      </c>
      <c r="M39" s="104">
        <v>259.77539804965397</v>
      </c>
      <c r="N39" s="104">
        <v>340.01571207457499</v>
      </c>
      <c r="O39" s="104">
        <v>397.82287719949602</v>
      </c>
      <c r="P39" s="104">
        <v>446.53819432441702</v>
      </c>
      <c r="Q39" s="104">
        <v>488.01179144933798</v>
      </c>
      <c r="R39" s="104">
        <v>526.17582857425998</v>
      </c>
      <c r="S39" s="104">
        <v>564.02895469918099</v>
      </c>
    </row>
    <row r="40" spans="4:19" x14ac:dyDescent="0.2">
      <c r="D40" s="106" t="s">
        <v>387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">
      <c r="D41" s="106" t="s">
        <v>388</v>
      </c>
      <c r="G41" s="107">
        <f>SUM(G35,G37,G39)</f>
        <v>0</v>
      </c>
      <c r="H41" s="107">
        <f t="shared" ref="H41:S41" si="17">SUM(H35,H37,H39)</f>
        <v>66.58674978073779</v>
      </c>
      <c r="I41" s="107">
        <f t="shared" si="17"/>
        <v>163.4370685614754</v>
      </c>
      <c r="J41" s="107">
        <f t="shared" si="17"/>
        <v>296.87639388258179</v>
      </c>
      <c r="K41" s="107">
        <f t="shared" si="17"/>
        <v>496.91510178442599</v>
      </c>
      <c r="L41" s="107">
        <f t="shared" si="17"/>
        <v>724.23876328627102</v>
      </c>
      <c r="M41" s="107">
        <f t="shared" si="17"/>
        <v>946.28538658811499</v>
      </c>
      <c r="N41" s="107">
        <f t="shared" si="17"/>
        <v>1250.82457618996</v>
      </c>
      <c r="O41" s="107">
        <f t="shared" si="17"/>
        <v>1509.5685129918038</v>
      </c>
      <c r="P41" s="107">
        <f t="shared" si="17"/>
        <v>1757.486780193648</v>
      </c>
      <c r="Q41" s="107">
        <f t="shared" si="17"/>
        <v>1999.0539286954922</v>
      </c>
      <c r="R41" s="107">
        <f t="shared" si="17"/>
        <v>2246.170789997338</v>
      </c>
      <c r="S41" s="107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">
    <cfRule type="containsText" dxfId="23" priority="8" operator="containsText" text="\I: DISABLED">
      <formula>NOT(ISERROR(SEARCH("\I: DISABLED",D20)))</formula>
    </cfRule>
  </conditionalFormatting>
  <conditionalFormatting sqref="D21:D22">
    <cfRule type="containsText" dxfId="22" priority="7" operator="containsText" text="\I: DISABLED">
      <formula>NOT(ISERROR(SEARCH("\I: DISABLED",D21)))</formula>
    </cfRule>
  </conditionalFormatting>
  <conditionalFormatting sqref="E20">
    <cfRule type="containsText" dxfId="21" priority="4" operator="containsText" text="\I: DISABLED">
      <formula>NOT(ISERROR(SEARCH("\I: DISABLED",E20)))</formula>
    </cfRule>
  </conditionalFormatting>
  <conditionalFormatting sqref="E21:E22">
    <cfRule type="containsText" dxfId="20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8"/>
  <sheetViews>
    <sheetView tabSelected="1" topLeftCell="A49" zoomScale="70" zoomScaleNormal="70" workbookViewId="0">
      <selection activeCell="Y75" sqref="Y75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16.85546875" style="38" customWidth="1"/>
    <col min="4" max="4" width="29.42578125" style="38" customWidth="1"/>
    <col min="5" max="5" width="12.7109375" style="38" customWidth="1"/>
    <col min="6" max="6" width="14.28515625" style="38" customWidth="1"/>
    <col min="7" max="7" width="23.140625" style="38" customWidth="1"/>
    <col min="8" max="8" width="20.42578125" style="38" customWidth="1"/>
    <col min="9" max="22" width="12.7109375" style="38" customWidth="1"/>
    <col min="23" max="24" width="6" style="38" customWidth="1"/>
    <col min="25" max="25" width="8.85546875" style="38" customWidth="1"/>
    <col min="26" max="26" width="12.42578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</row>
    <row r="4" spans="1:26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48</v>
      </c>
      <c r="B6" s="30" t="s">
        <v>125</v>
      </c>
      <c r="C6" s="23"/>
      <c r="D6" s="52" t="e">
        <f>SUMIF(SharesElab!$B$2:$B$79,Apt_RSD_share!$A6,SharesElab!C$2:C$79)+D15*Z8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D6*$Z$15</f>
        <v>#N/A</v>
      </c>
    </row>
    <row r="7" spans="1:26" ht="15.75" thickBot="1" x14ac:dyDescent="0.25">
      <c r="A7" s="49" t="s">
        <v>49</v>
      </c>
      <c r="B7" s="49" t="s">
        <v>126</v>
      </c>
      <c r="C7" s="23"/>
      <c r="D7" s="52" t="e">
        <f>SUMIF(SharesElab!$B$2:$B$79,Apt_RSD_share!$A7,SharesElab!C$2:C$79)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 t="e">
        <f t="shared" ref="L7:L18" si="6">IF($D7=0,"",MIN($D7*(1+$S$4)^($L$5-$D$5),T7))</f>
        <v>#N/A</v>
      </c>
      <c r="M7" s="47" t="e">
        <f t="shared" ref="M7:M18" si="7">IF($D7=0,"",MIN($D7*(1+$S$4)^($M$5-$D$5),T7))</f>
        <v>#N/A</v>
      </c>
      <c r="N7" s="47" t="e">
        <f t="shared" ref="N7:N18" si="8">IF($D7=0,"",MIN($D7*(1+$S$4)^($N$5-$D$5),T7))</f>
        <v>#N/A</v>
      </c>
      <c r="O7" s="47" t="e">
        <f t="shared" ref="O7:O18" si="9">IF($D7=0,"",MIN($D7*(1+$S$4)^($O$5-$D$5),T7))</f>
        <v>#N/A</v>
      </c>
      <c r="P7" s="47" t="e">
        <f t="shared" ref="P7:P18" si="10">IF($D7=0,"",MIN($D7*(1+$S$4)^($P$5-$D$5),T7))</f>
        <v>#N/A</v>
      </c>
      <c r="Q7" s="47" t="e">
        <f t="shared" ref="Q7:Q18" si="11">IF($D7=0,"",MIN($D7*(1+$S$4)^($Q$5-$D$5),T7))</f>
        <v>#N/A</v>
      </c>
      <c r="S7" s="81">
        <v>0</v>
      </c>
      <c r="T7" s="81">
        <v>0.9</v>
      </c>
      <c r="Y7" s="164" t="s">
        <v>254</v>
      </c>
      <c r="Z7" s="164"/>
    </row>
    <row r="8" spans="1:26" ht="15.75" thickBot="1" x14ac:dyDescent="0.25">
      <c r="A8" s="49" t="s">
        <v>50</v>
      </c>
      <c r="B8" s="49" t="s">
        <v>127</v>
      </c>
      <c r="C8" s="23"/>
      <c r="D8" s="52" t="e">
        <f>SUMIF(SharesElab!$B$2:$B$79,Apt_RSD_share!$A8,SharesElab!C$2:C$79)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si="6"/>
        <v>#N/A</v>
      </c>
      <c r="M8" s="47" t="e">
        <f t="shared" si="7"/>
        <v>#N/A</v>
      </c>
      <c r="N8" s="47" t="e">
        <f t="shared" si="8"/>
        <v>#N/A</v>
      </c>
      <c r="O8" s="47" t="e">
        <f t="shared" si="9"/>
        <v>#N/A</v>
      </c>
      <c r="P8" s="47" t="e">
        <f t="shared" si="10"/>
        <v>#N/A</v>
      </c>
      <c r="Q8" s="47" t="e">
        <f t="shared" si="11"/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26" ht="15.75" thickBot="1" x14ac:dyDescent="0.25">
      <c r="A9" s="49" t="s">
        <v>51</v>
      </c>
      <c r="B9" s="49" t="s">
        <v>117</v>
      </c>
      <c r="C9" s="23"/>
      <c r="D9" s="52" t="e">
        <f>SUMIF(SharesElab!$B$2:$B$79,Apt_RSD_share!$A9,SharesElab!C$2:C$79)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26" ht="15.75" thickBot="1" x14ac:dyDescent="0.25">
      <c r="A10" s="49" t="s">
        <v>52</v>
      </c>
      <c r="B10" s="49" t="s">
        <v>34</v>
      </c>
      <c r="C10" s="23"/>
      <c r="D10" s="52" t="e">
        <f>SUMIF(SharesElab!$B$2:$B$79,Apt_RSD_share!$A10,SharesElab!C$2:C$79)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D10*Z14</f>
        <v>#N/A</v>
      </c>
      <c r="Y10" s="76" t="s">
        <v>256</v>
      </c>
      <c r="Z10" s="83">
        <v>6.2E-2</v>
      </c>
    </row>
    <row r="11" spans="1:26" ht="15.75" thickBot="1" x14ac:dyDescent="0.25">
      <c r="A11" s="49" t="s">
        <v>53</v>
      </c>
      <c r="B11" s="49" t="s">
        <v>34</v>
      </c>
      <c r="C11" s="23"/>
      <c r="D11" s="52" t="e">
        <f>SUMIF(SharesElab!$B$2:$B$79,Apt_RSD_share!$A11,SharesElab!C$2:C$79)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26" ht="15.75" thickBot="1" x14ac:dyDescent="0.25">
      <c r="A12" s="49" t="s">
        <v>54</v>
      </c>
      <c r="B12" s="49" t="s">
        <v>118</v>
      </c>
      <c r="C12" s="23"/>
      <c r="D12" s="52" t="e">
        <f>SUMIF(SharesElab!$B$2:$B$79,Apt_RSD_share!$A12,SharesElab!C$2:C$79)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</row>
    <row r="13" spans="1:26" ht="15.75" thickBot="1" x14ac:dyDescent="0.25">
      <c r="A13" s="49" t="s">
        <v>477</v>
      </c>
      <c r="B13" s="49" t="s">
        <v>119</v>
      </c>
      <c r="C13" s="23"/>
      <c r="D13" s="52" t="e">
        <f>SUMIF(SharesElab!$B$2:$B$79,Apt_RSD_share!$A13,SharesElab!C$2:C$79)</f>
        <v>#N/A</v>
      </c>
      <c r="E13" s="46" t="e">
        <f t="shared" si="0"/>
        <v>#N/A</v>
      </c>
      <c r="F13" s="46" t="e">
        <f t="shared" si="1"/>
        <v>#N/A</v>
      </c>
      <c r="G13" s="46" t="e">
        <f t="shared" si="2"/>
        <v>#N/A</v>
      </c>
      <c r="H13" s="46" t="e">
        <f t="shared" si="3"/>
        <v>#N/A</v>
      </c>
      <c r="I13" s="46" t="e">
        <f t="shared" si="4"/>
        <v>#N/A</v>
      </c>
      <c r="J13" s="46" t="e">
        <f t="shared" si="5"/>
        <v>#N/A</v>
      </c>
      <c r="K13" s="23"/>
      <c r="L13" s="47" t="e">
        <f>D13*1.1</f>
        <v>#N/A</v>
      </c>
      <c r="M13" s="47"/>
      <c r="N13" s="47"/>
      <c r="O13" s="47"/>
      <c r="P13" s="47"/>
      <c r="Q13" s="47" t="e">
        <f t="shared" si="11"/>
        <v>#N/A</v>
      </c>
      <c r="S13" s="81">
        <v>0</v>
      </c>
      <c r="T13" s="145" t="e">
        <f>(RSDCK_share!S34*D13*2+RSDCK_share!S35*RSDCK_share!Z13)/SUM(RSDCK_share!S34:S35)</f>
        <v>#N/A</v>
      </c>
      <c r="Y13" s="164" t="s">
        <v>390</v>
      </c>
      <c r="Z13" s="164"/>
    </row>
    <row r="14" spans="1:26" ht="15.75" thickBot="1" x14ac:dyDescent="0.25">
      <c r="A14" s="49" t="s">
        <v>55</v>
      </c>
      <c r="B14" s="49" t="s">
        <v>120</v>
      </c>
      <c r="C14" s="23"/>
      <c r="D14" s="52" t="e">
        <f>SUMIF(SharesElab!$B$2:$B$79,Apt_RSD_share!$A14,SharesElab!C$2:C$79)+D15*Z9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389</v>
      </c>
      <c r="Z14" s="108">
        <v>2</v>
      </c>
    </row>
    <row r="15" spans="1:26" ht="15.75" thickBot="1" x14ac:dyDescent="0.25">
      <c r="A15" s="49" t="s">
        <v>56</v>
      </c>
      <c r="B15" s="49" t="s">
        <v>121</v>
      </c>
      <c r="C15" s="23"/>
      <c r="D15" s="96" t="e">
        <f>SUMIF(SharesElab!$B$2:$B$79,Apt_RSD_share!$A15,SharesElab!C$2:C$79)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76" t="s">
        <v>252</v>
      </c>
      <c r="Z15" s="113">
        <v>1.05</v>
      </c>
    </row>
    <row r="16" spans="1:26" ht="15.75" thickBot="1" x14ac:dyDescent="0.25">
      <c r="A16" s="49" t="s">
        <v>57</v>
      </c>
      <c r="B16" s="49" t="s">
        <v>122</v>
      </c>
      <c r="C16" s="23"/>
      <c r="D16" s="52" t="e">
        <f>SUMIF(SharesElab!$B$2:$B$79,Apt_RSD_share!$A16,SharesElab!C$2:C$79)+D15*Z10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>
        <v>0.35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</row>
    <row r="17" spans="1:22" ht="15.75" thickBot="1" x14ac:dyDescent="0.25">
      <c r="A17" s="49" t="s">
        <v>58</v>
      </c>
      <c r="B17" s="49" t="s">
        <v>123</v>
      </c>
      <c r="C17" s="23"/>
      <c r="D17" s="52" t="e">
        <f>SUMIF(SharesElab!$B$2:$B$79,Apt_RSD_share!$A17,SharesElab!C$2:C$79)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59</v>
      </c>
      <c r="B18" s="49" t="s">
        <v>124</v>
      </c>
      <c r="C18" s="23"/>
      <c r="D18" s="52" t="e">
        <f>SUMIF(SharesElab!$B$2:$B$79,Apt_RSD_share!$A18,SharesElab!C$2:C$79)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2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60</v>
      </c>
      <c r="B21" s="30" t="s">
        <v>125</v>
      </c>
      <c r="C21" s="23"/>
      <c r="D21" s="45" t="e">
        <f>SUMIF(SharesElab!$B$2:$B$79,Apt_RSD_share!$A21,SharesElab!C$2:C$79)+D30*Z8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D21*$Z$15</f>
        <v>#N/A</v>
      </c>
    </row>
    <row r="22" spans="1:22" ht="15.75" thickBot="1" x14ac:dyDescent="0.25">
      <c r="A22" s="49" t="s">
        <v>61</v>
      </c>
      <c r="B22" s="49" t="s">
        <v>126</v>
      </c>
      <c r="C22" s="23"/>
      <c r="D22" s="45" t="e">
        <f>SUMIF(SharesElab!$B$2:$B$79,Apt_RSD_share!$A22,SharesElab!C$2:C$79)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2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3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2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62</v>
      </c>
      <c r="B23" s="49" t="s">
        <v>127</v>
      </c>
      <c r="C23" s="23"/>
      <c r="D23" s="45" t="e">
        <f>SUMIF(SharesElab!$B$2:$B$79,Apt_RSD_share!$A23,SharesElab!C$2:C$79)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63</v>
      </c>
      <c r="B24" s="49" t="s">
        <v>117</v>
      </c>
      <c r="C24" s="23"/>
      <c r="D24" s="45" t="e">
        <f>SUMIF(SharesElab!$B$2:$B$79,Apt_RSD_share!$A24,SharesElab!C$2:C$79)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64</v>
      </c>
      <c r="B25" s="49" t="s">
        <v>34</v>
      </c>
      <c r="C25" s="23"/>
      <c r="D25" s="45" t="e">
        <f>SUMIF(SharesElab!$B$2:$B$79,Apt_RSD_share!$A25,SharesElab!C$2:C$79)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D25*Z14</f>
        <v>#N/A</v>
      </c>
    </row>
    <row r="26" spans="1:22" ht="15.75" thickBot="1" x14ac:dyDescent="0.25">
      <c r="A26" s="49" t="s">
        <v>65</v>
      </c>
      <c r="B26" s="49" t="s">
        <v>34</v>
      </c>
      <c r="C26" s="23"/>
      <c r="D26" s="45" t="e">
        <f>SUMIF(SharesElab!$B$2:$B$79,Apt_RSD_share!$A26,SharesElab!C$2:C$79)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66</v>
      </c>
      <c r="B27" s="49" t="s">
        <v>118</v>
      </c>
      <c r="C27" s="23"/>
      <c r="D27" s="45" t="e">
        <f>SUMIF(SharesElab!$B$2:$B$79,Apt_RSD_share!$A27,SharesElab!C$2:C$79)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 t="e">
        <f>SUMIF(SharesElab!$B$2:$B$79,Apt_RSD_share!$A28,SharesElab!C$2:C$79)</f>
        <v>#N/A</v>
      </c>
      <c r="E28" s="46" t="e">
        <f t="shared" si="12"/>
        <v>#N/A</v>
      </c>
      <c r="F28" s="46" t="e">
        <f t="shared" si="13"/>
        <v>#N/A</v>
      </c>
      <c r="G28" s="46" t="e">
        <f t="shared" si="14"/>
        <v>#N/A</v>
      </c>
      <c r="H28" s="46" t="e">
        <f t="shared" si="15"/>
        <v>#N/A</v>
      </c>
      <c r="I28" s="46" t="e">
        <f t="shared" si="16"/>
        <v>#N/A</v>
      </c>
      <c r="J28" s="46" t="e">
        <f t="shared" si="17"/>
        <v>#N/A</v>
      </c>
      <c r="K28" s="23"/>
      <c r="L28" s="47" t="e">
        <f>D28*1.1</f>
        <v>#N/A</v>
      </c>
      <c r="M28" s="47"/>
      <c r="N28" s="47"/>
      <c r="O28" s="47"/>
      <c r="P28" s="47"/>
      <c r="Q28" s="47" t="e">
        <f t="shared" si="23"/>
        <v>#N/A</v>
      </c>
      <c r="S28" s="81">
        <v>0</v>
      </c>
      <c r="T28" s="145" t="e">
        <f>(RSDCK_share!S34*D28*2+RSDCK_share!S35*RSDCK_share!Z13)/SUM(RSDCK_share!S34:S35)</f>
        <v>#N/A</v>
      </c>
    </row>
    <row r="29" spans="1:22" ht="15.75" thickBot="1" x14ac:dyDescent="0.25">
      <c r="A29" s="49" t="s">
        <v>67</v>
      </c>
      <c r="B29" s="49" t="s">
        <v>120</v>
      </c>
      <c r="C29" s="23"/>
      <c r="D29" s="45" t="e">
        <f>SUMIF(SharesElab!$B$2:$B$79,Apt_RSD_share!$A29,SharesElab!C$2:C$79)+D30*Z9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68</v>
      </c>
      <c r="B30" s="49" t="s">
        <v>121</v>
      </c>
      <c r="C30" s="23"/>
      <c r="D30" s="45" t="e">
        <f>SUMIF(SharesElab!$B$2:$B$79,Apt_RSD_share!$A30,SharesElab!C$2:C$79)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69</v>
      </c>
      <c r="B31" s="49" t="s">
        <v>122</v>
      </c>
      <c r="C31" s="23"/>
      <c r="D31" s="45" t="e">
        <f>SUMIF(SharesElab!$B$2:$B$79,Apt_RSD_share!$A31,SharesElab!C$2:C$79)+D30*Z10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70</v>
      </c>
      <c r="B32" s="49" t="s">
        <v>123</v>
      </c>
      <c r="C32" s="23"/>
      <c r="D32" s="45" t="e">
        <f>SUMIF(SharesElab!$B$2:$B$79,Apt_RSD_share!$A32,SharesElab!C$2:C$79)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0.5</v>
      </c>
      <c r="V32" s="76" t="s">
        <v>255</v>
      </c>
    </row>
    <row r="33" spans="1:25" ht="15" x14ac:dyDescent="0.2">
      <c r="A33" s="49" t="s">
        <v>130</v>
      </c>
      <c r="B33" s="49" t="s">
        <v>129</v>
      </c>
      <c r="C33" s="23"/>
      <c r="D33" s="45" t="e">
        <f>SUMIF(SharesElab!$B$2:$B$79,Apt_RSD_share!$A33,SharesElab!C$2:C$79)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>IF($D33=0,"",MIN($D33*(1+$S$4)^($M$5-$D$5),T33))</f>
        <v>#N/A</v>
      </c>
      <c r="N33" s="47" t="e">
        <f t="shared" si="20"/>
        <v>#N/A</v>
      </c>
      <c r="O33" s="47" t="e">
        <f t="shared" si="21"/>
        <v>#N/A</v>
      </c>
      <c r="P33" s="47" t="e">
        <f t="shared" si="22"/>
        <v>#N/A</v>
      </c>
      <c r="Q33" s="47" t="e">
        <f>IF($D33=0,"",MIN($D33*(1+$S$4)^($Q$5-$D$5),T33))</f>
        <v>#N/A</v>
      </c>
      <c r="S33" s="81">
        <v>0</v>
      </c>
      <c r="T33" s="81">
        <v>0.25</v>
      </c>
      <c r="V33" s="82" t="e">
        <f>SUM(D21:D33)-D30</f>
        <v>#N/A</v>
      </c>
    </row>
    <row r="34" spans="1:25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"/>
    <row r="37" spans="1:25" ht="23.25" x14ac:dyDescent="0.2">
      <c r="A37" s="5" t="s">
        <v>44</v>
      </c>
      <c r="D37" s="92"/>
    </row>
    <row r="38" spans="1:25" ht="11.25" customHeight="1" x14ac:dyDescent="0.2">
      <c r="A38" s="5"/>
    </row>
    <row r="39" spans="1:25" ht="15" x14ac:dyDescent="0.2">
      <c r="D39" s="20" t="s">
        <v>12</v>
      </c>
    </row>
    <row r="40" spans="1:25" ht="15" x14ac:dyDescent="0.2">
      <c r="D40" s="20" t="s">
        <v>28</v>
      </c>
    </row>
    <row r="42" spans="1:25" ht="23.25" x14ac:dyDescent="0.2">
      <c r="A42" s="5" t="s">
        <v>141</v>
      </c>
    </row>
    <row r="44" spans="1:25" s="23" customFormat="1" ht="15" x14ac:dyDescent="0.2">
      <c r="H44" s="20" t="s">
        <v>273</v>
      </c>
    </row>
    <row r="45" spans="1:25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Y45" s="85" t="s">
        <v>258</v>
      </c>
    </row>
    <row r="46" spans="1:25" s="23" customFormat="1" ht="15.75" thickBot="1" x14ac:dyDescent="0.25">
      <c r="A46" s="23" t="s">
        <v>134</v>
      </c>
      <c r="B46" s="24" t="s">
        <v>483</v>
      </c>
      <c r="D46" s="23" t="str">
        <f>IF(Y46="","UC-LO_"&amp;A6,"\I: DISABLED")</f>
        <v>\I: DISABLED</v>
      </c>
      <c r="E46" s="23" t="str">
        <f>A46</f>
        <v>RSDCOA</v>
      </c>
      <c r="F46" s="24" t="str">
        <f>B46</f>
        <v>RSDSH_Apt-AB,RSDSH_Apt-C,RSDSH_Apt-D,RSDSH_Apt-E,RSDSH_Apt-F,RSDSH_Apt-G</v>
      </c>
      <c r="G46" s="29"/>
      <c r="H46" s="23" t="str">
        <f t="shared" ref="H46:H53" si="24">B46</f>
        <v>RSDSH_Apt-AB,RSDSH_Apt-C,RSDSH_Apt-D,RSDSH_Apt-E,RSDSH_Apt-F,RSDSH_Apt-G</v>
      </c>
      <c r="I46" s="24">
        <v>1</v>
      </c>
      <c r="J46" s="32" t="e">
        <f t="shared" ref="J46:O49" si="25">IF(E6="","",-E6)</f>
        <v>#N/A</v>
      </c>
      <c r="K46" s="32" t="e">
        <f t="shared" si="25"/>
        <v>#N/A</v>
      </c>
      <c r="L46" s="32" t="e">
        <f t="shared" si="25"/>
        <v>#N/A</v>
      </c>
      <c r="M46" s="32" t="e">
        <f t="shared" si="25"/>
        <v>#N/A</v>
      </c>
      <c r="N46" s="32" t="e">
        <f t="shared" si="25"/>
        <v>#N/A</v>
      </c>
      <c r="O46" s="32" t="e">
        <f t="shared" si="25"/>
        <v>#N/A</v>
      </c>
      <c r="P46" s="24">
        <v>0</v>
      </c>
      <c r="Q46" s="24">
        <v>5</v>
      </c>
      <c r="R46" s="23" t="s">
        <v>142</v>
      </c>
      <c r="Y46" s="84" t="s">
        <v>257</v>
      </c>
    </row>
    <row r="47" spans="1:25" s="23" customFormat="1" ht="15.75" thickBot="1" x14ac:dyDescent="0.25">
      <c r="A47" s="23" t="s">
        <v>192</v>
      </c>
      <c r="B47" s="24" t="s">
        <v>483</v>
      </c>
      <c r="D47" s="23" t="str">
        <f>IF(Y47="","UC-LO_"&amp;A7,"\I: DISABLED")</f>
        <v>\I: DISABLED</v>
      </c>
      <c r="E47" s="94" t="str">
        <f t="shared" ref="E47:E53" si="26">A47</f>
        <v>RSDBDL</v>
      </c>
      <c r="F47" s="24" t="str">
        <f t="shared" ref="F47:F57" si="27">B47</f>
        <v>RSDSH_Apt-AB,RSDSH_Apt-C,RSDSH_Apt-D,RSDSH_Apt-E,RSDSH_Apt-F,RSDSH_Apt-G</v>
      </c>
      <c r="G47" s="28"/>
      <c r="H47" s="94" t="str">
        <f t="shared" si="24"/>
        <v>RSDSH_Apt-AB,RSDSH_Apt-C,RSDSH_Apt-D,RSDSH_Apt-E,RSDSH_Apt-F,RSDSH_Apt-G</v>
      </c>
      <c r="I47" s="95">
        <v>1</v>
      </c>
      <c r="J47" s="32" t="e">
        <f t="shared" si="25"/>
        <v>#N/A</v>
      </c>
      <c r="K47" s="32" t="e">
        <f t="shared" si="25"/>
        <v>#N/A</v>
      </c>
      <c r="L47" s="32" t="e">
        <f t="shared" si="25"/>
        <v>#N/A</v>
      </c>
      <c r="M47" s="32" t="e">
        <f t="shared" si="25"/>
        <v>#N/A</v>
      </c>
      <c r="N47" s="32" t="e">
        <f t="shared" si="25"/>
        <v>#N/A</v>
      </c>
      <c r="O47" s="32" t="e">
        <f t="shared" si="25"/>
        <v>#N/A</v>
      </c>
      <c r="P47" s="95">
        <v>0</v>
      </c>
      <c r="Q47" s="95">
        <v>5</v>
      </c>
      <c r="R47" s="94" t="s">
        <v>143</v>
      </c>
      <c r="Y47" s="84" t="s">
        <v>257</v>
      </c>
    </row>
    <row r="48" spans="1:25" s="23" customFormat="1" ht="15.75" thickBot="1" x14ac:dyDescent="0.25">
      <c r="A48" s="23" t="s">
        <v>193</v>
      </c>
      <c r="B48" s="24" t="s">
        <v>483</v>
      </c>
      <c r="D48" s="23" t="str">
        <f t="shared" ref="D48:D54" si="28">IF(Y48="","UC-LO_"&amp;A8,"\I: DISABLED")</f>
        <v>\I: DISABLED</v>
      </c>
      <c r="E48" s="94" t="str">
        <f t="shared" si="26"/>
        <v>RSDETH</v>
      </c>
      <c r="F48" s="24" t="str">
        <f t="shared" si="27"/>
        <v>RSDSH_Apt-AB,RSDSH_Apt-C,RSDSH_Apt-D,RSDSH_Apt-E,RSDSH_Apt-F,RSDSH_Apt-G</v>
      </c>
      <c r="G48" s="28"/>
      <c r="H48" s="94" t="str">
        <f t="shared" si="24"/>
        <v>RSDSH_Apt-AB,RSDSH_Apt-C,RSDSH_Apt-D,RSDSH_Apt-E,RSDSH_Apt-F,RSDSH_Apt-G</v>
      </c>
      <c r="I48" s="95">
        <v>1</v>
      </c>
      <c r="J48" s="32" t="e">
        <f t="shared" si="25"/>
        <v>#N/A</v>
      </c>
      <c r="K48" s="32" t="e">
        <f t="shared" si="25"/>
        <v>#N/A</v>
      </c>
      <c r="L48" s="32" t="e">
        <f t="shared" si="25"/>
        <v>#N/A</v>
      </c>
      <c r="M48" s="32" t="e">
        <f t="shared" si="25"/>
        <v>#N/A</v>
      </c>
      <c r="N48" s="32" t="e">
        <f t="shared" si="25"/>
        <v>#N/A</v>
      </c>
      <c r="O48" s="32" t="e">
        <f t="shared" si="25"/>
        <v>#N/A</v>
      </c>
      <c r="P48" s="95">
        <v>0</v>
      </c>
      <c r="Q48" s="95">
        <v>5</v>
      </c>
      <c r="R48" s="94" t="s">
        <v>144</v>
      </c>
      <c r="Y48" s="84" t="s">
        <v>257</v>
      </c>
    </row>
    <row r="49" spans="1:25" s="23" customFormat="1" ht="15.75" thickBot="1" x14ac:dyDescent="0.25">
      <c r="A49" s="23" t="s">
        <v>194</v>
      </c>
      <c r="B49" s="24" t="s">
        <v>483</v>
      </c>
      <c r="D49" s="23" t="str">
        <f t="shared" si="28"/>
        <v>\I: DISABLED</v>
      </c>
      <c r="E49" s="23" t="str">
        <f t="shared" si="26"/>
        <v>RSDLPG</v>
      </c>
      <c r="F49" s="24" t="str">
        <f t="shared" si="27"/>
        <v>RSDSH_Apt-AB,RSDSH_Apt-C,RSDSH_Apt-D,RSDSH_Apt-E,RSDSH_Apt-F,RSDSH_Apt-G</v>
      </c>
      <c r="G49" s="26"/>
      <c r="H49" s="23" t="str">
        <f t="shared" si="24"/>
        <v>RSDSH_Apt-AB,RSDSH_Apt-C,RSDSH_Apt-D,RSDSH_Apt-E,RSDSH_Apt-F,RSDSH_Apt-G</v>
      </c>
      <c r="I49" s="24">
        <v>1</v>
      </c>
      <c r="J49" s="32" t="e">
        <f t="shared" si="25"/>
        <v>#N/A</v>
      </c>
      <c r="K49" s="32" t="e">
        <f t="shared" si="25"/>
        <v>#N/A</v>
      </c>
      <c r="L49" s="32" t="e">
        <f t="shared" si="25"/>
        <v>#N/A</v>
      </c>
      <c r="M49" s="32" t="e">
        <f t="shared" si="25"/>
        <v>#N/A</v>
      </c>
      <c r="N49" s="32" t="e">
        <f t="shared" si="25"/>
        <v>#N/A</v>
      </c>
      <c r="O49" s="32" t="e">
        <f t="shared" si="25"/>
        <v>#N/A</v>
      </c>
      <c r="P49" s="24">
        <v>0</v>
      </c>
      <c r="Q49" s="24">
        <v>5</v>
      </c>
      <c r="R49" s="23" t="s">
        <v>145</v>
      </c>
      <c r="Y49" s="84" t="s">
        <v>257</v>
      </c>
    </row>
    <row r="50" spans="1:25" s="23" customFormat="1" ht="15.75" thickBot="1" x14ac:dyDescent="0.25">
      <c r="A50" s="23" t="s">
        <v>195</v>
      </c>
      <c r="B50" s="24" t="s">
        <v>483</v>
      </c>
      <c r="D50" s="88" t="str">
        <f>IF(Y50="","UC-LO_"&amp;A10,"\I: DISABLED")</f>
        <v>\I: DISABLED</v>
      </c>
      <c r="E50" s="23" t="str">
        <f t="shared" si="26"/>
        <v>RSDELC</v>
      </c>
      <c r="F50" s="24" t="str">
        <f t="shared" si="27"/>
        <v>RSDSH_Apt-AB,RSDSH_Apt-C,RSDSH_Apt-D,RSDSH_Apt-E,RSDSH_Apt-F,RSDSH_Apt-G</v>
      </c>
      <c r="G50" s="26"/>
      <c r="H50" s="23" t="str">
        <f t="shared" si="24"/>
        <v>RSDSH_Apt-AB,RSDSH_Apt-C,RSDSH_Apt-D,RSDSH_Apt-E,RSDSH_Apt-F,RSDSH_Apt-G</v>
      </c>
      <c r="I50" s="24">
        <v>1</v>
      </c>
      <c r="J50" s="86" t="e">
        <f>MAX(IF(E10+E11="","",-E10-E11),-$T$10)</f>
        <v>#N/A</v>
      </c>
      <c r="K50" s="86" t="e">
        <f t="shared" ref="K50:O50" si="29">MAX(IF(F10+F11="","",-F10-F11),-$T$10)</f>
        <v>#N/A</v>
      </c>
      <c r="L50" s="86" t="e">
        <f t="shared" si="29"/>
        <v>#N/A</v>
      </c>
      <c r="M50" s="86" t="e">
        <f t="shared" si="29"/>
        <v>#N/A</v>
      </c>
      <c r="N50" s="86" t="e">
        <f t="shared" si="29"/>
        <v>#N/A</v>
      </c>
      <c r="O50" s="86" t="e">
        <f t="shared" si="29"/>
        <v>#N/A</v>
      </c>
      <c r="P50" s="24">
        <v>0</v>
      </c>
      <c r="Q50" s="24">
        <v>5</v>
      </c>
      <c r="R50" s="23" t="s">
        <v>146</v>
      </c>
      <c r="Y50" s="84" t="s">
        <v>257</v>
      </c>
    </row>
    <row r="51" spans="1:25" s="23" customFormat="1" ht="15.75" thickBot="1" x14ac:dyDescent="0.25">
      <c r="A51" s="23" t="s">
        <v>195</v>
      </c>
      <c r="B51" s="24" t="s">
        <v>483</v>
      </c>
      <c r="D51" s="23" t="str">
        <f t="shared" si="28"/>
        <v>\I: DISABLED</v>
      </c>
      <c r="E51" s="23" t="str">
        <f t="shared" si="26"/>
        <v>RSDELC</v>
      </c>
      <c r="F51" s="24" t="str">
        <f t="shared" si="27"/>
        <v>RSDSH_Apt-AB,RSDSH_Apt-C,RSDSH_Apt-D,RSDSH_Apt-E,RSDSH_Apt-F,RSDSH_Apt-G</v>
      </c>
      <c r="G51" s="26"/>
      <c r="H51" s="23" t="str">
        <f t="shared" si="24"/>
        <v>RSDSH_Apt-AB,RSDSH_Apt-C,RSDSH_Apt-D,RSDSH_Apt-E,RSDSH_Apt-F,RSDSH_Apt-G</v>
      </c>
      <c r="I51" s="24">
        <v>1</v>
      </c>
      <c r="J51" s="32" t="e">
        <f t="shared" ref="J51:O54" si="30">IF(E11="","",-E11)</f>
        <v>#N/A</v>
      </c>
      <c r="K51" s="32" t="e">
        <f t="shared" si="30"/>
        <v>#N/A</v>
      </c>
      <c r="L51" s="32" t="e">
        <f t="shared" si="30"/>
        <v>#N/A</v>
      </c>
      <c r="M51" s="32" t="e">
        <f t="shared" si="30"/>
        <v>#N/A</v>
      </c>
      <c r="N51" s="32" t="e">
        <f t="shared" si="30"/>
        <v>#N/A</v>
      </c>
      <c r="O51" s="32" t="e">
        <f t="shared" si="30"/>
        <v>#N/A</v>
      </c>
      <c r="P51" s="24">
        <v>0</v>
      </c>
      <c r="Q51" s="24">
        <v>5</v>
      </c>
      <c r="R51" s="23" t="s">
        <v>147</v>
      </c>
      <c r="Y51" s="84" t="s">
        <v>257</v>
      </c>
    </row>
    <row r="52" spans="1:25" s="23" customFormat="1" ht="15.75" thickBot="1" x14ac:dyDescent="0.25">
      <c r="A52" s="23" t="s">
        <v>196</v>
      </c>
      <c r="B52" s="24" t="s">
        <v>483</v>
      </c>
      <c r="D52" s="23" t="str">
        <f t="shared" si="28"/>
        <v>UC-LO_R-SH_Apt_KER_X0</v>
      </c>
      <c r="E52" s="23" t="str">
        <f t="shared" si="26"/>
        <v>RSDKER</v>
      </c>
      <c r="F52" s="24" t="str">
        <f t="shared" si="27"/>
        <v>RSDSH_Apt-AB,RSDSH_Apt-C,RSDSH_Apt-D,RSDSH_Apt-E,RSDSH_Apt-F,RSDSH_Apt-G</v>
      </c>
      <c r="G52" s="26"/>
      <c r="H52" s="23" t="str">
        <f t="shared" si="24"/>
        <v>RSDSH_Apt-AB,RSDSH_Apt-C,RSDSH_Apt-D,RSDSH_Apt-E,RSDSH_Apt-F,RSDSH_Apt-G</v>
      </c>
      <c r="I52" s="24">
        <v>1</v>
      </c>
      <c r="J52" s="32" t="e">
        <f t="shared" si="30"/>
        <v>#N/A</v>
      </c>
      <c r="K52" s="32" t="e">
        <f t="shared" si="30"/>
        <v>#N/A</v>
      </c>
      <c r="L52" s="32" t="e">
        <f t="shared" si="30"/>
        <v>#N/A</v>
      </c>
      <c r="M52" s="32" t="e">
        <f t="shared" si="30"/>
        <v>#N/A</v>
      </c>
      <c r="N52" s="32" t="e">
        <f t="shared" si="30"/>
        <v>#N/A</v>
      </c>
      <c r="O52" s="32" t="e">
        <f t="shared" si="30"/>
        <v>#N/A</v>
      </c>
      <c r="P52" s="24">
        <v>0</v>
      </c>
      <c r="Q52" s="24">
        <v>5</v>
      </c>
      <c r="R52" s="23" t="s">
        <v>148</v>
      </c>
      <c r="Y52" s="84"/>
    </row>
    <row r="53" spans="1:25" s="23" customFormat="1" ht="15.75" thickBot="1" x14ac:dyDescent="0.25">
      <c r="A53" s="23" t="s">
        <v>197</v>
      </c>
      <c r="B53" s="24" t="s">
        <v>483</v>
      </c>
      <c r="D53" s="23" t="str">
        <f t="shared" si="28"/>
        <v>\I: DISABLED</v>
      </c>
      <c r="E53" s="23" t="str">
        <f t="shared" si="26"/>
        <v>RSDGAS</v>
      </c>
      <c r="F53" s="24" t="str">
        <f t="shared" si="27"/>
        <v>RSDSH_Apt-AB,RSDSH_Apt-C,RSDSH_Apt-D,RSDSH_Apt-E,RSDSH_Apt-F,RSDSH_Apt-G</v>
      </c>
      <c r="G53" s="26"/>
      <c r="H53" s="23" t="str">
        <f t="shared" si="24"/>
        <v>RSDSH_Apt-AB,RSDSH_Apt-C,RSDSH_Apt-D,RSDSH_Apt-E,RSDSH_Apt-F,RSDSH_Apt-G</v>
      </c>
      <c r="I53" s="24">
        <v>1</v>
      </c>
      <c r="J53" s="32" t="e">
        <f t="shared" si="30"/>
        <v>#N/A</v>
      </c>
      <c r="K53" s="32" t="e">
        <f t="shared" si="30"/>
        <v>#N/A</v>
      </c>
      <c r="L53" s="32" t="e">
        <f t="shared" si="30"/>
        <v>#N/A</v>
      </c>
      <c r="M53" s="32" t="e">
        <f t="shared" si="30"/>
        <v>#N/A</v>
      </c>
      <c r="N53" s="32" t="e">
        <f t="shared" si="30"/>
        <v>#N/A</v>
      </c>
      <c r="O53" s="32" t="e">
        <f t="shared" si="30"/>
        <v>#N/A</v>
      </c>
      <c r="P53" s="24">
        <v>0</v>
      </c>
      <c r="Q53" s="24">
        <v>5</v>
      </c>
      <c r="R53" s="23" t="s">
        <v>149</v>
      </c>
      <c r="Y53" s="84" t="s">
        <v>257</v>
      </c>
    </row>
    <row r="54" spans="1:25" s="23" customFormat="1" ht="15.75" thickBot="1" x14ac:dyDescent="0.25">
      <c r="A54" s="23" t="s">
        <v>135</v>
      </c>
      <c r="B54" s="24" t="s">
        <v>483</v>
      </c>
      <c r="D54" s="23" t="str">
        <f t="shared" si="28"/>
        <v>\I: DISABLED</v>
      </c>
      <c r="E54" s="23" t="str">
        <f t="shared" ref="E54:E69" si="31">A54</f>
        <v>RSDPEA</v>
      </c>
      <c r="F54" s="24" t="str">
        <f t="shared" si="27"/>
        <v>RSDSH_Apt-AB,RSDSH_Apt-C,RSDSH_Apt-D,RSDSH_Apt-E,RSDSH_Apt-F,RSDSH_Apt-G</v>
      </c>
      <c r="G54" s="26"/>
      <c r="H54" s="23" t="str">
        <f t="shared" ref="H54:H69" si="32">B54</f>
        <v>RSDSH_Apt-AB,RSDSH_Apt-C,RSDSH_Apt-D,RSDSH_Apt-E,RSDSH_Apt-F,RSDSH_Apt-G</v>
      </c>
      <c r="I54" s="24">
        <v>1</v>
      </c>
      <c r="J54" s="32" t="e">
        <f t="shared" si="30"/>
        <v>#N/A</v>
      </c>
      <c r="K54" s="32" t="e">
        <f t="shared" si="30"/>
        <v>#N/A</v>
      </c>
      <c r="L54" s="32" t="e">
        <f t="shared" si="30"/>
        <v>#N/A</v>
      </c>
      <c r="M54" s="32" t="e">
        <f t="shared" si="30"/>
        <v>#N/A</v>
      </c>
      <c r="N54" s="32" t="e">
        <f t="shared" si="30"/>
        <v>#N/A</v>
      </c>
      <c r="O54" s="32" t="e">
        <f t="shared" si="30"/>
        <v>#N/A</v>
      </c>
      <c r="P54" s="24">
        <v>0</v>
      </c>
      <c r="Q54" s="24">
        <v>5</v>
      </c>
      <c r="R54" s="23" t="s">
        <v>150</v>
      </c>
      <c r="Y54" s="84" t="s">
        <v>257</v>
      </c>
    </row>
    <row r="55" spans="1:25" s="23" customFormat="1" ht="15.75" thickBot="1" x14ac:dyDescent="0.25">
      <c r="A55" s="23" t="s">
        <v>136</v>
      </c>
      <c r="B55" s="24" t="s">
        <v>483</v>
      </c>
      <c r="D55" s="23" t="str">
        <f>IF(Y55="","UC-LO_"&amp;A16,"\I: DISABLED")</f>
        <v>\I: DISABLED</v>
      </c>
      <c r="E55" s="23" t="str">
        <f t="shared" si="31"/>
        <v>RSDWOO</v>
      </c>
      <c r="F55" s="24" t="str">
        <f t="shared" si="27"/>
        <v>RSDSH_Apt-AB,RSDSH_Apt-C,RSDSH_Apt-D,RSDSH_Apt-E,RSDSH_Apt-F,RSDSH_Apt-G</v>
      </c>
      <c r="G55" s="26"/>
      <c r="H55" s="23" t="str">
        <f t="shared" si="32"/>
        <v>RSDSH_Apt-AB,RSDSH_Apt-C,RSDSH_Apt-D,RSDSH_Apt-E,RSDSH_Apt-F,RSDSH_Apt-G</v>
      </c>
      <c r="I55" s="24">
        <v>1</v>
      </c>
      <c r="J55" s="32" t="e">
        <f t="shared" ref="J55:O57" si="33">IF(E16="","",-E16)</f>
        <v>#N/A</v>
      </c>
      <c r="K55" s="32" t="e">
        <f t="shared" si="33"/>
        <v>#N/A</v>
      </c>
      <c r="L55" s="32" t="e">
        <f t="shared" si="33"/>
        <v>#N/A</v>
      </c>
      <c r="M55" s="32" t="e">
        <f t="shared" si="33"/>
        <v>#N/A</v>
      </c>
      <c r="N55" s="32" t="e">
        <f t="shared" si="33"/>
        <v>#N/A</v>
      </c>
      <c r="O55" s="32" t="e">
        <f t="shared" si="33"/>
        <v>#N/A</v>
      </c>
      <c r="P55" s="24">
        <v>0</v>
      </c>
      <c r="Q55" s="24">
        <v>5</v>
      </c>
      <c r="R55" s="23" t="s">
        <v>166</v>
      </c>
      <c r="Y55" s="84" t="s">
        <v>257</v>
      </c>
    </row>
    <row r="56" spans="1:25" s="23" customFormat="1" ht="15.75" thickBot="1" x14ac:dyDescent="0.25">
      <c r="A56" s="23" t="s">
        <v>137</v>
      </c>
      <c r="B56" s="24" t="s">
        <v>483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4" t="str">
        <f t="shared" si="27"/>
        <v>RSDSH_Apt-AB,RSDSH_Apt-C,RSDSH_Apt-D,RSDSH_Apt-E,RSDSH_Apt-F,RSDSH_Apt-G</v>
      </c>
      <c r="G56" s="26"/>
      <c r="H56" s="23" t="str">
        <f t="shared" si="32"/>
        <v>RSDSH_Apt-AB,RSDSH_Apt-C,RSDSH_Apt-D,RSDSH_Apt-E,RSDSH_Apt-F,RSDSH_Apt-G</v>
      </c>
      <c r="I56" s="24">
        <v>1</v>
      </c>
      <c r="J56" s="32" t="e">
        <f t="shared" si="33"/>
        <v>#N/A</v>
      </c>
      <c r="K56" s="32" t="e">
        <f t="shared" si="33"/>
        <v>#N/A</v>
      </c>
      <c r="L56" s="32" t="e">
        <f t="shared" si="33"/>
        <v>#N/A</v>
      </c>
      <c r="M56" s="32" t="e">
        <f t="shared" si="33"/>
        <v>#N/A</v>
      </c>
      <c r="N56" s="32" t="e">
        <f t="shared" si="33"/>
        <v>#N/A</v>
      </c>
      <c r="O56" s="32" t="e">
        <f t="shared" si="33"/>
        <v>#N/A</v>
      </c>
      <c r="P56" s="24">
        <v>0</v>
      </c>
      <c r="Q56" s="24">
        <v>5</v>
      </c>
      <c r="R56" s="23" t="s">
        <v>151</v>
      </c>
      <c r="Y56" s="84" t="s">
        <v>257</v>
      </c>
    </row>
    <row r="57" spans="1:25" s="23" customFormat="1" ht="15.75" thickBot="1" x14ac:dyDescent="0.25">
      <c r="A57" s="53" t="s">
        <v>138</v>
      </c>
      <c r="B57" s="24" t="s">
        <v>483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24" t="str">
        <f t="shared" si="27"/>
        <v>RSDSH_Apt-AB,RSDSH_Apt-C,RSDSH_Apt-D,RSDSH_Apt-E,RSDSH_Apt-F,RSDSH_Apt-G</v>
      </c>
      <c r="G57" s="53"/>
      <c r="H57" s="53" t="str">
        <f t="shared" si="32"/>
        <v>RSDSH_Apt-AB,RSDSH_Apt-C,RSDSH_Apt-D,RSDSH_Apt-E,RSDSH_Apt-F,RSDSH_Apt-G</v>
      </c>
      <c r="I57" s="54">
        <v>1</v>
      </c>
      <c r="J57" s="55" t="e">
        <f t="shared" si="33"/>
        <v>#N/A</v>
      </c>
      <c r="K57" s="55" t="e">
        <f t="shared" si="33"/>
        <v>#N/A</v>
      </c>
      <c r="L57" s="55" t="e">
        <f t="shared" si="33"/>
        <v>#N/A</v>
      </c>
      <c r="M57" s="55" t="e">
        <f t="shared" si="33"/>
        <v>#N/A</v>
      </c>
      <c r="N57" s="55" t="e">
        <f t="shared" si="33"/>
        <v>#N/A</v>
      </c>
      <c r="O57" s="55" t="e">
        <f t="shared" si="33"/>
        <v>#N/A</v>
      </c>
      <c r="P57" s="54">
        <v>0</v>
      </c>
      <c r="Q57" s="54">
        <v>5</v>
      </c>
      <c r="R57" s="53" t="s">
        <v>152</v>
      </c>
      <c r="S57" s="53"/>
      <c r="T57" s="53"/>
      <c r="U57" s="53"/>
      <c r="V57" s="53"/>
      <c r="W57" s="53"/>
      <c r="X57" s="53"/>
      <c r="Y57" s="114" t="s">
        <v>257</v>
      </c>
    </row>
    <row r="58" spans="1:25" s="23" customFormat="1" ht="15.75" thickBot="1" x14ac:dyDescent="0.25">
      <c r="A58" s="23" t="s">
        <v>134</v>
      </c>
      <c r="B58" s="26" t="s">
        <v>140</v>
      </c>
      <c r="C58" s="26"/>
      <c r="D58" s="23" t="str">
        <f t="shared" ref="D58:D66" si="34">IF(Y58="","UC-LO_"&amp;A21,"\I: DISABLED")</f>
        <v>\I: DISABLED</v>
      </c>
      <c r="E58" s="23" t="str">
        <f t="shared" si="31"/>
        <v>RSDCOA</v>
      </c>
      <c r="F58" s="23" t="str">
        <f t="shared" ref="F58:F69" si="35">H58</f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 t="e">
        <f t="shared" ref="J58:O61" si="37">IF(E21="","",-E21)</f>
        <v>#N/A</v>
      </c>
      <c r="K58" s="33" t="e">
        <f t="shared" si="37"/>
        <v>#N/A</v>
      </c>
      <c r="L58" s="33" t="e">
        <f t="shared" si="37"/>
        <v>#N/A</v>
      </c>
      <c r="M58" s="33" t="e">
        <f t="shared" si="37"/>
        <v>#N/A</v>
      </c>
      <c r="N58" s="33" t="e">
        <f t="shared" si="37"/>
        <v>#N/A</v>
      </c>
      <c r="O58" s="33" t="e">
        <f t="shared" si="37"/>
        <v>#N/A</v>
      </c>
      <c r="P58" s="24">
        <v>0</v>
      </c>
      <c r="Q58" s="24">
        <v>5</v>
      </c>
      <c r="R58" s="23" t="s">
        <v>153</v>
      </c>
      <c r="Y58" s="84" t="s">
        <v>257</v>
      </c>
    </row>
    <row r="59" spans="1:25" s="23" customFormat="1" ht="15.75" thickBot="1" x14ac:dyDescent="0.25">
      <c r="A59" s="23" t="s">
        <v>192</v>
      </c>
      <c r="B59" s="26" t="s">
        <v>140</v>
      </c>
      <c r="C59" s="26"/>
      <c r="D59" s="23" t="str">
        <f t="shared" si="34"/>
        <v>\I: DISABLED</v>
      </c>
      <c r="E59" s="94" t="str">
        <f t="shared" si="31"/>
        <v>RSDBDL</v>
      </c>
      <c r="F59" s="94" t="str">
        <f t="shared" si="35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 t="e">
        <f t="shared" si="37"/>
        <v>#N/A</v>
      </c>
      <c r="K59" s="32" t="e">
        <f t="shared" si="37"/>
        <v>#N/A</v>
      </c>
      <c r="L59" s="32" t="e">
        <f t="shared" si="37"/>
        <v>#N/A</v>
      </c>
      <c r="M59" s="32" t="e">
        <f t="shared" si="37"/>
        <v>#N/A</v>
      </c>
      <c r="N59" s="32" t="e">
        <f t="shared" si="37"/>
        <v>#N/A</v>
      </c>
      <c r="O59" s="32" t="e">
        <f t="shared" si="37"/>
        <v>#N/A</v>
      </c>
      <c r="P59" s="95">
        <v>0</v>
      </c>
      <c r="Q59" s="95">
        <v>5</v>
      </c>
      <c r="R59" s="23" t="s">
        <v>154</v>
      </c>
      <c r="Y59" s="84" t="s">
        <v>257</v>
      </c>
    </row>
    <row r="60" spans="1:25" s="23" customFormat="1" ht="15" x14ac:dyDescent="0.2">
      <c r="A60" s="23" t="s">
        <v>193</v>
      </c>
      <c r="B60" s="26" t="s">
        <v>140</v>
      </c>
      <c r="C60" s="26"/>
      <c r="D60" s="23" t="str">
        <f t="shared" si="34"/>
        <v>\I: DISABLED</v>
      </c>
      <c r="E60" s="94" t="str">
        <f t="shared" si="31"/>
        <v>RSDETH</v>
      </c>
      <c r="F60" s="94" t="str">
        <f t="shared" si="35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 t="e">
        <f t="shared" si="37"/>
        <v>#N/A</v>
      </c>
      <c r="K60" s="32" t="e">
        <f t="shared" si="37"/>
        <v>#N/A</v>
      </c>
      <c r="L60" s="32" t="e">
        <f t="shared" si="37"/>
        <v>#N/A</v>
      </c>
      <c r="M60" s="32" t="e">
        <f t="shared" si="37"/>
        <v>#N/A</v>
      </c>
      <c r="N60" s="32" t="e">
        <f t="shared" si="37"/>
        <v>#N/A</v>
      </c>
      <c r="O60" s="32" t="e">
        <f t="shared" si="37"/>
        <v>#N/A</v>
      </c>
      <c r="P60" s="95">
        <v>0</v>
      </c>
      <c r="Q60" s="95">
        <v>5</v>
      </c>
      <c r="R60" s="23" t="s">
        <v>155</v>
      </c>
      <c r="Y60" s="84" t="s">
        <v>257</v>
      </c>
    </row>
    <row r="61" spans="1:25" s="23" customFormat="1" ht="15" x14ac:dyDescent="0.2">
      <c r="A61" s="23" t="s">
        <v>194</v>
      </c>
      <c r="B61" s="26" t="s">
        <v>140</v>
      </c>
      <c r="C61" s="26"/>
      <c r="D61" s="23" t="str">
        <f t="shared" si="34"/>
        <v>\I: DISABLED</v>
      </c>
      <c r="E61" s="23" t="str">
        <f t="shared" si="31"/>
        <v>RSDLPG</v>
      </c>
      <c r="F61" s="23" t="str">
        <f t="shared" si="35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 t="e">
        <f t="shared" si="37"/>
        <v>#N/A</v>
      </c>
      <c r="K61" s="33" t="e">
        <f t="shared" si="37"/>
        <v>#N/A</v>
      </c>
      <c r="L61" s="33" t="e">
        <f t="shared" si="37"/>
        <v>#N/A</v>
      </c>
      <c r="M61" s="33" t="e">
        <f t="shared" si="37"/>
        <v>#N/A</v>
      </c>
      <c r="N61" s="33" t="e">
        <f t="shared" si="37"/>
        <v>#N/A</v>
      </c>
      <c r="O61" s="33" t="e">
        <f t="shared" si="37"/>
        <v>#N/A</v>
      </c>
      <c r="P61" s="24">
        <v>0</v>
      </c>
      <c r="Q61" s="24">
        <v>5</v>
      </c>
      <c r="R61" s="23" t="s">
        <v>156</v>
      </c>
      <c r="Y61" s="84" t="s">
        <v>257</v>
      </c>
    </row>
    <row r="62" spans="1:25" s="23" customFormat="1" ht="15" x14ac:dyDescent="0.2">
      <c r="A62" s="23" t="s">
        <v>195</v>
      </c>
      <c r="B62" s="26" t="s">
        <v>140</v>
      </c>
      <c r="C62" s="26"/>
      <c r="D62" s="88" t="str">
        <f t="shared" si="34"/>
        <v>\I: DISABLED</v>
      </c>
      <c r="E62" s="23" t="str">
        <f t="shared" si="31"/>
        <v>RSDELC</v>
      </c>
      <c r="F62" s="23" t="str">
        <f t="shared" si="35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 t="e">
        <f t="shared" ref="J62:O62" si="38">MAX(IF(E25+E26="","",-E25-E26),-$T$25)</f>
        <v>#N/A</v>
      </c>
      <c r="K62" s="87" t="e">
        <f t="shared" si="38"/>
        <v>#N/A</v>
      </c>
      <c r="L62" s="87" t="e">
        <f t="shared" si="38"/>
        <v>#N/A</v>
      </c>
      <c r="M62" s="87" t="e">
        <f t="shared" si="38"/>
        <v>#N/A</v>
      </c>
      <c r="N62" s="87" t="e">
        <f t="shared" si="38"/>
        <v>#N/A</v>
      </c>
      <c r="O62" s="87" t="e">
        <f t="shared" si="38"/>
        <v>#N/A</v>
      </c>
      <c r="P62" s="24">
        <v>0</v>
      </c>
      <c r="Q62" s="24">
        <v>5</v>
      </c>
      <c r="R62" s="23" t="s">
        <v>157</v>
      </c>
      <c r="Y62" s="84" t="s">
        <v>257</v>
      </c>
    </row>
    <row r="63" spans="1:25" s="23" customFormat="1" ht="15" x14ac:dyDescent="0.2">
      <c r="A63" s="23" t="s">
        <v>195</v>
      </c>
      <c r="B63" s="26" t="s">
        <v>140</v>
      </c>
      <c r="C63" s="26"/>
      <c r="D63" s="23" t="str">
        <f t="shared" si="34"/>
        <v>\I: DISABLED</v>
      </c>
      <c r="E63" s="23" t="str">
        <f t="shared" si="31"/>
        <v>RSDELC</v>
      </c>
      <c r="F63" s="23" t="str">
        <f t="shared" si="35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 t="e">
        <f t="shared" ref="J63:O66" si="39">IF(E26="","",-E26)</f>
        <v>#N/A</v>
      </c>
      <c r="K63" s="33" t="e">
        <f t="shared" si="39"/>
        <v>#N/A</v>
      </c>
      <c r="L63" s="33" t="e">
        <f t="shared" si="39"/>
        <v>#N/A</v>
      </c>
      <c r="M63" s="33" t="e">
        <f t="shared" si="39"/>
        <v>#N/A</v>
      </c>
      <c r="N63" s="33" t="e">
        <f t="shared" si="39"/>
        <v>#N/A</v>
      </c>
      <c r="O63" s="33" t="e">
        <f t="shared" si="39"/>
        <v>#N/A</v>
      </c>
      <c r="P63" s="24">
        <v>0</v>
      </c>
      <c r="Q63" s="24">
        <v>5</v>
      </c>
      <c r="R63" s="23" t="s">
        <v>158</v>
      </c>
      <c r="Y63" s="84" t="s">
        <v>257</v>
      </c>
    </row>
    <row r="64" spans="1:25" s="23" customFormat="1" ht="15" x14ac:dyDescent="0.2">
      <c r="A64" s="23" t="s">
        <v>196</v>
      </c>
      <c r="B64" s="26" t="s">
        <v>140</v>
      </c>
      <c r="C64" s="26"/>
      <c r="D64" s="23" t="str">
        <f t="shared" si="34"/>
        <v>\I: DISABLED</v>
      </c>
      <c r="E64" s="23" t="str">
        <f t="shared" si="31"/>
        <v>RSDKER</v>
      </c>
      <c r="F64" s="23" t="str">
        <f t="shared" si="35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 t="e">
        <f t="shared" si="39"/>
        <v>#N/A</v>
      </c>
      <c r="K64" s="33" t="e">
        <f t="shared" si="39"/>
        <v>#N/A</v>
      </c>
      <c r="L64" s="33" t="e">
        <f t="shared" si="39"/>
        <v>#N/A</v>
      </c>
      <c r="M64" s="33" t="e">
        <f t="shared" si="39"/>
        <v>#N/A</v>
      </c>
      <c r="N64" s="33" t="e">
        <f t="shared" si="39"/>
        <v>#N/A</v>
      </c>
      <c r="O64" s="33" t="e">
        <f t="shared" si="39"/>
        <v>#N/A</v>
      </c>
      <c r="P64" s="24">
        <v>0</v>
      </c>
      <c r="Q64" s="24">
        <v>5</v>
      </c>
      <c r="R64" s="23" t="s">
        <v>159</v>
      </c>
      <c r="Y64" s="84" t="s">
        <v>257</v>
      </c>
    </row>
    <row r="65" spans="1:26" s="23" customFormat="1" ht="15" x14ac:dyDescent="0.2">
      <c r="A65" s="23" t="s">
        <v>197</v>
      </c>
      <c r="B65" s="26" t="s">
        <v>140</v>
      </c>
      <c r="C65" s="26"/>
      <c r="D65" s="23" t="str">
        <f t="shared" si="34"/>
        <v>\I: DISABLED</v>
      </c>
      <c r="E65" s="23" t="str">
        <f t="shared" si="31"/>
        <v>RSDGAS</v>
      </c>
      <c r="F65" s="23" t="str">
        <f t="shared" si="35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 t="e">
        <f t="shared" si="39"/>
        <v>#N/A</v>
      </c>
      <c r="K65" s="33" t="e">
        <f t="shared" si="39"/>
        <v>#N/A</v>
      </c>
      <c r="L65" s="33" t="e">
        <f t="shared" si="39"/>
        <v>#N/A</v>
      </c>
      <c r="M65" s="33" t="e">
        <f t="shared" si="39"/>
        <v>#N/A</v>
      </c>
      <c r="N65" s="33" t="e">
        <f t="shared" si="39"/>
        <v>#N/A</v>
      </c>
      <c r="O65" s="33" t="e">
        <f t="shared" si="39"/>
        <v>#N/A</v>
      </c>
      <c r="P65" s="24">
        <v>0</v>
      </c>
      <c r="Q65" s="24">
        <v>5</v>
      </c>
      <c r="R65" s="23" t="s">
        <v>160</v>
      </c>
      <c r="Y65" s="84" t="s">
        <v>257</v>
      </c>
    </row>
    <row r="66" spans="1:26" s="23" customFormat="1" ht="15" x14ac:dyDescent="0.2">
      <c r="A66" s="23" t="s">
        <v>135</v>
      </c>
      <c r="B66" s="26" t="s">
        <v>140</v>
      </c>
      <c r="C66" s="26"/>
      <c r="D66" s="23" t="str">
        <f t="shared" si="34"/>
        <v>\I: DISABLED</v>
      </c>
      <c r="E66" s="23" t="str">
        <f t="shared" si="31"/>
        <v>RSDPEA</v>
      </c>
      <c r="F66" s="23" t="str">
        <f t="shared" si="35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 t="e">
        <f t="shared" si="39"/>
        <v>#N/A</v>
      </c>
      <c r="K66" s="33" t="e">
        <f t="shared" si="39"/>
        <v>#N/A</v>
      </c>
      <c r="L66" s="33" t="e">
        <f t="shared" si="39"/>
        <v>#N/A</v>
      </c>
      <c r="M66" s="33" t="e">
        <f t="shared" si="39"/>
        <v>#N/A</v>
      </c>
      <c r="N66" s="33" t="e">
        <f t="shared" si="39"/>
        <v>#N/A</v>
      </c>
      <c r="O66" s="33" t="e">
        <f t="shared" si="39"/>
        <v>#N/A</v>
      </c>
      <c r="P66" s="24">
        <v>0</v>
      </c>
      <c r="Q66" s="24">
        <v>5</v>
      </c>
      <c r="R66" s="23" t="s">
        <v>161</v>
      </c>
      <c r="Y66" s="84" t="s">
        <v>257</v>
      </c>
    </row>
    <row r="67" spans="1:26" s="23" customFormat="1" ht="15" x14ac:dyDescent="0.2">
      <c r="A67" s="23" t="s">
        <v>136</v>
      </c>
      <c r="B67" s="26" t="s">
        <v>140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5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 t="e">
        <f t="shared" ref="J67:O69" si="40">IF(E31="","",-E31)</f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5">
        <v>0</v>
      </c>
      <c r="Q67" s="25">
        <v>5</v>
      </c>
      <c r="R67" s="23" t="s">
        <v>165</v>
      </c>
      <c r="Y67" s="84" t="s">
        <v>257</v>
      </c>
    </row>
    <row r="68" spans="1:26" s="23" customFormat="1" ht="15" x14ac:dyDescent="0.2">
      <c r="A68" s="23" t="s">
        <v>137</v>
      </c>
      <c r="B68" s="26" t="s">
        <v>140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5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162</v>
      </c>
      <c r="Y68" s="84" t="s">
        <v>257</v>
      </c>
    </row>
    <row r="69" spans="1:26" s="23" customFormat="1" ht="15" x14ac:dyDescent="0.2">
      <c r="A69" s="26" t="s">
        <v>139</v>
      </c>
      <c r="B69" s="26" t="s">
        <v>140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5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5">
        <v>0</v>
      </c>
      <c r="Q69" s="25">
        <v>5</v>
      </c>
      <c r="R69" s="23" t="s">
        <v>163</v>
      </c>
      <c r="Y69" s="84" t="s">
        <v>257</v>
      </c>
    </row>
    <row r="70" spans="1:26" s="23" customFormat="1" ht="15" x14ac:dyDescent="0.2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5" x14ac:dyDescent="0.2">
      <c r="C71" s="26"/>
      <c r="H71" s="20" t="s">
        <v>259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30.75" thickBot="1" x14ac:dyDescent="0.25">
      <c r="A72" s="26" t="s">
        <v>25</v>
      </c>
      <c r="B72" s="26" t="s">
        <v>26</v>
      </c>
      <c r="C72" s="26"/>
      <c r="D72" s="6" t="s">
        <v>11</v>
      </c>
      <c r="E72" s="6" t="s">
        <v>249</v>
      </c>
      <c r="F72" s="6" t="s">
        <v>9</v>
      </c>
      <c r="G72" s="6" t="s">
        <v>30</v>
      </c>
      <c r="H72" s="6" t="s">
        <v>10</v>
      </c>
      <c r="I72" s="8" t="s">
        <v>133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132</v>
      </c>
      <c r="Q72" s="8" t="s">
        <v>29</v>
      </c>
      <c r="R72" s="6" t="s">
        <v>27</v>
      </c>
      <c r="Y72" s="85" t="s">
        <v>258</v>
      </c>
    </row>
    <row r="73" spans="1:26" ht="15" customHeight="1" x14ac:dyDescent="0.2">
      <c r="A73" s="23" t="s">
        <v>197</v>
      </c>
      <c r="B73" s="24" t="s">
        <v>483</v>
      </c>
      <c r="C73" s="26"/>
      <c r="D73" s="23" t="str">
        <f>IF(Y73="","UC-UP_"&amp;A13,"\I: DISABLED")</f>
        <v>\I: DISABLED</v>
      </c>
      <c r="E73" s="23" t="str">
        <f t="shared" ref="E73:E92" si="41">A73</f>
        <v>RSDGAS</v>
      </c>
      <c r="F73" s="24" t="str">
        <f>B73</f>
        <v>RSDSH_Apt-AB,RSDSH_Apt-C,RSDSH_Apt-D,RSDSH_Apt-E,RSDSH_Apt-F,RSDSH_Apt-G</v>
      </c>
      <c r="H73" s="23" t="str">
        <f t="shared" ref="H73:H92" si="42">B73</f>
        <v>RSDSH_Apt-AB,RSDSH_Apt-C,RSDSH_Apt-D,RSDSH_Apt-E,RSDSH_Apt-F,RSDSH_Apt-G</v>
      </c>
      <c r="I73" s="24">
        <v>1</v>
      </c>
      <c r="J73" s="115" t="e">
        <f t="shared" ref="J73:O73" si="43">IF(L13="","",-L13)</f>
        <v>#N/A</v>
      </c>
      <c r="K73" s="115" t="str">
        <f t="shared" si="43"/>
        <v/>
      </c>
      <c r="L73" s="115" t="str">
        <f t="shared" si="43"/>
        <v/>
      </c>
      <c r="M73" s="115" t="str">
        <f t="shared" si="43"/>
        <v/>
      </c>
      <c r="N73" s="115" t="str">
        <f t="shared" si="43"/>
        <v/>
      </c>
      <c r="O73" s="115" t="e">
        <f t="shared" si="43"/>
        <v>#N/A</v>
      </c>
      <c r="P73" s="24">
        <v>0</v>
      </c>
      <c r="Q73" s="24">
        <v>5</v>
      </c>
      <c r="R73" s="23" t="s">
        <v>174</v>
      </c>
      <c r="S73" s="23"/>
      <c r="T73" s="23"/>
      <c r="U73" s="23"/>
      <c r="V73" s="23"/>
      <c r="W73" s="23"/>
      <c r="X73" s="23"/>
      <c r="Y73" s="84" t="s">
        <v>257</v>
      </c>
      <c r="Z73" s="23"/>
    </row>
    <row r="74" spans="1:26" s="23" customFormat="1" ht="15" customHeight="1" x14ac:dyDescent="0.2">
      <c r="A74" s="23" t="s">
        <v>195</v>
      </c>
      <c r="B74" s="24" t="s">
        <v>483</v>
      </c>
      <c r="C74" s="26"/>
      <c r="D74" s="88" t="str">
        <f>IF(Y74="","UC-UP_"&amp;A10,"\I: DISABLED")</f>
        <v>UC-UP_R-SH_Apt_ELC_X0</v>
      </c>
      <c r="E74" s="23" t="str">
        <f t="shared" si="41"/>
        <v>RSDELC</v>
      </c>
      <c r="F74" s="24" t="str">
        <f t="shared" ref="F74:F84" si="44">B74</f>
        <v>RSDSH_Apt-AB,RSDSH_Apt-C,RSDSH_Apt-D,RSDSH_Apt-E,RSDSH_Apt-F,RSDSH_Apt-G</v>
      </c>
      <c r="G74" s="23" t="s">
        <v>594</v>
      </c>
      <c r="H74" s="23" t="str">
        <f t="shared" si="42"/>
        <v>RSDSH_Apt-AB,RSDSH_Apt-C,RSDSH_Apt-D,RSDSH_Apt-E,RSDSH_Apt-F,RSDSH_Apt-G</v>
      </c>
      <c r="I74" s="24">
        <v>1</v>
      </c>
      <c r="J74" s="115" t="e">
        <f t="shared" ref="J74:O74" si="45">MAX(IF(L10+L11="","",-L10-L11),-$T$10)</f>
        <v>#N/A</v>
      </c>
      <c r="K74" s="115" t="e">
        <f t="shared" si="45"/>
        <v>#N/A</v>
      </c>
      <c r="L74" s="115" t="e">
        <f t="shared" si="45"/>
        <v>#N/A</v>
      </c>
      <c r="M74" s="115" t="e">
        <f t="shared" si="45"/>
        <v>#N/A</v>
      </c>
      <c r="N74" s="115" t="e">
        <f t="shared" si="45"/>
        <v>#N/A</v>
      </c>
      <c r="O74" s="115" t="e">
        <f t="shared" si="45"/>
        <v>#N/A</v>
      </c>
      <c r="P74" s="24">
        <v>0</v>
      </c>
      <c r="Q74" s="24">
        <v>5</v>
      </c>
      <c r="R74" s="23" t="s">
        <v>171</v>
      </c>
      <c r="Y74" s="84"/>
    </row>
    <row r="75" spans="1:26" s="23" customFormat="1" ht="15" customHeight="1" thickBot="1" x14ac:dyDescent="0.25">
      <c r="A75" s="23" t="s">
        <v>134</v>
      </c>
      <c r="B75" s="24" t="s">
        <v>483</v>
      </c>
      <c r="C75" s="26"/>
      <c r="D75" s="23" t="str">
        <f>IF(Y75="","UC-UP_"&amp;A6,"\I: DISABLED")</f>
        <v>\I: DISABLED</v>
      </c>
      <c r="E75" s="23" t="str">
        <f t="shared" si="41"/>
        <v>RSDCOA</v>
      </c>
      <c r="F75" s="24" t="str">
        <f t="shared" si="44"/>
        <v>RSDSH_Apt-AB,RSDSH_Apt-C,RSDSH_Apt-D,RSDSH_Apt-E,RSDSH_Apt-F,RSDSH_Apt-G</v>
      </c>
      <c r="H75" s="23" t="str">
        <f t="shared" si="42"/>
        <v>RSDSH_Apt-AB,RSDSH_Apt-C,RSDSH_Apt-D,RSDSH_Apt-E,RSDSH_Apt-F,RSDSH_Apt-G</v>
      </c>
      <c r="I75" s="24">
        <v>1</v>
      </c>
      <c r="J75" s="115" t="e">
        <f t="shared" ref="J75:O78" si="46">IF(L6="","",-L6)</f>
        <v>#N/A</v>
      </c>
      <c r="K75" s="115" t="e">
        <f t="shared" si="46"/>
        <v>#N/A</v>
      </c>
      <c r="L75" s="115" t="e">
        <f t="shared" si="46"/>
        <v>#N/A</v>
      </c>
      <c r="M75" s="115" t="e">
        <f t="shared" si="46"/>
        <v>#N/A</v>
      </c>
      <c r="N75" s="115" t="e">
        <f t="shared" si="46"/>
        <v>#N/A</v>
      </c>
      <c r="O75" s="115" t="e">
        <f t="shared" si="46"/>
        <v>#N/A</v>
      </c>
      <c r="P75" s="24">
        <v>0</v>
      </c>
      <c r="Q75" s="24">
        <v>5</v>
      </c>
      <c r="R75" s="23" t="s">
        <v>167</v>
      </c>
      <c r="Y75" s="84" t="s">
        <v>257</v>
      </c>
    </row>
    <row r="76" spans="1:26" s="23" customFormat="1" ht="15" customHeight="1" thickBot="1" x14ac:dyDescent="0.25">
      <c r="A76" s="23" t="s">
        <v>192</v>
      </c>
      <c r="B76" s="24" t="s">
        <v>483</v>
      </c>
      <c r="C76" s="26"/>
      <c r="D76" s="23" t="str">
        <f>IF(Y76="","UC-UP_"&amp;A7,"\I: DISABLED")</f>
        <v>\I: DISABLED</v>
      </c>
      <c r="E76" s="94" t="str">
        <f t="shared" si="41"/>
        <v>RSDBDL</v>
      </c>
      <c r="F76" s="24" t="str">
        <f t="shared" si="44"/>
        <v>RSDSH_Apt-AB,RSDSH_Apt-C,RSDSH_Apt-D,RSDSH_Apt-E,RSDSH_Apt-F,RSDSH_Apt-G</v>
      </c>
      <c r="G76" s="94"/>
      <c r="H76" s="94" t="str">
        <f t="shared" si="42"/>
        <v>RSDSH_Apt-AB,RSDSH_Apt-C,RSDSH_Apt-D,RSDSH_Apt-E,RSDSH_Apt-F,RSDSH_Apt-G</v>
      </c>
      <c r="I76" s="95">
        <v>1</v>
      </c>
      <c r="J76" s="116" t="e">
        <f t="shared" si="46"/>
        <v>#N/A</v>
      </c>
      <c r="K76" s="116" t="e">
        <f t="shared" si="46"/>
        <v>#N/A</v>
      </c>
      <c r="L76" s="116" t="e">
        <f t="shared" si="46"/>
        <v>#N/A</v>
      </c>
      <c r="M76" s="116" t="e">
        <f t="shared" si="46"/>
        <v>#N/A</v>
      </c>
      <c r="N76" s="116" t="e">
        <f t="shared" si="46"/>
        <v>#N/A</v>
      </c>
      <c r="O76" s="116" t="e">
        <f t="shared" si="46"/>
        <v>#N/A</v>
      </c>
      <c r="P76" s="95">
        <v>0</v>
      </c>
      <c r="Q76" s="95">
        <v>5</v>
      </c>
      <c r="R76" s="23" t="s">
        <v>168</v>
      </c>
      <c r="Y76" s="84" t="s">
        <v>257</v>
      </c>
    </row>
    <row r="77" spans="1:26" s="23" customFormat="1" ht="15" customHeight="1" x14ac:dyDescent="0.2">
      <c r="A77" s="23" t="s">
        <v>193</v>
      </c>
      <c r="B77" s="24" t="s">
        <v>483</v>
      </c>
      <c r="C77" s="26"/>
      <c r="D77" s="23" t="str">
        <f>IF(Y77="","UC-UP_"&amp;A8,"\I: DISABLED")</f>
        <v>\I: DISABLED</v>
      </c>
      <c r="E77" s="94" t="str">
        <f t="shared" si="41"/>
        <v>RSDETH</v>
      </c>
      <c r="F77" s="24" t="str">
        <f t="shared" si="44"/>
        <v>RSDSH_Apt-AB,RSDSH_Apt-C,RSDSH_Apt-D,RSDSH_Apt-E,RSDSH_Apt-F,RSDSH_Apt-G</v>
      </c>
      <c r="G77" s="94"/>
      <c r="H77" s="94" t="str">
        <f t="shared" si="42"/>
        <v>RSDSH_Apt-AB,RSDSH_Apt-C,RSDSH_Apt-D,RSDSH_Apt-E,RSDSH_Apt-F,RSDSH_Apt-G</v>
      </c>
      <c r="I77" s="95">
        <v>1</v>
      </c>
      <c r="J77" s="116" t="e">
        <f t="shared" si="46"/>
        <v>#N/A</v>
      </c>
      <c r="K77" s="116" t="e">
        <f t="shared" si="46"/>
        <v>#N/A</v>
      </c>
      <c r="L77" s="116" t="e">
        <f t="shared" si="46"/>
        <v>#N/A</v>
      </c>
      <c r="M77" s="116" t="e">
        <f t="shared" si="46"/>
        <v>#N/A</v>
      </c>
      <c r="N77" s="116" t="e">
        <f t="shared" si="46"/>
        <v>#N/A</v>
      </c>
      <c r="O77" s="116" t="e">
        <f t="shared" si="46"/>
        <v>#N/A</v>
      </c>
      <c r="P77" s="95">
        <v>0</v>
      </c>
      <c r="Q77" s="95">
        <v>5</v>
      </c>
      <c r="R77" s="23" t="s">
        <v>169</v>
      </c>
      <c r="Y77" s="84" t="s">
        <v>257</v>
      </c>
    </row>
    <row r="78" spans="1:26" s="23" customFormat="1" ht="15" customHeight="1" x14ac:dyDescent="0.2">
      <c r="A78" s="23" t="s">
        <v>194</v>
      </c>
      <c r="B78" s="24" t="s">
        <v>483</v>
      </c>
      <c r="C78" s="26"/>
      <c r="D78" s="23" t="str">
        <f>IF(Y78="","UC-UP_"&amp;A9,"\I: DISABLED")</f>
        <v>\I: DISABLED</v>
      </c>
      <c r="E78" s="23" t="str">
        <f t="shared" si="41"/>
        <v>RSDLPG</v>
      </c>
      <c r="F78" s="24" t="str">
        <f t="shared" si="44"/>
        <v>RSDSH_Apt-AB,RSDSH_Apt-C,RSDSH_Apt-D,RSDSH_Apt-E,RSDSH_Apt-F,RSDSH_Apt-G</v>
      </c>
      <c r="H78" s="23" t="str">
        <f t="shared" si="42"/>
        <v>RSDSH_Apt-AB,RSDSH_Apt-C,RSDSH_Apt-D,RSDSH_Apt-E,RSDSH_Apt-F,RSDSH_Apt-G</v>
      </c>
      <c r="I78" s="24">
        <v>1</v>
      </c>
      <c r="J78" s="115" t="e">
        <f t="shared" si="46"/>
        <v>#N/A</v>
      </c>
      <c r="K78" s="115" t="e">
        <f t="shared" si="46"/>
        <v>#N/A</v>
      </c>
      <c r="L78" s="115" t="e">
        <f t="shared" si="46"/>
        <v>#N/A</v>
      </c>
      <c r="M78" s="115" t="e">
        <f t="shared" si="46"/>
        <v>#N/A</v>
      </c>
      <c r="N78" s="115" t="e">
        <f t="shared" si="46"/>
        <v>#N/A</v>
      </c>
      <c r="O78" s="115" t="e">
        <f t="shared" si="46"/>
        <v>#N/A</v>
      </c>
      <c r="P78" s="24">
        <v>0</v>
      </c>
      <c r="Q78" s="24">
        <v>5</v>
      </c>
      <c r="R78" s="23" t="s">
        <v>170</v>
      </c>
      <c r="Y78" s="84" t="s">
        <v>257</v>
      </c>
    </row>
    <row r="79" spans="1:26" s="23" customFormat="1" ht="15" customHeight="1" x14ac:dyDescent="0.2">
      <c r="A79" s="23" t="s">
        <v>195</v>
      </c>
      <c r="B79" s="24" t="s">
        <v>483</v>
      </c>
      <c r="C79" s="26"/>
      <c r="D79" s="23" t="str">
        <f>IF(Y79="","UC-UP_"&amp;A11,"\I: DISABLED")</f>
        <v>\I: DISABLED</v>
      </c>
      <c r="E79" s="23" t="str">
        <f t="shared" si="41"/>
        <v>RSDELC</v>
      </c>
      <c r="F79" s="24" t="str">
        <f t="shared" si="44"/>
        <v>RSDSH_Apt-AB,RSDSH_Apt-C,RSDSH_Apt-D,RSDSH_Apt-E,RSDSH_Apt-F,RSDSH_Apt-G</v>
      </c>
      <c r="H79" s="23" t="str">
        <f t="shared" si="42"/>
        <v>RSDSH_Apt-AB,RSDSH_Apt-C,RSDSH_Apt-D,RSDSH_Apt-E,RSDSH_Apt-F,RSDSH_Apt-G</v>
      </c>
      <c r="I79" s="24">
        <v>1</v>
      </c>
      <c r="J79" s="115" t="e">
        <f t="shared" ref="J79:O79" si="47">IF(L11="","",-L11)</f>
        <v>#N/A</v>
      </c>
      <c r="K79" s="115" t="e">
        <f t="shared" si="47"/>
        <v>#N/A</v>
      </c>
      <c r="L79" s="115" t="e">
        <f t="shared" si="47"/>
        <v>#N/A</v>
      </c>
      <c r="M79" s="115" t="e">
        <f t="shared" si="47"/>
        <v>#N/A</v>
      </c>
      <c r="N79" s="115" t="e">
        <f t="shared" si="47"/>
        <v>#N/A</v>
      </c>
      <c r="O79" s="115" t="e">
        <f t="shared" si="47"/>
        <v>#N/A</v>
      </c>
      <c r="P79" s="24">
        <v>0</v>
      </c>
      <c r="Q79" s="24">
        <v>5</v>
      </c>
      <c r="R79" s="23" t="s">
        <v>172</v>
      </c>
      <c r="Y79" s="84" t="s">
        <v>257</v>
      </c>
    </row>
    <row r="80" spans="1:26" s="23" customFormat="1" ht="15" customHeight="1" x14ac:dyDescent="0.2">
      <c r="A80" s="23" t="s">
        <v>196</v>
      </c>
      <c r="B80" s="24" t="s">
        <v>483</v>
      </c>
      <c r="C80" s="26"/>
      <c r="D80" s="23" t="str">
        <f>IF(Y80="","UC-UP_"&amp;A12,"\I: DISABLED")</f>
        <v>\I: DISABLED</v>
      </c>
      <c r="E80" s="23" t="str">
        <f t="shared" si="41"/>
        <v>RSDKER</v>
      </c>
      <c r="F80" s="24" t="str">
        <f t="shared" si="44"/>
        <v>RSDSH_Apt-AB,RSDSH_Apt-C,RSDSH_Apt-D,RSDSH_Apt-E,RSDSH_Apt-F,RSDSH_Apt-G</v>
      </c>
      <c r="H80" s="23" t="str">
        <f t="shared" si="42"/>
        <v>RSDSH_Apt-AB,RSDSH_Apt-C,RSDSH_Apt-D,RSDSH_Apt-E,RSDSH_Apt-F,RSDSH_Apt-G</v>
      </c>
      <c r="I80" s="24">
        <v>1</v>
      </c>
      <c r="J80" s="115" t="e">
        <f>IF(L12="","",-L12)</f>
        <v>#N/A</v>
      </c>
      <c r="K80" s="115" t="e">
        <f>IF(M12="","",-M12)</f>
        <v>#N/A</v>
      </c>
      <c r="L80" s="115" t="e">
        <f>IF(N12="","",-N12)</f>
        <v>#N/A</v>
      </c>
      <c r="M80" s="115" t="e">
        <f>IF(O12="","",-O12)</f>
        <v>#N/A</v>
      </c>
      <c r="N80" s="115" t="e">
        <f>IF(P12="","",-P12)</f>
        <v>#N/A</v>
      </c>
      <c r="O80" s="115" t="e">
        <f>IF(Q12="","",-Q12)</f>
        <v>#N/A</v>
      </c>
      <c r="P80" s="24">
        <v>0</v>
      </c>
      <c r="Q80" s="24">
        <v>5</v>
      </c>
      <c r="R80" s="23" t="s">
        <v>173</v>
      </c>
      <c r="Y80" s="84" t="s">
        <v>257</v>
      </c>
    </row>
    <row r="81" spans="1:26" s="23" customFormat="1" ht="15" customHeight="1" x14ac:dyDescent="0.2">
      <c r="A81" s="23" t="s">
        <v>135</v>
      </c>
      <c r="B81" s="24" t="s">
        <v>483</v>
      </c>
      <c r="C81" s="38"/>
      <c r="D81" s="23" t="str">
        <f>IF(Y81="","UC-UP_"&amp;A14,"\I: DISABLED")</f>
        <v>\I: DISABLED</v>
      </c>
      <c r="E81" s="23" t="str">
        <f t="shared" si="41"/>
        <v>RSDPEA</v>
      </c>
      <c r="F81" s="24" t="str">
        <f t="shared" si="44"/>
        <v>RSDSH_Apt-AB,RSDSH_Apt-C,RSDSH_Apt-D,RSDSH_Apt-E,RSDSH_Apt-F,RSDSH_Apt-G</v>
      </c>
      <c r="H81" s="23" t="str">
        <f t="shared" si="42"/>
        <v>RSDSH_Apt-AB,RSDSH_Apt-C,RSDSH_Apt-D,RSDSH_Apt-E,RSDSH_Apt-F,RSDSH_Apt-G</v>
      </c>
      <c r="I81" s="24">
        <v>1</v>
      </c>
      <c r="J81" s="115" t="e">
        <f>IF(L14="","",-L14)</f>
        <v>#N/A</v>
      </c>
      <c r="K81" s="115" t="e">
        <f>IF(M14="","",-M14)</f>
        <v>#N/A</v>
      </c>
      <c r="L81" s="115" t="e">
        <f>IF(N14="","",-N14)</f>
        <v>#N/A</v>
      </c>
      <c r="M81" s="115" t="e">
        <f>IF(O14="","",-O14)</f>
        <v>#N/A</v>
      </c>
      <c r="N81" s="115" t="e">
        <f>IF(P14="","",-P14)</f>
        <v>#N/A</v>
      </c>
      <c r="O81" s="115" t="e">
        <f>IF(Q14="","",-Q14)</f>
        <v>#N/A</v>
      </c>
      <c r="P81" s="24">
        <v>0</v>
      </c>
      <c r="Q81" s="24">
        <v>5</v>
      </c>
      <c r="R81" s="23" t="s">
        <v>175</v>
      </c>
      <c r="S81" s="38"/>
      <c r="T81" s="38"/>
      <c r="U81" s="38"/>
      <c r="V81" s="38"/>
      <c r="W81" s="38"/>
      <c r="X81" s="38"/>
      <c r="Y81" s="84" t="s">
        <v>257</v>
      </c>
      <c r="Z81" s="38"/>
    </row>
    <row r="82" spans="1:26" ht="15" customHeight="1" x14ac:dyDescent="0.2">
      <c r="A82" s="23" t="s">
        <v>136</v>
      </c>
      <c r="B82" s="24" t="s">
        <v>483</v>
      </c>
      <c r="D82" s="23" t="str">
        <f>IF(Y82="","UC-UP_"&amp;A16,"\I: DISABLED")</f>
        <v>\I: DISABLED</v>
      </c>
      <c r="E82" s="23" t="str">
        <f t="shared" si="41"/>
        <v>RSDWOO</v>
      </c>
      <c r="F82" s="24" t="str">
        <f t="shared" si="44"/>
        <v>RSDSH_Apt-AB,RSDSH_Apt-C,RSDSH_Apt-D,RSDSH_Apt-E,RSDSH_Apt-F,RSDSH_Apt-G</v>
      </c>
      <c r="G82" s="23"/>
      <c r="H82" s="23" t="str">
        <f t="shared" si="42"/>
        <v>RSDSH_Apt-AB,RSDSH_Apt-C,RSDSH_Apt-D,RSDSH_Apt-E,RSDSH_Apt-F,RSDSH_Apt-G</v>
      </c>
      <c r="I82" s="24">
        <v>1</v>
      </c>
      <c r="J82" s="115" t="e">
        <f>IF(L16="","",-L16)</f>
        <v>#N/A</v>
      </c>
      <c r="K82" s="115">
        <f>IF(M16="","",-M16)</f>
        <v>-0.35</v>
      </c>
      <c r="L82" s="115" t="e">
        <f>IF(N16="","",-N16)</f>
        <v>#N/A</v>
      </c>
      <c r="M82" s="115" t="e">
        <f>IF(O16="","",-O16)</f>
        <v>#N/A</v>
      </c>
      <c r="N82" s="115" t="e">
        <f>IF(P16="","",-P16)</f>
        <v>#N/A</v>
      </c>
      <c r="O82" s="115" t="e">
        <f>IF(Q16="","",-Q16)</f>
        <v>#N/A</v>
      </c>
      <c r="P82" s="24">
        <v>0</v>
      </c>
      <c r="Q82" s="24">
        <v>5</v>
      </c>
      <c r="R82" s="23" t="s">
        <v>176</v>
      </c>
      <c r="Y82" s="84" t="s">
        <v>257</v>
      </c>
    </row>
    <row r="83" spans="1:26" ht="15" customHeight="1" x14ac:dyDescent="0.2">
      <c r="A83" s="23" t="s">
        <v>137</v>
      </c>
      <c r="B83" s="24" t="s">
        <v>483</v>
      </c>
      <c r="D83" s="23" t="str">
        <f>IF(Y83="","UC-UP_"&amp;A17,"\I: DISABLED")</f>
        <v>\I: DISABLED</v>
      </c>
      <c r="E83" s="23" t="str">
        <f t="shared" si="41"/>
        <v>RSDHET</v>
      </c>
      <c r="F83" s="24" t="str">
        <f t="shared" si="44"/>
        <v>RSDSH_Apt-AB,RSDSH_Apt-C,RSDSH_Apt-D,RSDSH_Apt-E,RSDSH_Apt-F,RSDSH_Apt-G</v>
      </c>
      <c r="G83" s="23"/>
      <c r="H83" s="23" t="str">
        <f t="shared" si="42"/>
        <v>RSDSH_Apt-AB,RSDSH_Apt-C,RSDSH_Apt-D,RSDSH_Apt-E,RSDSH_Apt-F,RSDSH_Apt-G</v>
      </c>
      <c r="I83" s="24">
        <v>1</v>
      </c>
      <c r="J83" s="115" t="e">
        <f>IF(L17="","",-L17)</f>
        <v>#N/A</v>
      </c>
      <c r="K83" s="115" t="e">
        <f>IF(M17="","",-M17)</f>
        <v>#N/A</v>
      </c>
      <c r="L83" s="115" t="e">
        <f>IF(N17="","",-N17)</f>
        <v>#N/A</v>
      </c>
      <c r="M83" s="115" t="e">
        <f>IF(O17="","",-O17)</f>
        <v>#N/A</v>
      </c>
      <c r="N83" s="115" t="e">
        <f>IF(P17="","",-P17)</f>
        <v>#N/A</v>
      </c>
      <c r="O83" s="115" t="e">
        <f>IF(Q17="","",-Q17)</f>
        <v>#N/A</v>
      </c>
      <c r="P83" s="24">
        <v>0</v>
      </c>
      <c r="Q83" s="24">
        <v>5</v>
      </c>
      <c r="R83" s="23" t="s">
        <v>177</v>
      </c>
      <c r="Y83" s="84" t="s">
        <v>257</v>
      </c>
    </row>
    <row r="84" spans="1:26" ht="15" customHeight="1" thickBot="1" x14ac:dyDescent="0.25">
      <c r="A84" s="53" t="s">
        <v>138</v>
      </c>
      <c r="B84" s="24" t="s">
        <v>483</v>
      </c>
      <c r="C84" s="58"/>
      <c r="D84" s="53" t="str">
        <f>IF(Y84="","UC-UP_"&amp;A18,"\I: DISABLED")</f>
        <v>\I: DISABLED</v>
      </c>
      <c r="E84" s="53" t="str">
        <f t="shared" si="41"/>
        <v>RSDGEO</v>
      </c>
      <c r="F84" s="24" t="str">
        <f t="shared" si="44"/>
        <v>RSDSH_Apt-AB,RSDSH_Apt-C,RSDSH_Apt-D,RSDSH_Apt-E,RSDSH_Apt-F,RSDSH_Apt-G</v>
      </c>
      <c r="G84" s="53"/>
      <c r="H84" s="53" t="str">
        <f t="shared" si="42"/>
        <v>RSDSH_Apt-AB,RSDSH_Apt-C,RSDSH_Apt-D,RSDSH_Apt-E,RSDSH_Apt-F,RSDSH_Apt-G</v>
      </c>
      <c r="I84" s="54">
        <v>1</v>
      </c>
      <c r="J84" s="59" t="e">
        <f>IF(L18="","",-L18)</f>
        <v>#N/A</v>
      </c>
      <c r="K84" s="59" t="e">
        <f>IF(M18="","",-M18)</f>
        <v>#N/A</v>
      </c>
      <c r="L84" s="59" t="e">
        <f>IF(N18="","",-N18)</f>
        <v>#N/A</v>
      </c>
      <c r="M84" s="59" t="e">
        <f>IF(O18="","",-O18)</f>
        <v>#N/A</v>
      </c>
      <c r="N84" s="59" t="e">
        <f>IF(P18="","",-P18)</f>
        <v>#N/A</v>
      </c>
      <c r="O84" s="59" t="e">
        <f>IF(Q18="","",-Q18)</f>
        <v>#N/A</v>
      </c>
      <c r="P84" s="54">
        <v>0</v>
      </c>
      <c r="Q84" s="54">
        <v>5</v>
      </c>
      <c r="R84" s="53" t="s">
        <v>178</v>
      </c>
      <c r="S84" s="58"/>
      <c r="T84" s="58"/>
      <c r="U84" s="58"/>
      <c r="V84" s="58"/>
      <c r="W84" s="58"/>
      <c r="X84" s="58"/>
      <c r="Y84" s="114" t="s">
        <v>257</v>
      </c>
    </row>
    <row r="85" spans="1:26" ht="15" customHeight="1" thickBot="1" x14ac:dyDescent="0.25">
      <c r="A85" s="23" t="s">
        <v>134</v>
      </c>
      <c r="B85" s="26" t="s">
        <v>140</v>
      </c>
      <c r="D85" s="23" t="str">
        <f>IF(Y85="","UC-UP_"&amp;A21,"\I: DISABLED")</f>
        <v>\I: DISABLED</v>
      </c>
      <c r="E85" s="23" t="str">
        <f t="shared" si="41"/>
        <v>RSDCOA</v>
      </c>
      <c r="F85" s="23" t="str">
        <f t="shared" ref="F85:F95" si="48">H85</f>
        <v>RSDWH_Apt</v>
      </c>
      <c r="G85" s="38" t="str">
        <f>LEFT(A21,12)&amp;"*"</f>
        <v>R-WH_Apt_COA*</v>
      </c>
      <c r="H85" s="23" t="str">
        <f t="shared" si="42"/>
        <v>RSDWH_Apt</v>
      </c>
      <c r="I85" s="24">
        <v>1</v>
      </c>
      <c r="J85" s="34" t="e">
        <f>IF(L21="","",-L21)</f>
        <v>#N/A</v>
      </c>
      <c r="K85" s="34" t="e">
        <f>IF(M21="","",-M21)</f>
        <v>#N/A</v>
      </c>
      <c r="L85" s="34" t="e">
        <f>IF(N21="","",-N21)</f>
        <v>#N/A</v>
      </c>
      <c r="M85" s="34" t="e">
        <f>IF(O21="","",-O21)</f>
        <v>#N/A</v>
      </c>
      <c r="N85" s="34" t="e">
        <f>IF(P21="","",-P21)</f>
        <v>#N/A</v>
      </c>
      <c r="O85" s="34" t="e">
        <f>IF(Q21="","",-Q21)</f>
        <v>#N/A</v>
      </c>
      <c r="P85" s="24">
        <v>0</v>
      </c>
      <c r="Q85" s="24">
        <v>5</v>
      </c>
      <c r="R85" s="23" t="s">
        <v>179</v>
      </c>
      <c r="Y85" s="84" t="s">
        <v>257</v>
      </c>
    </row>
    <row r="86" spans="1:26" ht="15" customHeight="1" thickBot="1" x14ac:dyDescent="0.25">
      <c r="A86" s="23" t="s">
        <v>192</v>
      </c>
      <c r="B86" s="26" t="s">
        <v>140</v>
      </c>
      <c r="D86" s="23" t="str">
        <f>IF(Y86="","UC-UP_"&amp;A22,"\I: DISABLED")</f>
        <v>\I: DISABLED</v>
      </c>
      <c r="E86" s="77" t="str">
        <f t="shared" si="41"/>
        <v>RSDBDL</v>
      </c>
      <c r="F86" s="77" t="str">
        <f t="shared" si="48"/>
        <v>RSDWH_Apt</v>
      </c>
      <c r="G86" s="38" t="str">
        <f>LEFT(A22,12)&amp;"*"</f>
        <v>R-WH_Apt_BDL*</v>
      </c>
      <c r="H86" s="77" t="str">
        <f t="shared" si="42"/>
        <v>RSDWH_Apt</v>
      </c>
      <c r="I86" s="79">
        <v>1</v>
      </c>
      <c r="J86" s="80" t="e">
        <f>IF(L22="","",-L22)</f>
        <v>#N/A</v>
      </c>
      <c r="K86" s="80" t="e">
        <f>IF(M22="","",-M22)</f>
        <v>#N/A</v>
      </c>
      <c r="L86" s="80" t="e">
        <f>IF(N22="","",-N22)</f>
        <v>#N/A</v>
      </c>
      <c r="M86" s="80" t="e">
        <f>IF(O22="","",-O22)</f>
        <v>#N/A</v>
      </c>
      <c r="N86" s="80" t="e">
        <f>IF(P22="","",-P22)</f>
        <v>#N/A</v>
      </c>
      <c r="O86" s="80" t="e">
        <f>IF(Q22="","",-Q22)</f>
        <v>#N/A</v>
      </c>
      <c r="P86" s="79">
        <v>0</v>
      </c>
      <c r="Q86" s="79">
        <v>5</v>
      </c>
      <c r="R86" s="23" t="s">
        <v>180</v>
      </c>
      <c r="Y86" s="84" t="s">
        <v>257</v>
      </c>
    </row>
    <row r="87" spans="1:26" ht="15" customHeight="1" x14ac:dyDescent="0.2">
      <c r="A87" s="23" t="s">
        <v>193</v>
      </c>
      <c r="B87" s="26" t="s">
        <v>140</v>
      </c>
      <c r="D87" s="23" t="str">
        <f>IF(Y87="","UC-UP_"&amp;A23,"\I: DISABLED")</f>
        <v>\I: DISABLED</v>
      </c>
      <c r="E87" s="77" t="str">
        <f t="shared" si="41"/>
        <v>RSDETH</v>
      </c>
      <c r="F87" s="77" t="str">
        <f t="shared" si="48"/>
        <v>RSDWH_Apt</v>
      </c>
      <c r="G87" s="38" t="str">
        <f>LEFT(A23,12)&amp;"*"</f>
        <v>R-WH_Apt_ETH*</v>
      </c>
      <c r="H87" s="77" t="str">
        <f t="shared" si="42"/>
        <v>RSDWH_Apt</v>
      </c>
      <c r="I87" s="79">
        <v>1</v>
      </c>
      <c r="J87" s="80" t="e">
        <f>IF(L23="","",-L23)</f>
        <v>#N/A</v>
      </c>
      <c r="K87" s="80" t="e">
        <f>IF(M23="","",-M23)</f>
        <v>#N/A</v>
      </c>
      <c r="L87" s="80" t="e">
        <f>IF(N23="","",-N23)</f>
        <v>#N/A</v>
      </c>
      <c r="M87" s="80" t="e">
        <f>IF(O23="","",-O23)</f>
        <v>#N/A</v>
      </c>
      <c r="N87" s="80" t="e">
        <f>IF(P23="","",-P23)</f>
        <v>#N/A</v>
      </c>
      <c r="O87" s="80" t="e">
        <f>IF(Q23="","",-Q23)</f>
        <v>#N/A</v>
      </c>
      <c r="P87" s="79">
        <v>0</v>
      </c>
      <c r="Q87" s="79">
        <v>5</v>
      </c>
      <c r="R87" s="23" t="s">
        <v>181</v>
      </c>
      <c r="Y87" s="84" t="s">
        <v>257</v>
      </c>
    </row>
    <row r="88" spans="1:26" ht="15" customHeight="1" x14ac:dyDescent="0.2">
      <c r="A88" s="23" t="s">
        <v>194</v>
      </c>
      <c r="B88" s="26" t="s">
        <v>140</v>
      </c>
      <c r="D88" s="23" t="str">
        <f>IF(Y88="","UC-UP_"&amp;A24,"\I: DISABLED")</f>
        <v>\I: DISABLED</v>
      </c>
      <c r="E88" s="23" t="str">
        <f t="shared" si="41"/>
        <v>RSDLPG</v>
      </c>
      <c r="F88" s="23" t="str">
        <f t="shared" si="48"/>
        <v>RSDWH_Apt</v>
      </c>
      <c r="G88" s="38" t="str">
        <f>LEFT(A24,12)&amp;"*"</f>
        <v>R-WH_Apt_LPG*</v>
      </c>
      <c r="H88" s="23" t="str">
        <f t="shared" si="42"/>
        <v>RSDWH_Apt</v>
      </c>
      <c r="I88" s="24">
        <v>1</v>
      </c>
      <c r="J88" s="34" t="e">
        <f>IF(L24="","",-L24)</f>
        <v>#N/A</v>
      </c>
      <c r="K88" s="34" t="e">
        <f>IF(M24="","",-M24)</f>
        <v>#N/A</v>
      </c>
      <c r="L88" s="34" t="e">
        <f>IF(N24="","",-N24)</f>
        <v>#N/A</v>
      </c>
      <c r="M88" s="34" t="e">
        <f>IF(O24="","",-O24)</f>
        <v>#N/A</v>
      </c>
      <c r="N88" s="34" t="e">
        <f>IF(P24="","",-P24)</f>
        <v>#N/A</v>
      </c>
      <c r="O88" s="34" t="e">
        <f>IF(Q24="","",-Q24)</f>
        <v>#N/A</v>
      </c>
      <c r="P88" s="24">
        <v>0</v>
      </c>
      <c r="Q88" s="24">
        <v>5</v>
      </c>
      <c r="R88" s="23" t="s">
        <v>182</v>
      </c>
      <c r="Y88" s="84" t="s">
        <v>257</v>
      </c>
    </row>
    <row r="89" spans="1:26" ht="15" customHeight="1" x14ac:dyDescent="0.2">
      <c r="A89" s="23" t="s">
        <v>195</v>
      </c>
      <c r="B89" s="26" t="s">
        <v>140</v>
      </c>
      <c r="D89" s="88" t="str">
        <f>IF(Y89="","UC-UP_"&amp;A25,"\I: DISABLED")</f>
        <v>\I: DISABLED</v>
      </c>
      <c r="E89" s="23" t="str">
        <f t="shared" si="41"/>
        <v>RSDELC</v>
      </c>
      <c r="F89" s="23" t="str">
        <f t="shared" si="48"/>
        <v>RSDWH_Apt</v>
      </c>
      <c r="G89" s="38" t="str">
        <f>LEFT(A25,12)&amp;"*"</f>
        <v>R-WH_Apt_ELC*</v>
      </c>
      <c r="H89" s="23" t="str">
        <f t="shared" si="42"/>
        <v>RSDWH_Apt</v>
      </c>
      <c r="I89" s="24">
        <v>1</v>
      </c>
      <c r="J89" s="89" t="e">
        <f>MAX(IF(L25+L26="","",-L25-L26),-$T$25)</f>
        <v>#N/A</v>
      </c>
      <c r="K89" s="89" t="e">
        <f>MAX(IF(M25+M26="","",-M25-M26),-$T$25)</f>
        <v>#N/A</v>
      </c>
      <c r="L89" s="89" t="e">
        <f>MAX(IF(N25+N26="","",-N25-N26),-$T$25)</f>
        <v>#N/A</v>
      </c>
      <c r="M89" s="89" t="e">
        <f>MAX(IF(O25+O26="","",-O25-O26),-$T$25)</f>
        <v>#N/A</v>
      </c>
      <c r="N89" s="89" t="e">
        <f>MAX(IF(P25+P26="","",-P25-P26),-$T$25)</f>
        <v>#N/A</v>
      </c>
      <c r="O89" s="89" t="e">
        <f>MAX(IF(Q25+Q26="","",-Q25-Q26),-$T$25)</f>
        <v>#N/A</v>
      </c>
      <c r="P89" s="24">
        <v>0</v>
      </c>
      <c r="Q89" s="24">
        <v>5</v>
      </c>
      <c r="R89" s="23" t="s">
        <v>183</v>
      </c>
      <c r="Y89" s="84" t="s">
        <v>257</v>
      </c>
    </row>
    <row r="90" spans="1:26" ht="15" customHeight="1" x14ac:dyDescent="0.2">
      <c r="A90" s="23" t="s">
        <v>195</v>
      </c>
      <c r="B90" s="26" t="s">
        <v>140</v>
      </c>
      <c r="D90" s="23" t="str">
        <f>IF(Y90="","UC-UP_"&amp;A26,"\I: DISABLED")</f>
        <v>\I: DISABLED</v>
      </c>
      <c r="E90" s="23" t="str">
        <f t="shared" si="41"/>
        <v>RSDELC</v>
      </c>
      <c r="F90" s="23" t="str">
        <f t="shared" si="48"/>
        <v>RSDWH_Apt</v>
      </c>
      <c r="G90" s="38" t="str">
        <f>LEFT(A26,12)&amp;"*"</f>
        <v>R-WH_Apt_ELC*</v>
      </c>
      <c r="H90" s="23" t="str">
        <f t="shared" si="42"/>
        <v>RSDWH_Apt</v>
      </c>
      <c r="I90" s="24">
        <v>1</v>
      </c>
      <c r="J90" s="34" t="e">
        <f>IF(L26="","",-L26)</f>
        <v>#N/A</v>
      </c>
      <c r="K90" s="34" t="e">
        <f>IF(M26="","",-M26)</f>
        <v>#N/A</v>
      </c>
      <c r="L90" s="34" t="e">
        <f>IF(N26="","",-N26)</f>
        <v>#N/A</v>
      </c>
      <c r="M90" s="34" t="e">
        <f>IF(O26="","",-O26)</f>
        <v>#N/A</v>
      </c>
      <c r="N90" s="34" t="e">
        <f>IF(P26="","",-P26)</f>
        <v>#N/A</v>
      </c>
      <c r="O90" s="34" t="e">
        <f>IF(Q26="","",-Q26)</f>
        <v>#N/A</v>
      </c>
      <c r="P90" s="24">
        <v>0</v>
      </c>
      <c r="Q90" s="24">
        <v>5</v>
      </c>
      <c r="R90" s="23" t="s">
        <v>184</v>
      </c>
      <c r="Y90" s="84" t="s">
        <v>257</v>
      </c>
    </row>
    <row r="91" spans="1:26" ht="15" customHeight="1" x14ac:dyDescent="0.2">
      <c r="A91" s="23" t="s">
        <v>196</v>
      </c>
      <c r="B91" s="26" t="s">
        <v>140</v>
      </c>
      <c r="D91" s="23" t="str">
        <f>IF(Y91="","UC-UP_"&amp;A27,"\I: DISABLED")</f>
        <v>\I: DISABLED</v>
      </c>
      <c r="E91" s="23" t="str">
        <f t="shared" si="41"/>
        <v>RSDKER</v>
      </c>
      <c r="F91" s="23" t="str">
        <f t="shared" si="48"/>
        <v>RSDWH_Apt</v>
      </c>
      <c r="G91" s="38" t="str">
        <f>LEFT(A27,12)&amp;"*"</f>
        <v>R-WH_Apt_KER*</v>
      </c>
      <c r="H91" s="23" t="str">
        <f t="shared" si="42"/>
        <v>RSDWH_Apt</v>
      </c>
      <c r="I91" s="24">
        <v>1</v>
      </c>
      <c r="J91" s="34" t="e">
        <f>IF(L27="","",-L27)</f>
        <v>#N/A</v>
      </c>
      <c r="K91" s="34" t="e">
        <f>IF(M27="","",-M27)</f>
        <v>#N/A</v>
      </c>
      <c r="L91" s="34" t="e">
        <f>IF(N27="","",-N27)</f>
        <v>#N/A</v>
      </c>
      <c r="M91" s="34" t="e">
        <f>IF(O27="","",-O27)</f>
        <v>#N/A</v>
      </c>
      <c r="N91" s="34" t="e">
        <f>IF(P27="","",-P27)</f>
        <v>#N/A</v>
      </c>
      <c r="O91" s="34" t="e">
        <f>IF(Q27="","",-Q27)</f>
        <v>#N/A</v>
      </c>
      <c r="P91" s="24">
        <v>0</v>
      </c>
      <c r="Q91" s="24">
        <v>5</v>
      </c>
      <c r="R91" s="23" t="s">
        <v>185</v>
      </c>
      <c r="Y91" s="84" t="s">
        <v>257</v>
      </c>
    </row>
    <row r="92" spans="1:26" ht="15" customHeight="1" x14ac:dyDescent="0.2">
      <c r="A92" s="23" t="s">
        <v>135</v>
      </c>
      <c r="B92" s="26" t="s">
        <v>140</v>
      </c>
      <c r="D92" s="23" t="str">
        <f>IF(Y92="","UC-UP_"&amp;A29,"\I: DISABLED")</f>
        <v>\I: DISABLED</v>
      </c>
      <c r="E92" s="23" t="str">
        <f t="shared" si="41"/>
        <v>RSDPEA</v>
      </c>
      <c r="F92" s="23" t="str">
        <f t="shared" si="48"/>
        <v>RSDWH_Apt</v>
      </c>
      <c r="G92" s="38" t="str">
        <f>LEFT(A29,12)&amp;"*"</f>
        <v>R-WH_Apt_PEA*</v>
      </c>
      <c r="H92" s="23" t="str">
        <f t="shared" si="42"/>
        <v>RSDWH_Apt</v>
      </c>
      <c r="I92" s="24">
        <v>1</v>
      </c>
      <c r="J92" s="34" t="e">
        <f>IF(L29="","",-L29)</f>
        <v>#N/A</v>
      </c>
      <c r="K92" s="34" t="e">
        <f>IF(M29="","",-M29)</f>
        <v>#N/A</v>
      </c>
      <c r="L92" s="34" t="e">
        <f>IF(N29="","",-N29)</f>
        <v>#N/A</v>
      </c>
      <c r="M92" s="34" t="e">
        <f>IF(O29="","",-O29)</f>
        <v>#N/A</v>
      </c>
      <c r="N92" s="34" t="e">
        <f>IF(P29="","",-P29)</f>
        <v>#N/A</v>
      </c>
      <c r="O92" s="34" t="e">
        <f>IF(Q29="","",-Q29)</f>
        <v>#N/A</v>
      </c>
      <c r="P92" s="24">
        <v>0</v>
      </c>
      <c r="Q92" s="24">
        <v>5</v>
      </c>
      <c r="R92" s="23" t="s">
        <v>187</v>
      </c>
      <c r="Y92" s="84" t="s">
        <v>257</v>
      </c>
    </row>
    <row r="93" spans="1:26" s="23" customFormat="1" ht="15" customHeight="1" x14ac:dyDescent="0.2">
      <c r="A93" s="26" t="s">
        <v>139</v>
      </c>
      <c r="B93" s="26" t="s">
        <v>140</v>
      </c>
      <c r="C93" s="38"/>
      <c r="D93" s="23" t="str">
        <f>IF(Y93="","UC-UP_"&amp;A33,"\I: DISABLED")</f>
        <v>UC-UP_R-WH_Apt_SOL_X0</v>
      </c>
      <c r="E93" s="23" t="str">
        <f>A93</f>
        <v>RSDSOL</v>
      </c>
      <c r="F93" s="23" t="str">
        <f>H93</f>
        <v>RSDWH_Apt</v>
      </c>
      <c r="G93" s="38"/>
      <c r="H93" s="23" t="str">
        <f>B93</f>
        <v>RSDWH_Apt</v>
      </c>
      <c r="I93" s="24">
        <v>1</v>
      </c>
      <c r="J93" s="115" t="e">
        <f>IF(L33="","",-L33)</f>
        <v>#N/A</v>
      </c>
      <c r="K93" s="115" t="e">
        <f>IF(M33="","",-M33)</f>
        <v>#N/A</v>
      </c>
      <c r="L93" s="115" t="e">
        <f>IF(N33="","",-N33)</f>
        <v>#N/A</v>
      </c>
      <c r="M93" s="115" t="e">
        <f>IF(O33="","",-O33)</f>
        <v>#N/A</v>
      </c>
      <c r="N93" s="115" t="e">
        <f>IF(P33="","",-P33)</f>
        <v>#N/A</v>
      </c>
      <c r="O93" s="115" t="e">
        <f>IF(Q33="","",-Q33)</f>
        <v>#N/A</v>
      </c>
      <c r="P93" s="24">
        <v>0</v>
      </c>
      <c r="Q93" s="24">
        <v>5</v>
      </c>
      <c r="R93" s="23" t="s">
        <v>190</v>
      </c>
      <c r="S93" s="38"/>
      <c r="T93" s="38"/>
      <c r="U93" s="38"/>
      <c r="V93" s="38"/>
      <c r="W93" s="38"/>
      <c r="X93" s="38"/>
      <c r="Y93" s="84"/>
      <c r="Z93" s="38"/>
    </row>
    <row r="94" spans="1:26" ht="15" customHeight="1" x14ac:dyDescent="0.2">
      <c r="A94" s="23" t="s">
        <v>197</v>
      </c>
      <c r="B94" s="26" t="s">
        <v>140</v>
      </c>
      <c r="D94" s="23" t="str">
        <f>IF(Y94="","UC-UP_"&amp;A28,"\I: DISABLED")</f>
        <v>\I: DISABLED</v>
      </c>
      <c r="E94" s="23" t="str">
        <f>A94</f>
        <v>RSDGAS</v>
      </c>
      <c r="F94" s="23" t="str">
        <f>H94</f>
        <v>RSDWH_Apt</v>
      </c>
      <c r="H94" s="23" t="str">
        <f>B94</f>
        <v>RSDWH_Apt</v>
      </c>
      <c r="I94" s="24">
        <v>1</v>
      </c>
      <c r="J94" s="115" t="e">
        <f>IF(L28="","",-L28)</f>
        <v>#N/A</v>
      </c>
      <c r="K94" s="115" t="str">
        <f>IF(M28="","",-M28)</f>
        <v/>
      </c>
      <c r="L94" s="115" t="str">
        <f>IF(N28="","",-N28)</f>
        <v/>
      </c>
      <c r="M94" s="115" t="str">
        <f>IF(O28="","",-O28)</f>
        <v/>
      </c>
      <c r="N94" s="115" t="str">
        <f>IF(P28="","",-P28)</f>
        <v/>
      </c>
      <c r="O94" s="115" t="e">
        <f>IF(Q28="","",-Q28)</f>
        <v>#N/A</v>
      </c>
      <c r="P94" s="24">
        <v>0</v>
      </c>
      <c r="Q94" s="24">
        <v>5</v>
      </c>
      <c r="R94" s="23" t="s">
        <v>186</v>
      </c>
      <c r="Y94" s="84" t="s">
        <v>257</v>
      </c>
    </row>
    <row r="95" spans="1:26" ht="15" customHeight="1" x14ac:dyDescent="0.2">
      <c r="A95" s="23" t="s">
        <v>136</v>
      </c>
      <c r="B95" s="26" t="s">
        <v>140</v>
      </c>
      <c r="D95" s="23" t="str">
        <f>IF(Y95="","UC-UP_"&amp;A31,"\I: DISABLED")</f>
        <v>\I: DISABLED</v>
      </c>
      <c r="E95" s="23" t="str">
        <f>A95</f>
        <v>RSDWOO</v>
      </c>
      <c r="F95" s="23" t="str">
        <f t="shared" si="48"/>
        <v>RSDWH_Apt</v>
      </c>
      <c r="G95" s="38" t="str">
        <f>LEFT(A31,12)&amp;"*"</f>
        <v>R-WH_Apt_WOO*</v>
      </c>
      <c r="H95" s="23" t="str">
        <f>B95</f>
        <v>RSDWH_Apt</v>
      </c>
      <c r="I95" s="24">
        <v>1</v>
      </c>
      <c r="J95" s="34" t="e">
        <f>IF(L31="","",-L31)</f>
        <v>#N/A</v>
      </c>
      <c r="K95" s="34" t="e">
        <f>IF(M31="","",-M31)</f>
        <v>#N/A</v>
      </c>
      <c r="L95" s="34" t="e">
        <f>IF(N31="","",-N31)</f>
        <v>#N/A</v>
      </c>
      <c r="M95" s="34" t="e">
        <f>IF(O31="","",-O31)</f>
        <v>#N/A</v>
      </c>
      <c r="N95" s="34" t="e">
        <f>IF(P31="","",-P31)</f>
        <v>#N/A</v>
      </c>
      <c r="O95" s="34" t="e">
        <f>IF(Q31="","",-Q31)</f>
        <v>#N/A</v>
      </c>
      <c r="P95" s="24">
        <v>0</v>
      </c>
      <c r="Q95" s="24">
        <v>5</v>
      </c>
      <c r="R95" s="23" t="s">
        <v>188</v>
      </c>
      <c r="Y95" s="84" t="s">
        <v>257</v>
      </c>
    </row>
    <row r="96" spans="1:26" ht="15" customHeight="1" x14ac:dyDescent="0.2">
      <c r="A96" s="23" t="s">
        <v>137</v>
      </c>
      <c r="B96" s="26" t="s">
        <v>140</v>
      </c>
      <c r="D96" s="23" t="str">
        <f>IF(Y96="","UC-UP_"&amp;A32,"\I: DISABLED")</f>
        <v>\I: DISABLED</v>
      </c>
      <c r="E96" s="23" t="str">
        <f>A96</f>
        <v>RSDHET</v>
      </c>
      <c r="F96" s="23" t="str">
        <f t="shared" ref="F96" si="49">H96</f>
        <v>RSDWH_Apt</v>
      </c>
      <c r="G96" s="38" t="str">
        <f>LEFT(A32,12)&amp;"*"</f>
        <v>R-WH_Apt_HET*</v>
      </c>
      <c r="H96" s="23" t="str">
        <f>B96</f>
        <v>RSDWH_Apt</v>
      </c>
      <c r="I96" s="24">
        <v>1</v>
      </c>
      <c r="J96" s="34" t="e">
        <f>IF(L32="","",-L32)</f>
        <v>#N/A</v>
      </c>
      <c r="K96" s="34" t="e">
        <f>IF(M32="","",-M32)</f>
        <v>#N/A</v>
      </c>
      <c r="L96" s="34" t="e">
        <f>IF(N32="","",-N32)</f>
        <v>#N/A</v>
      </c>
      <c r="M96" s="34" t="e">
        <f>IF(O32="","",-O32)</f>
        <v>#N/A</v>
      </c>
      <c r="N96" s="34" t="e">
        <f>IF(P32="","",-P32)</f>
        <v>#N/A</v>
      </c>
      <c r="O96" s="34" t="e">
        <f>IF(Q32="","",-Q32)</f>
        <v>#N/A</v>
      </c>
      <c r="P96" s="24">
        <v>0</v>
      </c>
      <c r="Q96" s="24">
        <v>5</v>
      </c>
      <c r="R96" s="23" t="s">
        <v>189</v>
      </c>
      <c r="Y96" s="84" t="s">
        <v>257</v>
      </c>
    </row>
    <row r="98" spans="9:14" ht="15" x14ac:dyDescent="0.2">
      <c r="I98" s="34" t="str">
        <f t="shared" ref="I98" si="50">IF(L34="","",-L34)</f>
        <v/>
      </c>
      <c r="J98" s="34" t="str">
        <f t="shared" ref="J98" si="51">IF(M34="","",-M34)</f>
        <v/>
      </c>
      <c r="K98" s="34" t="str">
        <f t="shared" ref="K98" si="52">IF(N34="","",-N34)</f>
        <v/>
      </c>
      <c r="L98" s="34" t="str">
        <f t="shared" ref="L98" si="53">IF(O34="","",-O34)</f>
        <v/>
      </c>
      <c r="M98" s="34" t="str">
        <f t="shared" ref="M98" si="54">IF(P34="","",-P34)</f>
        <v/>
      </c>
      <c r="N98" s="34" t="str">
        <f t="shared" ref="N98" si="55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88:E91 D86:D91 E78 D76:D78 D46:E58 E61:E69 D59:D69 E85 D73:E75 D92:E96 D79:E84">
    <cfRule type="containsText" dxfId="19" priority="66" operator="containsText" text="\I: DISABLED">
      <formula>NOT(ISERROR(SEARCH("\I: DISABLED",D46)))</formula>
    </cfRule>
  </conditionalFormatting>
  <conditionalFormatting sqref="E59:E60">
    <cfRule type="containsText" dxfId="18" priority="8" operator="containsText" text="\I: DISABLED">
      <formula>NOT(ISERROR(SEARCH("\I: DISABLED",E59)))</formula>
    </cfRule>
  </conditionalFormatting>
  <conditionalFormatting sqref="E76:E77">
    <cfRule type="containsText" dxfId="17" priority="7" operator="containsText" text="\I: DISABLED">
      <formula>NOT(ISERROR(SEARCH("\I: DISABLED",E76)))</formula>
    </cfRule>
  </conditionalFormatting>
  <conditionalFormatting sqref="E86:E87">
    <cfRule type="containsText" dxfId="16" priority="6" operator="containsText" text="\I: DISABLED">
      <formula>NOT(ISERROR(SEARCH("\I: DISABLED",E86)))</formula>
    </cfRule>
  </conditionalFormatting>
  <conditionalFormatting sqref="D75">
    <cfRule type="containsText" dxfId="15" priority="4" operator="containsText" text="\I: DISABLED">
      <formula>NOT(ISERROR(SEARCH("\I: DISABLED",D75)))</formula>
    </cfRule>
  </conditionalFormatting>
  <conditionalFormatting sqref="D85">
    <cfRule type="containsText" dxfId="14" priority="2" operator="containsText" text="\I: DISABLED">
      <formula>NOT(ISERROR(SEARCH("\I: DISABLED",D85)))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1"/>
  <sheetViews>
    <sheetView topLeftCell="A26" zoomScale="60" zoomScaleNormal="60" workbookViewId="0">
      <selection activeCell="V71" sqref="V71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7.85546875" style="38" customWidth="1"/>
    <col min="7" max="7" width="19.57031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85546875" style="38" customWidth="1"/>
    <col min="26" max="26" width="15.1406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5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">
      <c r="A3" s="41" t="s">
        <v>216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  <c r="Z3" s="161" t="s">
        <v>393</v>
      </c>
      <c r="AA3" s="161"/>
      <c r="AB3" s="161"/>
      <c r="AC3" s="161"/>
      <c r="AD3" s="161"/>
      <c r="AE3" s="161"/>
      <c r="AF3" s="161"/>
      <c r="AG3" s="161"/>
      <c r="AH3" s="161"/>
      <c r="AI3" s="161"/>
    </row>
    <row r="4" spans="1:35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  <c r="Z4" s="50">
        <v>0.15</v>
      </c>
    </row>
    <row r="5" spans="1:35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5" ht="15.75" thickBot="1" x14ac:dyDescent="0.25">
      <c r="A6" s="30" t="s">
        <v>71</v>
      </c>
      <c r="B6" s="30" t="s">
        <v>125</v>
      </c>
      <c r="C6" s="23"/>
      <c r="D6" s="52" t="e">
        <f>SUMIF(SharesElab!$B$2:$B$79,Att_RSD_share!$A6,SharesElab!C$2:C$79)+D15*Z8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5" ht="15.75" thickBot="1" x14ac:dyDescent="0.25">
      <c r="A7" s="49" t="s">
        <v>72</v>
      </c>
      <c r="B7" s="49" t="s">
        <v>126</v>
      </c>
      <c r="C7" s="23"/>
      <c r="D7" s="52" t="e">
        <f>SUMIF(SharesElab!$B$2:$B$79,Att_RSD_share!$A7,SharesElab!C$2:C$79)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64" t="s">
        <v>254</v>
      </c>
      <c r="Z7" s="164"/>
    </row>
    <row r="8" spans="1:35" ht="15.75" thickBot="1" x14ac:dyDescent="0.25">
      <c r="A8" s="49" t="s">
        <v>73</v>
      </c>
      <c r="B8" s="49" t="s">
        <v>127</v>
      </c>
      <c r="C8" s="23"/>
      <c r="D8" s="52" t="e">
        <f>SUMIF(SharesElab!$B$2:$B$79,Att_RSD_share!$A8,SharesElab!C$2:C$79)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:Q18" si="11">IF($D8=0,"",MIN($D8*(1+$S$4)^($Q$5-$D$5),T8))</f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5" ht="15.75" thickBot="1" x14ac:dyDescent="0.25">
      <c r="A9" s="49" t="s">
        <v>74</v>
      </c>
      <c r="B9" s="49" t="s">
        <v>117</v>
      </c>
      <c r="C9" s="23"/>
      <c r="D9" s="52" t="e">
        <f>SUMIF(SharesElab!$B$2:$B$79,Att_RSD_share!$A9,SharesElab!C$2:C$79)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5" ht="15.75" thickBot="1" x14ac:dyDescent="0.25">
      <c r="A10" s="49" t="s">
        <v>75</v>
      </c>
      <c r="B10" s="49" t="s">
        <v>34</v>
      </c>
      <c r="C10" s="23"/>
      <c r="D10" s="52" t="e">
        <f>SUMIF(SharesElab!$B$2:$B$79,Att_RSD_share!$A10,SharesElab!C$2:C$79)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D10*$Z$13</f>
        <v>#N/A</v>
      </c>
      <c r="Y10" s="76" t="s">
        <v>256</v>
      </c>
      <c r="Z10" s="83">
        <v>6.2E-2</v>
      </c>
    </row>
    <row r="11" spans="1:35" ht="15.75" thickBot="1" x14ac:dyDescent="0.25">
      <c r="A11" s="49" t="s">
        <v>76</v>
      </c>
      <c r="B11" s="49" t="s">
        <v>34</v>
      </c>
      <c r="C11" s="23"/>
      <c r="D11" s="52" t="e">
        <f>SUMIF(SharesElab!$B$2:$B$79,Att_RSD_share!$A11,SharesElab!C$2:C$79)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35" ht="15.75" thickBot="1" x14ac:dyDescent="0.25">
      <c r="A12" s="49" t="s">
        <v>77</v>
      </c>
      <c r="B12" s="49" t="s">
        <v>118</v>
      </c>
      <c r="C12" s="23"/>
      <c r="D12" s="52" t="e">
        <f>SUMIF(SharesElab!$B$2:$B$79,Att_RSD_share!$A12,SharesElab!C$2:C$79)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  <c r="Y12" s="164" t="s">
        <v>390</v>
      </c>
      <c r="Z12" s="164"/>
    </row>
    <row r="13" spans="1:35" ht="15.75" thickBot="1" x14ac:dyDescent="0.25">
      <c r="A13" s="49" t="s">
        <v>478</v>
      </c>
      <c r="B13" s="49" t="s">
        <v>119</v>
      </c>
      <c r="C13" s="23"/>
      <c r="D13" s="52" t="e">
        <f>SUMIF(SharesElab!$B$2:$B$79,Att_RSD_share!$A13,SharesElab!C$2:C$79)</f>
        <v>#N/A</v>
      </c>
      <c r="E13" s="46" t="e">
        <f t="shared" si="0"/>
        <v>#N/A</v>
      </c>
      <c r="F13" s="46" t="e">
        <f t="shared" si="1"/>
        <v>#N/A</v>
      </c>
      <c r="G13" s="46" t="e">
        <f t="shared" si="2"/>
        <v>#N/A</v>
      </c>
      <c r="H13" s="46" t="e">
        <f t="shared" si="3"/>
        <v>#N/A</v>
      </c>
      <c r="I13" s="46" t="e">
        <f t="shared" si="4"/>
        <v>#N/A</v>
      </c>
      <c r="J13" s="46" t="e">
        <f t="shared" si="5"/>
        <v>#N/A</v>
      </c>
      <c r="K13" s="23"/>
      <c r="L13" s="47" t="e">
        <f t="shared" si="6"/>
        <v>#N/A</v>
      </c>
      <c r="M13" s="47" t="e">
        <f t="shared" si="7"/>
        <v>#N/A</v>
      </c>
      <c r="N13" s="47" t="e">
        <f t="shared" si="8"/>
        <v>#N/A</v>
      </c>
      <c r="O13" s="47" t="e">
        <f t="shared" si="9"/>
        <v>#N/A</v>
      </c>
      <c r="P13" s="47" t="e">
        <f t="shared" si="10"/>
        <v>#N/A</v>
      </c>
      <c r="Q13" s="47" t="e">
        <f t="shared" si="11"/>
        <v>#N/A</v>
      </c>
      <c r="S13" s="81">
        <v>0</v>
      </c>
      <c r="T13" s="145" t="e">
        <f>(RSDCK_share!S36*D13+RSDCK_share!S37*RSDCK_share!Z14)/SUM(RSDCK_share!S36:S37)</f>
        <v>#N/A</v>
      </c>
      <c r="Y13" s="76" t="s">
        <v>389</v>
      </c>
      <c r="Z13" s="108">
        <v>10</v>
      </c>
    </row>
    <row r="14" spans="1:35" ht="15.75" thickBot="1" x14ac:dyDescent="0.25">
      <c r="A14" s="49" t="s">
        <v>78</v>
      </c>
      <c r="B14" s="49" t="s">
        <v>120</v>
      </c>
      <c r="C14" s="23"/>
      <c r="D14" s="52" t="e">
        <f>SUMIF(SharesElab!$B$2:$B$79,Att_RSD_share!$A14,SharesElab!C$2:C$79)+D15*Z9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252</v>
      </c>
      <c r="Z14" s="112">
        <v>1.06</v>
      </c>
    </row>
    <row r="15" spans="1:35" ht="15.75" customHeight="1" thickBot="1" x14ac:dyDescent="0.25">
      <c r="A15" s="49" t="s">
        <v>79</v>
      </c>
      <c r="B15" s="49" t="s">
        <v>121</v>
      </c>
      <c r="C15" s="23"/>
      <c r="D15" s="96" t="e">
        <f>SUMIF(SharesElab!$B$2:$B$79,Att_RSD_share!$A15,SharesElab!C$2:C$79)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164" t="s">
        <v>391</v>
      </c>
      <c r="Z15" s="164"/>
    </row>
    <row r="16" spans="1:35" ht="15.75" thickBot="1" x14ac:dyDescent="0.25">
      <c r="A16" s="49" t="s">
        <v>80</v>
      </c>
      <c r="B16" s="49" t="s">
        <v>122</v>
      </c>
      <c r="C16" s="23"/>
      <c r="D16" s="52" t="e">
        <f>SUMIF(SharesElab!$B$2:$B$79,Att_RSD_share!$A16,SharesElab!C$2:C$79)+D15*Z10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81</v>
      </c>
      <c r="B17" s="49" t="s">
        <v>123</v>
      </c>
      <c r="C17" s="23"/>
      <c r="D17" s="52" t="e">
        <f>SUMIF(SharesElab!$B$2:$B$79,Att_RSD_share!$A17,SharesElab!C$2:C$79)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82</v>
      </c>
      <c r="B18" s="49" t="s">
        <v>124</v>
      </c>
      <c r="C18" s="23"/>
      <c r="D18" s="52" t="e">
        <f>SUMIF(SharesElab!$B$2:$B$79,Att_RSD_share!$A18,SharesElab!C$2:C$79)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2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83</v>
      </c>
      <c r="B21" s="30" t="s">
        <v>125</v>
      </c>
      <c r="C21" s="23"/>
      <c r="D21" s="45" t="e">
        <f>SUMIF(SharesElab!$B$2:$B$79,Att_RSD_share!$A21,SharesElab!C$2:C$79)+D30*Z8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81" t="e">
        <f>D21*Z14</f>
        <v>#N/A</v>
      </c>
    </row>
    <row r="22" spans="1:22" ht="15.75" thickBot="1" x14ac:dyDescent="0.25">
      <c r="A22" s="49" t="s">
        <v>84</v>
      </c>
      <c r="B22" s="49" t="s">
        <v>126</v>
      </c>
      <c r="C22" s="23"/>
      <c r="D22" s="45" t="e">
        <f>SUMIF(SharesElab!$B$2:$B$79,Att_RSD_share!$A22,SharesElab!C$2:C$79)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3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2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3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85</v>
      </c>
      <c r="B23" s="49" t="s">
        <v>127</v>
      </c>
      <c r="C23" s="23"/>
      <c r="D23" s="45" t="e">
        <f>SUMIF(SharesElab!$B$2:$B$79,Att_RSD_share!$A23,SharesElab!C$2:C$79)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86</v>
      </c>
      <c r="B24" s="49" t="s">
        <v>117</v>
      </c>
      <c r="C24" s="23"/>
      <c r="D24" s="45" t="e">
        <f>SUMIF(SharesElab!$B$2:$B$79,Att_RSD_share!$A24,SharesElab!C$2:C$79)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87</v>
      </c>
      <c r="B25" s="49" t="s">
        <v>34</v>
      </c>
      <c r="C25" s="23"/>
      <c r="D25" s="45" t="e">
        <f>SUMIF(SharesElab!$B$2:$B$79,Att_RSD_share!$A25,SharesElab!C$2:C$79)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88</v>
      </c>
      <c r="B26" s="49" t="s">
        <v>34</v>
      </c>
      <c r="C26" s="23"/>
      <c r="D26" s="45" t="e">
        <f>SUMIF(SharesElab!$B$2:$B$79,Att_RSD_share!$A26,SharesElab!C$2:C$79)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89</v>
      </c>
      <c r="B27" s="49" t="s">
        <v>118</v>
      </c>
      <c r="C27" s="23"/>
      <c r="D27" s="45" t="e">
        <f>SUMIF(SharesElab!$B$2:$B$79,Att_RSD_share!$A27,SharesElab!C$2:C$79)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 t="e">
        <f>SUMIF(SharesElab!$B$2:$B$79,Att_RSD_share!$A28,SharesElab!C$2:C$79)</f>
        <v>#N/A</v>
      </c>
      <c r="E28" s="46" t="e">
        <f t="shared" si="12"/>
        <v>#N/A</v>
      </c>
      <c r="F28" s="46" t="e">
        <f t="shared" si="13"/>
        <v>#N/A</v>
      </c>
      <c r="G28" s="46" t="e">
        <f t="shared" si="14"/>
        <v>#N/A</v>
      </c>
      <c r="H28" s="46" t="e">
        <f t="shared" si="15"/>
        <v>#N/A</v>
      </c>
      <c r="I28" s="46" t="e">
        <f t="shared" si="16"/>
        <v>#N/A</v>
      </c>
      <c r="J28" s="46" t="e">
        <f t="shared" si="17"/>
        <v>#N/A</v>
      </c>
      <c r="K28" s="23"/>
      <c r="L28" s="47" t="e">
        <f t="shared" si="18"/>
        <v>#N/A</v>
      </c>
      <c r="M28" s="47" t="e">
        <f t="shared" si="19"/>
        <v>#N/A</v>
      </c>
      <c r="N28" s="47" t="e">
        <f t="shared" si="20"/>
        <v>#N/A</v>
      </c>
      <c r="O28" s="47" t="e">
        <f t="shared" si="21"/>
        <v>#N/A</v>
      </c>
      <c r="P28" s="47" t="e">
        <f t="shared" si="22"/>
        <v>#N/A</v>
      </c>
      <c r="Q28" s="47" t="e">
        <f t="shared" si="23"/>
        <v>#N/A</v>
      </c>
      <c r="S28" s="81">
        <v>0</v>
      </c>
      <c r="T28" s="145" t="e">
        <f>(RSDCK_share!S36*D28+RSDCK_share!S37*RSDCK_share!Z14)/SUM(RSDCK_share!S36:S37)</f>
        <v>#N/A</v>
      </c>
    </row>
    <row r="29" spans="1:22" ht="15.75" thickBot="1" x14ac:dyDescent="0.25">
      <c r="A29" s="49" t="s">
        <v>90</v>
      </c>
      <c r="B29" s="49" t="s">
        <v>120</v>
      </c>
      <c r="C29" s="23"/>
      <c r="D29" s="45" t="e">
        <f>SUMIF(SharesElab!$B$2:$B$79,Att_RSD_share!$A29,SharesElab!C$2:C$79)+D30*Z9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91</v>
      </c>
      <c r="B30" s="49" t="s">
        <v>121</v>
      </c>
      <c r="C30" s="23"/>
      <c r="D30" s="45" t="e">
        <f>SUMIF(SharesElab!$B$2:$B$79,Att_RSD_share!$A30,SharesElab!C$2:C$79)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92</v>
      </c>
      <c r="B31" s="49" t="s">
        <v>122</v>
      </c>
      <c r="C31" s="23"/>
      <c r="D31" s="45" t="e">
        <f>SUMIF(SharesElab!$B$2:$B$79,Att_RSD_share!$A31,SharesElab!C$2:C$79)+D30*Z10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93</v>
      </c>
      <c r="B32" s="49" t="s">
        <v>123</v>
      </c>
      <c r="C32" s="23"/>
      <c r="D32" s="45" t="e">
        <f>SUMIF(SharesElab!$B$2:$B$79,Att_RSD_share!$A32,SharesElab!C$2:C$79)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0.5</v>
      </c>
      <c r="V32" s="76" t="s">
        <v>255</v>
      </c>
    </row>
    <row r="33" spans="1:26" ht="15" x14ac:dyDescent="0.2">
      <c r="A33" s="49" t="s">
        <v>213</v>
      </c>
      <c r="B33" s="49" t="s">
        <v>129</v>
      </c>
      <c r="C33" s="23"/>
      <c r="D33" s="45" t="e">
        <f>SUMIF(SharesElab!$B$2:$B$79,Att_RSD_share!$A33,SharesElab!C$2:C$79)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 t="shared" si="19"/>
        <v>#N/A</v>
      </c>
      <c r="N33" s="47" t="e">
        <f t="shared" si="20"/>
        <v>#N/A</v>
      </c>
      <c r="O33" s="47" t="e">
        <f>IF($D33=0,"",MIN($D33*(1+$S$4)^($O$5-$D$5),T33))</f>
        <v>#N/A</v>
      </c>
      <c r="P33" s="47" t="e">
        <f t="shared" si="22"/>
        <v>#N/A</v>
      </c>
      <c r="Q33" s="47" t="e">
        <f t="shared" si="23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484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RSDSH_Att-AB,RSDSH_Att-C,RSDSH_Att-D,RSDSH_Att-E,RSDSH_Att-F,RSDSH_Att-G</v>
      </c>
      <c r="G46" s="29"/>
      <c r="H46" s="23" t="str">
        <f t="shared" ref="H46:H58" si="26">B46</f>
        <v>RSDSH_Att-AB,RSDSH_Att-C,RSDSH_Att-D,RSDSH_Att-E,RSDSH_Att-F,RSDSH_Att-G</v>
      </c>
      <c r="I46" s="24">
        <v>1</v>
      </c>
      <c r="J46" s="32" t="e">
        <f t="shared" ref="J46:J58" si="27">IF(E6="","",-E6)</f>
        <v>#N/A</v>
      </c>
      <c r="K46" s="32" t="e">
        <f t="shared" ref="K46:K58" si="28">IF(F6="","",-F6)</f>
        <v>#N/A</v>
      </c>
      <c r="L46" s="32" t="e">
        <f t="shared" ref="L46:L58" si="29">IF(G6="","",-G6)</f>
        <v>#N/A</v>
      </c>
      <c r="M46" s="32" t="e">
        <f t="shared" ref="M46:M58" si="30">IF(H6="","",-H6)</f>
        <v>#N/A</v>
      </c>
      <c r="N46" s="32" t="e">
        <f t="shared" ref="N46:N58" si="31">IF(I6="","",-I6)</f>
        <v>#N/A</v>
      </c>
      <c r="O46" s="32" t="e">
        <f t="shared" ref="O46:O58" si="32">IF(J6="","",-J6)</f>
        <v>#N/A</v>
      </c>
      <c r="P46" s="24">
        <v>0</v>
      </c>
      <c r="Q46" s="24">
        <v>5</v>
      </c>
      <c r="R46" s="23" t="s">
        <v>219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484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RSDSH_Att-AB,RSDSH_Att-C,RSDSH_Att-D,RSDSH_Att-E,RSDSH_Att-F,RSDSH_Att-G</v>
      </c>
      <c r="G47" s="77"/>
      <c r="H47" s="78" t="str">
        <f t="shared" si="26"/>
        <v>RSDSH_Att-AB,RSDSH_Att-C,RSDSH_Att-D,RSDSH_Att-E,RSDSH_Att-F,RSDSH_Att-G</v>
      </c>
      <c r="I47" s="77">
        <v>1</v>
      </c>
      <c r="J47" s="79" t="e">
        <f t="shared" si="27"/>
        <v>#N/A</v>
      </c>
      <c r="K47" s="80" t="e">
        <f t="shared" si="28"/>
        <v>#N/A</v>
      </c>
      <c r="L47" s="80" t="e">
        <f t="shared" si="29"/>
        <v>#N/A</v>
      </c>
      <c r="M47" s="80" t="e">
        <f t="shared" si="30"/>
        <v>#N/A</v>
      </c>
      <c r="N47" s="80" t="e">
        <f t="shared" si="31"/>
        <v>#N/A</v>
      </c>
      <c r="O47" s="80" t="e">
        <f t="shared" si="32"/>
        <v>#N/A</v>
      </c>
      <c r="P47" s="79">
        <v>0</v>
      </c>
      <c r="Q47" s="79">
        <v>5</v>
      </c>
      <c r="R47" s="79" t="s">
        <v>220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484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RSDSH_Att-AB,RSDSH_Att-C,RSDSH_Att-D,RSDSH_Att-E,RSDSH_Att-F,RSDSH_Att-G</v>
      </c>
      <c r="G48" s="26"/>
      <c r="H48" s="23" t="str">
        <f t="shared" si="26"/>
        <v>RSDSH_Att-AB,RSDSH_Att-C,RSDSH_Att-D,RSDSH_Att-E,RSDSH_Att-F,RSDSH_Att-G</v>
      </c>
      <c r="I48" s="24">
        <v>1</v>
      </c>
      <c r="J48" s="32" t="e">
        <f t="shared" si="27"/>
        <v>#N/A</v>
      </c>
      <c r="K48" s="32" t="e">
        <f t="shared" si="28"/>
        <v>#N/A</v>
      </c>
      <c r="L48" s="32" t="e">
        <f t="shared" si="29"/>
        <v>#N/A</v>
      </c>
      <c r="M48" s="32" t="e">
        <f t="shared" si="30"/>
        <v>#N/A</v>
      </c>
      <c r="N48" s="32" t="e">
        <f t="shared" si="31"/>
        <v>#N/A</v>
      </c>
      <c r="O48" s="32" t="e">
        <f t="shared" si="32"/>
        <v>#N/A</v>
      </c>
      <c r="P48" s="24">
        <v>0</v>
      </c>
      <c r="Q48" s="24">
        <v>5</v>
      </c>
      <c r="R48" s="23" t="s">
        <v>221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484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RSDSH_Att-AB,RSDSH_Att-C,RSDSH_Att-D,RSDSH_Att-E,RSDSH_Att-F,RSDSH_Att-G</v>
      </c>
      <c r="G49" s="26"/>
      <c r="H49" s="23" t="str">
        <f t="shared" si="26"/>
        <v>RSDSH_Att-AB,RSDSH_Att-C,RSDSH_Att-D,RSDSH_Att-E,RSDSH_Att-F,RSDSH_Att-G</v>
      </c>
      <c r="I49" s="24">
        <v>1</v>
      </c>
      <c r="J49" s="32" t="e">
        <f t="shared" si="27"/>
        <v>#N/A</v>
      </c>
      <c r="K49" s="32" t="e">
        <f t="shared" si="28"/>
        <v>#N/A</v>
      </c>
      <c r="L49" s="32" t="e">
        <f t="shared" si="29"/>
        <v>#N/A</v>
      </c>
      <c r="M49" s="32" t="e">
        <f t="shared" si="30"/>
        <v>#N/A</v>
      </c>
      <c r="N49" s="32" t="e">
        <f t="shared" si="31"/>
        <v>#N/A</v>
      </c>
      <c r="O49" s="32" t="e">
        <f t="shared" si="32"/>
        <v>#N/A</v>
      </c>
      <c r="P49" s="24">
        <v>0</v>
      </c>
      <c r="Q49" s="24">
        <v>5</v>
      </c>
      <c r="R49" s="23" t="s">
        <v>222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484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RSDSH_Att-AB,RSDSH_Att-C,RSDSH_Att-D,RSDSH_Att-E,RSDSH_Att-F,RSDSH_Att-G</v>
      </c>
      <c r="G50" s="26"/>
      <c r="H50" s="23" t="str">
        <f t="shared" si="26"/>
        <v>RSDSH_Att-AB,RSDSH_Att-C,RSDSH_Att-D,RSDSH_Att-E,RSDSH_Att-F,RSDSH_Att-G</v>
      </c>
      <c r="I50" s="24">
        <v>1</v>
      </c>
      <c r="J50" s="86" t="e">
        <f>MAX(IF(E10+E11="","",-E10-E11),-$T$10)</f>
        <v>#N/A</v>
      </c>
      <c r="K50" s="86" t="e">
        <f t="shared" ref="K50:O50" si="34">MAX(IF(F10+F11="","",-F10-F11),-$T$10)</f>
        <v>#N/A</v>
      </c>
      <c r="L50" s="86" t="e">
        <f t="shared" si="34"/>
        <v>#N/A</v>
      </c>
      <c r="M50" s="86" t="e">
        <f t="shared" si="34"/>
        <v>#N/A</v>
      </c>
      <c r="N50" s="86" t="e">
        <f t="shared" si="34"/>
        <v>#N/A</v>
      </c>
      <c r="O50" s="86" t="e">
        <f t="shared" si="34"/>
        <v>#N/A</v>
      </c>
      <c r="P50" s="24">
        <v>0</v>
      </c>
      <c r="Q50" s="24">
        <v>5</v>
      </c>
      <c r="R50" s="23" t="s">
        <v>223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484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RSDSH_Att-AB,RSDSH_Att-C,RSDSH_Att-D,RSDSH_Att-E,RSDSH_Att-F,RSDSH_Att-G</v>
      </c>
      <c r="G51" s="26"/>
      <c r="H51" s="23" t="str">
        <f t="shared" si="26"/>
        <v>RSDSH_Att-AB,RSDSH_Att-C,RSDSH_Att-D,RSDSH_Att-E,RSDSH_Att-F,RSDSH_Att-G</v>
      </c>
      <c r="I51" s="24">
        <v>1</v>
      </c>
      <c r="J51" s="32" t="e">
        <f t="shared" si="27"/>
        <v>#N/A</v>
      </c>
      <c r="K51" s="32" t="e">
        <f t="shared" si="28"/>
        <v>#N/A</v>
      </c>
      <c r="L51" s="32" t="e">
        <f t="shared" si="29"/>
        <v>#N/A</v>
      </c>
      <c r="M51" s="32" t="e">
        <f t="shared" si="30"/>
        <v>#N/A</v>
      </c>
      <c r="N51" s="32" t="e">
        <f t="shared" si="31"/>
        <v>#N/A</v>
      </c>
      <c r="O51" s="32" t="e">
        <f t="shared" si="32"/>
        <v>#N/A</v>
      </c>
      <c r="P51" s="24">
        <v>0</v>
      </c>
      <c r="Q51" s="24">
        <v>5</v>
      </c>
      <c r="R51" s="23" t="s">
        <v>224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484</v>
      </c>
      <c r="D52" s="23" t="str">
        <f t="shared" si="24"/>
        <v>UC-LO_R-SH_Att_KER_X0</v>
      </c>
      <c r="E52" s="23" t="str">
        <f t="shared" si="33"/>
        <v>RSDKER</v>
      </c>
      <c r="F52" s="23" t="str">
        <f t="shared" si="25"/>
        <v>RSDSH_Att-AB,RSDSH_Att-C,RSDSH_Att-D,RSDSH_Att-E,RSDSH_Att-F,RSDSH_Att-G</v>
      </c>
      <c r="G52" s="26"/>
      <c r="H52" s="23" t="str">
        <f t="shared" si="26"/>
        <v>RSDSH_Att-AB,RSDSH_Att-C,RSDSH_Att-D,RSDSH_Att-E,RSDSH_Att-F,RSDSH_Att-G</v>
      </c>
      <c r="I52" s="24">
        <v>1</v>
      </c>
      <c r="J52" s="32" t="e">
        <f t="shared" si="27"/>
        <v>#N/A</v>
      </c>
      <c r="K52" s="32" t="e">
        <f t="shared" si="28"/>
        <v>#N/A</v>
      </c>
      <c r="L52" s="32" t="e">
        <f t="shared" si="29"/>
        <v>#N/A</v>
      </c>
      <c r="M52" s="32" t="e">
        <f t="shared" si="30"/>
        <v>#N/A</v>
      </c>
      <c r="N52" s="32" t="e">
        <f t="shared" si="31"/>
        <v>#N/A</v>
      </c>
      <c r="O52" s="32" t="e">
        <f t="shared" si="32"/>
        <v>#N/A</v>
      </c>
      <c r="P52" s="24">
        <v>0</v>
      </c>
      <c r="Q52" s="24">
        <v>5</v>
      </c>
      <c r="R52" s="23" t="s">
        <v>225</v>
      </c>
      <c r="Z52" s="84"/>
    </row>
    <row r="53" spans="1:26" s="23" customFormat="1" ht="15.75" thickBot="1" x14ac:dyDescent="0.25">
      <c r="A53" s="23" t="s">
        <v>197</v>
      </c>
      <c r="B53" s="24" t="s">
        <v>484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RSDSH_Att-AB,RSDSH_Att-C,RSDSH_Att-D,RSDSH_Att-E,RSDSH_Att-F,RSDSH_Att-G</v>
      </c>
      <c r="G53" s="26"/>
      <c r="H53" s="23" t="str">
        <f t="shared" si="26"/>
        <v>RSDSH_Att-AB,RSDSH_Att-C,RSDSH_Att-D,RSDSH_Att-E,RSDSH_Att-F,RSDSH_Att-G</v>
      </c>
      <c r="I53" s="24">
        <v>1</v>
      </c>
      <c r="J53" s="32" t="e">
        <f>IF(E13="","",-E13)</f>
        <v>#N/A</v>
      </c>
      <c r="K53" s="32" t="e">
        <f t="shared" si="28"/>
        <v>#N/A</v>
      </c>
      <c r="L53" s="32" t="e">
        <f t="shared" si="29"/>
        <v>#N/A</v>
      </c>
      <c r="M53" s="32" t="e">
        <f t="shared" si="30"/>
        <v>#N/A</v>
      </c>
      <c r="N53" s="32" t="e">
        <f t="shared" si="31"/>
        <v>#N/A</v>
      </c>
      <c r="O53" s="32" t="e">
        <f t="shared" si="32"/>
        <v>#N/A</v>
      </c>
      <c r="P53" s="24">
        <v>0</v>
      </c>
      <c r="Q53" s="24">
        <v>5</v>
      </c>
      <c r="R53" s="23" t="s">
        <v>226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484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RSDSH_Att-AB,RSDSH_Att-C,RSDSH_Att-D,RSDSH_Att-E,RSDSH_Att-F,RSDSH_Att-G</v>
      </c>
      <c r="G54" s="26"/>
      <c r="H54" s="23" t="str">
        <f t="shared" si="26"/>
        <v>RSDSH_Att-AB,RSDSH_Att-C,RSDSH_Att-D,RSDSH_Att-E,RSDSH_Att-F,RSDSH_Att-G</v>
      </c>
      <c r="I54" s="24">
        <v>1</v>
      </c>
      <c r="J54" s="32" t="e">
        <f t="shared" si="27"/>
        <v>#N/A</v>
      </c>
      <c r="K54" s="32" t="e">
        <f t="shared" si="28"/>
        <v>#N/A</v>
      </c>
      <c r="L54" s="32" t="e">
        <f t="shared" si="29"/>
        <v>#N/A</v>
      </c>
      <c r="M54" s="32" t="e">
        <f t="shared" si="30"/>
        <v>#N/A</v>
      </c>
      <c r="N54" s="32" t="e">
        <f t="shared" si="31"/>
        <v>#N/A</v>
      </c>
      <c r="O54" s="32" t="e">
        <f t="shared" si="32"/>
        <v>#N/A</v>
      </c>
      <c r="P54" s="24">
        <v>0</v>
      </c>
      <c r="Q54" s="24">
        <v>5</v>
      </c>
      <c r="R54" s="23" t="s">
        <v>227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484</v>
      </c>
      <c r="D55" s="23" t="str">
        <f t="shared" si="24"/>
        <v>\I: DISABLED</v>
      </c>
      <c r="F55" s="23" t="str">
        <f t="shared" si="25"/>
        <v>RSDSH_Att-AB,RSDSH_Att-C,RSDSH_Att-D,RSDSH_Att-E,RSDSH_Att-F,RSDSH_Att-G</v>
      </c>
      <c r="G55" s="26"/>
      <c r="H55" s="23" t="str">
        <f t="shared" si="26"/>
        <v>RSDSH_Att-AB,RSDSH_Att-C,RSDSH_Att-D,RSDSH_Att-E,RSDSH_Att-F,RSDSH_Att-G</v>
      </c>
      <c r="I55" s="24">
        <v>1</v>
      </c>
      <c r="J55" s="32" t="e">
        <f t="shared" si="27"/>
        <v>#N/A</v>
      </c>
      <c r="K55" s="32" t="e">
        <f t="shared" si="28"/>
        <v>#N/A</v>
      </c>
      <c r="L55" s="32" t="e">
        <f t="shared" si="29"/>
        <v>#N/A</v>
      </c>
      <c r="M55" s="32" t="e">
        <f t="shared" si="30"/>
        <v>#N/A</v>
      </c>
      <c r="N55" s="32" t="e">
        <f t="shared" si="31"/>
        <v>#N/A</v>
      </c>
      <c r="O55" s="32" t="e">
        <f t="shared" si="32"/>
        <v>#N/A</v>
      </c>
      <c r="P55" s="24">
        <v>0</v>
      </c>
      <c r="Q55" s="24">
        <v>5</v>
      </c>
      <c r="R55" s="23" t="s">
        <v>228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484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RSDSH_Att-AB,RSDSH_Att-C,RSDSH_Att-D,RSDSH_Att-E,RSDSH_Att-F,RSDSH_Att-G</v>
      </c>
      <c r="G56" s="26"/>
      <c r="H56" s="23" t="str">
        <f t="shared" si="26"/>
        <v>RSDSH_Att-AB,RSDSH_Att-C,RSDSH_Att-D,RSDSH_Att-E,RSDSH_Att-F,RSDSH_Att-G</v>
      </c>
      <c r="I56" s="24">
        <v>1</v>
      </c>
      <c r="J56" s="32" t="e">
        <f t="shared" si="27"/>
        <v>#N/A</v>
      </c>
      <c r="K56" s="32" t="e">
        <f t="shared" si="28"/>
        <v>#N/A</v>
      </c>
      <c r="L56" s="32" t="e">
        <f t="shared" si="29"/>
        <v>#N/A</v>
      </c>
      <c r="M56" s="32" t="e">
        <f t="shared" si="30"/>
        <v>#N/A</v>
      </c>
      <c r="N56" s="32" t="e">
        <f t="shared" si="31"/>
        <v>#N/A</v>
      </c>
      <c r="O56" s="32" t="e">
        <f t="shared" si="32"/>
        <v>#N/A</v>
      </c>
      <c r="P56" s="24">
        <v>0</v>
      </c>
      <c r="Q56" s="24">
        <v>5</v>
      </c>
      <c r="R56" s="23" t="s">
        <v>229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484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RSDSH_Att-AB,RSDSH_Att-C,RSDSH_Att-D,RSDSH_Att-E,RSDSH_Att-F,RSDSH_Att-G</v>
      </c>
      <c r="G57" s="26"/>
      <c r="H57" s="23" t="str">
        <f t="shared" si="26"/>
        <v>RSDSH_Att-AB,RSDSH_Att-C,RSDSH_Att-D,RSDSH_Att-E,RSDSH_Att-F,RSDSH_Att-G</v>
      </c>
      <c r="I57" s="24">
        <v>1</v>
      </c>
      <c r="J57" s="32" t="e">
        <f t="shared" si="27"/>
        <v>#N/A</v>
      </c>
      <c r="K57" s="32" t="e">
        <f t="shared" si="28"/>
        <v>#N/A</v>
      </c>
      <c r="L57" s="32" t="e">
        <f t="shared" si="29"/>
        <v>#N/A</v>
      </c>
      <c r="M57" s="32" t="e">
        <f t="shared" si="30"/>
        <v>#N/A</v>
      </c>
      <c r="N57" s="32" t="e">
        <f t="shared" si="31"/>
        <v>#N/A</v>
      </c>
      <c r="O57" s="32" t="e">
        <f t="shared" si="32"/>
        <v>#N/A</v>
      </c>
      <c r="P57" s="24">
        <v>0</v>
      </c>
      <c r="Q57" s="24">
        <v>5</v>
      </c>
      <c r="R57" s="23" t="s">
        <v>230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484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RSDSH_Att-AB,RSDSH_Att-C,RSDSH_Att-D,RSDSH_Att-E,RSDSH_Att-F,RSDSH_Att-G</v>
      </c>
      <c r="G58" s="53"/>
      <c r="H58" s="53" t="str">
        <f t="shared" si="26"/>
        <v>RSDSH_Att-AB,RSDSH_Att-C,RSDSH_Att-D,RSDSH_Att-E,RSDSH_Att-F,RSDSH_Att-G</v>
      </c>
      <c r="I58" s="54">
        <v>1</v>
      </c>
      <c r="J58" s="55" t="e">
        <f t="shared" si="27"/>
        <v>#N/A</v>
      </c>
      <c r="K58" s="55" t="e">
        <f t="shared" si="28"/>
        <v>#N/A</v>
      </c>
      <c r="L58" s="55" t="e">
        <f t="shared" si="29"/>
        <v>#N/A</v>
      </c>
      <c r="M58" s="55" t="e">
        <f t="shared" si="30"/>
        <v>#N/A</v>
      </c>
      <c r="N58" s="55" t="e">
        <f t="shared" si="31"/>
        <v>#N/A</v>
      </c>
      <c r="O58" s="55" t="e">
        <f t="shared" si="32"/>
        <v>#N/A</v>
      </c>
      <c r="P58" s="54">
        <v>0</v>
      </c>
      <c r="Q58" s="54">
        <v>5</v>
      </c>
      <c r="R58" s="53" t="s">
        <v>231</v>
      </c>
      <c r="S58" s="53"/>
      <c r="T58" s="53"/>
      <c r="U58" s="53"/>
      <c r="V58" s="53"/>
      <c r="W58" s="53"/>
      <c r="X58" s="53"/>
      <c r="Y58" s="53"/>
      <c r="Z58" s="11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5" x14ac:dyDescent="0.2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5" x14ac:dyDescent="0.2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5" x14ac:dyDescent="0.2">
      <c r="C62" s="26"/>
      <c r="H62" s="20" t="s">
        <v>259</v>
      </c>
      <c r="I62" s="24"/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25">
      <c r="A63" s="26" t="s">
        <v>25</v>
      </c>
      <c r="B63" s="26" t="s">
        <v>26</v>
      </c>
      <c r="C63" s="26"/>
      <c r="D63" s="6" t="s">
        <v>11</v>
      </c>
      <c r="E63" s="6" t="s">
        <v>249</v>
      </c>
      <c r="F63" s="6" t="s">
        <v>9</v>
      </c>
      <c r="G63" s="6" t="s">
        <v>30</v>
      </c>
      <c r="H63" s="6" t="s">
        <v>10</v>
      </c>
      <c r="I63" s="8" t="s">
        <v>133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132</v>
      </c>
      <c r="Q63" s="8" t="s">
        <v>29</v>
      </c>
      <c r="R63" s="6" t="s">
        <v>27</v>
      </c>
      <c r="Z63" s="85" t="s">
        <v>258</v>
      </c>
    </row>
    <row r="64" spans="1:26" ht="15" x14ac:dyDescent="0.2">
      <c r="A64" s="26" t="s">
        <v>139</v>
      </c>
      <c r="B64" s="26" t="s">
        <v>218</v>
      </c>
      <c r="D64" s="23" t="str">
        <f>IF(Z64="","UC-UP_"&amp;A33,"\I: DISABLED")</f>
        <v>UC-UP_R-WH_Att_SOL_X0</v>
      </c>
      <c r="E64" s="23" t="str">
        <f t="shared" ref="E64:E69" si="35">A64</f>
        <v>RSDSOL</v>
      </c>
      <c r="F64" s="23" t="str">
        <f t="shared" ref="F64:F69" si="36">H64</f>
        <v>RSDWH_Att</v>
      </c>
      <c r="H64" s="23" t="str">
        <f t="shared" ref="H64:H69" si="37">B64</f>
        <v>RSDWH_Att</v>
      </c>
      <c r="I64" s="24">
        <v>1</v>
      </c>
      <c r="J64" s="34" t="e">
        <f t="shared" ref="J64:O64" si="38">IF(L33="","",-L33)</f>
        <v>#N/A</v>
      </c>
      <c r="K64" s="34" t="e">
        <f t="shared" si="38"/>
        <v>#N/A</v>
      </c>
      <c r="L64" s="34" t="e">
        <f t="shared" si="38"/>
        <v>#N/A</v>
      </c>
      <c r="M64" s="34" t="e">
        <f t="shared" si="38"/>
        <v>#N/A</v>
      </c>
      <c r="N64" s="34" t="e">
        <f t="shared" si="38"/>
        <v>#N/A</v>
      </c>
      <c r="O64" s="34" t="e">
        <f t="shared" si="38"/>
        <v>#N/A</v>
      </c>
      <c r="P64" s="24">
        <v>0</v>
      </c>
      <c r="Q64" s="24">
        <v>5</v>
      </c>
      <c r="R64" s="23" t="s">
        <v>246</v>
      </c>
      <c r="Z64" s="84"/>
    </row>
    <row r="65" spans="1:26" ht="15" x14ac:dyDescent="0.2">
      <c r="A65" s="23" t="s">
        <v>197</v>
      </c>
      <c r="B65" s="26" t="s">
        <v>218</v>
      </c>
      <c r="D65" s="23" t="str">
        <f>IF(Z65="","UC-UP_"&amp;A28,"\I: DISABLED")</f>
        <v>\I: DISABLED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 t="e">
        <f t="shared" ref="J65:O65" si="39">IF(L28="","",-L28)</f>
        <v>#N/A</v>
      </c>
      <c r="K65" s="34" t="e">
        <f t="shared" si="39"/>
        <v>#N/A</v>
      </c>
      <c r="L65" s="34" t="e">
        <f t="shared" si="39"/>
        <v>#N/A</v>
      </c>
      <c r="M65" s="34" t="e">
        <f t="shared" si="39"/>
        <v>#N/A</v>
      </c>
      <c r="N65" s="34" t="e">
        <f t="shared" si="39"/>
        <v>#N/A</v>
      </c>
      <c r="O65" s="34" t="e">
        <f t="shared" si="39"/>
        <v>#N/A</v>
      </c>
      <c r="P65" s="24">
        <v>0</v>
      </c>
      <c r="Q65" s="24">
        <v>5</v>
      </c>
      <c r="R65" s="23" t="s">
        <v>245</v>
      </c>
      <c r="Z65" s="84" t="s">
        <v>257</v>
      </c>
    </row>
    <row r="66" spans="1:26" s="23" customFormat="1" ht="15" x14ac:dyDescent="0.2">
      <c r="A66" s="23" t="s">
        <v>197</v>
      </c>
      <c r="B66" s="24" t="s">
        <v>484</v>
      </c>
      <c r="C66" s="26"/>
      <c r="D66" s="23" t="str">
        <f>IF(Z66="","UC-UP_"&amp;A13,"\I: DISABLED")</f>
        <v>\I: DISABLED</v>
      </c>
      <c r="E66" s="23" t="str">
        <f t="shared" si="35"/>
        <v>RSDGAS</v>
      </c>
      <c r="F66" s="23" t="str">
        <f t="shared" si="36"/>
        <v>RSDSH_Att-AB,RSDSH_Att-C,RSDSH_Att-D,RSDSH_Att-E,RSDSH_Att-F,RSDSH_Att-G</v>
      </c>
      <c r="G66" s="38"/>
      <c r="H66" s="23" t="str">
        <f t="shared" si="37"/>
        <v>RSDSH_Att-AB,RSDSH_Att-C,RSDSH_Att-D,RSDSH_Att-E,RSDSH_Att-F,RSDSH_Att-G</v>
      </c>
      <c r="I66" s="24">
        <v>1</v>
      </c>
      <c r="J66" s="34" t="e">
        <f t="shared" ref="J66:O66" si="40">IF(L13="","",-L13)</f>
        <v>#N/A</v>
      </c>
      <c r="K66" s="34" t="e">
        <f t="shared" si="40"/>
        <v>#N/A</v>
      </c>
      <c r="L66" s="34" t="e">
        <f t="shared" si="40"/>
        <v>#N/A</v>
      </c>
      <c r="M66" s="34" t="e">
        <f t="shared" si="40"/>
        <v>#N/A</v>
      </c>
      <c r="N66" s="34" t="e">
        <f t="shared" si="40"/>
        <v>#N/A</v>
      </c>
      <c r="O66" s="34" t="e">
        <f t="shared" si="40"/>
        <v>#N/A</v>
      </c>
      <c r="P66" s="24">
        <v>0</v>
      </c>
      <c r="Q66" s="24">
        <v>5</v>
      </c>
      <c r="R66" s="23" t="s">
        <v>239</v>
      </c>
      <c r="Z66" s="84" t="s">
        <v>257</v>
      </c>
    </row>
    <row r="67" spans="1:26" s="23" customFormat="1" ht="15" x14ac:dyDescent="0.2">
      <c r="A67" s="23" t="s">
        <v>195</v>
      </c>
      <c r="B67" s="24" t="s">
        <v>484</v>
      </c>
      <c r="C67" s="26"/>
      <c r="D67" s="88" t="str">
        <f>IF(Z67="","UC-UP_"&amp;A10,"\I: DISABLED")</f>
        <v>UC-UP_R-SH_Att_ELC_X0</v>
      </c>
      <c r="E67" s="23" t="str">
        <f t="shared" si="35"/>
        <v>RSDELC</v>
      </c>
      <c r="F67" s="23" t="str">
        <f t="shared" si="36"/>
        <v>RSDSH_Att-AB,RSDSH_Att-C,RSDSH_Att-D,RSDSH_Att-E,RSDSH_Att-F,RSDSH_Att-G</v>
      </c>
      <c r="G67" s="23" t="s">
        <v>595</v>
      </c>
      <c r="H67" s="23" t="str">
        <f t="shared" si="37"/>
        <v>RSDSH_Att-AB,RSDSH_Att-C,RSDSH_Att-D,RSDSH_Att-E,RSDSH_Att-F,RSDSH_Att-G</v>
      </c>
      <c r="I67" s="24">
        <v>1</v>
      </c>
      <c r="J67" s="89" t="e">
        <f t="shared" ref="J67:O67" si="41">MAX(IF(L10+L11="","",-L10-L11),-$T$10)</f>
        <v>#N/A</v>
      </c>
      <c r="K67" s="89" t="e">
        <f t="shared" si="41"/>
        <v>#N/A</v>
      </c>
      <c r="L67" s="89" t="e">
        <f t="shared" si="41"/>
        <v>#N/A</v>
      </c>
      <c r="M67" s="89" t="e">
        <f t="shared" si="41"/>
        <v>#N/A</v>
      </c>
      <c r="N67" s="89" t="e">
        <f t="shared" si="41"/>
        <v>#N/A</v>
      </c>
      <c r="O67" s="89" t="e">
        <f t="shared" si="41"/>
        <v>#N/A</v>
      </c>
      <c r="P67" s="24">
        <v>0</v>
      </c>
      <c r="Q67" s="24">
        <v>5</v>
      </c>
      <c r="R67" s="23" t="s">
        <v>236</v>
      </c>
      <c r="Z67" s="84"/>
    </row>
    <row r="68" spans="1:26" s="23" customFormat="1" ht="15.75" thickBot="1" x14ac:dyDescent="0.25">
      <c r="A68" s="23" t="s">
        <v>134</v>
      </c>
      <c r="B68" s="24" t="s">
        <v>484</v>
      </c>
      <c r="C68" s="26"/>
      <c r="D68" s="23" t="str">
        <f>IF(Z68="","UC-UP_"&amp;A6,"\I: DISABLED")</f>
        <v>\I: DISABLED</v>
      </c>
      <c r="E68" s="23" t="str">
        <f t="shared" si="35"/>
        <v>RSDCOA</v>
      </c>
      <c r="F68" s="23" t="str">
        <f t="shared" si="36"/>
        <v>RSDSH_Att-AB,RSDSH_Att-C,RSDSH_Att-D,RSDSH_Att-E,RSDSH_Att-F,RSDSH_Att-G</v>
      </c>
      <c r="H68" s="23" t="str">
        <f t="shared" si="37"/>
        <v>RSDSH_Att-AB,RSDSH_Att-C,RSDSH_Att-D,RSDSH_Att-E,RSDSH_Att-F,RSDSH_Att-G</v>
      </c>
      <c r="I68" s="24">
        <v>1</v>
      </c>
      <c r="J68" s="34" t="e">
        <f t="shared" ref="J68:O71" si="42">IF(L6="","",-L6)</f>
        <v>#N/A</v>
      </c>
      <c r="K68" s="34" t="e">
        <f t="shared" si="42"/>
        <v>#N/A</v>
      </c>
      <c r="L68" s="34" t="e">
        <f t="shared" si="42"/>
        <v>#N/A</v>
      </c>
      <c r="M68" s="34" t="e">
        <f t="shared" si="42"/>
        <v>#N/A</v>
      </c>
      <c r="N68" s="34" t="e">
        <f t="shared" si="42"/>
        <v>#N/A</v>
      </c>
      <c r="O68" s="34" t="e">
        <f t="shared" si="42"/>
        <v>#N/A</v>
      </c>
      <c r="P68" s="24">
        <v>0</v>
      </c>
      <c r="Q68" s="24">
        <v>5</v>
      </c>
      <c r="R68" s="23" t="s">
        <v>232</v>
      </c>
      <c r="Z68" s="84" t="s">
        <v>257</v>
      </c>
    </row>
    <row r="69" spans="1:26" s="23" customFormat="1" ht="15" x14ac:dyDescent="0.2">
      <c r="A69" s="23" t="s">
        <v>192</v>
      </c>
      <c r="B69" s="24" t="s">
        <v>484</v>
      </c>
      <c r="C69" s="26"/>
      <c r="D69" s="23" t="str">
        <f>IF(Z69="","UC-UP_"&amp;A7,"\I: DISABLED")</f>
        <v>\I: DISABLED</v>
      </c>
      <c r="E69" s="77" t="str">
        <f t="shared" si="35"/>
        <v>RSDBDL</v>
      </c>
      <c r="F69" s="77" t="str">
        <f t="shared" si="36"/>
        <v>RSDSH_Att-AB,RSDSH_Att-C,RSDSH_Att-D,RSDSH_Att-E,RSDSH_Att-F,RSDSH_Att-G</v>
      </c>
      <c r="H69" s="78" t="str">
        <f t="shared" si="37"/>
        <v>RSDSH_Att-AB,RSDSH_Att-C,RSDSH_Att-D,RSDSH_Att-E,RSDSH_Att-F,RSDSH_Att-G</v>
      </c>
      <c r="I69" s="77">
        <v>1</v>
      </c>
      <c r="J69" s="79">
        <f t="shared" si="42"/>
        <v>-1.15E-2</v>
      </c>
      <c r="K69" s="80">
        <f t="shared" si="42"/>
        <v>-1.3224999999999999E-2</v>
      </c>
      <c r="L69" s="80">
        <f t="shared" si="42"/>
        <v>-2.6600198804687482E-2</v>
      </c>
      <c r="M69" s="80">
        <f t="shared" si="42"/>
        <v>-5.3502501054737056E-2</v>
      </c>
      <c r="N69" s="80">
        <f t="shared" si="42"/>
        <v>-0.87565068412849112</v>
      </c>
      <c r="O69" s="80">
        <f t="shared" si="42"/>
        <v>-0.9</v>
      </c>
      <c r="P69" s="79">
        <v>0</v>
      </c>
      <c r="Q69" s="79">
        <v>5</v>
      </c>
      <c r="R69" s="79" t="s">
        <v>233</v>
      </c>
      <c r="Z69" s="84" t="s">
        <v>257</v>
      </c>
    </row>
    <row r="70" spans="1:26" s="23" customFormat="1" ht="15" x14ac:dyDescent="0.2">
      <c r="A70" s="23" t="s">
        <v>193</v>
      </c>
      <c r="B70" s="24" t="s">
        <v>484</v>
      </c>
      <c r="C70" s="26"/>
      <c r="D70" s="23" t="str">
        <f>IF(Z70="","UC-UP_"&amp;A8,"\I: DISABLED")</f>
        <v>\I: DISABLED</v>
      </c>
      <c r="E70" s="77" t="str">
        <f t="shared" ref="E70:E78" si="43">A70</f>
        <v>RSDETH</v>
      </c>
      <c r="F70" s="23" t="str">
        <f t="shared" ref="F70:F78" si="44">H70</f>
        <v>RSDSH_Att-AB,RSDSH_Att-C,RSDSH_Att-D,RSDSH_Att-E,RSDSH_Att-F,RSDSH_Att-G</v>
      </c>
      <c r="H70" s="23" t="str">
        <f t="shared" ref="H70:H78" si="45">B70</f>
        <v>RSDSH_Att-AB,RSDSH_Att-C,RSDSH_Att-D,RSDSH_Att-E,RSDSH_Att-F,RSDSH_Att-G</v>
      </c>
      <c r="I70" s="24">
        <v>1</v>
      </c>
      <c r="J70" s="34" t="e">
        <f t="shared" si="42"/>
        <v>#N/A</v>
      </c>
      <c r="K70" s="34" t="e">
        <f t="shared" si="42"/>
        <v>#N/A</v>
      </c>
      <c r="L70" s="34" t="e">
        <f t="shared" si="42"/>
        <v>#N/A</v>
      </c>
      <c r="M70" s="34" t="e">
        <f t="shared" si="42"/>
        <v>#N/A</v>
      </c>
      <c r="N70" s="34" t="e">
        <f t="shared" si="42"/>
        <v>#N/A</v>
      </c>
      <c r="O70" s="34" t="e">
        <f t="shared" si="42"/>
        <v>#N/A</v>
      </c>
      <c r="P70" s="24">
        <v>0</v>
      </c>
      <c r="Q70" s="24">
        <v>5</v>
      </c>
      <c r="R70" s="23" t="s">
        <v>234</v>
      </c>
      <c r="Z70" s="84" t="s">
        <v>257</v>
      </c>
    </row>
    <row r="71" spans="1:26" s="23" customFormat="1" ht="15" x14ac:dyDescent="0.2">
      <c r="A71" s="23" t="s">
        <v>194</v>
      </c>
      <c r="B71" s="24" t="s">
        <v>484</v>
      </c>
      <c r="C71" s="26"/>
      <c r="D71" s="23" t="str">
        <f>IF(Z71="","UC-UP_"&amp;A9,"\I: DISABLED")</f>
        <v>\I: DISABLED</v>
      </c>
      <c r="E71" s="23" t="str">
        <f t="shared" si="43"/>
        <v>RSDLPG</v>
      </c>
      <c r="F71" s="23" t="str">
        <f t="shared" si="44"/>
        <v>RSDSH_Att-AB,RSDSH_Att-C,RSDSH_Att-D,RSDSH_Att-E,RSDSH_Att-F,RSDSH_Att-G</v>
      </c>
      <c r="H71" s="23" t="str">
        <f t="shared" si="45"/>
        <v>RSDSH_Att-AB,RSDSH_Att-C,RSDSH_Att-D,RSDSH_Att-E,RSDSH_Att-F,RSDSH_Att-G</v>
      </c>
      <c r="I71" s="24">
        <v>1</v>
      </c>
      <c r="J71" s="34" t="e">
        <f t="shared" si="42"/>
        <v>#N/A</v>
      </c>
      <c r="K71" s="34" t="e">
        <f t="shared" si="42"/>
        <v>#N/A</v>
      </c>
      <c r="L71" s="34" t="e">
        <f t="shared" si="42"/>
        <v>#N/A</v>
      </c>
      <c r="M71" s="34" t="e">
        <f t="shared" si="42"/>
        <v>#N/A</v>
      </c>
      <c r="N71" s="34" t="e">
        <f t="shared" si="42"/>
        <v>#N/A</v>
      </c>
      <c r="O71" s="34" t="e">
        <f t="shared" si="42"/>
        <v>#N/A</v>
      </c>
      <c r="P71" s="24">
        <v>0</v>
      </c>
      <c r="Q71" s="24">
        <v>5</v>
      </c>
      <c r="R71" s="23" t="s">
        <v>235</v>
      </c>
      <c r="Z71" s="84" t="s">
        <v>257</v>
      </c>
    </row>
    <row r="72" spans="1:26" s="23" customFormat="1" ht="15" x14ac:dyDescent="0.2">
      <c r="A72" s="23" t="s">
        <v>195</v>
      </c>
      <c r="B72" s="24" t="s">
        <v>484</v>
      </c>
      <c r="C72" s="26"/>
      <c r="D72" s="23" t="str">
        <f>IF(Z72="","UC-UP_"&amp;A11,"\I: DISABLED")</f>
        <v>\I: DISABLED</v>
      </c>
      <c r="E72" s="23" t="str">
        <f t="shared" si="43"/>
        <v>RSDELC</v>
      </c>
      <c r="F72" s="23" t="str">
        <f t="shared" si="44"/>
        <v>RSDSH_Att-AB,RSDSH_Att-C,RSDSH_Att-D,RSDSH_Att-E,RSDSH_Att-F,RSDSH_Att-G</v>
      </c>
      <c r="H72" s="23" t="str">
        <f t="shared" si="45"/>
        <v>RSDSH_Att-AB,RSDSH_Att-C,RSDSH_Att-D,RSDSH_Att-E,RSDSH_Att-F,RSDSH_Att-G</v>
      </c>
      <c r="I72" s="24">
        <v>1</v>
      </c>
      <c r="J72" s="34" t="e">
        <f t="shared" ref="J72:O73" si="46">IF(L11="","",-L11)</f>
        <v>#N/A</v>
      </c>
      <c r="K72" s="34" t="e">
        <f t="shared" si="46"/>
        <v>#N/A</v>
      </c>
      <c r="L72" s="34" t="e">
        <f t="shared" si="46"/>
        <v>#N/A</v>
      </c>
      <c r="M72" s="34" t="e">
        <f t="shared" si="46"/>
        <v>#N/A</v>
      </c>
      <c r="N72" s="34" t="e">
        <f t="shared" si="46"/>
        <v>#N/A</v>
      </c>
      <c r="O72" s="34" t="e">
        <f t="shared" si="46"/>
        <v>#N/A</v>
      </c>
      <c r="P72" s="24">
        <v>0</v>
      </c>
      <c r="Q72" s="24">
        <v>5</v>
      </c>
      <c r="R72" s="23" t="s">
        <v>237</v>
      </c>
      <c r="Z72" s="84" t="s">
        <v>257</v>
      </c>
    </row>
    <row r="73" spans="1:26" s="23" customFormat="1" ht="15" x14ac:dyDescent="0.2">
      <c r="A73" s="23" t="s">
        <v>196</v>
      </c>
      <c r="B73" s="24" t="s">
        <v>484</v>
      </c>
      <c r="C73" s="26"/>
      <c r="D73" s="23" t="str">
        <f>IF(Z73="","UC-UP_"&amp;A12,"\I: DISABLED")</f>
        <v>\I: DISABLED</v>
      </c>
      <c r="E73" s="23" t="str">
        <f t="shared" si="43"/>
        <v>RSDKER</v>
      </c>
      <c r="F73" s="23" t="str">
        <f t="shared" si="44"/>
        <v>RSDSH_Att-AB,RSDSH_Att-C,RSDSH_Att-D,RSDSH_Att-E,RSDSH_Att-F,RSDSH_Att-G</v>
      </c>
      <c r="H73" s="23" t="str">
        <f t="shared" si="45"/>
        <v>RSDSH_Att-AB,RSDSH_Att-C,RSDSH_Att-D,RSDSH_Att-E,RSDSH_Att-F,RSDSH_Att-G</v>
      </c>
      <c r="I73" s="24">
        <v>1</v>
      </c>
      <c r="J73" s="34" t="e">
        <f t="shared" si="46"/>
        <v>#N/A</v>
      </c>
      <c r="K73" s="34" t="e">
        <f t="shared" si="46"/>
        <v>#N/A</v>
      </c>
      <c r="L73" s="34" t="e">
        <f t="shared" si="46"/>
        <v>#N/A</v>
      </c>
      <c r="M73" s="34" t="e">
        <f t="shared" si="46"/>
        <v>#N/A</v>
      </c>
      <c r="N73" s="34" t="e">
        <f t="shared" si="46"/>
        <v>#N/A</v>
      </c>
      <c r="O73" s="34" t="e">
        <f t="shared" si="46"/>
        <v>#N/A</v>
      </c>
      <c r="P73" s="24">
        <v>0</v>
      </c>
      <c r="Q73" s="24">
        <v>5</v>
      </c>
      <c r="R73" s="23" t="s">
        <v>238</v>
      </c>
      <c r="Z73" s="84" t="s">
        <v>257</v>
      </c>
    </row>
    <row r="74" spans="1:26" ht="15" x14ac:dyDescent="0.2">
      <c r="A74" s="23" t="s">
        <v>135</v>
      </c>
      <c r="B74" s="24" t="s">
        <v>484</v>
      </c>
      <c r="D74" s="23" t="str">
        <f>IF(Z74="","UC-UP_"&amp;A14,"\I: DISABLED")</f>
        <v>\I: DISABLED</v>
      </c>
      <c r="E74" s="23" t="str">
        <f t="shared" si="43"/>
        <v>RSDPEA</v>
      </c>
      <c r="F74" s="23" t="str">
        <f t="shared" si="44"/>
        <v>RSDSH_Att-AB,RSDSH_Att-C,RSDSH_Att-D,RSDSH_Att-E,RSDSH_Att-F,RSDSH_Att-G</v>
      </c>
      <c r="H74" s="23" t="str">
        <f t="shared" si="45"/>
        <v>RSDSH_Att-AB,RSDSH_Att-C,RSDSH_Att-D,RSDSH_Att-E,RSDSH_Att-F,RSDSH_Att-G</v>
      </c>
      <c r="I74" s="24">
        <v>1</v>
      </c>
      <c r="J74" s="34" t="e">
        <f t="shared" ref="J74:O78" si="47">IF(L14="","",-L14)</f>
        <v>#N/A</v>
      </c>
      <c r="K74" s="34" t="e">
        <f t="shared" si="47"/>
        <v>#N/A</v>
      </c>
      <c r="L74" s="34" t="e">
        <f t="shared" si="47"/>
        <v>#N/A</v>
      </c>
      <c r="M74" s="34" t="e">
        <f t="shared" si="47"/>
        <v>#N/A</v>
      </c>
      <c r="N74" s="34" t="e">
        <f t="shared" si="47"/>
        <v>#N/A</v>
      </c>
      <c r="O74" s="34" t="e">
        <f t="shared" si="47"/>
        <v>#N/A</v>
      </c>
      <c r="P74" s="24">
        <v>0</v>
      </c>
      <c r="Q74" s="24">
        <v>5</v>
      </c>
      <c r="R74" s="23" t="s">
        <v>240</v>
      </c>
      <c r="Z74" s="84" t="s">
        <v>257</v>
      </c>
    </row>
    <row r="75" spans="1:26" ht="15" x14ac:dyDescent="0.2">
      <c r="A75" s="56" t="s">
        <v>164</v>
      </c>
      <c r="B75" s="24" t="s">
        <v>484</v>
      </c>
      <c r="D75" s="23" t="str">
        <f>IF(Z75="","UC-UP_"&amp;A15,"\I: DISABLED")</f>
        <v>\I: DISABLED</v>
      </c>
      <c r="E75" s="23"/>
      <c r="F75" s="23" t="str">
        <f t="shared" si="44"/>
        <v>RSDSH_Att-AB,RSDSH_Att-C,RSDSH_Att-D,RSDSH_Att-E,RSDSH_Att-F,RSDSH_Att-G</v>
      </c>
      <c r="H75" s="23" t="str">
        <f t="shared" si="45"/>
        <v>RSDSH_Att-AB,RSDSH_Att-C,RSDSH_Att-D,RSDSH_Att-E,RSDSH_Att-F,RSDSH_Att-G</v>
      </c>
      <c r="I75" s="24">
        <v>1</v>
      </c>
      <c r="J75" s="34" t="e">
        <f t="shared" si="47"/>
        <v>#N/A</v>
      </c>
      <c r="K75" s="34" t="e">
        <f t="shared" si="47"/>
        <v>#N/A</v>
      </c>
      <c r="L75" s="34" t="e">
        <f t="shared" si="47"/>
        <v>#N/A</v>
      </c>
      <c r="M75" s="34" t="e">
        <f t="shared" si="47"/>
        <v>#N/A</v>
      </c>
      <c r="N75" s="34" t="e">
        <f t="shared" si="47"/>
        <v>#N/A</v>
      </c>
      <c r="O75" s="34" t="e">
        <f t="shared" si="47"/>
        <v>#N/A</v>
      </c>
      <c r="P75" s="24">
        <v>0</v>
      </c>
      <c r="Q75" s="24">
        <v>5</v>
      </c>
      <c r="R75" s="23" t="s">
        <v>241</v>
      </c>
      <c r="Z75" s="84" t="s">
        <v>257</v>
      </c>
    </row>
    <row r="76" spans="1:26" ht="15" x14ac:dyDescent="0.2">
      <c r="A76" s="23" t="s">
        <v>136</v>
      </c>
      <c r="B76" s="24" t="s">
        <v>484</v>
      </c>
      <c r="D76" s="23" t="str">
        <f>IF(Z76="","UC-UP_"&amp;A16,"\I: DISABLED")</f>
        <v>\I: DISABLED</v>
      </c>
      <c r="E76" s="23" t="str">
        <f t="shared" si="43"/>
        <v>RSDWOO</v>
      </c>
      <c r="F76" s="23" t="str">
        <f t="shared" si="44"/>
        <v>RSDSH_Att-AB,RSDSH_Att-C,RSDSH_Att-D,RSDSH_Att-E,RSDSH_Att-F,RSDSH_Att-G</v>
      </c>
      <c r="H76" s="23" t="str">
        <f t="shared" si="45"/>
        <v>RSDSH_Att-AB,RSDSH_Att-C,RSDSH_Att-D,RSDSH_Att-E,RSDSH_Att-F,RSDSH_Att-G</v>
      </c>
      <c r="I76" s="24">
        <v>1</v>
      </c>
      <c r="J76" s="34" t="e">
        <f t="shared" si="47"/>
        <v>#N/A</v>
      </c>
      <c r="K76" s="34" t="e">
        <f t="shared" si="47"/>
        <v>#N/A</v>
      </c>
      <c r="L76" s="34" t="e">
        <f t="shared" si="47"/>
        <v>#N/A</v>
      </c>
      <c r="M76" s="34" t="e">
        <f t="shared" si="47"/>
        <v>#N/A</v>
      </c>
      <c r="N76" s="34" t="e">
        <f t="shared" si="47"/>
        <v>#N/A</v>
      </c>
      <c r="O76" s="34" t="e">
        <f t="shared" si="47"/>
        <v>#N/A</v>
      </c>
      <c r="P76" s="24">
        <v>0</v>
      </c>
      <c r="Q76" s="24">
        <v>5</v>
      </c>
      <c r="R76" s="23" t="s">
        <v>242</v>
      </c>
      <c r="Z76" s="84" t="s">
        <v>257</v>
      </c>
    </row>
    <row r="77" spans="1:26" ht="15" x14ac:dyDescent="0.2">
      <c r="A77" s="23" t="s">
        <v>137</v>
      </c>
      <c r="B77" s="24" t="s">
        <v>484</v>
      </c>
      <c r="D77" s="23" t="str">
        <f>IF(Z77="","UC-UP_"&amp;A17,"\I: DISABLED")</f>
        <v>\I: DISABLED</v>
      </c>
      <c r="E77" s="23" t="str">
        <f t="shared" si="43"/>
        <v>RSDHET</v>
      </c>
      <c r="F77" s="23" t="str">
        <f t="shared" si="44"/>
        <v>RSDSH_Att-AB,RSDSH_Att-C,RSDSH_Att-D,RSDSH_Att-E,RSDSH_Att-F,RSDSH_Att-G</v>
      </c>
      <c r="H77" s="23" t="str">
        <f t="shared" si="45"/>
        <v>RSDSH_Att-AB,RSDSH_Att-C,RSDSH_Att-D,RSDSH_Att-E,RSDSH_Att-F,RSDSH_Att-G</v>
      </c>
      <c r="I77" s="24">
        <v>1</v>
      </c>
      <c r="J77" s="34" t="e">
        <f t="shared" si="47"/>
        <v>#N/A</v>
      </c>
      <c r="K77" s="34" t="e">
        <f t="shared" si="47"/>
        <v>#N/A</v>
      </c>
      <c r="L77" s="34" t="e">
        <f t="shared" si="47"/>
        <v>#N/A</v>
      </c>
      <c r="M77" s="34" t="e">
        <f t="shared" si="47"/>
        <v>#N/A</v>
      </c>
      <c r="N77" s="34" t="e">
        <f t="shared" si="47"/>
        <v>#N/A</v>
      </c>
      <c r="O77" s="34" t="e">
        <f t="shared" si="47"/>
        <v>#N/A</v>
      </c>
      <c r="P77" s="24">
        <v>0</v>
      </c>
      <c r="Q77" s="24">
        <v>5</v>
      </c>
      <c r="R77" s="23" t="s">
        <v>243</v>
      </c>
      <c r="Z77" s="84" t="s">
        <v>257</v>
      </c>
    </row>
    <row r="78" spans="1:26" ht="15.75" thickBot="1" x14ac:dyDescent="0.25">
      <c r="A78" s="53" t="s">
        <v>138</v>
      </c>
      <c r="B78" s="24" t="s">
        <v>484</v>
      </c>
      <c r="C78" s="58"/>
      <c r="D78" s="53" t="str">
        <f>IF(Z78="","UC-UP_"&amp;A18,"\I: DISABLED")</f>
        <v>\I: DISABLED</v>
      </c>
      <c r="E78" s="53" t="str">
        <f t="shared" si="43"/>
        <v>RSDGEO</v>
      </c>
      <c r="F78" s="53" t="str">
        <f t="shared" si="44"/>
        <v>RSDSH_Att-AB,RSDSH_Att-C,RSDSH_Att-D,RSDSH_Att-E,RSDSH_Att-F,RSDSH_Att-G</v>
      </c>
      <c r="G78" s="58"/>
      <c r="H78" s="53" t="str">
        <f t="shared" si="45"/>
        <v>RSDSH_Att-AB,RSDSH_Att-C,RSDSH_Att-D,RSDSH_Att-E,RSDSH_Att-F,RSDSH_Att-G</v>
      </c>
      <c r="I78" s="54">
        <v>1</v>
      </c>
      <c r="J78" s="59" t="e">
        <f t="shared" si="47"/>
        <v>#N/A</v>
      </c>
      <c r="K78" s="59" t="e">
        <f t="shared" si="47"/>
        <v>#N/A</v>
      </c>
      <c r="L78" s="59" t="e">
        <f t="shared" si="47"/>
        <v>#N/A</v>
      </c>
      <c r="M78" s="59" t="e">
        <f t="shared" si="47"/>
        <v>#N/A</v>
      </c>
      <c r="N78" s="59" t="e">
        <f t="shared" si="47"/>
        <v>#N/A</v>
      </c>
      <c r="O78" s="59" t="e">
        <f t="shared" si="47"/>
        <v>#N/A</v>
      </c>
      <c r="P78" s="54">
        <v>0</v>
      </c>
      <c r="Q78" s="54">
        <v>5</v>
      </c>
      <c r="R78" s="53" t="s">
        <v>244</v>
      </c>
      <c r="S78" s="58"/>
      <c r="T78" s="58"/>
      <c r="U78" s="58"/>
      <c r="V78" s="58"/>
      <c r="W78" s="58"/>
      <c r="X78" s="58"/>
      <c r="Y78" s="58"/>
      <c r="Z78" s="114" t="s">
        <v>257</v>
      </c>
    </row>
    <row r="79" spans="1:26" ht="15" x14ac:dyDescent="0.2">
      <c r="A79" s="26"/>
      <c r="B79" s="26"/>
      <c r="C79" s="93"/>
      <c r="D79" s="26"/>
      <c r="E79" s="26"/>
      <c r="F79" s="26"/>
      <c r="G79" s="93"/>
      <c r="H79" s="26"/>
      <c r="I79" s="63"/>
      <c r="J79" s="33"/>
      <c r="K79" s="33"/>
      <c r="L79" s="33"/>
      <c r="M79" s="33"/>
      <c r="N79" s="33"/>
      <c r="O79" s="33"/>
      <c r="P79" s="63"/>
      <c r="Q79" s="63"/>
      <c r="R79" s="26"/>
      <c r="S79" s="93"/>
      <c r="T79" s="93"/>
      <c r="U79" s="93"/>
    </row>
    <row r="80" spans="1:26" ht="15" x14ac:dyDescent="0.2">
      <c r="A80" s="26"/>
      <c r="B80" s="26"/>
      <c r="D80" s="23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1:16" ht="15" x14ac:dyDescent="0.2">
      <c r="K81" s="34" t="str">
        <f t="shared" ref="K81" si="48">IF(L34="","",-L34)</f>
        <v/>
      </c>
      <c r="L81" s="34" t="str">
        <f t="shared" ref="L81:P81" si="49">IF(M34="","",-M34)</f>
        <v/>
      </c>
      <c r="M81" s="34" t="str">
        <f t="shared" si="49"/>
        <v/>
      </c>
      <c r="N81" s="34" t="str">
        <f t="shared" si="49"/>
        <v/>
      </c>
      <c r="O81" s="34" t="str">
        <f t="shared" si="49"/>
        <v/>
      </c>
      <c r="P81" s="34" t="str">
        <f t="shared" si="49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80">
    <cfRule type="containsText" dxfId="13" priority="15" operator="containsText" text="\I: DISABLED">
      <formula>NOT(ISERROR(SEARCH("\I: DISABLED",D46)))</formula>
    </cfRule>
  </conditionalFormatting>
  <conditionalFormatting sqref="F69">
    <cfRule type="containsText" dxfId="12" priority="13" operator="containsText" text="\I: DISABLED">
      <formula>NOT(ISERROR(SEARCH("\I: DISABLED",F69)))</formula>
    </cfRule>
  </conditionalFormatting>
  <conditionalFormatting sqref="D68">
    <cfRule type="containsText" dxfId="11" priority="9" operator="containsText" text="\I: DISABLED">
      <formula>NOT(ISERROR(SEARCH("\I: DISABLED",D68)))</formula>
    </cfRule>
  </conditionalFormatting>
  <conditionalFormatting sqref="E68 E46:E54">
    <cfRule type="containsText" dxfId="10" priority="5" operator="containsText" text="\I: DISABLED">
      <formula>NOT(ISERROR(SEARCH("\I: DISABLED",E46)))</formula>
    </cfRule>
  </conditionalFormatting>
  <conditionalFormatting sqref="D66">
    <cfRule type="containsText" dxfId="9" priority="1" operator="containsText" text="\I: DISABLED">
      <formula>NOT(ISERROR(SEARCH("\I: DISABLED",D66)))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2"/>
  <sheetViews>
    <sheetView topLeftCell="A32" zoomScale="60" zoomScaleNormal="60" workbookViewId="0">
      <selection activeCell="Z77" sqref="Z77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4.140625" style="38" customWidth="1"/>
    <col min="8" max="8" width="13.7109375" style="38" customWidth="1"/>
    <col min="9" max="15" width="12.7109375" style="38" customWidth="1"/>
    <col min="16" max="16" width="15.5703125" style="38" customWidth="1"/>
    <col min="17" max="22" width="12.7109375" style="38" customWidth="1"/>
    <col min="23" max="24" width="6" style="38" customWidth="1"/>
    <col min="25" max="25" width="7.42578125" style="38" customWidth="1"/>
    <col min="26" max="26" width="18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2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  <c r="Z3" s="161" t="s">
        <v>393</v>
      </c>
      <c r="AA3" s="161"/>
      <c r="AB3" s="161"/>
      <c r="AC3" s="161"/>
      <c r="AD3" s="161"/>
      <c r="AE3" s="161"/>
      <c r="AF3" s="161"/>
    </row>
    <row r="4" spans="1:32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  <c r="Z4" s="50">
        <v>0.15</v>
      </c>
    </row>
    <row r="5" spans="1:32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2" ht="15.75" thickBot="1" x14ac:dyDescent="0.25">
      <c r="A6" s="30" t="s">
        <v>94</v>
      </c>
      <c r="B6" s="30" t="s">
        <v>125</v>
      </c>
      <c r="C6" s="23"/>
      <c r="D6" s="52" t="e">
        <f>SUMIF(SharesElab!$B$2:$B$79,Det_RSD_share!$A6,SharesElab!C$2:C$79)+D15*Z8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2" ht="15.75" thickBot="1" x14ac:dyDescent="0.25">
      <c r="A7" s="49" t="s">
        <v>95</v>
      </c>
      <c r="B7" s="49" t="s">
        <v>126</v>
      </c>
      <c r="C7" s="23"/>
      <c r="D7" s="52" t="e">
        <f>SUMIF(SharesElab!$B$2:$B$79,Det_RSD_share!$A7,SharesElab!C$2:C$79)</f>
        <v>#N/A</v>
      </c>
      <c r="E7" s="46"/>
      <c r="F7" s="46"/>
      <c r="G7" s="46" t="e">
        <f t="shared" ref="G7:G18" si="0">IF($D7=0,"",MAX($D7*(1-$S$4)^($G$5-$D$5),S7))</f>
        <v>#N/A</v>
      </c>
      <c r="H7" s="46" t="e">
        <f t="shared" ref="H7:H18" si="1">IF($D7=0,"",MAX($D7*(1-$S$4)^($H$5-$D$5),S7))</f>
        <v>#N/A</v>
      </c>
      <c r="I7" s="46" t="e">
        <f t="shared" ref="I7:I18" si="2">IF($D7=0,"",MAX($D7*(1-$S$4)^($I$5-$D$5),S7))</f>
        <v>#N/A</v>
      </c>
      <c r="J7" s="46" t="e">
        <f t="shared" ref="J7:J18" si="3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64" t="s">
        <v>254</v>
      </c>
      <c r="Z7" s="164"/>
    </row>
    <row r="8" spans="1:32" ht="15.75" thickBot="1" x14ac:dyDescent="0.25">
      <c r="A8" s="49" t="s">
        <v>96</v>
      </c>
      <c r="B8" s="49" t="s">
        <v>127</v>
      </c>
      <c r="C8" s="23"/>
      <c r="D8" s="52" t="e">
        <f>SUMIF(SharesElab!$B$2:$B$79,Det_RSD_share!$A8,SharesElab!C$2:C$79)</f>
        <v>#N/A</v>
      </c>
      <c r="E8" s="46" t="e">
        <f t="shared" ref="E8:E18" si="4">IF($D8=0,"",MAX($D8*(1-$S$4)^($E$5-$D$5),S8))</f>
        <v>#N/A</v>
      </c>
      <c r="F8" s="46" t="e">
        <f t="shared" ref="F8:F18" si="5">IF($D8=0,"",MAX($D8*(1-$S$4)^($F$5-$D$5),S8))</f>
        <v>#N/A</v>
      </c>
      <c r="G8" s="46" t="e">
        <f t="shared" si="0"/>
        <v>#N/A</v>
      </c>
      <c r="H8" s="46" t="e">
        <f t="shared" si="1"/>
        <v>#N/A</v>
      </c>
      <c r="I8" s="46" t="e">
        <f t="shared" si="2"/>
        <v>#N/A</v>
      </c>
      <c r="J8" s="46" t="e">
        <f t="shared" si="3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" si="11">IF($D8=0,"",MIN($D8*(1+$S$4)^($Q$5-$D$5),T8))</f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2" ht="15.75" thickBot="1" x14ac:dyDescent="0.25">
      <c r="A9" s="49" t="s">
        <v>97</v>
      </c>
      <c r="B9" s="49" t="s">
        <v>117</v>
      </c>
      <c r="C9" s="23"/>
      <c r="D9" s="52" t="e">
        <f>SUMIF(SharesElab!$B$2:$B$79,Det_RSD_share!$A9,SharesElab!C$2:C$79)</f>
        <v>#N/A</v>
      </c>
      <c r="E9" s="46" t="e">
        <f t="shared" si="4"/>
        <v>#N/A</v>
      </c>
      <c r="F9" s="46" t="e">
        <f t="shared" si="5"/>
        <v>#N/A</v>
      </c>
      <c r="G9" s="46" t="e">
        <f t="shared" si="0"/>
        <v>#N/A</v>
      </c>
      <c r="H9" s="46" t="e">
        <f t="shared" si="1"/>
        <v>#N/A</v>
      </c>
      <c r="I9" s="46" t="e">
        <f t="shared" si="2"/>
        <v>#N/A</v>
      </c>
      <c r="J9" s="46" t="e">
        <f t="shared" si="3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ref="Q9:Q18" si="12">IF($D9=0,"",MIN($D9*(1+$S$4)^($Q$5-$D$5),T9))</f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2" ht="15.75" thickBot="1" x14ac:dyDescent="0.25">
      <c r="A10" s="49" t="s">
        <v>98</v>
      </c>
      <c r="B10" s="49" t="s">
        <v>34</v>
      </c>
      <c r="C10" s="23"/>
      <c r="D10" s="52" t="e">
        <f>SUMIF(SharesElab!$B$2:$B$79,Det_RSD_share!$A10,SharesElab!C$2:C$79)</f>
        <v>#N/A</v>
      </c>
      <c r="E10" s="46" t="e">
        <f t="shared" si="4"/>
        <v>#N/A</v>
      </c>
      <c r="F10" s="46" t="e">
        <f t="shared" si="5"/>
        <v>#N/A</v>
      </c>
      <c r="G10" s="46" t="e">
        <f t="shared" si="0"/>
        <v>#N/A</v>
      </c>
      <c r="H10" s="46" t="e">
        <f t="shared" si="1"/>
        <v>#N/A</v>
      </c>
      <c r="I10" s="46" t="e">
        <f t="shared" si="2"/>
        <v>#N/A</v>
      </c>
      <c r="J10" s="46" t="e">
        <f t="shared" si="3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2"/>
        <v>#N/A</v>
      </c>
      <c r="S10" s="81">
        <v>0</v>
      </c>
      <c r="T10" s="81" t="e">
        <f>D10*$Z$13</f>
        <v>#N/A</v>
      </c>
      <c r="Y10" s="76" t="s">
        <v>256</v>
      </c>
      <c r="Z10" s="83">
        <v>6.2E-2</v>
      </c>
    </row>
    <row r="11" spans="1:32" ht="15.75" thickBot="1" x14ac:dyDescent="0.25">
      <c r="A11" s="49" t="s">
        <v>99</v>
      </c>
      <c r="B11" s="49" t="s">
        <v>34</v>
      </c>
      <c r="C11" s="23"/>
      <c r="D11" s="52" t="e">
        <f>SUMIF(SharesElab!$B$2:$B$79,Det_RSD_share!$A11,SharesElab!C$2:C$79)</f>
        <v>#N/A</v>
      </c>
      <c r="E11" s="46" t="e">
        <f t="shared" si="4"/>
        <v>#N/A</v>
      </c>
      <c r="F11" s="46" t="e">
        <f t="shared" si="5"/>
        <v>#N/A</v>
      </c>
      <c r="G11" s="46" t="e">
        <f t="shared" si="0"/>
        <v>#N/A</v>
      </c>
      <c r="H11" s="46" t="e">
        <f t="shared" si="1"/>
        <v>#N/A</v>
      </c>
      <c r="I11" s="46" t="e">
        <f t="shared" si="2"/>
        <v>#N/A</v>
      </c>
      <c r="J11" s="46" t="e">
        <f t="shared" si="3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2"/>
        <v>#N/A</v>
      </c>
      <c r="S11" s="90">
        <f>S10</f>
        <v>0</v>
      </c>
      <c r="T11" s="90">
        <v>0.9</v>
      </c>
    </row>
    <row r="12" spans="1:32" ht="15.75" thickBot="1" x14ac:dyDescent="0.25">
      <c r="A12" s="49" t="s">
        <v>100</v>
      </c>
      <c r="B12" s="49" t="s">
        <v>118</v>
      </c>
      <c r="C12" s="23"/>
      <c r="D12" s="52" t="e">
        <f>SUMIF(SharesElab!$B$2:$B$79,Det_RSD_share!$A12,SharesElab!C$2:C$79)</f>
        <v>#N/A</v>
      </c>
      <c r="E12" s="46" t="e">
        <f t="shared" si="4"/>
        <v>#N/A</v>
      </c>
      <c r="F12" s="46" t="e">
        <f t="shared" si="5"/>
        <v>#N/A</v>
      </c>
      <c r="G12" s="46" t="e">
        <f t="shared" si="0"/>
        <v>#N/A</v>
      </c>
      <c r="H12" s="46" t="e">
        <f t="shared" si="1"/>
        <v>#N/A</v>
      </c>
      <c r="I12" s="46" t="e">
        <f t="shared" si="2"/>
        <v>#N/A</v>
      </c>
      <c r="J12" s="46" t="e">
        <f t="shared" si="3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2"/>
        <v>#N/A</v>
      </c>
      <c r="S12" s="81">
        <v>0</v>
      </c>
      <c r="T12" s="81">
        <v>0.9</v>
      </c>
      <c r="Y12" s="164" t="s">
        <v>390</v>
      </c>
      <c r="Z12" s="164"/>
    </row>
    <row r="13" spans="1:32" ht="15.75" thickBot="1" x14ac:dyDescent="0.25">
      <c r="A13" s="49" t="s">
        <v>479</v>
      </c>
      <c r="B13" s="49" t="s">
        <v>119</v>
      </c>
      <c r="C13" s="23"/>
      <c r="D13" s="52" t="e">
        <f>SUMIF(SharesElab!$B$2:$B$79,Det_RSD_share!$A13,SharesElab!C$2:C$79)</f>
        <v>#N/A</v>
      </c>
      <c r="E13" s="46" t="e">
        <f t="shared" si="4"/>
        <v>#N/A</v>
      </c>
      <c r="F13" s="46" t="e">
        <f t="shared" si="5"/>
        <v>#N/A</v>
      </c>
      <c r="G13" s="46" t="e">
        <f t="shared" si="0"/>
        <v>#N/A</v>
      </c>
      <c r="H13" s="46" t="e">
        <f t="shared" si="1"/>
        <v>#N/A</v>
      </c>
      <c r="I13" s="46" t="e">
        <f t="shared" si="2"/>
        <v>#N/A</v>
      </c>
      <c r="J13" s="46" t="e">
        <f t="shared" si="3"/>
        <v>#N/A</v>
      </c>
      <c r="K13" s="23"/>
      <c r="L13" s="47" t="e">
        <f t="shared" si="6"/>
        <v>#N/A</v>
      </c>
      <c r="M13" s="47" t="e">
        <f t="shared" si="7"/>
        <v>#N/A</v>
      </c>
      <c r="N13" s="47" t="e">
        <f t="shared" si="8"/>
        <v>#N/A</v>
      </c>
      <c r="O13" s="47" t="e">
        <f t="shared" si="9"/>
        <v>#N/A</v>
      </c>
      <c r="P13" s="47" t="e">
        <f t="shared" si="10"/>
        <v>#N/A</v>
      </c>
      <c r="Q13" s="47" t="e">
        <f t="shared" si="12"/>
        <v>#N/A</v>
      </c>
      <c r="S13" s="81">
        <v>0</v>
      </c>
      <c r="T13" s="145" t="e">
        <f>(RSDCK_share!S38*D13*2+RSDCK_share!S39*RSDCK_share!Z15)/SUM(RSDCK_share!S38:S39)</f>
        <v>#N/A</v>
      </c>
      <c r="Y13" s="76" t="s">
        <v>389</v>
      </c>
      <c r="Z13" s="108">
        <v>10</v>
      </c>
    </row>
    <row r="14" spans="1:32" ht="15.75" thickBot="1" x14ac:dyDescent="0.25">
      <c r="A14" s="49" t="s">
        <v>101</v>
      </c>
      <c r="B14" s="49" t="s">
        <v>120</v>
      </c>
      <c r="C14" s="23"/>
      <c r="D14" s="52" t="e">
        <f>SUMIF(SharesElab!$B$2:$B$79,Det_RSD_share!$A14,SharesElab!C$2:C$79)+D15*Z9</f>
        <v>#N/A</v>
      </c>
      <c r="E14" s="46" t="e">
        <f t="shared" si="4"/>
        <v>#N/A</v>
      </c>
      <c r="F14" s="46" t="e">
        <f t="shared" si="5"/>
        <v>#N/A</v>
      </c>
      <c r="G14" s="46" t="e">
        <f t="shared" si="0"/>
        <v>#N/A</v>
      </c>
      <c r="H14" s="46" t="e">
        <f t="shared" si="1"/>
        <v>#N/A</v>
      </c>
      <c r="I14" s="46" t="e">
        <f t="shared" si="2"/>
        <v>#N/A</v>
      </c>
      <c r="J14" s="46" t="e">
        <f t="shared" si="3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2"/>
        <v>#N/A</v>
      </c>
      <c r="S14" s="81">
        <v>0</v>
      </c>
      <c r="T14" s="81">
        <v>0.9</v>
      </c>
      <c r="Y14" s="76" t="s">
        <v>252</v>
      </c>
      <c r="Z14" s="111">
        <v>1.06</v>
      </c>
    </row>
    <row r="15" spans="1:32" ht="15.75" thickBot="1" x14ac:dyDescent="0.25">
      <c r="A15" s="49" t="s">
        <v>102</v>
      </c>
      <c r="B15" s="49" t="s">
        <v>121</v>
      </c>
      <c r="C15" s="23"/>
      <c r="D15" s="96" t="e">
        <f>SUMIF(SharesElab!$B$2:$B$79,Det_RSD_share!$A15,SharesElab!C$2:C$79)</f>
        <v>#N/A</v>
      </c>
      <c r="E15" s="46" t="e">
        <f t="shared" si="4"/>
        <v>#N/A</v>
      </c>
      <c r="F15" s="46" t="e">
        <f t="shared" si="5"/>
        <v>#N/A</v>
      </c>
      <c r="G15" s="46" t="e">
        <f t="shared" si="0"/>
        <v>#N/A</v>
      </c>
      <c r="H15" s="46" t="e">
        <f t="shared" si="1"/>
        <v>#N/A</v>
      </c>
      <c r="I15" s="46" t="e">
        <f t="shared" si="2"/>
        <v>#N/A</v>
      </c>
      <c r="J15" s="46" t="e">
        <f t="shared" si="3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2"/>
        <v>#N/A</v>
      </c>
      <c r="S15" s="81">
        <v>0</v>
      </c>
      <c r="T15" s="81">
        <v>0.9</v>
      </c>
      <c r="Y15" s="164" t="s">
        <v>391</v>
      </c>
      <c r="Z15" s="164"/>
    </row>
    <row r="16" spans="1:32" ht="15.75" thickBot="1" x14ac:dyDescent="0.25">
      <c r="A16" s="49" t="s">
        <v>103</v>
      </c>
      <c r="B16" s="49" t="s">
        <v>122</v>
      </c>
      <c r="C16" s="23"/>
      <c r="D16" s="52" t="e">
        <f>SUMIF(SharesElab!$B$2:$B$79,Det_RSD_share!$A16,SharesElab!C$2:C$79)+D15*Z10</f>
        <v>#N/A</v>
      </c>
      <c r="E16" s="46" t="e">
        <f t="shared" si="4"/>
        <v>#N/A</v>
      </c>
      <c r="F16" s="46" t="e">
        <f t="shared" si="5"/>
        <v>#N/A</v>
      </c>
      <c r="G16" s="46" t="e">
        <f t="shared" si="0"/>
        <v>#N/A</v>
      </c>
      <c r="H16" s="46" t="e">
        <f t="shared" si="1"/>
        <v>#N/A</v>
      </c>
      <c r="I16" s="46" t="e">
        <f t="shared" si="2"/>
        <v>#N/A</v>
      </c>
      <c r="J16" s="46" t="e">
        <f t="shared" si="3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2"/>
        <v>#N/A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104</v>
      </c>
      <c r="B17" s="49" t="s">
        <v>123</v>
      </c>
      <c r="C17" s="23"/>
      <c r="D17" s="52" t="e">
        <f>SUMIF(SharesElab!$B$2:$B$79,Det_RSD_share!$A17,SharesElab!C$2:C$79)</f>
        <v>#N/A</v>
      </c>
      <c r="E17" s="46" t="e">
        <f t="shared" si="4"/>
        <v>#N/A</v>
      </c>
      <c r="F17" s="46" t="e">
        <f t="shared" si="5"/>
        <v>#N/A</v>
      </c>
      <c r="G17" s="46" t="e">
        <f t="shared" si="0"/>
        <v>#N/A</v>
      </c>
      <c r="H17" s="46" t="e">
        <f t="shared" si="1"/>
        <v>#N/A</v>
      </c>
      <c r="I17" s="46" t="e">
        <f t="shared" si="2"/>
        <v>#N/A</v>
      </c>
      <c r="J17" s="46" t="e">
        <f t="shared" si="3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2"/>
        <v>#N/A</v>
      </c>
      <c r="S17" s="81">
        <v>0</v>
      </c>
      <c r="T17" s="81">
        <v>0.9</v>
      </c>
      <c r="V17" s="76" t="s">
        <v>255</v>
      </c>
    </row>
    <row r="18" spans="1:22" ht="15" x14ac:dyDescent="0.2">
      <c r="A18" s="49" t="s">
        <v>105</v>
      </c>
      <c r="B18" s="49" t="s">
        <v>124</v>
      </c>
      <c r="C18" s="23"/>
      <c r="D18" s="52" t="e">
        <f>SUMIF(SharesElab!$B$2:$B$79,Det_RSD_share!$A18,SharesElab!C$2:C$79)</f>
        <v>#N/A</v>
      </c>
      <c r="E18" s="46" t="e">
        <f t="shared" si="4"/>
        <v>#N/A</v>
      </c>
      <c r="F18" s="46" t="e">
        <f t="shared" si="5"/>
        <v>#N/A</v>
      </c>
      <c r="G18" s="46" t="e">
        <f t="shared" si="0"/>
        <v>#N/A</v>
      </c>
      <c r="H18" s="46" t="e">
        <f t="shared" si="1"/>
        <v>#N/A</v>
      </c>
      <c r="I18" s="46" t="e">
        <f t="shared" si="2"/>
        <v>#N/A</v>
      </c>
      <c r="J18" s="46" t="e">
        <f t="shared" si="3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2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3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106</v>
      </c>
      <c r="B21" s="30" t="s">
        <v>125</v>
      </c>
      <c r="C21" s="23"/>
      <c r="D21" s="45" t="e">
        <f>SUMIF(SharesElab!$B$2:$B$79,Det_RSD_share!$A21,SharesElab!C$2:C$79)+D30*Z8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D21*Z14</f>
        <v>#N/A</v>
      </c>
    </row>
    <row r="22" spans="1:22" ht="15.75" thickBot="1" x14ac:dyDescent="0.25">
      <c r="A22" s="49" t="s">
        <v>107</v>
      </c>
      <c r="B22" s="49" t="s">
        <v>126</v>
      </c>
      <c r="C22" s="23"/>
      <c r="D22" s="45" t="e">
        <f>SUMIF(SharesElab!$B$2:$B$79,Det_RSD_share!$A22,SharesElab!C$2:C$79)</f>
        <v>#N/A</v>
      </c>
      <c r="E22" s="46" t="e">
        <f t="shared" ref="E22:E33" si="13">IF($D22=0,"",MAX($D22*(1-$S$4)^($E$5-$D$5),S22))</f>
        <v>#N/A</v>
      </c>
      <c r="F22" s="46" t="e">
        <f t="shared" ref="F22:F33" si="14">IF($D22=0,"",MAX($D22*(1-$S$4)^($F$5-$D$5),S22))</f>
        <v>#N/A</v>
      </c>
      <c r="G22" s="46" t="e">
        <f t="shared" ref="G22:G33" si="15">IF($D22=0,"",MAX($D22*(1-$S$4)^($G$5-$D$5),S22))</f>
        <v>#N/A</v>
      </c>
      <c r="H22" s="46" t="e">
        <f t="shared" ref="H22:H33" si="16">IF($D22=0,"",MAX($D22*(1-$S$4)^($H$5-$D$5),S22))</f>
        <v>#N/A</v>
      </c>
      <c r="I22" s="46" t="e">
        <f t="shared" ref="I22:I33" si="17">IF($D22=0,"",MAX($D22*(1-$S$4)^($I$5-$D$5),S22))</f>
        <v>#N/A</v>
      </c>
      <c r="J22" s="46" t="e">
        <f t="shared" ref="J22:J33" si="18">IF($D22=0,"",MAX($D22*(1-$S$4)^($J$5-$D$5),S22))</f>
        <v>#N/A</v>
      </c>
      <c r="K22" s="23"/>
      <c r="L22" s="47" t="e">
        <f t="shared" ref="L22:L33" si="19">IF($D22=0,"",MIN($D22*(1+$S$4)^($L$5-$D$5),T22))</f>
        <v>#N/A</v>
      </c>
      <c r="M22" s="47" t="e">
        <f t="shared" ref="M22:M33" si="20">IF($D22=0,"",MIN($D22*(1+$S$4)^($M$5-$D$5),T22))</f>
        <v>#N/A</v>
      </c>
      <c r="N22" s="47" t="e">
        <f t="shared" ref="N22:N33" si="21">IF($D22=0,"",MIN($D22*(1+$S$4)^($N$5-$D$5),T22))</f>
        <v>#N/A</v>
      </c>
      <c r="O22" s="47" t="e">
        <f t="shared" ref="O22:O33" si="22">IF($D22=0,"",MIN($D22*(1+$S$4)^($O$5-$D$5),T22))</f>
        <v>#N/A</v>
      </c>
      <c r="P22" s="47" t="e">
        <f t="shared" ref="P22:P33" si="23">IF($D22=0,"",MIN($D22*(1+$S$4)^($P$5-$D$5),T22))</f>
        <v>#N/A</v>
      </c>
      <c r="Q22" s="47" t="e">
        <f t="shared" ref="Q22:Q33" si="24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108</v>
      </c>
      <c r="B23" s="49" t="s">
        <v>127</v>
      </c>
      <c r="C23" s="23"/>
      <c r="D23" s="45" t="e">
        <f>SUMIF(SharesElab!$B$2:$B$79,Det_RSD_share!$A23,SharesElab!C$2:C$79)</f>
        <v>#N/A</v>
      </c>
      <c r="E23" s="46" t="e">
        <f t="shared" si="13"/>
        <v>#N/A</v>
      </c>
      <c r="F23" s="46" t="e">
        <f t="shared" si="14"/>
        <v>#N/A</v>
      </c>
      <c r="G23" s="46" t="e">
        <f t="shared" si="15"/>
        <v>#N/A</v>
      </c>
      <c r="H23" s="46" t="e">
        <f t="shared" si="16"/>
        <v>#N/A</v>
      </c>
      <c r="I23" s="46" t="e">
        <f t="shared" si="17"/>
        <v>#N/A</v>
      </c>
      <c r="J23" s="46" t="e">
        <f t="shared" si="18"/>
        <v>#N/A</v>
      </c>
      <c r="K23" s="23"/>
      <c r="L23" s="47" t="e">
        <f t="shared" si="19"/>
        <v>#N/A</v>
      </c>
      <c r="M23" s="47" t="e">
        <f t="shared" si="20"/>
        <v>#N/A</v>
      </c>
      <c r="N23" s="47" t="e">
        <f t="shared" si="21"/>
        <v>#N/A</v>
      </c>
      <c r="O23" s="47" t="e">
        <f t="shared" si="22"/>
        <v>#N/A</v>
      </c>
      <c r="P23" s="47" t="e">
        <f t="shared" si="23"/>
        <v>#N/A</v>
      </c>
      <c r="Q23" s="47" t="e">
        <f t="shared" si="24"/>
        <v>#N/A</v>
      </c>
      <c r="S23" s="81">
        <v>0</v>
      </c>
      <c r="T23" s="81">
        <v>0.9</v>
      </c>
    </row>
    <row r="24" spans="1:22" ht="15.75" thickBot="1" x14ac:dyDescent="0.25">
      <c r="A24" s="49" t="s">
        <v>109</v>
      </c>
      <c r="B24" s="49" t="s">
        <v>117</v>
      </c>
      <c r="C24" s="23"/>
      <c r="D24" s="45" t="e">
        <f>SUMIF(SharesElab!$B$2:$B$79,Det_RSD_share!$A24,SharesElab!C$2:C$79)</f>
        <v>#N/A</v>
      </c>
      <c r="E24" s="46" t="e">
        <f t="shared" si="13"/>
        <v>#N/A</v>
      </c>
      <c r="F24" s="46" t="e">
        <f t="shared" si="14"/>
        <v>#N/A</v>
      </c>
      <c r="G24" s="46" t="e">
        <f t="shared" si="15"/>
        <v>#N/A</v>
      </c>
      <c r="H24" s="46" t="e">
        <f t="shared" si="16"/>
        <v>#N/A</v>
      </c>
      <c r="I24" s="46" t="e">
        <f t="shared" si="17"/>
        <v>#N/A</v>
      </c>
      <c r="J24" s="46" t="e">
        <f t="shared" si="18"/>
        <v>#N/A</v>
      </c>
      <c r="K24" s="23"/>
      <c r="L24" s="47" t="e">
        <f t="shared" si="19"/>
        <v>#N/A</v>
      </c>
      <c r="M24" s="47" t="e">
        <f t="shared" si="20"/>
        <v>#N/A</v>
      </c>
      <c r="N24" s="47" t="e">
        <f t="shared" si="21"/>
        <v>#N/A</v>
      </c>
      <c r="O24" s="47" t="e">
        <f t="shared" si="22"/>
        <v>#N/A</v>
      </c>
      <c r="P24" s="47" t="e">
        <f t="shared" si="23"/>
        <v>#N/A</v>
      </c>
      <c r="Q24" s="47" t="e">
        <f t="shared" si="24"/>
        <v>#N/A</v>
      </c>
      <c r="S24" s="81">
        <v>0</v>
      </c>
      <c r="T24" s="81">
        <v>0.9</v>
      </c>
    </row>
    <row r="25" spans="1:22" ht="15.75" thickBot="1" x14ac:dyDescent="0.25">
      <c r="A25" s="49" t="s">
        <v>110</v>
      </c>
      <c r="B25" s="49" t="s">
        <v>34</v>
      </c>
      <c r="C25" s="23"/>
      <c r="D25" s="45" t="e">
        <f>SUMIF(SharesElab!$B$2:$B$79,Det_RSD_share!$A25,SharesElab!C$2:C$79)</f>
        <v>#N/A</v>
      </c>
      <c r="E25" s="46" t="e">
        <f t="shared" si="13"/>
        <v>#N/A</v>
      </c>
      <c r="F25" s="46" t="e">
        <f t="shared" si="14"/>
        <v>#N/A</v>
      </c>
      <c r="G25" s="46" t="e">
        <f t="shared" si="15"/>
        <v>#N/A</v>
      </c>
      <c r="H25" s="46" t="e">
        <f t="shared" si="16"/>
        <v>#N/A</v>
      </c>
      <c r="I25" s="46" t="e">
        <f t="shared" si="17"/>
        <v>#N/A</v>
      </c>
      <c r="J25" s="46" t="e">
        <f t="shared" si="18"/>
        <v>#N/A</v>
      </c>
      <c r="K25" s="23"/>
      <c r="L25" s="47" t="e">
        <f t="shared" si="19"/>
        <v>#N/A</v>
      </c>
      <c r="M25" s="47" t="e">
        <f t="shared" si="20"/>
        <v>#N/A</v>
      </c>
      <c r="N25" s="47" t="e">
        <f t="shared" si="21"/>
        <v>#N/A</v>
      </c>
      <c r="O25" s="47" t="e">
        <f t="shared" si="22"/>
        <v>#N/A</v>
      </c>
      <c r="P25" s="47" t="e">
        <f t="shared" si="23"/>
        <v>#N/A</v>
      </c>
      <c r="Q25" s="47" t="e">
        <f t="shared" si="24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111</v>
      </c>
      <c r="B26" s="49" t="s">
        <v>34</v>
      </c>
      <c r="C26" s="23"/>
      <c r="D26" s="45" t="e">
        <f>SUMIF(SharesElab!$B$2:$B$79,Det_RSD_share!$A26,SharesElab!C$2:C$79)</f>
        <v>#N/A</v>
      </c>
      <c r="E26" s="46" t="e">
        <f t="shared" si="13"/>
        <v>#N/A</v>
      </c>
      <c r="F26" s="46" t="e">
        <f t="shared" si="14"/>
        <v>#N/A</v>
      </c>
      <c r="G26" s="46" t="e">
        <f t="shared" si="15"/>
        <v>#N/A</v>
      </c>
      <c r="H26" s="46" t="e">
        <f t="shared" si="16"/>
        <v>#N/A</v>
      </c>
      <c r="I26" s="46" t="e">
        <f t="shared" si="17"/>
        <v>#N/A</v>
      </c>
      <c r="J26" s="46" t="e">
        <f t="shared" si="18"/>
        <v>#N/A</v>
      </c>
      <c r="K26" s="23"/>
      <c r="L26" s="47" t="e">
        <f t="shared" si="19"/>
        <v>#N/A</v>
      </c>
      <c r="M26" s="47" t="e">
        <f t="shared" si="20"/>
        <v>#N/A</v>
      </c>
      <c r="N26" s="47" t="e">
        <f t="shared" si="21"/>
        <v>#N/A</v>
      </c>
      <c r="O26" s="47" t="e">
        <f t="shared" si="22"/>
        <v>#N/A</v>
      </c>
      <c r="P26" s="47" t="e">
        <f t="shared" si="23"/>
        <v>#N/A</v>
      </c>
      <c r="Q26" s="47" t="e">
        <f t="shared" si="24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112</v>
      </c>
      <c r="B27" s="49" t="s">
        <v>118</v>
      </c>
      <c r="C27" s="23"/>
      <c r="D27" s="45" t="e">
        <f>SUMIF(SharesElab!$B$2:$B$79,Det_RSD_share!$A27,SharesElab!C$2:C$79)</f>
        <v>#N/A</v>
      </c>
      <c r="E27" s="46" t="e">
        <f t="shared" si="13"/>
        <v>#N/A</v>
      </c>
      <c r="F27" s="46" t="e">
        <f t="shared" si="14"/>
        <v>#N/A</v>
      </c>
      <c r="G27" s="46" t="e">
        <f t="shared" si="15"/>
        <v>#N/A</v>
      </c>
      <c r="H27" s="46" t="e">
        <f t="shared" si="16"/>
        <v>#N/A</v>
      </c>
      <c r="I27" s="46" t="e">
        <f t="shared" si="17"/>
        <v>#N/A</v>
      </c>
      <c r="J27" s="46" t="e">
        <f t="shared" si="18"/>
        <v>#N/A</v>
      </c>
      <c r="K27" s="23"/>
      <c r="L27" s="47" t="e">
        <f t="shared" si="19"/>
        <v>#N/A</v>
      </c>
      <c r="M27" s="47" t="e">
        <f t="shared" si="20"/>
        <v>#N/A</v>
      </c>
      <c r="N27" s="47" t="e">
        <f t="shared" si="21"/>
        <v>#N/A</v>
      </c>
      <c r="O27" s="47" t="e">
        <f t="shared" si="22"/>
        <v>#N/A</v>
      </c>
      <c r="P27" s="47" t="e">
        <f t="shared" si="23"/>
        <v>#N/A</v>
      </c>
      <c r="Q27" s="47" t="e">
        <f t="shared" si="24"/>
        <v>#N/A</v>
      </c>
      <c r="S27" s="81">
        <v>0</v>
      </c>
      <c r="T27" s="81">
        <v>0.9</v>
      </c>
    </row>
    <row r="28" spans="1:22" ht="15.75" thickBot="1" x14ac:dyDescent="0.25">
      <c r="A28" s="49" t="s">
        <v>482</v>
      </c>
      <c r="B28" s="49" t="s">
        <v>119</v>
      </c>
      <c r="C28" s="23"/>
      <c r="D28" s="45" t="e">
        <f>SUMIF(SharesElab!$B$2:$B$79,Det_RSD_share!$A28,SharesElab!C$2:C$79)</f>
        <v>#N/A</v>
      </c>
      <c r="E28" s="46" t="e">
        <f t="shared" si="13"/>
        <v>#N/A</v>
      </c>
      <c r="F28" s="46" t="e">
        <f t="shared" si="14"/>
        <v>#N/A</v>
      </c>
      <c r="G28" s="46" t="e">
        <f t="shared" si="15"/>
        <v>#N/A</v>
      </c>
      <c r="H28" s="46" t="e">
        <f t="shared" si="16"/>
        <v>#N/A</v>
      </c>
      <c r="I28" s="46" t="e">
        <f t="shared" si="17"/>
        <v>#N/A</v>
      </c>
      <c r="J28" s="46" t="e">
        <f t="shared" si="18"/>
        <v>#N/A</v>
      </c>
      <c r="K28" s="23"/>
      <c r="L28" s="47" t="e">
        <f t="shared" si="19"/>
        <v>#N/A</v>
      </c>
      <c r="M28" s="47" t="e">
        <f t="shared" si="20"/>
        <v>#N/A</v>
      </c>
      <c r="N28" s="47" t="e">
        <f t="shared" si="21"/>
        <v>#N/A</v>
      </c>
      <c r="O28" s="47" t="e">
        <f t="shared" si="22"/>
        <v>#N/A</v>
      </c>
      <c r="P28" s="47" t="e">
        <f t="shared" si="23"/>
        <v>#N/A</v>
      </c>
      <c r="Q28" s="47" t="e">
        <f t="shared" si="24"/>
        <v>#N/A</v>
      </c>
      <c r="S28" s="81">
        <v>0</v>
      </c>
      <c r="T28" s="145" t="e">
        <f>(RSDCK_share!S38*D28*2+RSDCK_share!S39*RSDCK_share!Z15)/SUM(RSDCK_share!S38:S39)</f>
        <v>#N/A</v>
      </c>
    </row>
    <row r="29" spans="1:22" ht="15.75" thickBot="1" x14ac:dyDescent="0.25">
      <c r="A29" s="49" t="s">
        <v>113</v>
      </c>
      <c r="B29" s="49" t="s">
        <v>120</v>
      </c>
      <c r="C29" s="23"/>
      <c r="D29" s="45" t="e">
        <f>SUMIF(SharesElab!$B$2:$B$79,Det_RSD_share!$A29,SharesElab!C$2:C$79)+D30*Z9</f>
        <v>#N/A</v>
      </c>
      <c r="E29" s="46" t="e">
        <f t="shared" si="13"/>
        <v>#N/A</v>
      </c>
      <c r="F29" s="46" t="e">
        <f t="shared" si="14"/>
        <v>#N/A</v>
      </c>
      <c r="G29" s="46" t="e">
        <f t="shared" si="15"/>
        <v>#N/A</v>
      </c>
      <c r="H29" s="46" t="e">
        <f t="shared" si="16"/>
        <v>#N/A</v>
      </c>
      <c r="I29" s="46" t="e">
        <f t="shared" si="17"/>
        <v>#N/A</v>
      </c>
      <c r="J29" s="46" t="e">
        <f t="shared" si="18"/>
        <v>#N/A</v>
      </c>
      <c r="K29" s="23"/>
      <c r="L29" s="47" t="e">
        <f t="shared" si="19"/>
        <v>#N/A</v>
      </c>
      <c r="M29" s="47" t="e">
        <f t="shared" si="20"/>
        <v>#N/A</v>
      </c>
      <c r="N29" s="47" t="e">
        <f t="shared" si="21"/>
        <v>#N/A</v>
      </c>
      <c r="O29" s="47" t="e">
        <f t="shared" si="22"/>
        <v>#N/A</v>
      </c>
      <c r="P29" s="47" t="e">
        <f t="shared" si="23"/>
        <v>#N/A</v>
      </c>
      <c r="Q29" s="47" t="e">
        <f t="shared" si="24"/>
        <v>#N/A</v>
      </c>
      <c r="S29" s="81">
        <v>0</v>
      </c>
      <c r="T29" s="81">
        <v>0.9</v>
      </c>
    </row>
    <row r="30" spans="1:22" ht="15.75" thickBot="1" x14ac:dyDescent="0.25">
      <c r="A30" s="49" t="s">
        <v>114</v>
      </c>
      <c r="B30" s="49" t="s">
        <v>121</v>
      </c>
      <c r="C30" s="23"/>
      <c r="D30" s="45" t="e">
        <f>SUMIF(SharesElab!$B$2:$B$79,Det_RSD_share!$A30,SharesElab!C$2:C$79)</f>
        <v>#N/A</v>
      </c>
      <c r="E30" s="46" t="e">
        <f t="shared" si="13"/>
        <v>#N/A</v>
      </c>
      <c r="F30" s="46" t="e">
        <f t="shared" si="14"/>
        <v>#N/A</v>
      </c>
      <c r="G30" s="46" t="e">
        <f t="shared" si="15"/>
        <v>#N/A</v>
      </c>
      <c r="H30" s="46" t="e">
        <f t="shared" si="16"/>
        <v>#N/A</v>
      </c>
      <c r="I30" s="46" t="e">
        <f t="shared" si="17"/>
        <v>#N/A</v>
      </c>
      <c r="J30" s="46" t="e">
        <f t="shared" si="18"/>
        <v>#N/A</v>
      </c>
      <c r="K30" s="23"/>
      <c r="L30" s="47" t="e">
        <f t="shared" si="19"/>
        <v>#N/A</v>
      </c>
      <c r="M30" s="47" t="e">
        <f t="shared" si="20"/>
        <v>#N/A</v>
      </c>
      <c r="N30" s="47" t="e">
        <f t="shared" si="21"/>
        <v>#N/A</v>
      </c>
      <c r="O30" s="47" t="e">
        <f t="shared" si="22"/>
        <v>#N/A</v>
      </c>
      <c r="P30" s="47" t="e">
        <f t="shared" si="23"/>
        <v>#N/A</v>
      </c>
      <c r="Q30" s="47" t="e">
        <f t="shared" si="24"/>
        <v>#N/A</v>
      </c>
      <c r="S30" s="81">
        <v>0</v>
      </c>
      <c r="T30" s="81">
        <v>0.9</v>
      </c>
    </row>
    <row r="31" spans="1:22" ht="15.75" thickBot="1" x14ac:dyDescent="0.25">
      <c r="A31" s="49" t="s">
        <v>115</v>
      </c>
      <c r="B31" s="49" t="s">
        <v>122</v>
      </c>
      <c r="C31" s="23"/>
      <c r="D31" s="45" t="e">
        <f>SUMIF(SharesElab!$B$2:$B$79,Det_RSD_share!$A31,SharesElab!C$2:C$79)+D30*Z10</f>
        <v>#N/A</v>
      </c>
      <c r="E31" s="46" t="e">
        <f t="shared" si="13"/>
        <v>#N/A</v>
      </c>
      <c r="F31" s="46" t="e">
        <f t="shared" si="14"/>
        <v>#N/A</v>
      </c>
      <c r="G31" s="46" t="e">
        <f t="shared" si="15"/>
        <v>#N/A</v>
      </c>
      <c r="H31" s="46" t="e">
        <f t="shared" si="16"/>
        <v>#N/A</v>
      </c>
      <c r="I31" s="46" t="e">
        <f t="shared" si="17"/>
        <v>#N/A</v>
      </c>
      <c r="J31" s="46" t="e">
        <f t="shared" si="18"/>
        <v>#N/A</v>
      </c>
      <c r="K31" s="23"/>
      <c r="L31" s="47" t="e">
        <f t="shared" si="19"/>
        <v>#N/A</v>
      </c>
      <c r="M31" s="47" t="e">
        <f t="shared" si="20"/>
        <v>#N/A</v>
      </c>
      <c r="N31" s="47" t="e">
        <f t="shared" si="21"/>
        <v>#N/A</v>
      </c>
      <c r="O31" s="47" t="e">
        <f t="shared" si="22"/>
        <v>#N/A</v>
      </c>
      <c r="P31" s="47" t="e">
        <f t="shared" si="23"/>
        <v>#N/A</v>
      </c>
      <c r="Q31" s="47" t="e">
        <f t="shared" si="24"/>
        <v>#N/A</v>
      </c>
      <c r="S31" s="81">
        <v>0</v>
      </c>
      <c r="T31" s="81">
        <v>0.9</v>
      </c>
    </row>
    <row r="32" spans="1:22" ht="15.75" thickBot="1" x14ac:dyDescent="0.25">
      <c r="A32" s="49" t="s">
        <v>116</v>
      </c>
      <c r="B32" s="49" t="s">
        <v>123</v>
      </c>
      <c r="C32" s="23"/>
      <c r="D32" s="45" t="e">
        <f>SUMIF(SharesElab!$B$2:$B$79,Det_RSD_share!$A32,SharesElab!C$2:C$79)</f>
        <v>#N/A</v>
      </c>
      <c r="E32" s="46" t="e">
        <f t="shared" si="13"/>
        <v>#N/A</v>
      </c>
      <c r="F32" s="46" t="e">
        <f t="shared" si="14"/>
        <v>#N/A</v>
      </c>
      <c r="G32" s="46" t="e">
        <f t="shared" si="15"/>
        <v>#N/A</v>
      </c>
      <c r="H32" s="46" t="e">
        <f t="shared" si="16"/>
        <v>#N/A</v>
      </c>
      <c r="I32" s="46" t="e">
        <f t="shared" si="17"/>
        <v>#N/A</v>
      </c>
      <c r="J32" s="46" t="e">
        <f t="shared" si="18"/>
        <v>#N/A</v>
      </c>
      <c r="K32" s="23"/>
      <c r="L32" s="47" t="e">
        <f t="shared" si="19"/>
        <v>#N/A</v>
      </c>
      <c r="M32" s="47" t="e">
        <f t="shared" si="20"/>
        <v>#N/A</v>
      </c>
      <c r="N32" s="47" t="e">
        <f t="shared" si="21"/>
        <v>#N/A</v>
      </c>
      <c r="O32" s="47" t="e">
        <f t="shared" si="22"/>
        <v>#N/A</v>
      </c>
      <c r="P32" s="47" t="e">
        <f t="shared" si="23"/>
        <v>#N/A</v>
      </c>
      <c r="Q32" s="47" t="e">
        <f t="shared" si="24"/>
        <v>#N/A</v>
      </c>
      <c r="S32" s="81">
        <v>0</v>
      </c>
      <c r="T32" s="81">
        <v>0.1</v>
      </c>
      <c r="V32" s="76" t="s">
        <v>255</v>
      </c>
    </row>
    <row r="33" spans="1:26" ht="15" x14ac:dyDescent="0.2">
      <c r="A33" s="49" t="s">
        <v>214</v>
      </c>
      <c r="B33" s="49" t="s">
        <v>129</v>
      </c>
      <c r="C33" s="23"/>
      <c r="D33" s="45" t="e">
        <f>SUMIF(SharesElab!$B$2:$B$79,Det_RSD_share!$A33,SharesElab!C$2:C$79)</f>
        <v>#N/A</v>
      </c>
      <c r="E33" s="46" t="e">
        <f t="shared" si="13"/>
        <v>#N/A</v>
      </c>
      <c r="F33" s="46" t="e">
        <f t="shared" si="14"/>
        <v>#N/A</v>
      </c>
      <c r="G33" s="46" t="e">
        <f t="shared" si="15"/>
        <v>#N/A</v>
      </c>
      <c r="H33" s="46" t="e">
        <f t="shared" si="16"/>
        <v>#N/A</v>
      </c>
      <c r="I33" s="46" t="e">
        <f t="shared" si="17"/>
        <v>#N/A</v>
      </c>
      <c r="J33" s="46" t="e">
        <f t="shared" si="18"/>
        <v>#N/A</v>
      </c>
      <c r="K33" s="23"/>
      <c r="L33" s="47" t="e">
        <f t="shared" si="19"/>
        <v>#N/A</v>
      </c>
      <c r="M33" s="47" t="e">
        <f t="shared" si="20"/>
        <v>#N/A</v>
      </c>
      <c r="N33" s="47" t="e">
        <f t="shared" si="21"/>
        <v>#N/A</v>
      </c>
      <c r="O33" s="47" t="e">
        <f t="shared" si="22"/>
        <v>#N/A</v>
      </c>
      <c r="P33" s="47" t="e">
        <f t="shared" si="23"/>
        <v>#N/A</v>
      </c>
      <c r="Q33" s="47" t="e">
        <f t="shared" si="24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485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RSDSH_Det-AB,RSDSH_Det-C,RSDSH_Det-D,RSDSH_Det-E,RSDSH_Det-F,RSDSH_Det-G</v>
      </c>
      <c r="G46" s="29"/>
      <c r="H46" s="23" t="str">
        <f t="shared" ref="H46:H72" si="27">B46</f>
        <v>RSDSH_Det-AB,RSDSH_Det-C,RSDSH_Det-D,RSDSH_Det-E,RSDSH_Det-F,RSDSH_Det-G</v>
      </c>
      <c r="I46" s="24">
        <v>1</v>
      </c>
      <c r="J46" s="32" t="e">
        <f t="shared" ref="J46:J58" si="28">IF(E6="","",-E6)</f>
        <v>#N/A</v>
      </c>
      <c r="K46" s="32" t="e">
        <f t="shared" ref="K46:K58" si="29">IF(F6="","",-F6)</f>
        <v>#N/A</v>
      </c>
      <c r="L46" s="32" t="e">
        <f t="shared" ref="L46:L58" si="30">IF(G6="","",-G6)</f>
        <v>#N/A</v>
      </c>
      <c r="M46" s="32" t="e">
        <f t="shared" ref="M46:M58" si="31">IF(H6="","",-H6)</f>
        <v>#N/A</v>
      </c>
      <c r="N46" s="32" t="e">
        <f t="shared" ref="N46:N58" si="32">IF(I6="","",-I6)</f>
        <v>#N/A</v>
      </c>
      <c r="O46" s="32" t="e">
        <f t="shared" ref="O46:O58" si="33">IF(J6="","",-J6)</f>
        <v>#N/A</v>
      </c>
      <c r="P46" s="24">
        <v>0</v>
      </c>
      <c r="Q46" s="24">
        <v>5</v>
      </c>
      <c r="R46" s="23" t="s">
        <v>320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485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RSDSH_Det-AB,RSDSH_Det-C,RSDSH_Det-D,RSDSH_Det-E,RSDSH_Det-F,RSDSH_Det-G</v>
      </c>
      <c r="G47" s="26"/>
      <c r="H47" s="23" t="str">
        <f t="shared" si="27"/>
        <v>RSDSH_Det-AB,RSDSH_Det-C,RSDSH_Det-D,RSDSH_Det-E,RSDSH_Det-F,RSDSH_Det-G</v>
      </c>
      <c r="I47" s="24">
        <v>1</v>
      </c>
      <c r="J47" s="32" t="str">
        <f t="shared" si="28"/>
        <v/>
      </c>
      <c r="K47" s="32" t="str">
        <f t="shared" si="29"/>
        <v/>
      </c>
      <c r="L47" s="32" t="e">
        <f t="shared" si="30"/>
        <v>#N/A</v>
      </c>
      <c r="M47" s="32" t="e">
        <f t="shared" si="31"/>
        <v>#N/A</v>
      </c>
      <c r="N47" s="32" t="e">
        <f t="shared" si="32"/>
        <v>#N/A</v>
      </c>
      <c r="O47" s="32" t="e">
        <f t="shared" si="33"/>
        <v>#N/A</v>
      </c>
      <c r="P47" s="24">
        <v>0</v>
      </c>
      <c r="Q47" s="24">
        <v>5</v>
      </c>
      <c r="R47" s="23" t="s">
        <v>321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485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RSDSH_Det-AB,RSDSH_Det-C,RSDSH_Det-D,RSDSH_Det-E,RSDSH_Det-F,RSDSH_Det-G</v>
      </c>
      <c r="G48" s="26"/>
      <c r="H48" s="23" t="str">
        <f t="shared" si="27"/>
        <v>RSDSH_Det-AB,RSDSH_Det-C,RSDSH_Det-D,RSDSH_Det-E,RSDSH_Det-F,RSDSH_Det-G</v>
      </c>
      <c r="I48" s="24">
        <v>1</v>
      </c>
      <c r="J48" s="32" t="e">
        <f t="shared" si="28"/>
        <v>#N/A</v>
      </c>
      <c r="K48" s="32" t="e">
        <f t="shared" si="29"/>
        <v>#N/A</v>
      </c>
      <c r="L48" s="32" t="e">
        <f t="shared" si="30"/>
        <v>#N/A</v>
      </c>
      <c r="M48" s="32" t="e">
        <f t="shared" si="31"/>
        <v>#N/A</v>
      </c>
      <c r="N48" s="32" t="e">
        <f t="shared" si="32"/>
        <v>#N/A</v>
      </c>
      <c r="O48" s="32" t="e">
        <f t="shared" si="33"/>
        <v>#N/A</v>
      </c>
      <c r="P48" s="24">
        <v>0</v>
      </c>
      <c r="Q48" s="24">
        <v>5</v>
      </c>
      <c r="R48" s="23" t="s">
        <v>322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485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RSDSH_Det-AB,RSDSH_Det-C,RSDSH_Det-D,RSDSH_Det-E,RSDSH_Det-F,RSDSH_Det-G</v>
      </c>
      <c r="G49" s="26"/>
      <c r="H49" s="23" t="str">
        <f t="shared" si="27"/>
        <v>RSDSH_Det-AB,RSDSH_Det-C,RSDSH_Det-D,RSDSH_Det-E,RSDSH_Det-F,RSDSH_Det-G</v>
      </c>
      <c r="I49" s="24">
        <v>1</v>
      </c>
      <c r="J49" s="32" t="e">
        <f t="shared" si="28"/>
        <v>#N/A</v>
      </c>
      <c r="K49" s="32" t="e">
        <f t="shared" si="29"/>
        <v>#N/A</v>
      </c>
      <c r="L49" s="32" t="e">
        <f t="shared" si="30"/>
        <v>#N/A</v>
      </c>
      <c r="M49" s="32" t="e">
        <f t="shared" si="31"/>
        <v>#N/A</v>
      </c>
      <c r="N49" s="32" t="e">
        <f t="shared" si="32"/>
        <v>#N/A</v>
      </c>
      <c r="O49" s="32" t="e">
        <f t="shared" si="33"/>
        <v>#N/A</v>
      </c>
      <c r="P49" s="24">
        <v>0</v>
      </c>
      <c r="Q49" s="24">
        <v>5</v>
      </c>
      <c r="R49" s="23" t="s">
        <v>323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485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RSDSH_Det-AB,RSDSH_Det-C,RSDSH_Det-D,RSDSH_Det-E,RSDSH_Det-F,RSDSH_Det-G</v>
      </c>
      <c r="G50" s="26"/>
      <c r="H50" s="23" t="str">
        <f t="shared" si="27"/>
        <v>RSDSH_Det-AB,RSDSH_Det-C,RSDSH_Det-D,RSDSH_Det-E,RSDSH_Det-F,RSDSH_Det-G</v>
      </c>
      <c r="I50" s="24">
        <v>1</v>
      </c>
      <c r="J50" s="86" t="e">
        <f>MAX(IF(IF(E10="",0,E10)+IF(E11="",0,E11)=0,"",IF(E10="",0,-E10)+IF(E11="",0,-E11)),-$T$10)</f>
        <v>#N/A</v>
      </c>
      <c r="K50" s="86" t="e">
        <f t="shared" ref="K50:O50" si="35">MAX(IF(IF(F10="",0,F10)+IF(F11="",0,F11)=0,"",IF(F10="",0,-F10)+IF(F11="",0,-F11)),-$T$10)</f>
        <v>#N/A</v>
      </c>
      <c r="L50" s="86" t="e">
        <f t="shared" si="35"/>
        <v>#N/A</v>
      </c>
      <c r="M50" s="86" t="e">
        <f t="shared" si="35"/>
        <v>#N/A</v>
      </c>
      <c r="N50" s="86" t="e">
        <f t="shared" si="35"/>
        <v>#N/A</v>
      </c>
      <c r="O50" s="86" t="e">
        <f t="shared" si="35"/>
        <v>#N/A</v>
      </c>
      <c r="P50" s="24">
        <v>0</v>
      </c>
      <c r="Q50" s="24">
        <v>5</v>
      </c>
      <c r="R50" s="23" t="s">
        <v>324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485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RSDSH_Det-AB,RSDSH_Det-C,RSDSH_Det-D,RSDSH_Det-E,RSDSH_Det-F,RSDSH_Det-G</v>
      </c>
      <c r="G51" s="26"/>
      <c r="H51" s="23" t="str">
        <f t="shared" si="27"/>
        <v>RSDSH_Det-AB,RSDSH_Det-C,RSDSH_Det-D,RSDSH_Det-E,RSDSH_Det-F,RSDSH_Det-G</v>
      </c>
      <c r="I51" s="24">
        <v>1</v>
      </c>
      <c r="J51" s="32" t="e">
        <f t="shared" si="28"/>
        <v>#N/A</v>
      </c>
      <c r="K51" s="32" t="e">
        <f t="shared" si="29"/>
        <v>#N/A</v>
      </c>
      <c r="L51" s="32" t="e">
        <f t="shared" si="30"/>
        <v>#N/A</v>
      </c>
      <c r="M51" s="32" t="e">
        <f t="shared" si="31"/>
        <v>#N/A</v>
      </c>
      <c r="N51" s="32" t="e">
        <f t="shared" si="32"/>
        <v>#N/A</v>
      </c>
      <c r="O51" s="32" t="e">
        <f t="shared" si="33"/>
        <v>#N/A</v>
      </c>
      <c r="P51" s="24">
        <v>0</v>
      </c>
      <c r="Q51" s="24">
        <v>5</v>
      </c>
      <c r="R51" s="23" t="s">
        <v>325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485</v>
      </c>
      <c r="D52" s="23" t="str">
        <f t="shared" si="25"/>
        <v>UC-LO_R-SH_Det_KER_X0</v>
      </c>
      <c r="E52" s="23" t="str">
        <f t="shared" si="34"/>
        <v>RSDKER</v>
      </c>
      <c r="F52" s="23" t="str">
        <f t="shared" si="26"/>
        <v>RSDSH_Det-AB,RSDSH_Det-C,RSDSH_Det-D,RSDSH_Det-E,RSDSH_Det-F,RSDSH_Det-G</v>
      </c>
      <c r="G52" s="26"/>
      <c r="H52" s="23" t="str">
        <f t="shared" si="27"/>
        <v>RSDSH_Det-AB,RSDSH_Det-C,RSDSH_Det-D,RSDSH_Det-E,RSDSH_Det-F,RSDSH_Det-G</v>
      </c>
      <c r="I52" s="24">
        <v>1</v>
      </c>
      <c r="J52" s="32" t="e">
        <f t="shared" si="28"/>
        <v>#N/A</v>
      </c>
      <c r="K52" s="32" t="e">
        <f t="shared" si="29"/>
        <v>#N/A</v>
      </c>
      <c r="L52" s="32" t="e">
        <f t="shared" si="30"/>
        <v>#N/A</v>
      </c>
      <c r="M52" s="32" t="e">
        <f t="shared" si="31"/>
        <v>#N/A</v>
      </c>
      <c r="N52" s="32" t="e">
        <f t="shared" si="32"/>
        <v>#N/A</v>
      </c>
      <c r="O52" s="32" t="e">
        <f t="shared" si="33"/>
        <v>#N/A</v>
      </c>
      <c r="P52" s="24">
        <v>0</v>
      </c>
      <c r="Q52" s="24">
        <v>5</v>
      </c>
      <c r="R52" s="23" t="s">
        <v>326</v>
      </c>
      <c r="Z52" s="84"/>
    </row>
    <row r="53" spans="1:26" s="23" customFormat="1" ht="15.75" thickBot="1" x14ac:dyDescent="0.25">
      <c r="A53" s="23" t="s">
        <v>197</v>
      </c>
      <c r="B53" s="24" t="s">
        <v>485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RSDSH_Det-AB,RSDSH_Det-C,RSDSH_Det-D,RSDSH_Det-E,RSDSH_Det-F,RSDSH_Det-G</v>
      </c>
      <c r="G53" s="26"/>
      <c r="H53" s="23" t="str">
        <f t="shared" si="27"/>
        <v>RSDSH_Det-AB,RSDSH_Det-C,RSDSH_Det-D,RSDSH_Det-E,RSDSH_Det-F,RSDSH_Det-G</v>
      </c>
      <c r="I53" s="24">
        <v>1</v>
      </c>
      <c r="J53" s="32" t="e">
        <f t="shared" si="28"/>
        <v>#N/A</v>
      </c>
      <c r="K53" s="32" t="e">
        <f t="shared" si="29"/>
        <v>#N/A</v>
      </c>
      <c r="L53" s="32" t="e">
        <f t="shared" si="30"/>
        <v>#N/A</v>
      </c>
      <c r="M53" s="32" t="e">
        <f t="shared" si="31"/>
        <v>#N/A</v>
      </c>
      <c r="N53" s="32" t="e">
        <f t="shared" si="32"/>
        <v>#N/A</v>
      </c>
      <c r="O53" s="32" t="e">
        <f t="shared" si="33"/>
        <v>#N/A</v>
      </c>
      <c r="P53" s="24">
        <v>0</v>
      </c>
      <c r="Q53" s="24">
        <v>5</v>
      </c>
      <c r="R53" s="23" t="s">
        <v>327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485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RSDSH_Det-AB,RSDSH_Det-C,RSDSH_Det-D,RSDSH_Det-E,RSDSH_Det-F,RSDSH_Det-G</v>
      </c>
      <c r="G54" s="26"/>
      <c r="H54" s="23" t="str">
        <f t="shared" si="27"/>
        <v>RSDSH_Det-AB,RSDSH_Det-C,RSDSH_Det-D,RSDSH_Det-E,RSDSH_Det-F,RSDSH_Det-G</v>
      </c>
      <c r="I54" s="24">
        <v>1</v>
      </c>
      <c r="J54" s="32" t="e">
        <f t="shared" si="28"/>
        <v>#N/A</v>
      </c>
      <c r="K54" s="32" t="e">
        <f t="shared" si="29"/>
        <v>#N/A</v>
      </c>
      <c r="L54" s="32" t="e">
        <f t="shared" si="30"/>
        <v>#N/A</v>
      </c>
      <c r="M54" s="32" t="e">
        <f t="shared" si="31"/>
        <v>#N/A</v>
      </c>
      <c r="N54" s="32" t="e">
        <f t="shared" si="32"/>
        <v>#N/A</v>
      </c>
      <c r="O54" s="32" t="e">
        <f t="shared" si="33"/>
        <v>#N/A</v>
      </c>
      <c r="P54" s="24">
        <v>0</v>
      </c>
      <c r="Q54" s="24">
        <v>5</v>
      </c>
      <c r="R54" s="23" t="s">
        <v>328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485</v>
      </c>
      <c r="D55" s="23" t="str">
        <f t="shared" si="25"/>
        <v>\I: DISABLED</v>
      </c>
      <c r="F55" s="23" t="str">
        <f t="shared" si="26"/>
        <v>RSDSH_Det-AB,RSDSH_Det-C,RSDSH_Det-D,RSDSH_Det-E,RSDSH_Det-F,RSDSH_Det-G</v>
      </c>
      <c r="G55" s="26"/>
      <c r="H55" s="23" t="str">
        <f t="shared" si="27"/>
        <v>RSDSH_Det-AB,RSDSH_Det-C,RSDSH_Det-D,RSDSH_Det-E,RSDSH_Det-F,RSDSH_Det-G</v>
      </c>
      <c r="I55" s="24">
        <v>1</v>
      </c>
      <c r="J55" s="32" t="e">
        <f t="shared" si="28"/>
        <v>#N/A</v>
      </c>
      <c r="K55" s="32" t="e">
        <f t="shared" si="29"/>
        <v>#N/A</v>
      </c>
      <c r="L55" s="32" t="e">
        <f t="shared" si="30"/>
        <v>#N/A</v>
      </c>
      <c r="M55" s="32" t="e">
        <f t="shared" si="31"/>
        <v>#N/A</v>
      </c>
      <c r="N55" s="32" t="e">
        <f t="shared" si="32"/>
        <v>#N/A</v>
      </c>
      <c r="O55" s="32" t="e">
        <f t="shared" si="33"/>
        <v>#N/A</v>
      </c>
      <c r="P55" s="24">
        <v>0</v>
      </c>
      <c r="Q55" s="24">
        <v>5</v>
      </c>
      <c r="R55" s="23" t="s">
        <v>329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485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RSDSH_Det-AB,RSDSH_Det-C,RSDSH_Det-D,RSDSH_Det-E,RSDSH_Det-F,RSDSH_Det-G</v>
      </c>
      <c r="G56" s="26"/>
      <c r="H56" s="23" t="str">
        <f t="shared" si="27"/>
        <v>RSDSH_Det-AB,RSDSH_Det-C,RSDSH_Det-D,RSDSH_Det-E,RSDSH_Det-F,RSDSH_Det-G</v>
      </c>
      <c r="I56" s="24">
        <v>1</v>
      </c>
      <c r="J56" s="32" t="e">
        <f>IF(E16="","",-E16)</f>
        <v>#N/A</v>
      </c>
      <c r="K56" s="32" t="e">
        <f t="shared" si="29"/>
        <v>#N/A</v>
      </c>
      <c r="L56" s="32" t="e">
        <f t="shared" si="30"/>
        <v>#N/A</v>
      </c>
      <c r="M56" s="32" t="e">
        <f t="shared" si="31"/>
        <v>#N/A</v>
      </c>
      <c r="N56" s="32" t="e">
        <f t="shared" si="32"/>
        <v>#N/A</v>
      </c>
      <c r="O56" s="32" t="e">
        <f t="shared" si="33"/>
        <v>#N/A</v>
      </c>
      <c r="P56" s="24">
        <v>0</v>
      </c>
      <c r="Q56" s="24">
        <v>5</v>
      </c>
      <c r="R56" s="23" t="s">
        <v>330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485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RSDSH_Det-AB,RSDSH_Det-C,RSDSH_Det-D,RSDSH_Det-E,RSDSH_Det-F,RSDSH_Det-G</v>
      </c>
      <c r="G57" s="26"/>
      <c r="H57" s="23" t="str">
        <f t="shared" si="27"/>
        <v>RSDSH_Det-AB,RSDSH_Det-C,RSDSH_Det-D,RSDSH_Det-E,RSDSH_Det-F,RSDSH_Det-G</v>
      </c>
      <c r="I57" s="24">
        <v>1</v>
      </c>
      <c r="J57" s="32" t="e">
        <f t="shared" si="28"/>
        <v>#N/A</v>
      </c>
      <c r="K57" s="32" t="e">
        <f t="shared" si="29"/>
        <v>#N/A</v>
      </c>
      <c r="L57" s="32" t="e">
        <f t="shared" si="30"/>
        <v>#N/A</v>
      </c>
      <c r="M57" s="32" t="e">
        <f t="shared" si="31"/>
        <v>#N/A</v>
      </c>
      <c r="N57" s="32" t="e">
        <f t="shared" si="32"/>
        <v>#N/A</v>
      </c>
      <c r="O57" s="32" t="e">
        <f t="shared" si="33"/>
        <v>#N/A</v>
      </c>
      <c r="P57" s="24">
        <v>0</v>
      </c>
      <c r="Q57" s="24">
        <v>5</v>
      </c>
      <c r="R57" s="23" t="s">
        <v>331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485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RSDSH_Det-AB,RSDSH_Det-C,RSDSH_Det-D,RSDSH_Det-E,RSDSH_Det-F,RSDSH_Det-G</v>
      </c>
      <c r="G58" s="53"/>
      <c r="H58" s="53" t="str">
        <f t="shared" si="27"/>
        <v>RSDSH_Det-AB,RSDSH_Det-C,RSDSH_Det-D,RSDSH_Det-E,RSDSH_Det-F,RSDSH_Det-G</v>
      </c>
      <c r="I58" s="54">
        <v>1</v>
      </c>
      <c r="J58" s="55" t="e">
        <f t="shared" si="28"/>
        <v>#N/A</v>
      </c>
      <c r="K58" s="55" t="e">
        <f t="shared" si="29"/>
        <v>#N/A</v>
      </c>
      <c r="L58" s="55" t="e">
        <f t="shared" si="30"/>
        <v>#N/A</v>
      </c>
      <c r="M58" s="55" t="e">
        <f t="shared" si="31"/>
        <v>#N/A</v>
      </c>
      <c r="N58" s="55" t="e">
        <f t="shared" si="32"/>
        <v>#N/A</v>
      </c>
      <c r="O58" s="55" t="e">
        <f t="shared" si="33"/>
        <v>#N/A</v>
      </c>
      <c r="P58" s="54">
        <v>0</v>
      </c>
      <c r="Q58" s="54">
        <v>5</v>
      </c>
      <c r="R58" s="53" t="s">
        <v>332</v>
      </c>
      <c r="Z58" s="8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257</v>
      </c>
    </row>
    <row r="60" spans="1:26" s="23" customFormat="1" ht="15.75" thickBot="1" x14ac:dyDescent="0.25">
      <c r="A60" s="23" t="s">
        <v>134</v>
      </c>
      <c r="B60" s="26" t="s">
        <v>248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 t="e">
        <f t="shared" ref="J60:O63" si="38">IF(E21="","",-E21)</f>
        <v>#N/A</v>
      </c>
      <c r="K60" s="33" t="e">
        <f t="shared" si="38"/>
        <v>#N/A</v>
      </c>
      <c r="L60" s="33" t="e">
        <f t="shared" si="38"/>
        <v>#N/A</v>
      </c>
      <c r="M60" s="33" t="e">
        <f t="shared" si="38"/>
        <v>#N/A</v>
      </c>
      <c r="N60" s="33" t="e">
        <f t="shared" si="38"/>
        <v>#N/A</v>
      </c>
      <c r="O60" s="33" t="e">
        <f t="shared" si="38"/>
        <v>#N/A</v>
      </c>
      <c r="P60" s="24">
        <v>0</v>
      </c>
      <c r="Q60" s="24">
        <v>5</v>
      </c>
      <c r="R60" s="23" t="s">
        <v>333</v>
      </c>
      <c r="Z60" s="84" t="s">
        <v>257</v>
      </c>
    </row>
    <row r="61" spans="1:26" s="23" customFormat="1" ht="15.75" thickBot="1" x14ac:dyDescent="0.25">
      <c r="A61" s="23" t="s">
        <v>192</v>
      </c>
      <c r="B61" s="26" t="s">
        <v>248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 t="e">
        <f t="shared" si="38"/>
        <v>#N/A</v>
      </c>
      <c r="K61" s="80" t="e">
        <f t="shared" si="38"/>
        <v>#N/A</v>
      </c>
      <c r="L61" s="80" t="e">
        <f t="shared" si="38"/>
        <v>#N/A</v>
      </c>
      <c r="M61" s="80" t="e">
        <f t="shared" si="38"/>
        <v>#N/A</v>
      </c>
      <c r="N61" s="80" t="e">
        <f t="shared" si="38"/>
        <v>#N/A</v>
      </c>
      <c r="O61" s="80" t="e">
        <f t="shared" si="38"/>
        <v>#N/A</v>
      </c>
      <c r="P61" s="79">
        <v>0</v>
      </c>
      <c r="Q61" s="79">
        <v>5</v>
      </c>
      <c r="R61" s="79" t="s">
        <v>334</v>
      </c>
      <c r="Z61" s="84" t="s">
        <v>257</v>
      </c>
    </row>
    <row r="62" spans="1:26" s="23" customFormat="1" ht="15" x14ac:dyDescent="0.2">
      <c r="A62" s="23" t="s">
        <v>193</v>
      </c>
      <c r="B62" s="26" t="s">
        <v>248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 t="e">
        <f t="shared" si="38"/>
        <v>#N/A</v>
      </c>
      <c r="K62" s="80" t="e">
        <f t="shared" si="38"/>
        <v>#N/A</v>
      </c>
      <c r="L62" s="80" t="e">
        <f t="shared" si="38"/>
        <v>#N/A</v>
      </c>
      <c r="M62" s="80" t="e">
        <f t="shared" si="38"/>
        <v>#N/A</v>
      </c>
      <c r="N62" s="80" t="e">
        <f t="shared" si="38"/>
        <v>#N/A</v>
      </c>
      <c r="O62" s="80" t="e">
        <f t="shared" si="38"/>
        <v>#N/A</v>
      </c>
      <c r="P62" s="79">
        <v>0</v>
      </c>
      <c r="Q62" s="79">
        <v>5</v>
      </c>
      <c r="R62" s="79" t="s">
        <v>335</v>
      </c>
      <c r="Z62" s="84" t="s">
        <v>257</v>
      </c>
    </row>
    <row r="63" spans="1:26" s="23" customFormat="1" ht="15" x14ac:dyDescent="0.2">
      <c r="A63" s="23" t="s">
        <v>194</v>
      </c>
      <c r="B63" s="26" t="s">
        <v>248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 t="e">
        <f t="shared" si="38"/>
        <v>#N/A</v>
      </c>
      <c r="K63" s="33" t="e">
        <f t="shared" si="38"/>
        <v>#N/A</v>
      </c>
      <c r="L63" s="33" t="e">
        <f t="shared" si="38"/>
        <v>#N/A</v>
      </c>
      <c r="M63" s="33" t="e">
        <f t="shared" si="38"/>
        <v>#N/A</v>
      </c>
      <c r="N63" s="33" t="e">
        <f t="shared" si="38"/>
        <v>#N/A</v>
      </c>
      <c r="O63" s="33" t="e">
        <f t="shared" si="38"/>
        <v>#N/A</v>
      </c>
      <c r="P63" s="24">
        <v>0</v>
      </c>
      <c r="Q63" s="24">
        <v>5</v>
      </c>
      <c r="R63" s="23" t="s">
        <v>336</v>
      </c>
      <c r="Z63" s="84" t="s">
        <v>257</v>
      </c>
    </row>
    <row r="64" spans="1:26" s="23" customFormat="1" ht="15" x14ac:dyDescent="0.2">
      <c r="A64" s="23" t="s">
        <v>195</v>
      </c>
      <c r="B64" s="26" t="s">
        <v>248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 t="e">
        <f>MAX(IF(E25+E26="","",-E25-E26),-$T$25)</f>
        <v>#N/A</v>
      </c>
      <c r="K64" s="87" t="e">
        <f t="shared" ref="K64:O64" si="39">MAX(IF(F25+F26="","",-F25-F26),-$T$25)</f>
        <v>#N/A</v>
      </c>
      <c r="L64" s="87" t="e">
        <f t="shared" si="39"/>
        <v>#N/A</v>
      </c>
      <c r="M64" s="87" t="e">
        <f t="shared" si="39"/>
        <v>#N/A</v>
      </c>
      <c r="N64" s="87" t="e">
        <f t="shared" si="39"/>
        <v>#N/A</v>
      </c>
      <c r="O64" s="87" t="e">
        <f t="shared" si="39"/>
        <v>#N/A</v>
      </c>
      <c r="P64" s="24">
        <v>0</v>
      </c>
      <c r="Q64" s="24">
        <v>5</v>
      </c>
      <c r="R64" s="23" t="s">
        <v>337</v>
      </c>
      <c r="Z64" s="84" t="s">
        <v>257</v>
      </c>
    </row>
    <row r="65" spans="1:26" s="23" customFormat="1" ht="15" x14ac:dyDescent="0.2">
      <c r="A65" s="23" t="s">
        <v>195</v>
      </c>
      <c r="B65" s="26" t="s">
        <v>248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 t="e">
        <f t="shared" ref="J65:O72" si="40">IF(E26="","",-E26)</f>
        <v>#N/A</v>
      </c>
      <c r="K65" s="33" t="e">
        <f t="shared" si="40"/>
        <v>#N/A</v>
      </c>
      <c r="L65" s="33" t="e">
        <f t="shared" si="40"/>
        <v>#N/A</v>
      </c>
      <c r="M65" s="33" t="e">
        <f t="shared" si="40"/>
        <v>#N/A</v>
      </c>
      <c r="N65" s="33" t="e">
        <f t="shared" si="40"/>
        <v>#N/A</v>
      </c>
      <c r="O65" s="33" t="e">
        <f t="shared" si="40"/>
        <v>#N/A</v>
      </c>
      <c r="P65" s="24">
        <v>0</v>
      </c>
      <c r="Q65" s="24">
        <v>5</v>
      </c>
      <c r="R65" s="23" t="s">
        <v>338</v>
      </c>
      <c r="Z65" s="84" t="s">
        <v>257</v>
      </c>
    </row>
    <row r="66" spans="1:26" s="23" customFormat="1" ht="15" x14ac:dyDescent="0.2">
      <c r="A66" s="23" t="s">
        <v>196</v>
      </c>
      <c r="B66" s="26" t="s">
        <v>248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 t="e">
        <f t="shared" si="40"/>
        <v>#N/A</v>
      </c>
      <c r="K66" s="33" t="e">
        <f t="shared" si="40"/>
        <v>#N/A</v>
      </c>
      <c r="L66" s="33" t="e">
        <f t="shared" si="40"/>
        <v>#N/A</v>
      </c>
      <c r="M66" s="33" t="e">
        <f t="shared" si="40"/>
        <v>#N/A</v>
      </c>
      <c r="N66" s="33" t="e">
        <f t="shared" si="40"/>
        <v>#N/A</v>
      </c>
      <c r="O66" s="33" t="e">
        <f t="shared" si="40"/>
        <v>#N/A</v>
      </c>
      <c r="P66" s="24">
        <v>0</v>
      </c>
      <c r="Q66" s="24">
        <v>5</v>
      </c>
      <c r="R66" s="23" t="s">
        <v>339</v>
      </c>
      <c r="Z66" s="84" t="s">
        <v>257</v>
      </c>
    </row>
    <row r="67" spans="1:26" s="23" customFormat="1" ht="15" x14ac:dyDescent="0.2">
      <c r="A67" s="23" t="s">
        <v>197</v>
      </c>
      <c r="B67" s="26" t="s">
        <v>248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 t="e">
        <f t="shared" si="40"/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4">
        <v>0</v>
      </c>
      <c r="Q67" s="24">
        <v>5</v>
      </c>
      <c r="R67" s="23" t="s">
        <v>340</v>
      </c>
      <c r="Z67" s="84" t="s">
        <v>257</v>
      </c>
    </row>
    <row r="68" spans="1:26" s="23" customFormat="1" ht="15" x14ac:dyDescent="0.2">
      <c r="A68" s="23" t="s">
        <v>135</v>
      </c>
      <c r="B68" s="26" t="s">
        <v>248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341</v>
      </c>
      <c r="Z68" s="84" t="s">
        <v>257</v>
      </c>
    </row>
    <row r="69" spans="1:26" s="23" customFormat="1" ht="15" x14ac:dyDescent="0.2">
      <c r="A69" s="56" t="s">
        <v>164</v>
      </c>
      <c r="B69" s="26" t="s">
        <v>248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4">
        <v>0</v>
      </c>
      <c r="Q69" s="24">
        <v>5</v>
      </c>
      <c r="R69" s="23" t="s">
        <v>342</v>
      </c>
      <c r="Z69" s="84" t="s">
        <v>257</v>
      </c>
    </row>
    <row r="70" spans="1:26" s="23" customFormat="1" ht="15" x14ac:dyDescent="0.2">
      <c r="A70" s="23" t="s">
        <v>136</v>
      </c>
      <c r="B70" s="26" t="s">
        <v>248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 t="e">
        <f t="shared" si="40"/>
        <v>#N/A</v>
      </c>
      <c r="K70" s="33" t="e">
        <f t="shared" si="40"/>
        <v>#N/A</v>
      </c>
      <c r="L70" s="33" t="e">
        <f t="shared" si="40"/>
        <v>#N/A</v>
      </c>
      <c r="M70" s="33" t="e">
        <f t="shared" si="40"/>
        <v>#N/A</v>
      </c>
      <c r="N70" s="33" t="e">
        <f t="shared" si="40"/>
        <v>#N/A</v>
      </c>
      <c r="O70" s="33" t="e">
        <f t="shared" si="40"/>
        <v>#N/A</v>
      </c>
      <c r="P70" s="25">
        <v>0</v>
      </c>
      <c r="Q70" s="25">
        <v>5</v>
      </c>
      <c r="R70" s="23" t="s">
        <v>343</v>
      </c>
      <c r="Z70" s="84" t="s">
        <v>257</v>
      </c>
    </row>
    <row r="71" spans="1:26" s="23" customFormat="1" ht="15" x14ac:dyDescent="0.2">
      <c r="A71" s="23" t="s">
        <v>137</v>
      </c>
      <c r="B71" s="26" t="s">
        <v>248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 t="e">
        <f t="shared" si="40"/>
        <v>#N/A</v>
      </c>
      <c r="K71" s="33" t="e">
        <f t="shared" si="40"/>
        <v>#N/A</v>
      </c>
      <c r="L71" s="33" t="e">
        <f t="shared" si="40"/>
        <v>#N/A</v>
      </c>
      <c r="M71" s="33" t="e">
        <f t="shared" si="40"/>
        <v>#N/A</v>
      </c>
      <c r="N71" s="33" t="e">
        <f t="shared" si="40"/>
        <v>#N/A</v>
      </c>
      <c r="O71" s="33" t="e">
        <f t="shared" si="40"/>
        <v>#N/A</v>
      </c>
      <c r="P71" s="24">
        <v>0</v>
      </c>
      <c r="Q71" s="24">
        <v>5</v>
      </c>
      <c r="R71" s="23" t="s">
        <v>344</v>
      </c>
      <c r="Z71" s="84" t="s">
        <v>257</v>
      </c>
    </row>
    <row r="72" spans="1:26" s="23" customFormat="1" ht="15" x14ac:dyDescent="0.2">
      <c r="A72" s="26" t="s">
        <v>139</v>
      </c>
      <c r="B72" s="26" t="s">
        <v>248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 t="e">
        <f t="shared" si="40"/>
        <v>#N/A</v>
      </c>
      <c r="K72" s="33" t="e">
        <f t="shared" si="40"/>
        <v>#N/A</v>
      </c>
      <c r="L72" s="33" t="e">
        <f t="shared" si="40"/>
        <v>#N/A</v>
      </c>
      <c r="M72" s="33" t="e">
        <f t="shared" si="40"/>
        <v>#N/A</v>
      </c>
      <c r="N72" s="33" t="e">
        <f t="shared" si="40"/>
        <v>#N/A</v>
      </c>
      <c r="O72" s="33" t="e">
        <f t="shared" si="40"/>
        <v>#N/A</v>
      </c>
      <c r="P72" s="25">
        <v>0</v>
      </c>
      <c r="Q72" s="25">
        <v>5</v>
      </c>
      <c r="R72" s="23" t="s">
        <v>345</v>
      </c>
      <c r="Z72" s="84" t="s">
        <v>257</v>
      </c>
    </row>
    <row r="73" spans="1:26" s="23" customFormat="1" ht="15" x14ac:dyDescent="0.2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5" x14ac:dyDescent="0.2">
      <c r="C74" s="26"/>
      <c r="H74" s="20" t="s">
        <v>259</v>
      </c>
      <c r="I74" s="24"/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25">
      <c r="A75" s="26" t="s">
        <v>25</v>
      </c>
      <c r="B75" s="26" t="s">
        <v>26</v>
      </c>
      <c r="C75" s="26"/>
      <c r="D75" s="6" t="s">
        <v>11</v>
      </c>
      <c r="E75" s="6" t="s">
        <v>249</v>
      </c>
      <c r="F75" s="6" t="s">
        <v>9</v>
      </c>
      <c r="G75" s="6" t="s">
        <v>30</v>
      </c>
      <c r="H75" s="6" t="s">
        <v>10</v>
      </c>
      <c r="I75" s="8" t="s">
        <v>133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132</v>
      </c>
      <c r="Q75" s="8" t="s">
        <v>29</v>
      </c>
      <c r="R75" s="6" t="s">
        <v>27</v>
      </c>
      <c r="Z75" s="85" t="s">
        <v>258</v>
      </c>
    </row>
    <row r="76" spans="1:26" s="23" customFormat="1" ht="15" x14ac:dyDescent="0.2">
      <c r="A76" s="23" t="s">
        <v>197</v>
      </c>
      <c r="B76" s="24" t="s">
        <v>485</v>
      </c>
      <c r="C76" s="26"/>
      <c r="D76" s="23" t="str">
        <f>IF(Z76="","UC-UP_"&amp;A13,"\I: DISABLED")</f>
        <v>\I: DISABLED</v>
      </c>
      <c r="E76" s="23" t="str">
        <f t="shared" ref="E76:E79" si="41">A76</f>
        <v>RSDGAS</v>
      </c>
      <c r="F76" s="23" t="str">
        <f t="shared" ref="F76:F79" si="42">H76</f>
        <v>RSDSH_Det-AB,RSDSH_Det-C,RSDSH_Det-D,RSDSH_Det-E,RSDSH_Det-F,RSDSH_Det-G</v>
      </c>
      <c r="G76" s="38"/>
      <c r="H76" s="23" t="str">
        <f t="shared" ref="H76:H79" si="43">B76</f>
        <v>RSDSH_Det-AB,RSDSH_Det-C,RSDSH_Det-D,RSDSH_Det-E,RSDSH_Det-F,RSDSH_Det-G</v>
      </c>
      <c r="I76" s="24">
        <v>1</v>
      </c>
      <c r="J76" s="34" t="e">
        <f t="shared" ref="J76:O76" si="44">IF(L13="","",-L13)</f>
        <v>#N/A</v>
      </c>
      <c r="K76" s="34" t="e">
        <f t="shared" si="44"/>
        <v>#N/A</v>
      </c>
      <c r="L76" s="34" t="e">
        <f t="shared" si="44"/>
        <v>#N/A</v>
      </c>
      <c r="M76" s="34" t="e">
        <f t="shared" si="44"/>
        <v>#N/A</v>
      </c>
      <c r="N76" s="34" t="e">
        <f t="shared" si="44"/>
        <v>#N/A</v>
      </c>
      <c r="O76" s="34" t="e">
        <f t="shared" si="44"/>
        <v>#N/A</v>
      </c>
      <c r="P76" s="24">
        <v>0</v>
      </c>
      <c r="Q76" s="24">
        <v>5</v>
      </c>
      <c r="R76" s="23" t="s">
        <v>348</v>
      </c>
      <c r="Z76" s="84" t="s">
        <v>257</v>
      </c>
    </row>
    <row r="77" spans="1:26" s="23" customFormat="1" ht="15" x14ac:dyDescent="0.2">
      <c r="A77" s="23" t="s">
        <v>195</v>
      </c>
      <c r="B77" s="24" t="s">
        <v>485</v>
      </c>
      <c r="C77" s="26"/>
      <c r="D77" s="88" t="str">
        <f>IF(Z77="","UC-UP_"&amp;A10,"\I: DISABLED")</f>
        <v>UC-UP_R-SH_Det_ELC_X0</v>
      </c>
      <c r="E77" s="23" t="str">
        <f t="shared" si="41"/>
        <v>RSDELC</v>
      </c>
      <c r="F77" s="23" t="str">
        <f t="shared" si="42"/>
        <v>RSDSH_Det-AB,RSDSH_Det-C,RSDSH_Det-D,RSDSH_Det-E,RSDSH_Det-F,RSDSH_Det-G</v>
      </c>
      <c r="G77" s="23" t="s">
        <v>596</v>
      </c>
      <c r="H77" s="23" t="str">
        <f t="shared" si="43"/>
        <v>RSDSH_Det-AB,RSDSH_Det-C,RSDSH_Det-D,RSDSH_Det-E,RSDSH_Det-F,RSDSH_Det-G</v>
      </c>
      <c r="I77" s="24">
        <v>1</v>
      </c>
      <c r="J77" s="115" t="e">
        <f t="shared" ref="J77:O77" si="45">MAX(IF(IF(L10="",0,L10)+IF(L11="",0,L11)=0,"",IF(L10="",0,-L10)+IF(L11="",0,-L11)),-$T$10)</f>
        <v>#N/A</v>
      </c>
      <c r="K77" s="115" t="e">
        <f t="shared" si="45"/>
        <v>#N/A</v>
      </c>
      <c r="L77" s="115" t="e">
        <f t="shared" si="45"/>
        <v>#N/A</v>
      </c>
      <c r="M77" s="115" t="e">
        <f t="shared" si="45"/>
        <v>#N/A</v>
      </c>
      <c r="N77" s="115" t="e">
        <f t="shared" si="45"/>
        <v>#N/A</v>
      </c>
      <c r="O77" s="115" t="e">
        <f t="shared" si="45"/>
        <v>#N/A</v>
      </c>
      <c r="P77" s="24">
        <v>0</v>
      </c>
      <c r="Q77" s="24">
        <v>5</v>
      </c>
      <c r="R77" s="23" t="s">
        <v>353</v>
      </c>
      <c r="Z77" s="84"/>
    </row>
    <row r="78" spans="1:26" s="23" customFormat="1" ht="15" x14ac:dyDescent="0.2">
      <c r="A78" s="23" t="s">
        <v>134</v>
      </c>
      <c r="B78" s="24" t="s">
        <v>485</v>
      </c>
      <c r="C78" s="26"/>
      <c r="D78" s="23" t="str">
        <f>IF(Z78="","UC-UP_"&amp;A6,"\I: DISABLED")</f>
        <v>\I: DISABLED</v>
      </c>
      <c r="E78" s="23" t="str">
        <f t="shared" si="41"/>
        <v>RSDCOA</v>
      </c>
      <c r="F78" s="23" t="str">
        <f t="shared" si="42"/>
        <v>RSDSH_Det-AB,RSDSH_Det-C,RSDSH_Det-D,RSDSH_Det-E,RSDSH_Det-F,RSDSH_Det-G</v>
      </c>
      <c r="H78" s="23" t="str">
        <f t="shared" si="43"/>
        <v>RSDSH_Det-AB,RSDSH_Det-C,RSDSH_Det-D,RSDSH_Det-E,RSDSH_Det-F,RSDSH_Det-G</v>
      </c>
      <c r="I78" s="24">
        <v>1</v>
      </c>
      <c r="J78" s="34" t="e">
        <f t="shared" ref="J78:O81" si="46">IF(L6="","",-L6)</f>
        <v>#N/A</v>
      </c>
      <c r="K78" s="34" t="e">
        <f t="shared" si="46"/>
        <v>#N/A</v>
      </c>
      <c r="L78" s="34" t="e">
        <f t="shared" si="46"/>
        <v>#N/A</v>
      </c>
      <c r="M78" s="34" t="e">
        <f t="shared" si="46"/>
        <v>#N/A</v>
      </c>
      <c r="N78" s="34" t="e">
        <f t="shared" si="46"/>
        <v>#N/A</v>
      </c>
      <c r="O78" s="34" t="e">
        <f t="shared" si="46"/>
        <v>#N/A</v>
      </c>
      <c r="P78" s="24">
        <v>0</v>
      </c>
      <c r="Q78" s="24">
        <v>5</v>
      </c>
      <c r="R78" s="23" t="s">
        <v>349</v>
      </c>
      <c r="Z78" s="84" t="s">
        <v>257</v>
      </c>
    </row>
    <row r="79" spans="1:26" s="23" customFormat="1" ht="15" x14ac:dyDescent="0.2">
      <c r="A79" s="23" t="s">
        <v>192</v>
      </c>
      <c r="B79" s="24" t="s">
        <v>485</v>
      </c>
      <c r="C79" s="26"/>
      <c r="D79" s="23" t="str">
        <f>IF(Z79="","UC-UP_"&amp;A7,"\I: DISABLED")</f>
        <v>\I: DISABLED</v>
      </c>
      <c r="E79" s="77" t="str">
        <f t="shared" si="41"/>
        <v>RSDBDL</v>
      </c>
      <c r="F79" s="23" t="str">
        <f t="shared" si="42"/>
        <v>RSDSH_Det-AB,RSDSH_Det-C,RSDSH_Det-D,RSDSH_Det-E,RSDSH_Det-F,RSDSH_Det-G</v>
      </c>
      <c r="H79" s="23" t="str">
        <f t="shared" si="43"/>
        <v>RSDSH_Det-AB,RSDSH_Det-C,RSDSH_Det-D,RSDSH_Det-E,RSDSH_Det-F,RSDSH_Det-G</v>
      </c>
      <c r="I79" s="24">
        <v>1</v>
      </c>
      <c r="J79" s="34">
        <f t="shared" si="46"/>
        <v>-1.15E-2</v>
      </c>
      <c r="K79" s="34">
        <f t="shared" si="46"/>
        <v>-1.3224999999999999E-2</v>
      </c>
      <c r="L79" s="34">
        <f t="shared" si="46"/>
        <v>-2.6600198804687482E-2</v>
      </c>
      <c r="M79" s="34">
        <f t="shared" si="46"/>
        <v>-5.3502501054737056E-2</v>
      </c>
      <c r="N79" s="34">
        <f t="shared" si="46"/>
        <v>-0.87565068412849112</v>
      </c>
      <c r="O79" s="34">
        <f t="shared" si="46"/>
        <v>-0.9</v>
      </c>
      <c r="P79" s="24">
        <v>0</v>
      </c>
      <c r="Q79" s="24">
        <v>5</v>
      </c>
      <c r="R79" s="23" t="s">
        <v>350</v>
      </c>
      <c r="Z79" s="84" t="s">
        <v>257</v>
      </c>
    </row>
    <row r="80" spans="1:26" s="23" customFormat="1" ht="15" x14ac:dyDescent="0.2">
      <c r="A80" s="23" t="s">
        <v>193</v>
      </c>
      <c r="B80" s="24" t="s">
        <v>485</v>
      </c>
      <c r="C80" s="26"/>
      <c r="D80" s="23" t="str">
        <f>IF(Z80="","UC-UP_"&amp;A8,"\I: DISABLED")</f>
        <v>\I: DISABLED</v>
      </c>
      <c r="E80" s="77" t="str">
        <f t="shared" ref="E80:E101" si="47">A80</f>
        <v>RSDETH</v>
      </c>
      <c r="F80" s="23" t="str">
        <f t="shared" ref="F80:F101" si="48">H80</f>
        <v>RSDSH_Det-AB,RSDSH_Det-C,RSDSH_Det-D,RSDSH_Det-E,RSDSH_Det-F,RSDSH_Det-G</v>
      </c>
      <c r="H80" s="23" t="str">
        <f t="shared" ref="H80:H101" si="49">B80</f>
        <v>RSDSH_Det-AB,RSDSH_Det-C,RSDSH_Det-D,RSDSH_Det-E,RSDSH_Det-F,RSDSH_Det-G</v>
      </c>
      <c r="I80" s="24">
        <v>1</v>
      </c>
      <c r="J80" s="34" t="e">
        <f t="shared" si="46"/>
        <v>#N/A</v>
      </c>
      <c r="K80" s="34" t="e">
        <f t="shared" si="46"/>
        <v>#N/A</v>
      </c>
      <c r="L80" s="34" t="e">
        <f t="shared" si="46"/>
        <v>#N/A</v>
      </c>
      <c r="M80" s="34" t="e">
        <f t="shared" si="46"/>
        <v>#N/A</v>
      </c>
      <c r="N80" s="34" t="e">
        <f t="shared" si="46"/>
        <v>#N/A</v>
      </c>
      <c r="O80" s="34" t="e">
        <f t="shared" si="46"/>
        <v>#N/A</v>
      </c>
      <c r="P80" s="24">
        <v>0</v>
      </c>
      <c r="Q80" s="24">
        <v>5</v>
      </c>
      <c r="R80" s="23" t="s">
        <v>351</v>
      </c>
      <c r="Z80" s="84" t="s">
        <v>257</v>
      </c>
    </row>
    <row r="81" spans="1:26" s="23" customFormat="1" ht="15" x14ac:dyDescent="0.2">
      <c r="A81" s="23" t="s">
        <v>194</v>
      </c>
      <c r="B81" s="24" t="s">
        <v>485</v>
      </c>
      <c r="C81" s="26"/>
      <c r="D81" s="23" t="str">
        <f>IF(Z81="","UC-UP_"&amp;A9,"\I: DISABLED")</f>
        <v>\I: DISABLED</v>
      </c>
      <c r="E81" s="23" t="str">
        <f t="shared" si="47"/>
        <v>RSDLPG</v>
      </c>
      <c r="F81" s="23" t="str">
        <f t="shared" si="48"/>
        <v>RSDSH_Det-AB,RSDSH_Det-C,RSDSH_Det-D,RSDSH_Det-E,RSDSH_Det-F,RSDSH_Det-G</v>
      </c>
      <c r="H81" s="23" t="str">
        <f t="shared" si="49"/>
        <v>RSDSH_Det-AB,RSDSH_Det-C,RSDSH_Det-D,RSDSH_Det-E,RSDSH_Det-F,RSDSH_Det-G</v>
      </c>
      <c r="I81" s="24">
        <v>1</v>
      </c>
      <c r="J81" s="34" t="e">
        <f t="shared" si="46"/>
        <v>#N/A</v>
      </c>
      <c r="K81" s="34" t="e">
        <f t="shared" si="46"/>
        <v>#N/A</v>
      </c>
      <c r="L81" s="34" t="e">
        <f t="shared" si="46"/>
        <v>#N/A</v>
      </c>
      <c r="M81" s="34" t="e">
        <f t="shared" si="46"/>
        <v>#N/A</v>
      </c>
      <c r="N81" s="34" t="e">
        <f t="shared" si="46"/>
        <v>#N/A</v>
      </c>
      <c r="O81" s="34" t="e">
        <f t="shared" si="46"/>
        <v>#N/A</v>
      </c>
      <c r="P81" s="24">
        <v>0</v>
      </c>
      <c r="Q81" s="24">
        <v>5</v>
      </c>
      <c r="R81" s="23" t="s">
        <v>352</v>
      </c>
      <c r="Z81" s="84" t="s">
        <v>257</v>
      </c>
    </row>
    <row r="82" spans="1:26" s="23" customFormat="1" ht="15" x14ac:dyDescent="0.2">
      <c r="A82" s="23" t="s">
        <v>195</v>
      </c>
      <c r="B82" s="24" t="s">
        <v>485</v>
      </c>
      <c r="C82" s="26"/>
      <c r="D82" s="23" t="str">
        <f>IF(Z82="","UC-UP_"&amp;A11,"\I: DISABLED")</f>
        <v>\I: DISABLED</v>
      </c>
      <c r="E82" s="23" t="str">
        <f>A82</f>
        <v>RSDELC</v>
      </c>
      <c r="F82" s="23" t="str">
        <f>H82</f>
        <v>RSDSH_Det-AB,RSDSH_Det-C,RSDSH_Det-D,RSDSH_Det-E,RSDSH_Det-F,RSDSH_Det-G</v>
      </c>
      <c r="H82" s="23" t="str">
        <f>B82</f>
        <v>RSDSH_Det-AB,RSDSH_Det-C,RSDSH_Det-D,RSDSH_Det-E,RSDSH_Det-F,RSDSH_Det-G</v>
      </c>
      <c r="I82" s="24">
        <v>1</v>
      </c>
      <c r="J82" s="34" t="e">
        <f t="shared" ref="J82:O83" si="50">IF(L11="","",-L11)</f>
        <v>#N/A</v>
      </c>
      <c r="K82" s="34" t="e">
        <f t="shared" si="50"/>
        <v>#N/A</v>
      </c>
      <c r="L82" s="34" t="e">
        <f t="shared" si="50"/>
        <v>#N/A</v>
      </c>
      <c r="M82" s="34" t="e">
        <f t="shared" si="50"/>
        <v>#N/A</v>
      </c>
      <c r="N82" s="34" t="e">
        <f t="shared" si="50"/>
        <v>#N/A</v>
      </c>
      <c r="O82" s="34" t="e">
        <f t="shared" si="50"/>
        <v>#N/A</v>
      </c>
      <c r="P82" s="24">
        <v>0</v>
      </c>
      <c r="Q82" s="24">
        <v>5</v>
      </c>
      <c r="R82" s="23" t="s">
        <v>354</v>
      </c>
      <c r="Z82" s="84" t="s">
        <v>257</v>
      </c>
    </row>
    <row r="83" spans="1:26" s="23" customFormat="1" ht="15" x14ac:dyDescent="0.2">
      <c r="A83" s="23" t="s">
        <v>196</v>
      </c>
      <c r="B83" s="24" t="s">
        <v>485</v>
      </c>
      <c r="C83" s="26"/>
      <c r="D83" s="23" t="str">
        <f>IF(Z83="","UC-UP_"&amp;A12,"\I: DISABLED")</f>
        <v>\I: DISABLED</v>
      </c>
      <c r="E83" s="23" t="str">
        <f t="shared" si="47"/>
        <v>RSDKER</v>
      </c>
      <c r="F83" s="23" t="str">
        <f t="shared" si="48"/>
        <v>RSDSH_Det-AB,RSDSH_Det-C,RSDSH_Det-D,RSDSH_Det-E,RSDSH_Det-F,RSDSH_Det-G</v>
      </c>
      <c r="H83" s="23" t="str">
        <f t="shared" si="49"/>
        <v>RSDSH_Det-AB,RSDSH_Det-C,RSDSH_Det-D,RSDSH_Det-E,RSDSH_Det-F,RSDSH_Det-G</v>
      </c>
      <c r="I83" s="24">
        <v>1</v>
      </c>
      <c r="J83" s="34" t="e">
        <f t="shared" si="50"/>
        <v>#N/A</v>
      </c>
      <c r="K83" s="34" t="e">
        <f t="shared" si="50"/>
        <v>#N/A</v>
      </c>
      <c r="L83" s="34" t="e">
        <f t="shared" si="50"/>
        <v>#N/A</v>
      </c>
      <c r="M83" s="34" t="e">
        <f t="shared" si="50"/>
        <v>#N/A</v>
      </c>
      <c r="N83" s="34" t="e">
        <f t="shared" si="50"/>
        <v>#N/A</v>
      </c>
      <c r="O83" s="34" t="e">
        <f t="shared" si="50"/>
        <v>#N/A</v>
      </c>
      <c r="P83" s="24">
        <v>0</v>
      </c>
      <c r="Q83" s="24">
        <v>5</v>
      </c>
      <c r="R83" s="23" t="s">
        <v>355</v>
      </c>
      <c r="Z83" s="84" t="s">
        <v>257</v>
      </c>
    </row>
    <row r="84" spans="1:26" ht="15" x14ac:dyDescent="0.2">
      <c r="A84" s="23" t="s">
        <v>135</v>
      </c>
      <c r="B84" s="24" t="s">
        <v>485</v>
      </c>
      <c r="D84" s="23" t="str">
        <f>IF(Z84="","UC-UP_"&amp;A14,"\I: DISABLED")</f>
        <v>\I: DISABLED</v>
      </c>
      <c r="E84" s="23" t="str">
        <f t="shared" si="47"/>
        <v>RSDPEA</v>
      </c>
      <c r="F84" s="23" t="str">
        <f t="shared" si="48"/>
        <v>RSDSH_Det-AB,RSDSH_Det-C,RSDSH_Det-D,RSDSH_Det-E,RSDSH_Det-F,RSDSH_Det-G</v>
      </c>
      <c r="H84" s="23" t="str">
        <f t="shared" si="49"/>
        <v>RSDSH_Det-AB,RSDSH_Det-C,RSDSH_Det-D,RSDSH_Det-E,RSDSH_Det-F,RSDSH_Det-G</v>
      </c>
      <c r="I84" s="24">
        <v>1</v>
      </c>
      <c r="J84" s="34" t="e">
        <f t="shared" ref="J84:O88" si="51">IF(L14="","",-L14)</f>
        <v>#N/A</v>
      </c>
      <c r="K84" s="34" t="e">
        <f t="shared" si="51"/>
        <v>#N/A</v>
      </c>
      <c r="L84" s="34" t="e">
        <f t="shared" si="51"/>
        <v>#N/A</v>
      </c>
      <c r="M84" s="34" t="e">
        <f t="shared" si="51"/>
        <v>#N/A</v>
      </c>
      <c r="N84" s="34" t="e">
        <f t="shared" si="51"/>
        <v>#N/A</v>
      </c>
      <c r="O84" s="34" t="e">
        <f t="shared" si="51"/>
        <v>#N/A</v>
      </c>
      <c r="P84" s="24">
        <v>0</v>
      </c>
      <c r="Q84" s="24">
        <v>5</v>
      </c>
      <c r="R84" s="23" t="s">
        <v>356</v>
      </c>
      <c r="Z84" s="84" t="s">
        <v>257</v>
      </c>
    </row>
    <row r="85" spans="1:26" ht="15" x14ac:dyDescent="0.2">
      <c r="A85" s="56" t="s">
        <v>164</v>
      </c>
      <c r="B85" s="24" t="s">
        <v>485</v>
      </c>
      <c r="D85" s="23" t="str">
        <f>IF(Z85="","UC-UP_"&amp;A15,"\I: DISABLED")</f>
        <v>\I: DISABLED</v>
      </c>
      <c r="E85" s="23"/>
      <c r="F85" s="23" t="str">
        <f t="shared" si="48"/>
        <v>RSDSH_Det-AB,RSDSH_Det-C,RSDSH_Det-D,RSDSH_Det-E,RSDSH_Det-F,RSDSH_Det-G</v>
      </c>
      <c r="H85" s="23" t="str">
        <f t="shared" si="49"/>
        <v>RSDSH_Det-AB,RSDSH_Det-C,RSDSH_Det-D,RSDSH_Det-E,RSDSH_Det-F,RSDSH_Det-G</v>
      </c>
      <c r="I85" s="24">
        <v>1</v>
      </c>
      <c r="J85" s="34" t="e">
        <f t="shared" si="51"/>
        <v>#N/A</v>
      </c>
      <c r="K85" s="34" t="e">
        <f t="shared" si="51"/>
        <v>#N/A</v>
      </c>
      <c r="L85" s="34" t="e">
        <f t="shared" si="51"/>
        <v>#N/A</v>
      </c>
      <c r="M85" s="34" t="e">
        <f t="shared" si="51"/>
        <v>#N/A</v>
      </c>
      <c r="N85" s="34" t="e">
        <f t="shared" si="51"/>
        <v>#N/A</v>
      </c>
      <c r="O85" s="34" t="e">
        <f t="shared" si="51"/>
        <v>#N/A</v>
      </c>
      <c r="P85" s="24">
        <v>0</v>
      </c>
      <c r="Q85" s="24">
        <v>5</v>
      </c>
      <c r="R85" s="23" t="s">
        <v>357</v>
      </c>
      <c r="Z85" s="84" t="s">
        <v>257</v>
      </c>
    </row>
    <row r="86" spans="1:26" ht="15" x14ac:dyDescent="0.2">
      <c r="A86" s="23" t="s">
        <v>136</v>
      </c>
      <c r="B86" s="24" t="s">
        <v>485</v>
      </c>
      <c r="D86" s="23" t="str">
        <f>IF(Z86="","UC-UP_"&amp;A16,"\I: DISABLED")</f>
        <v>\I: DISABLED</v>
      </c>
      <c r="E86" s="23" t="str">
        <f t="shared" si="47"/>
        <v>RSDWOO</v>
      </c>
      <c r="F86" s="23" t="str">
        <f t="shared" si="48"/>
        <v>RSDSH_Det-AB,RSDSH_Det-C,RSDSH_Det-D,RSDSH_Det-E,RSDSH_Det-F,RSDSH_Det-G</v>
      </c>
      <c r="H86" s="23" t="str">
        <f t="shared" si="49"/>
        <v>RSDSH_Det-AB,RSDSH_Det-C,RSDSH_Det-D,RSDSH_Det-E,RSDSH_Det-F,RSDSH_Det-G</v>
      </c>
      <c r="I86" s="24">
        <v>1</v>
      </c>
      <c r="J86" s="34" t="e">
        <f t="shared" si="51"/>
        <v>#N/A</v>
      </c>
      <c r="K86" s="34" t="e">
        <f t="shared" si="51"/>
        <v>#N/A</v>
      </c>
      <c r="L86" s="34" t="e">
        <f t="shared" si="51"/>
        <v>#N/A</v>
      </c>
      <c r="M86" s="34" t="e">
        <f t="shared" si="51"/>
        <v>#N/A</v>
      </c>
      <c r="N86" s="34" t="e">
        <f t="shared" si="51"/>
        <v>#N/A</v>
      </c>
      <c r="O86" s="34" t="e">
        <f t="shared" si="51"/>
        <v>#N/A</v>
      </c>
      <c r="P86" s="24">
        <v>0</v>
      </c>
      <c r="Q86" s="24">
        <v>5</v>
      </c>
      <c r="R86" s="23" t="s">
        <v>358</v>
      </c>
      <c r="Z86" s="84" t="s">
        <v>257</v>
      </c>
    </row>
    <row r="87" spans="1:26" ht="15" x14ac:dyDescent="0.2">
      <c r="A87" s="23" t="s">
        <v>137</v>
      </c>
      <c r="B87" s="24" t="s">
        <v>485</v>
      </c>
      <c r="D87" s="23" t="str">
        <f>IF(Z87="","UC-UP_"&amp;A17,"\I: DISABLED")</f>
        <v>\I: DISABLED</v>
      </c>
      <c r="E87" s="23" t="str">
        <f t="shared" si="47"/>
        <v>RSDHET</v>
      </c>
      <c r="F87" s="23" t="str">
        <f t="shared" si="48"/>
        <v>RSDSH_Det-AB,RSDSH_Det-C,RSDSH_Det-D,RSDSH_Det-E,RSDSH_Det-F,RSDSH_Det-G</v>
      </c>
      <c r="H87" s="23" t="str">
        <f t="shared" si="49"/>
        <v>RSDSH_Det-AB,RSDSH_Det-C,RSDSH_Det-D,RSDSH_Det-E,RSDSH_Det-F,RSDSH_Det-G</v>
      </c>
      <c r="I87" s="24">
        <v>1</v>
      </c>
      <c r="J87" s="34" t="e">
        <f t="shared" si="51"/>
        <v>#N/A</v>
      </c>
      <c r="K87" s="34" t="e">
        <f t="shared" si="51"/>
        <v>#N/A</v>
      </c>
      <c r="L87" s="34" t="e">
        <f t="shared" si="51"/>
        <v>#N/A</v>
      </c>
      <c r="M87" s="34" t="e">
        <f t="shared" si="51"/>
        <v>#N/A</v>
      </c>
      <c r="N87" s="34" t="e">
        <f t="shared" si="51"/>
        <v>#N/A</v>
      </c>
      <c r="O87" s="34" t="e">
        <f t="shared" si="51"/>
        <v>#N/A</v>
      </c>
      <c r="P87" s="24">
        <v>0</v>
      </c>
      <c r="Q87" s="24">
        <v>5</v>
      </c>
      <c r="R87" s="23" t="s">
        <v>359</v>
      </c>
      <c r="Z87" s="84" t="s">
        <v>257</v>
      </c>
    </row>
    <row r="88" spans="1:26" ht="15.75" thickBot="1" x14ac:dyDescent="0.25">
      <c r="A88" s="53" t="s">
        <v>138</v>
      </c>
      <c r="B88" s="24" t="s">
        <v>485</v>
      </c>
      <c r="C88" s="58"/>
      <c r="D88" s="53" t="str">
        <f>IF(Z88="","UC-UP_"&amp;A18,"\I: DISABLED")</f>
        <v>\I: DISABLED</v>
      </c>
      <c r="E88" s="53" t="str">
        <f t="shared" si="47"/>
        <v>RSDGEO</v>
      </c>
      <c r="F88" s="53" t="str">
        <f t="shared" si="48"/>
        <v>RSDSH_Det-AB,RSDSH_Det-C,RSDSH_Det-D,RSDSH_Det-E,RSDSH_Det-F,RSDSH_Det-G</v>
      </c>
      <c r="G88" s="58"/>
      <c r="H88" s="53" t="str">
        <f t="shared" si="49"/>
        <v>RSDSH_Det-AB,RSDSH_Det-C,RSDSH_Det-D,RSDSH_Det-E,RSDSH_Det-F,RSDSH_Det-G</v>
      </c>
      <c r="I88" s="54">
        <v>1</v>
      </c>
      <c r="J88" s="59" t="e">
        <f t="shared" si="51"/>
        <v>#N/A</v>
      </c>
      <c r="K88" s="59" t="e">
        <f t="shared" si="51"/>
        <v>#N/A</v>
      </c>
      <c r="L88" s="59" t="e">
        <f t="shared" si="51"/>
        <v>#N/A</v>
      </c>
      <c r="M88" s="59" t="e">
        <f t="shared" si="51"/>
        <v>#N/A</v>
      </c>
      <c r="N88" s="59" t="e">
        <f t="shared" si="51"/>
        <v>#N/A</v>
      </c>
      <c r="O88" s="59" t="e">
        <f t="shared" si="51"/>
        <v>#N/A</v>
      </c>
      <c r="P88" s="54">
        <v>0</v>
      </c>
      <c r="Q88" s="54">
        <v>5</v>
      </c>
      <c r="R88" s="53" t="s">
        <v>360</v>
      </c>
      <c r="S88" s="58"/>
      <c r="T88" s="58"/>
      <c r="U88" s="58"/>
      <c r="V88" s="58"/>
      <c r="W88" s="58"/>
      <c r="X88" s="58"/>
      <c r="Y88" s="58"/>
      <c r="Z88" s="114" t="s">
        <v>257</v>
      </c>
    </row>
    <row r="89" spans="1:26" ht="15" x14ac:dyDescent="0.2">
      <c r="A89" s="26" t="s">
        <v>139</v>
      </c>
      <c r="B89" s="26" t="s">
        <v>248</v>
      </c>
      <c r="D89" s="23" t="str">
        <f>IF(Z89="","UC-UP_"&amp;A33,"\I: DISABLED")</f>
        <v>UC-UP_R-WH_Det_SOL_X0</v>
      </c>
      <c r="E89" s="23" t="str">
        <f>A89</f>
        <v>RSDSOL</v>
      </c>
      <c r="F89" s="23" t="str">
        <f>H89</f>
        <v>RSDWH_Det</v>
      </c>
      <c r="H89" s="23" t="str">
        <f>B89</f>
        <v>RSDWH_Det</v>
      </c>
      <c r="I89" s="24">
        <v>1</v>
      </c>
      <c r="J89" s="34" t="e">
        <f t="shared" ref="J89:O89" si="52">IF(L33="","",-L33)</f>
        <v>#N/A</v>
      </c>
      <c r="K89" s="34" t="e">
        <f t="shared" si="52"/>
        <v>#N/A</v>
      </c>
      <c r="L89" s="34" t="e">
        <f t="shared" si="52"/>
        <v>#N/A</v>
      </c>
      <c r="M89" s="34" t="e">
        <f t="shared" si="52"/>
        <v>#N/A</v>
      </c>
      <c r="N89" s="34" t="e">
        <f t="shared" si="52"/>
        <v>#N/A</v>
      </c>
      <c r="O89" s="34" t="e">
        <f t="shared" si="52"/>
        <v>#N/A</v>
      </c>
      <c r="P89" s="24">
        <v>0</v>
      </c>
      <c r="Q89" s="24">
        <v>5</v>
      </c>
      <c r="R89" s="23" t="s">
        <v>346</v>
      </c>
      <c r="Z89" s="84"/>
    </row>
    <row r="90" spans="1:26" ht="15" x14ac:dyDescent="0.2">
      <c r="A90" s="23" t="s">
        <v>197</v>
      </c>
      <c r="B90" s="26" t="s">
        <v>248</v>
      </c>
      <c r="D90" s="23" t="str">
        <f>IF(Z90="","UC-UP_"&amp;A28,"\I: DISABLED")</f>
        <v>\I: DISABLED</v>
      </c>
      <c r="E90" s="23" t="str">
        <f>A90</f>
        <v>RSDGAS</v>
      </c>
      <c r="F90" s="23" t="str">
        <f>H90</f>
        <v>RSDWH_Det</v>
      </c>
      <c r="H90" s="23" t="str">
        <f>B90</f>
        <v>RSDWH_Det</v>
      </c>
      <c r="I90" s="24">
        <v>1</v>
      </c>
      <c r="J90" s="34" t="e">
        <f t="shared" ref="J90:O90" si="53">IF(L28="","",-L28)</f>
        <v>#N/A</v>
      </c>
      <c r="K90" s="34" t="e">
        <f t="shared" si="53"/>
        <v>#N/A</v>
      </c>
      <c r="L90" s="34" t="e">
        <f t="shared" si="53"/>
        <v>#N/A</v>
      </c>
      <c r="M90" s="34" t="e">
        <f t="shared" si="53"/>
        <v>#N/A</v>
      </c>
      <c r="N90" s="34" t="e">
        <f t="shared" si="53"/>
        <v>#N/A</v>
      </c>
      <c r="O90" s="34" t="e">
        <f t="shared" si="53"/>
        <v>#N/A</v>
      </c>
      <c r="P90" s="24">
        <v>0</v>
      </c>
      <c r="Q90" s="24">
        <v>5</v>
      </c>
      <c r="R90" s="23" t="s">
        <v>347</v>
      </c>
      <c r="Z90" s="84" t="s">
        <v>257</v>
      </c>
    </row>
    <row r="91" spans="1:26" ht="15.75" thickBot="1" x14ac:dyDescent="0.25">
      <c r="A91" s="23" t="s">
        <v>134</v>
      </c>
      <c r="B91" s="26" t="s">
        <v>248</v>
      </c>
      <c r="D91" s="23" t="str">
        <f t="shared" ref="D91:D97" si="54">IF(Z91="","UC-UP_"&amp;A21,"\I: DISABLED")</f>
        <v>\I: DISABLED</v>
      </c>
      <c r="E91" s="23" t="str">
        <f t="shared" si="47"/>
        <v>RSDCOA</v>
      </c>
      <c r="F91" s="23" t="str">
        <f t="shared" si="48"/>
        <v>RSDWH_Det</v>
      </c>
      <c r="G91" s="38" t="str">
        <f>LEFT(A21,12)&amp;"*"</f>
        <v>R-WH_Det_COA*</v>
      </c>
      <c r="H91" s="23" t="str">
        <f t="shared" si="49"/>
        <v>RSDWH_Det</v>
      </c>
      <c r="I91" s="24">
        <v>1</v>
      </c>
      <c r="J91" s="34" t="e">
        <f t="shared" ref="J91:J97" si="55">IF(L21="","",-L21)</f>
        <v>#N/A</v>
      </c>
      <c r="K91" s="34" t="e">
        <f t="shared" ref="K91:K97" si="56">IF(M21="","",-M21)</f>
        <v>#N/A</v>
      </c>
      <c r="L91" s="34" t="e">
        <f t="shared" ref="L91:L97" si="57">IF(N21="","",-N21)</f>
        <v>#N/A</v>
      </c>
      <c r="M91" s="34" t="e">
        <f t="shared" ref="M91:M97" si="58">IF(O21="","",-O21)</f>
        <v>#N/A</v>
      </c>
      <c r="N91" s="34" t="e">
        <f t="shared" ref="N91:N97" si="59">IF(P21="","",-P21)</f>
        <v>#N/A</v>
      </c>
      <c r="O91" s="34" t="e">
        <f t="shared" ref="O91:O97" si="60">IF(Q21="","",-Q21)</f>
        <v>#N/A</v>
      </c>
      <c r="P91" s="24">
        <v>0</v>
      </c>
      <c r="Q91" s="24">
        <v>5</v>
      </c>
      <c r="R91" s="23" t="s">
        <v>361</v>
      </c>
      <c r="Z91" s="84" t="s">
        <v>257</v>
      </c>
    </row>
    <row r="92" spans="1:26" ht="15.75" thickBot="1" x14ac:dyDescent="0.25">
      <c r="A92" s="23" t="s">
        <v>192</v>
      </c>
      <c r="B92" s="26" t="s">
        <v>248</v>
      </c>
      <c r="D92" s="23" t="str">
        <f t="shared" si="54"/>
        <v>\I: DISABLED</v>
      </c>
      <c r="E92" s="77" t="str">
        <f t="shared" si="47"/>
        <v>RSDBDL</v>
      </c>
      <c r="F92" s="77" t="str">
        <f t="shared" si="48"/>
        <v>RSDWH_Det</v>
      </c>
      <c r="G92" s="38" t="str">
        <f t="shared" ref="G92:G97" si="61">LEFT(A22,12)&amp;"*"</f>
        <v>R-WH_Det_BDL*</v>
      </c>
      <c r="H92" s="78" t="str">
        <f t="shared" si="49"/>
        <v>RSDWH_Det</v>
      </c>
      <c r="I92" s="77">
        <v>1</v>
      </c>
      <c r="J92" s="79" t="e">
        <f t="shared" si="55"/>
        <v>#N/A</v>
      </c>
      <c r="K92" s="80" t="e">
        <f t="shared" si="56"/>
        <v>#N/A</v>
      </c>
      <c r="L92" s="80" t="e">
        <f t="shared" si="57"/>
        <v>#N/A</v>
      </c>
      <c r="M92" s="80" t="e">
        <f t="shared" si="58"/>
        <v>#N/A</v>
      </c>
      <c r="N92" s="80" t="e">
        <f t="shared" si="59"/>
        <v>#N/A</v>
      </c>
      <c r="O92" s="80" t="e">
        <f t="shared" si="60"/>
        <v>#N/A</v>
      </c>
      <c r="P92" s="79">
        <v>0</v>
      </c>
      <c r="Q92" s="79">
        <v>5</v>
      </c>
      <c r="R92" s="79" t="s">
        <v>362</v>
      </c>
      <c r="Z92" s="84" t="s">
        <v>257</v>
      </c>
    </row>
    <row r="93" spans="1:26" ht="15" x14ac:dyDescent="0.2">
      <c r="A93" s="23" t="s">
        <v>193</v>
      </c>
      <c r="B93" s="26" t="s">
        <v>248</v>
      </c>
      <c r="D93" s="23" t="str">
        <f t="shared" si="54"/>
        <v>\I: DISABLED</v>
      </c>
      <c r="E93" s="77" t="str">
        <f t="shared" si="47"/>
        <v>RSDETH</v>
      </c>
      <c r="F93" s="77" t="str">
        <f t="shared" si="48"/>
        <v>RSDWH_Det</v>
      </c>
      <c r="G93" s="38" t="str">
        <f t="shared" si="61"/>
        <v>R-WH_Det_ETH*</v>
      </c>
      <c r="H93" s="78" t="str">
        <f t="shared" si="49"/>
        <v>RSDWH_Det</v>
      </c>
      <c r="I93" s="77">
        <v>1</v>
      </c>
      <c r="J93" s="79" t="e">
        <f t="shared" si="55"/>
        <v>#N/A</v>
      </c>
      <c r="K93" s="80" t="e">
        <f t="shared" si="56"/>
        <v>#N/A</v>
      </c>
      <c r="L93" s="80" t="e">
        <f t="shared" si="57"/>
        <v>#N/A</v>
      </c>
      <c r="M93" s="80" t="e">
        <f t="shared" si="58"/>
        <v>#N/A</v>
      </c>
      <c r="N93" s="80" t="e">
        <f t="shared" si="59"/>
        <v>#N/A</v>
      </c>
      <c r="O93" s="80" t="e">
        <f t="shared" si="60"/>
        <v>#N/A</v>
      </c>
      <c r="P93" s="79">
        <v>0</v>
      </c>
      <c r="Q93" s="79">
        <v>5</v>
      </c>
      <c r="R93" s="79" t="s">
        <v>363</v>
      </c>
      <c r="Z93" s="84" t="s">
        <v>257</v>
      </c>
    </row>
    <row r="94" spans="1:26" ht="15" x14ac:dyDescent="0.2">
      <c r="A94" s="23" t="s">
        <v>194</v>
      </c>
      <c r="B94" s="26" t="s">
        <v>248</v>
      </c>
      <c r="D94" s="23" t="str">
        <f t="shared" si="54"/>
        <v>\I: DISABLED</v>
      </c>
      <c r="E94" s="23" t="str">
        <f t="shared" si="47"/>
        <v>RSDLPG</v>
      </c>
      <c r="F94" s="23" t="str">
        <f t="shared" si="48"/>
        <v>RSDWH_Det</v>
      </c>
      <c r="G94" s="38" t="str">
        <f t="shared" si="61"/>
        <v>R-WH_Det_LPG*</v>
      </c>
      <c r="H94" s="23" t="str">
        <f t="shared" si="49"/>
        <v>RSDWH_Det</v>
      </c>
      <c r="I94" s="24">
        <v>1</v>
      </c>
      <c r="J94" s="34" t="e">
        <f t="shared" si="55"/>
        <v>#N/A</v>
      </c>
      <c r="K94" s="34" t="e">
        <f t="shared" si="56"/>
        <v>#N/A</v>
      </c>
      <c r="L94" s="34" t="e">
        <f t="shared" si="57"/>
        <v>#N/A</v>
      </c>
      <c r="M94" s="34" t="e">
        <f t="shared" si="58"/>
        <v>#N/A</v>
      </c>
      <c r="N94" s="34" t="e">
        <f t="shared" si="59"/>
        <v>#N/A</v>
      </c>
      <c r="O94" s="34" t="e">
        <f t="shared" si="60"/>
        <v>#N/A</v>
      </c>
      <c r="P94" s="24">
        <v>0</v>
      </c>
      <c r="Q94" s="24">
        <v>5</v>
      </c>
      <c r="R94" s="23" t="s">
        <v>364</v>
      </c>
      <c r="Z94" s="84" t="s">
        <v>257</v>
      </c>
    </row>
    <row r="95" spans="1:26" ht="15" x14ac:dyDescent="0.2">
      <c r="A95" s="23" t="s">
        <v>195</v>
      </c>
      <c r="B95" s="26" t="s">
        <v>248</v>
      </c>
      <c r="D95" s="88" t="str">
        <f t="shared" si="54"/>
        <v>\I: DISABLED</v>
      </c>
      <c r="E95" s="23" t="str">
        <f t="shared" si="47"/>
        <v>RSDELC</v>
      </c>
      <c r="F95" s="23" t="str">
        <f t="shared" si="48"/>
        <v>RSDWH_Det</v>
      </c>
      <c r="G95" s="38" t="str">
        <f t="shared" si="61"/>
        <v>R-WH_Det_ELC*</v>
      </c>
      <c r="H95" s="23" t="str">
        <f t="shared" si="49"/>
        <v>RSDWH_Det</v>
      </c>
      <c r="I95" s="24">
        <v>1</v>
      </c>
      <c r="J95" s="89" t="e">
        <f>MAX(IF(L25+L26="","",-L25-L26),-$T$25)</f>
        <v>#N/A</v>
      </c>
      <c r="K95" s="89" t="e">
        <f t="shared" ref="K95:O95" si="62">MAX(IF(M25+M26="","",-M25-M26),-$T$25)</f>
        <v>#N/A</v>
      </c>
      <c r="L95" s="89" t="e">
        <f t="shared" si="62"/>
        <v>#N/A</v>
      </c>
      <c r="M95" s="89" t="e">
        <f t="shared" si="62"/>
        <v>#N/A</v>
      </c>
      <c r="N95" s="89" t="e">
        <f t="shared" si="62"/>
        <v>#N/A</v>
      </c>
      <c r="O95" s="89" t="e">
        <f t="shared" si="62"/>
        <v>#N/A</v>
      </c>
      <c r="P95" s="24">
        <v>0</v>
      </c>
      <c r="Q95" s="24">
        <v>5</v>
      </c>
      <c r="R95" s="23" t="s">
        <v>365</v>
      </c>
      <c r="Z95" s="84" t="s">
        <v>257</v>
      </c>
    </row>
    <row r="96" spans="1:26" ht="15" x14ac:dyDescent="0.2">
      <c r="A96" s="23" t="s">
        <v>195</v>
      </c>
      <c r="B96" s="26" t="s">
        <v>248</v>
      </c>
      <c r="D96" s="23" t="str">
        <f t="shared" si="54"/>
        <v>\I: DISABLED</v>
      </c>
      <c r="E96" s="23" t="str">
        <f t="shared" si="47"/>
        <v>RSDELC</v>
      </c>
      <c r="F96" s="23" t="str">
        <f t="shared" si="48"/>
        <v>RSDWH_Det</v>
      </c>
      <c r="G96" s="38" t="str">
        <f t="shared" si="61"/>
        <v>R-WH_Det_ELC*</v>
      </c>
      <c r="H96" s="23" t="str">
        <f t="shared" si="49"/>
        <v>RSDWH_Det</v>
      </c>
      <c r="I96" s="24">
        <v>1</v>
      </c>
      <c r="J96" s="34" t="e">
        <f t="shared" si="55"/>
        <v>#N/A</v>
      </c>
      <c r="K96" s="34" t="e">
        <f t="shared" si="56"/>
        <v>#N/A</v>
      </c>
      <c r="L96" s="34" t="e">
        <f t="shared" si="57"/>
        <v>#N/A</v>
      </c>
      <c r="M96" s="34" t="e">
        <f t="shared" si="58"/>
        <v>#N/A</v>
      </c>
      <c r="N96" s="34" t="e">
        <f t="shared" si="59"/>
        <v>#N/A</v>
      </c>
      <c r="O96" s="34" t="e">
        <f t="shared" si="60"/>
        <v>#N/A</v>
      </c>
      <c r="P96" s="24">
        <v>0</v>
      </c>
      <c r="Q96" s="24">
        <v>5</v>
      </c>
      <c r="R96" s="23" t="s">
        <v>366</v>
      </c>
      <c r="Z96" s="84" t="s">
        <v>257</v>
      </c>
    </row>
    <row r="97" spans="1:26" ht="15" x14ac:dyDescent="0.2">
      <c r="A97" s="23" t="s">
        <v>196</v>
      </c>
      <c r="B97" s="26" t="s">
        <v>248</v>
      </c>
      <c r="D97" s="23" t="str">
        <f t="shared" si="54"/>
        <v>\I: DISABLED</v>
      </c>
      <c r="E97" s="23" t="str">
        <f t="shared" si="47"/>
        <v>RSDKER</v>
      </c>
      <c r="F97" s="23" t="str">
        <f t="shared" si="48"/>
        <v>RSDWH_Det</v>
      </c>
      <c r="G97" s="38" t="str">
        <f t="shared" si="61"/>
        <v>R-WH_Det_KER*</v>
      </c>
      <c r="H97" s="23" t="str">
        <f t="shared" si="49"/>
        <v>RSDWH_Det</v>
      </c>
      <c r="I97" s="24">
        <v>1</v>
      </c>
      <c r="J97" s="34" t="e">
        <f t="shared" si="55"/>
        <v>#N/A</v>
      </c>
      <c r="K97" s="34" t="e">
        <f t="shared" si="56"/>
        <v>#N/A</v>
      </c>
      <c r="L97" s="34" t="e">
        <f t="shared" si="57"/>
        <v>#N/A</v>
      </c>
      <c r="M97" s="34" t="e">
        <f t="shared" si="58"/>
        <v>#N/A</v>
      </c>
      <c r="N97" s="34" t="e">
        <f t="shared" si="59"/>
        <v>#N/A</v>
      </c>
      <c r="O97" s="34" t="e">
        <f t="shared" si="60"/>
        <v>#N/A</v>
      </c>
      <c r="P97" s="24">
        <v>0</v>
      </c>
      <c r="Q97" s="24">
        <v>5</v>
      </c>
      <c r="R97" s="23" t="s">
        <v>367</v>
      </c>
      <c r="Z97" s="84" t="s">
        <v>257</v>
      </c>
    </row>
    <row r="98" spans="1:26" ht="15" x14ac:dyDescent="0.2">
      <c r="A98" s="23" t="s">
        <v>135</v>
      </c>
      <c r="B98" s="26" t="s">
        <v>248</v>
      </c>
      <c r="D98" s="23" t="str">
        <f>IF(Z98="","UC-UP_"&amp;A29,"\I: DISABLED")</f>
        <v>\I: DISABLED</v>
      </c>
      <c r="E98" s="23" t="str">
        <f t="shared" si="47"/>
        <v>RSDPEA</v>
      </c>
      <c r="F98" s="23" t="str">
        <f t="shared" si="48"/>
        <v>RSDWH_Det</v>
      </c>
      <c r="G98" s="38" t="str">
        <f>LEFT(A29,12)&amp;"*"</f>
        <v>R-WH_Det_PEA*</v>
      </c>
      <c r="H98" s="23" t="str">
        <f t="shared" si="49"/>
        <v>RSDWH_Det</v>
      </c>
      <c r="I98" s="24">
        <v>1</v>
      </c>
      <c r="J98" s="34" t="e">
        <f t="shared" ref="J98:O101" si="63">IF(L29="","",-L29)</f>
        <v>#N/A</v>
      </c>
      <c r="K98" s="34" t="e">
        <f t="shared" si="63"/>
        <v>#N/A</v>
      </c>
      <c r="L98" s="34" t="e">
        <f t="shared" si="63"/>
        <v>#N/A</v>
      </c>
      <c r="M98" s="34" t="e">
        <f t="shared" si="63"/>
        <v>#N/A</v>
      </c>
      <c r="N98" s="34" t="e">
        <f t="shared" si="63"/>
        <v>#N/A</v>
      </c>
      <c r="O98" s="34" t="e">
        <f t="shared" si="63"/>
        <v>#N/A</v>
      </c>
      <c r="P98" s="24">
        <v>0</v>
      </c>
      <c r="Q98" s="24">
        <v>5</v>
      </c>
      <c r="R98" s="23" t="s">
        <v>368</v>
      </c>
      <c r="Z98" s="84" t="s">
        <v>257</v>
      </c>
    </row>
    <row r="99" spans="1:26" ht="15" x14ac:dyDescent="0.2">
      <c r="A99" s="56" t="s">
        <v>164</v>
      </c>
      <c r="B99" s="26" t="s">
        <v>248</v>
      </c>
      <c r="D99" s="23" t="str">
        <f>IF(Z99="","UC-UP_"&amp;A30,"\I: DISABLED")</f>
        <v>\I: DISABLED</v>
      </c>
      <c r="E99" s="23"/>
      <c r="F99" s="23" t="str">
        <f t="shared" si="48"/>
        <v>RSDWH_Det</v>
      </c>
      <c r="H99" s="23" t="str">
        <f t="shared" si="49"/>
        <v>RSDWH_Det</v>
      </c>
      <c r="I99" s="24">
        <v>1</v>
      </c>
      <c r="J99" s="34" t="e">
        <f t="shared" si="63"/>
        <v>#N/A</v>
      </c>
      <c r="K99" s="34" t="e">
        <f t="shared" si="63"/>
        <v>#N/A</v>
      </c>
      <c r="L99" s="34" t="e">
        <f t="shared" si="63"/>
        <v>#N/A</v>
      </c>
      <c r="M99" s="34" t="e">
        <f t="shared" si="63"/>
        <v>#N/A</v>
      </c>
      <c r="N99" s="34" t="e">
        <f t="shared" si="63"/>
        <v>#N/A</v>
      </c>
      <c r="O99" s="34" t="e">
        <f t="shared" si="63"/>
        <v>#N/A</v>
      </c>
      <c r="P99" s="24">
        <v>0</v>
      </c>
      <c r="Q99" s="24">
        <v>5</v>
      </c>
      <c r="R99" s="23" t="s">
        <v>369</v>
      </c>
      <c r="Z99" s="84" t="s">
        <v>257</v>
      </c>
    </row>
    <row r="100" spans="1:26" ht="15" x14ac:dyDescent="0.2">
      <c r="A100" s="23" t="s">
        <v>136</v>
      </c>
      <c r="B100" s="26" t="s">
        <v>248</v>
      </c>
      <c r="D100" s="23" t="str">
        <f>IF(Z100="","UC-UP_"&amp;A31,"\I: DISABLED")</f>
        <v>\I: DISABLED</v>
      </c>
      <c r="E100" s="23" t="str">
        <f t="shared" si="47"/>
        <v>RSDWOO</v>
      </c>
      <c r="F100" s="23" t="str">
        <f t="shared" si="48"/>
        <v>RSDWH_Det</v>
      </c>
      <c r="G100" s="38" t="str">
        <f>LEFT(A31,12)&amp;"*"</f>
        <v>R-WH_Det_WOO*</v>
      </c>
      <c r="H100" s="23" t="str">
        <f t="shared" si="49"/>
        <v>RSDWH_Det</v>
      </c>
      <c r="I100" s="24">
        <v>1</v>
      </c>
      <c r="J100" s="34" t="e">
        <f t="shared" si="63"/>
        <v>#N/A</v>
      </c>
      <c r="K100" s="34" t="e">
        <f t="shared" si="63"/>
        <v>#N/A</v>
      </c>
      <c r="L100" s="34" t="e">
        <f t="shared" si="63"/>
        <v>#N/A</v>
      </c>
      <c r="M100" s="34" t="e">
        <f t="shared" si="63"/>
        <v>#N/A</v>
      </c>
      <c r="N100" s="34" t="e">
        <f t="shared" si="63"/>
        <v>#N/A</v>
      </c>
      <c r="O100" s="34" t="e">
        <f t="shared" si="63"/>
        <v>#N/A</v>
      </c>
      <c r="P100" s="24">
        <v>0</v>
      </c>
      <c r="Q100" s="24">
        <v>5</v>
      </c>
      <c r="R100" s="23" t="s">
        <v>370</v>
      </c>
      <c r="Z100" s="84" t="s">
        <v>257</v>
      </c>
    </row>
    <row r="101" spans="1:26" ht="15.75" thickBot="1" x14ac:dyDescent="0.25">
      <c r="A101" s="53" t="s">
        <v>137</v>
      </c>
      <c r="B101" s="53" t="s">
        <v>248</v>
      </c>
      <c r="C101" s="58"/>
      <c r="D101" s="53" t="str">
        <f>IF(Z101="","UC-UP_"&amp;A32,"\I: DISABLED")</f>
        <v>\I: DISABLED</v>
      </c>
      <c r="E101" s="53" t="str">
        <f t="shared" si="47"/>
        <v>RSDHET</v>
      </c>
      <c r="F101" s="53" t="str">
        <f t="shared" si="48"/>
        <v>RSDWH_Det</v>
      </c>
      <c r="G101" s="58" t="str">
        <f>LEFT(A32,12)&amp;"*"</f>
        <v>R-WH_Det_HET*</v>
      </c>
      <c r="H101" s="53" t="str">
        <f t="shared" si="49"/>
        <v>RSDWH_Det</v>
      </c>
      <c r="I101" s="54">
        <v>1</v>
      </c>
      <c r="J101" s="59" t="e">
        <f t="shared" si="63"/>
        <v>#N/A</v>
      </c>
      <c r="K101" s="59" t="e">
        <f t="shared" si="63"/>
        <v>#N/A</v>
      </c>
      <c r="L101" s="59" t="e">
        <f t="shared" si="63"/>
        <v>#N/A</v>
      </c>
      <c r="M101" s="59" t="e">
        <f t="shared" si="63"/>
        <v>#N/A</v>
      </c>
      <c r="N101" s="59" t="e">
        <f t="shared" si="63"/>
        <v>#N/A</v>
      </c>
      <c r="O101" s="59" t="e">
        <f t="shared" si="63"/>
        <v>#N/A</v>
      </c>
      <c r="P101" s="54">
        <v>0</v>
      </c>
      <c r="Q101" s="54">
        <v>5</v>
      </c>
      <c r="R101" s="53" t="s">
        <v>371</v>
      </c>
      <c r="S101" s="58"/>
      <c r="T101" s="58"/>
      <c r="U101" s="58"/>
      <c r="V101" s="58"/>
      <c r="W101" s="58"/>
      <c r="X101" s="58"/>
      <c r="Y101" s="58"/>
      <c r="Z101" s="114" t="s">
        <v>257</v>
      </c>
    </row>
    <row r="102" spans="1:26" ht="15" x14ac:dyDescent="0.2">
      <c r="J102" s="34" t="str">
        <f t="shared" ref="J102" si="64">IF(L34="","",-L34)</f>
        <v/>
      </c>
      <c r="K102" s="34" t="str">
        <f t="shared" ref="K102:O102" si="65">IF(M34="","",-M34)</f>
        <v/>
      </c>
      <c r="L102" s="34" t="str">
        <f t="shared" si="65"/>
        <v/>
      </c>
      <c r="M102" s="34" t="str">
        <f t="shared" si="65"/>
        <v/>
      </c>
      <c r="N102" s="34" t="str">
        <f t="shared" si="65"/>
        <v/>
      </c>
      <c r="O102" s="34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2:F93 D92:D97 E94:E97 D98:E101 D80:D90 D76:E79 D89:E90 E80:E91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78">
    <cfRule type="containsText" dxfId="4" priority="8" operator="containsText" text="\I: DISABLED">
      <formula>NOT(ISERROR(SEARCH("\I: DISABLED",D78)))</formula>
    </cfRule>
  </conditionalFormatting>
  <conditionalFormatting sqref="D91">
    <cfRule type="containsText" dxfId="3" priority="6" operator="containsText" text="\I: DISABLED">
      <formula>NOT(ISERROR(SEARCH("\I: DISABLED",D91)))</formula>
    </cfRule>
  </conditionalFormatting>
  <conditionalFormatting sqref="E78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2:E93">
    <cfRule type="containsText" dxfId="0" priority="1" operator="containsText" text="\I: DISABLED">
      <formula>NOT(ISERROR(SEARCH("\I: DISABLED",E92)))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topLeftCell="A60" workbookViewId="0">
      <selection activeCell="B73" sqref="B73"/>
    </sheetView>
  </sheetViews>
  <sheetFormatPr defaultRowHeight="15" x14ac:dyDescent="0.2"/>
  <cols>
    <col min="1" max="1" width="19.5703125" style="24" customWidth="1"/>
    <col min="2" max="2" width="22.42578125" style="24" customWidth="1"/>
    <col min="3" max="3" width="21.28515625" style="24" customWidth="1"/>
    <col min="4" max="16384" width="9.140625" style="24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62" t="str">
        <f>LEFT(B2,8)&amp;"*"</f>
        <v>R-SH_Apt*</v>
      </c>
      <c r="B2" s="69" t="s">
        <v>49</v>
      </c>
      <c r="C2" s="64" t="e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#N/A</v>
      </c>
      <c r="E2" s="61"/>
    </row>
    <row r="3" spans="1:5" x14ac:dyDescent="0.2">
      <c r="A3" s="63" t="str">
        <f>LEFT(B3,8)&amp;"*"</f>
        <v>R-SH_Apt*</v>
      </c>
      <c r="B3" s="71" t="s">
        <v>48</v>
      </c>
      <c r="C3" s="65" t="e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#N/A</v>
      </c>
    </row>
    <row r="4" spans="1:5" x14ac:dyDescent="0.2">
      <c r="A4" s="63" t="str">
        <f t="shared" ref="A4:A14" si="0">LEFT(B4,8)&amp;"*"</f>
        <v>R-SH_Apt*</v>
      </c>
      <c r="B4" s="71" t="s">
        <v>52</v>
      </c>
      <c r="C4" s="65" t="e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#N/A</v>
      </c>
    </row>
    <row r="5" spans="1:5" x14ac:dyDescent="0.2">
      <c r="A5" s="63" t="str">
        <f t="shared" si="0"/>
        <v>R-SH_Apt*</v>
      </c>
      <c r="B5" s="71" t="s">
        <v>53</v>
      </c>
      <c r="C5" s="65" t="e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#N/A</v>
      </c>
    </row>
    <row r="6" spans="1:5" x14ac:dyDescent="0.2">
      <c r="A6" s="63" t="str">
        <f t="shared" si="0"/>
        <v>R-SH_Apt*</v>
      </c>
      <c r="B6" s="71" t="s">
        <v>50</v>
      </c>
      <c r="C6" s="65" t="e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#N/A</v>
      </c>
    </row>
    <row r="7" spans="1:5" x14ac:dyDescent="0.2">
      <c r="A7" s="63" t="str">
        <f t="shared" si="0"/>
        <v>R-SH_Apt*</v>
      </c>
      <c r="B7" s="146" t="s">
        <v>477</v>
      </c>
      <c r="C7" s="65" t="e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#N/A</v>
      </c>
    </row>
    <row r="8" spans="1:5" x14ac:dyDescent="0.2">
      <c r="A8" s="63" t="str">
        <f t="shared" si="0"/>
        <v>R-SH_Apt*</v>
      </c>
      <c r="B8" s="71" t="s">
        <v>59</v>
      </c>
      <c r="C8" s="65" t="e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#N/A</v>
      </c>
    </row>
    <row r="9" spans="1:5" x14ac:dyDescent="0.2">
      <c r="A9" s="63" t="str">
        <f t="shared" si="0"/>
        <v>R-SH_Apt*</v>
      </c>
      <c r="B9" s="71" t="s">
        <v>58</v>
      </c>
      <c r="C9" s="65" t="e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#N/A</v>
      </c>
    </row>
    <row r="10" spans="1:5" x14ac:dyDescent="0.2">
      <c r="A10" s="63" t="str">
        <f t="shared" si="0"/>
        <v>R-SH_Apt*</v>
      </c>
      <c r="B10" s="71" t="s">
        <v>54</v>
      </c>
      <c r="C10" s="65" t="e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#N/A</v>
      </c>
    </row>
    <row r="11" spans="1:5" x14ac:dyDescent="0.2">
      <c r="A11" s="63" t="str">
        <f t="shared" si="0"/>
        <v>R-SH_Apt*</v>
      </c>
      <c r="B11" s="71" t="s">
        <v>51</v>
      </c>
      <c r="C11" s="65" t="e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#N/A</v>
      </c>
    </row>
    <row r="12" spans="1:5" x14ac:dyDescent="0.2">
      <c r="A12" s="63" t="str">
        <f t="shared" si="0"/>
        <v>R-SH_Apt*</v>
      </c>
      <c r="B12" s="71" t="s">
        <v>55</v>
      </c>
      <c r="C12" s="65" t="e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#N/A</v>
      </c>
    </row>
    <row r="13" spans="1:5" x14ac:dyDescent="0.2">
      <c r="A13" s="63" t="str">
        <f t="shared" si="0"/>
        <v>R-SH_Apt*</v>
      </c>
      <c r="B13" s="71" t="s">
        <v>56</v>
      </c>
      <c r="C13" s="65" t="e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#N/A</v>
      </c>
    </row>
    <row r="14" spans="1:5" ht="15.75" thickBot="1" x14ac:dyDescent="0.25">
      <c r="A14" s="54" t="str">
        <f t="shared" si="0"/>
        <v>R-SH_Apt*</v>
      </c>
      <c r="B14" s="73" t="s">
        <v>57</v>
      </c>
      <c r="C14" s="66" t="e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#N/A</v>
      </c>
      <c r="D14" s="67" t="e">
        <f>SUM(C2:C14)</f>
        <v>#N/A</v>
      </c>
    </row>
    <row r="15" spans="1:5" x14ac:dyDescent="0.2">
      <c r="A15" s="24" t="str">
        <f>LEFT(B15,8)&amp;"*"</f>
        <v>R-SH_Att*</v>
      </c>
      <c r="B15" t="s">
        <v>72</v>
      </c>
      <c r="C15" s="68" t="e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#N/A</v>
      </c>
    </row>
    <row r="16" spans="1:5" x14ac:dyDescent="0.2">
      <c r="A16" s="24" t="str">
        <f>LEFT(B16,8)&amp;"*"</f>
        <v>R-SH_Att*</v>
      </c>
      <c r="B16" t="s">
        <v>71</v>
      </c>
      <c r="C16" s="68" t="e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#N/A</v>
      </c>
    </row>
    <row r="17" spans="1:4" x14ac:dyDescent="0.2">
      <c r="A17" s="24" t="str">
        <f t="shared" ref="A17:A27" si="1">LEFT(B17,8)&amp;"*"</f>
        <v>R-SH_Att*</v>
      </c>
      <c r="B17" t="s">
        <v>75</v>
      </c>
      <c r="C17" s="68" t="e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#N/A</v>
      </c>
    </row>
    <row r="18" spans="1:4" x14ac:dyDescent="0.2">
      <c r="A18" s="24" t="str">
        <f t="shared" si="1"/>
        <v>R-SH_Att*</v>
      </c>
      <c r="B18" t="s">
        <v>76</v>
      </c>
      <c r="C18" s="68" t="e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#N/A</v>
      </c>
    </row>
    <row r="19" spans="1:4" x14ac:dyDescent="0.2">
      <c r="A19" s="24" t="str">
        <f t="shared" si="1"/>
        <v>R-SH_Att*</v>
      </c>
      <c r="B19" t="s">
        <v>73</v>
      </c>
      <c r="C19" s="68" t="e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#N/A</v>
      </c>
    </row>
    <row r="20" spans="1:4" x14ac:dyDescent="0.2">
      <c r="A20" s="24" t="str">
        <f t="shared" si="1"/>
        <v>R-SH_Att*</v>
      </c>
      <c r="B20" s="147" t="s">
        <v>478</v>
      </c>
      <c r="C20" s="68" t="e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#N/A</v>
      </c>
    </row>
    <row r="21" spans="1:4" x14ac:dyDescent="0.2">
      <c r="A21" s="24" t="str">
        <f t="shared" si="1"/>
        <v>R-SH_Att*</v>
      </c>
      <c r="B21" t="s">
        <v>82</v>
      </c>
      <c r="C21" s="68" t="e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#N/A</v>
      </c>
    </row>
    <row r="22" spans="1:4" x14ac:dyDescent="0.2">
      <c r="A22" s="24" t="str">
        <f t="shared" si="1"/>
        <v>R-SH_Att*</v>
      </c>
      <c r="B22" t="s">
        <v>81</v>
      </c>
      <c r="C22" s="68" t="e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#N/A</v>
      </c>
    </row>
    <row r="23" spans="1:4" x14ac:dyDescent="0.2">
      <c r="A23" s="24" t="str">
        <f t="shared" si="1"/>
        <v>R-SH_Att*</v>
      </c>
      <c r="B23" t="s">
        <v>77</v>
      </c>
      <c r="C23" s="68" t="e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#N/A</v>
      </c>
    </row>
    <row r="24" spans="1:4" x14ac:dyDescent="0.2">
      <c r="A24" s="24" t="str">
        <f t="shared" si="1"/>
        <v>R-SH_Att*</v>
      </c>
      <c r="B24" t="s">
        <v>74</v>
      </c>
      <c r="C24" s="68" t="e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#N/A</v>
      </c>
    </row>
    <row r="25" spans="1:4" x14ac:dyDescent="0.2">
      <c r="A25" s="24" t="str">
        <f t="shared" si="1"/>
        <v>R-SH_Att*</v>
      </c>
      <c r="B25" t="s">
        <v>78</v>
      </c>
      <c r="C25" s="68" t="e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#N/A</v>
      </c>
    </row>
    <row r="26" spans="1:4" x14ac:dyDescent="0.2">
      <c r="A26" s="24" t="str">
        <f t="shared" si="1"/>
        <v>R-SH_Att*</v>
      </c>
      <c r="B26" t="s">
        <v>79</v>
      </c>
      <c r="C26" s="68" t="e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#N/A</v>
      </c>
    </row>
    <row r="27" spans="1:4" ht="15.75" thickBot="1" x14ac:dyDescent="0.25">
      <c r="A27" s="54" t="str">
        <f t="shared" si="1"/>
        <v>R-SH_Att*</v>
      </c>
      <c r="B27" s="73" t="s">
        <v>80</v>
      </c>
      <c r="C27" s="66" t="e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#N/A</v>
      </c>
      <c r="D27" s="67" t="e">
        <f>SUM(C15:C27)</f>
        <v>#N/A</v>
      </c>
    </row>
    <row r="28" spans="1:4" x14ac:dyDescent="0.2">
      <c r="A28" s="24" t="str">
        <f>LEFT(B28,8)&amp;"*"</f>
        <v>R-SH_Det*</v>
      </c>
      <c r="B28" t="s">
        <v>95</v>
      </c>
      <c r="C28" s="68" t="e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#N/A</v>
      </c>
    </row>
    <row r="29" spans="1:4" x14ac:dyDescent="0.2">
      <c r="A29" s="24" t="str">
        <f>LEFT(B29,8)&amp;"*"</f>
        <v>R-SH_Det*</v>
      </c>
      <c r="B29" t="s">
        <v>94</v>
      </c>
      <c r="C29" s="68" t="e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#N/A</v>
      </c>
    </row>
    <row r="30" spans="1:4" x14ac:dyDescent="0.2">
      <c r="A30" s="24" t="str">
        <f t="shared" ref="A30:A40" si="2">LEFT(B30,8)&amp;"*"</f>
        <v>R-SH_Det*</v>
      </c>
      <c r="B30" t="s">
        <v>98</v>
      </c>
      <c r="C30" s="68" t="e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#N/A</v>
      </c>
    </row>
    <row r="31" spans="1:4" x14ac:dyDescent="0.2">
      <c r="A31" s="24" t="str">
        <f t="shared" si="2"/>
        <v>R-SH_Det*</v>
      </c>
      <c r="B31" t="s">
        <v>99</v>
      </c>
      <c r="C31" s="68" t="e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#N/A</v>
      </c>
    </row>
    <row r="32" spans="1:4" x14ac:dyDescent="0.2">
      <c r="A32" s="24" t="str">
        <f t="shared" si="2"/>
        <v>R-SH_Det*</v>
      </c>
      <c r="B32" t="s">
        <v>96</v>
      </c>
      <c r="C32" s="68" t="e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#N/A</v>
      </c>
    </row>
    <row r="33" spans="1:4" x14ac:dyDescent="0.2">
      <c r="A33" s="24" t="str">
        <f t="shared" si="2"/>
        <v>R-SH_Det*</v>
      </c>
      <c r="B33" s="147" t="s">
        <v>479</v>
      </c>
      <c r="C33" s="68" t="e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#N/A</v>
      </c>
    </row>
    <row r="34" spans="1:4" x14ac:dyDescent="0.2">
      <c r="A34" s="24" t="str">
        <f t="shared" si="2"/>
        <v>R-SH_Det*</v>
      </c>
      <c r="B34" t="s">
        <v>105</v>
      </c>
      <c r="C34" s="68" t="e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#N/A</v>
      </c>
    </row>
    <row r="35" spans="1:4" x14ac:dyDescent="0.2">
      <c r="A35" s="24" t="str">
        <f t="shared" si="2"/>
        <v>R-SH_Det*</v>
      </c>
      <c r="B35" t="s">
        <v>104</v>
      </c>
      <c r="C35" s="68" t="e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#N/A</v>
      </c>
    </row>
    <row r="36" spans="1:4" x14ac:dyDescent="0.2">
      <c r="A36" s="24" t="str">
        <f t="shared" si="2"/>
        <v>R-SH_Det*</v>
      </c>
      <c r="B36" t="s">
        <v>100</v>
      </c>
      <c r="C36" s="68" t="e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#N/A</v>
      </c>
    </row>
    <row r="37" spans="1:4" x14ac:dyDescent="0.2">
      <c r="A37" s="24" t="str">
        <f t="shared" si="2"/>
        <v>R-SH_Det*</v>
      </c>
      <c r="B37" t="s">
        <v>97</v>
      </c>
      <c r="C37" s="68" t="e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#N/A</v>
      </c>
    </row>
    <row r="38" spans="1:4" x14ac:dyDescent="0.2">
      <c r="A38" s="24" t="str">
        <f t="shared" si="2"/>
        <v>R-SH_Det*</v>
      </c>
      <c r="B38" t="s">
        <v>101</v>
      </c>
      <c r="C38" s="68" t="e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#N/A</v>
      </c>
    </row>
    <row r="39" spans="1:4" x14ac:dyDescent="0.2">
      <c r="A39" s="24" t="str">
        <f t="shared" si="2"/>
        <v>R-SH_Det*</v>
      </c>
      <c r="B39" t="s">
        <v>102</v>
      </c>
      <c r="C39" s="68" t="e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#N/A</v>
      </c>
    </row>
    <row r="40" spans="1:4" ht="15.75" thickBot="1" x14ac:dyDescent="0.25">
      <c r="A40" s="54" t="str">
        <f t="shared" si="2"/>
        <v>R-SH_Det*</v>
      </c>
      <c r="B40" s="73" t="s">
        <v>103</v>
      </c>
      <c r="C40" s="66" t="e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#N/A</v>
      </c>
      <c r="D40" s="67" t="e">
        <f>SUM(C28:C40)</f>
        <v>#N/A</v>
      </c>
    </row>
    <row r="41" spans="1:4" x14ac:dyDescent="0.2">
      <c r="A41" s="24" t="str">
        <f>LEFT(B41,8)&amp;"*"</f>
        <v>R-WH_Apt*</v>
      </c>
      <c r="B41" t="s">
        <v>61</v>
      </c>
      <c r="C41" s="68" t="e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#N/A</v>
      </c>
    </row>
    <row r="42" spans="1:4" x14ac:dyDescent="0.2">
      <c r="A42" s="24" t="str">
        <f>LEFT(B42,8)&amp;"*"</f>
        <v>R-WH_Apt*</v>
      </c>
      <c r="B42" t="s">
        <v>60</v>
      </c>
      <c r="C42" s="68" t="e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#N/A</v>
      </c>
    </row>
    <row r="43" spans="1:4" x14ac:dyDescent="0.2">
      <c r="A43" s="24" t="str">
        <f t="shared" ref="A43:A53" si="3">LEFT(B43,8)&amp;"*"</f>
        <v>R-WH_Apt*</v>
      </c>
      <c r="B43" t="s">
        <v>64</v>
      </c>
      <c r="C43" s="68" t="e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#N/A</v>
      </c>
    </row>
    <row r="44" spans="1:4" x14ac:dyDescent="0.2">
      <c r="A44" s="24" t="str">
        <f t="shared" si="3"/>
        <v>R-WH_Apt*</v>
      </c>
      <c r="B44" t="s">
        <v>65</v>
      </c>
      <c r="C44" s="68" t="e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#N/A</v>
      </c>
    </row>
    <row r="45" spans="1:4" x14ac:dyDescent="0.2">
      <c r="A45" s="24" t="str">
        <f t="shared" si="3"/>
        <v>R-WH_Apt*</v>
      </c>
      <c r="B45" t="s">
        <v>62</v>
      </c>
      <c r="C45" s="68" t="e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#N/A</v>
      </c>
    </row>
    <row r="46" spans="1:4" x14ac:dyDescent="0.2">
      <c r="A46" s="24" t="str">
        <f t="shared" si="3"/>
        <v>R-WH_Apt*</v>
      </c>
      <c r="B46" s="147" t="s">
        <v>480</v>
      </c>
      <c r="C46" s="68" t="e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#N/A</v>
      </c>
    </row>
    <row r="47" spans="1:4" x14ac:dyDescent="0.2">
      <c r="A47" s="24" t="str">
        <f t="shared" si="3"/>
        <v>R-WH_Apt*</v>
      </c>
      <c r="B47" t="s">
        <v>70</v>
      </c>
      <c r="C47" s="68" t="e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#N/A</v>
      </c>
    </row>
    <row r="48" spans="1:4" x14ac:dyDescent="0.2">
      <c r="A48" s="24" t="str">
        <f t="shared" si="3"/>
        <v>R-WH_Apt*</v>
      </c>
      <c r="B48" t="s">
        <v>66</v>
      </c>
      <c r="C48" s="68" t="e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#N/A</v>
      </c>
    </row>
    <row r="49" spans="1:4" x14ac:dyDescent="0.2">
      <c r="A49" s="24" t="str">
        <f t="shared" si="3"/>
        <v>R-WH_Apt*</v>
      </c>
      <c r="B49" t="s">
        <v>63</v>
      </c>
      <c r="C49" s="68" t="e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#N/A</v>
      </c>
    </row>
    <row r="50" spans="1:4" x14ac:dyDescent="0.2">
      <c r="A50" s="24" t="str">
        <f t="shared" si="3"/>
        <v>R-WH_Apt*</v>
      </c>
      <c r="B50" t="s">
        <v>67</v>
      </c>
      <c r="C50" s="68" t="e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#N/A</v>
      </c>
    </row>
    <row r="51" spans="1:4" x14ac:dyDescent="0.2">
      <c r="A51" s="24" t="str">
        <f t="shared" si="3"/>
        <v>R-WH_Apt*</v>
      </c>
      <c r="B51" t="s">
        <v>68</v>
      </c>
      <c r="C51" s="68" t="e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#N/A</v>
      </c>
    </row>
    <row r="52" spans="1:4" x14ac:dyDescent="0.2">
      <c r="A52" s="24" t="str">
        <f t="shared" si="3"/>
        <v>R-WH_Apt*</v>
      </c>
      <c r="B52" t="s">
        <v>130</v>
      </c>
      <c r="C52" s="68" t="e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#N/A</v>
      </c>
    </row>
    <row r="53" spans="1:4" ht="15.75" thickBot="1" x14ac:dyDescent="0.25">
      <c r="A53" s="54" t="str">
        <f t="shared" si="3"/>
        <v>R-WH_Apt*</v>
      </c>
      <c r="B53" s="73" t="s">
        <v>69</v>
      </c>
      <c r="C53" s="66" t="e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#N/A</v>
      </c>
      <c r="D53" s="67" t="e">
        <f>SUM(C41:C53)</f>
        <v>#N/A</v>
      </c>
    </row>
    <row r="54" spans="1:4" x14ac:dyDescent="0.2">
      <c r="A54" s="24" t="str">
        <f>LEFT(B54,8)&amp;"*"</f>
        <v>R-WH_Att*</v>
      </c>
      <c r="B54" t="s">
        <v>84</v>
      </c>
      <c r="C54" s="68" t="e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#N/A</v>
      </c>
    </row>
    <row r="55" spans="1:4" x14ac:dyDescent="0.2">
      <c r="A55" s="24" t="str">
        <f>LEFT(B55,8)&amp;"*"</f>
        <v>R-WH_Att*</v>
      </c>
      <c r="B55" t="s">
        <v>83</v>
      </c>
      <c r="C55" s="68" t="e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#N/A</v>
      </c>
    </row>
    <row r="56" spans="1:4" x14ac:dyDescent="0.2">
      <c r="A56" s="24" t="str">
        <f t="shared" ref="A56:A66" si="4">LEFT(B56,8)&amp;"*"</f>
        <v>R-WH_Att*</v>
      </c>
      <c r="B56" t="s">
        <v>87</v>
      </c>
      <c r="C56" s="68" t="e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#N/A</v>
      </c>
    </row>
    <row r="57" spans="1:4" x14ac:dyDescent="0.2">
      <c r="A57" s="24" t="str">
        <f t="shared" si="4"/>
        <v>R-WH_Att*</v>
      </c>
      <c r="B57" t="s">
        <v>88</v>
      </c>
      <c r="C57" s="68" t="e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#N/A</v>
      </c>
    </row>
    <row r="58" spans="1:4" x14ac:dyDescent="0.2">
      <c r="A58" s="24" t="str">
        <f t="shared" si="4"/>
        <v>R-WH_Att*</v>
      </c>
      <c r="B58" t="s">
        <v>85</v>
      </c>
      <c r="C58" s="68" t="e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#N/A</v>
      </c>
    </row>
    <row r="59" spans="1:4" x14ac:dyDescent="0.2">
      <c r="A59" s="24" t="str">
        <f t="shared" si="4"/>
        <v>R-WH_Att*</v>
      </c>
      <c r="B59" s="147" t="s">
        <v>481</v>
      </c>
      <c r="C59" s="68" t="e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#N/A</v>
      </c>
    </row>
    <row r="60" spans="1:4" x14ac:dyDescent="0.2">
      <c r="A60" s="24" t="str">
        <f t="shared" si="4"/>
        <v>R-WH_Att*</v>
      </c>
      <c r="B60" t="s">
        <v>93</v>
      </c>
      <c r="C60" s="68" t="e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#N/A</v>
      </c>
    </row>
    <row r="61" spans="1:4" x14ac:dyDescent="0.2">
      <c r="A61" s="24" t="str">
        <f t="shared" si="4"/>
        <v>R-WH_Att*</v>
      </c>
      <c r="B61" t="s">
        <v>89</v>
      </c>
      <c r="C61" s="68" t="e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#N/A</v>
      </c>
    </row>
    <row r="62" spans="1:4" x14ac:dyDescent="0.2">
      <c r="A62" s="24" t="str">
        <f t="shared" si="4"/>
        <v>R-WH_Att*</v>
      </c>
      <c r="B62" t="s">
        <v>86</v>
      </c>
      <c r="C62" s="68" t="e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#N/A</v>
      </c>
    </row>
    <row r="63" spans="1:4" x14ac:dyDescent="0.2">
      <c r="A63" s="24" t="str">
        <f t="shared" si="4"/>
        <v>R-WH_Att*</v>
      </c>
      <c r="B63" t="s">
        <v>90</v>
      </c>
      <c r="C63" s="68" t="e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#N/A</v>
      </c>
    </row>
    <row r="64" spans="1:4" x14ac:dyDescent="0.2">
      <c r="A64" s="24" t="str">
        <f t="shared" si="4"/>
        <v>R-WH_Att*</v>
      </c>
      <c r="B64" t="s">
        <v>91</v>
      </c>
      <c r="C64" s="68" t="e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#N/A</v>
      </c>
    </row>
    <row r="65" spans="1:4" x14ac:dyDescent="0.2">
      <c r="A65" s="24" t="str">
        <f t="shared" si="4"/>
        <v>R-WH_Att*</v>
      </c>
      <c r="B65" t="s">
        <v>213</v>
      </c>
      <c r="C65" s="68" t="e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#N/A</v>
      </c>
    </row>
    <row r="66" spans="1:4" ht="15.75" thickBot="1" x14ac:dyDescent="0.25">
      <c r="A66" s="54" t="str">
        <f t="shared" si="4"/>
        <v>R-WH_Att*</v>
      </c>
      <c r="B66" s="73" t="s">
        <v>92</v>
      </c>
      <c r="C66" s="66" t="e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#N/A</v>
      </c>
      <c r="D66" s="67" t="e">
        <f>SUM(C54:C66)</f>
        <v>#N/A</v>
      </c>
    </row>
    <row r="67" spans="1:4" x14ac:dyDescent="0.2">
      <c r="A67" s="24" t="str">
        <f>LEFT(B67,8)&amp;"*"</f>
        <v>R-WH_Det*</v>
      </c>
      <c r="B67" t="s">
        <v>107</v>
      </c>
      <c r="C67" s="68" t="e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#N/A</v>
      </c>
    </row>
    <row r="68" spans="1:4" x14ac:dyDescent="0.2">
      <c r="A68" s="24" t="str">
        <f>LEFT(B68,8)&amp;"*"</f>
        <v>R-WH_Det*</v>
      </c>
      <c r="B68" t="s">
        <v>106</v>
      </c>
      <c r="C68" s="68" t="e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#N/A</v>
      </c>
    </row>
    <row r="69" spans="1:4" x14ac:dyDescent="0.2">
      <c r="A69" s="24" t="str">
        <f t="shared" ref="A69:A79" si="5">LEFT(B69,8)&amp;"*"</f>
        <v>R-WH_Det*</v>
      </c>
      <c r="B69" t="s">
        <v>110</v>
      </c>
      <c r="C69" s="68" t="e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#N/A</v>
      </c>
    </row>
    <row r="70" spans="1:4" x14ac:dyDescent="0.2">
      <c r="A70" s="24" t="str">
        <f t="shared" si="5"/>
        <v>R-WH_Det*</v>
      </c>
      <c r="B70" t="s">
        <v>111</v>
      </c>
      <c r="C70" s="68" t="e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#N/A</v>
      </c>
    </row>
    <row r="71" spans="1:4" x14ac:dyDescent="0.2">
      <c r="A71" s="24" t="str">
        <f t="shared" si="5"/>
        <v>R-WH_Det*</v>
      </c>
      <c r="B71" t="s">
        <v>108</v>
      </c>
      <c r="C71" s="68" t="e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#N/A</v>
      </c>
    </row>
    <row r="72" spans="1:4" x14ac:dyDescent="0.2">
      <c r="A72" s="24" t="str">
        <f t="shared" si="5"/>
        <v>R-WH_Det*</v>
      </c>
      <c r="B72" s="147" t="s">
        <v>482</v>
      </c>
      <c r="C72" s="68" t="e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#N/A</v>
      </c>
    </row>
    <row r="73" spans="1:4" x14ac:dyDescent="0.2">
      <c r="A73" s="24" t="str">
        <f t="shared" si="5"/>
        <v>R-WH_Det*</v>
      </c>
      <c r="B73" t="s">
        <v>116</v>
      </c>
      <c r="C73" s="68" t="e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#N/A</v>
      </c>
    </row>
    <row r="74" spans="1:4" x14ac:dyDescent="0.2">
      <c r="A74" s="24" t="str">
        <f t="shared" si="5"/>
        <v>R-WH_Det*</v>
      </c>
      <c r="B74" t="s">
        <v>112</v>
      </c>
      <c r="C74" s="68" t="e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#N/A</v>
      </c>
    </row>
    <row r="75" spans="1:4" x14ac:dyDescent="0.2">
      <c r="A75" s="24" t="str">
        <f t="shared" si="5"/>
        <v>R-WH_Det*</v>
      </c>
      <c r="B75" t="s">
        <v>109</v>
      </c>
      <c r="C75" s="68" t="e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#N/A</v>
      </c>
    </row>
    <row r="76" spans="1:4" x14ac:dyDescent="0.2">
      <c r="A76" s="24" t="str">
        <f t="shared" si="5"/>
        <v>R-WH_Det*</v>
      </c>
      <c r="B76" t="s">
        <v>113</v>
      </c>
      <c r="C76" s="68" t="e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#N/A</v>
      </c>
    </row>
    <row r="77" spans="1:4" x14ac:dyDescent="0.2">
      <c r="A77" s="24" t="str">
        <f t="shared" si="5"/>
        <v>R-WH_Det*</v>
      </c>
      <c r="B77" t="s">
        <v>114</v>
      </c>
      <c r="C77" s="68" t="e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#N/A</v>
      </c>
    </row>
    <row r="78" spans="1:4" x14ac:dyDescent="0.2">
      <c r="A78" s="24" t="str">
        <f t="shared" si="5"/>
        <v>R-WH_Det*</v>
      </c>
      <c r="B78" t="s">
        <v>214</v>
      </c>
      <c r="C78" s="68" t="e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#N/A</v>
      </c>
    </row>
    <row r="79" spans="1:4" ht="15.75" thickBot="1" x14ac:dyDescent="0.25">
      <c r="A79" s="54" t="str">
        <f t="shared" si="5"/>
        <v>R-WH_Det*</v>
      </c>
      <c r="B79" s="73" t="s">
        <v>115</v>
      </c>
      <c r="C79" s="66" t="e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#N/A</v>
      </c>
      <c r="D79" s="67" t="e">
        <f>SUM(C67:C79)</f>
        <v>#N/A</v>
      </c>
    </row>
    <row r="80" spans="1:4" x14ac:dyDescent="0.2">
      <c r="A80" s="24" t="s">
        <v>266</v>
      </c>
      <c r="B80" s="23" t="s">
        <v>265</v>
      </c>
      <c r="C80" s="91">
        <f>'Stock-AF-Cap2Act'!C77/SUM('Stock-AF-Cap2Act'!$C$77:$C$79)</f>
        <v>0.78595261099109504</v>
      </c>
    </row>
    <row r="81" spans="1:4" x14ac:dyDescent="0.2">
      <c r="A81" s="24" t="s">
        <v>267</v>
      </c>
      <c r="B81" s="23" t="s">
        <v>265</v>
      </c>
      <c r="C81" s="91">
        <f>'Stock-AF-Cap2Act'!C78/SUM('Stock-AF-Cap2Act'!$C$77:$C$79)</f>
        <v>0.20213169663402655</v>
      </c>
    </row>
    <row r="82" spans="1:4" x14ac:dyDescent="0.2">
      <c r="A82" s="24" t="s">
        <v>268</v>
      </c>
      <c r="B82" s="23" t="s">
        <v>265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">
      <c r="C83" s="37"/>
    </row>
    <row r="84" spans="1:4" x14ac:dyDescent="0.2">
      <c r="C84" s="37"/>
    </row>
    <row r="85" spans="1:4" x14ac:dyDescent="0.2">
      <c r="C85" s="37"/>
    </row>
    <row r="86" spans="1:4" x14ac:dyDescent="0.2">
      <c r="C86" s="37"/>
    </row>
    <row r="87" spans="1:4" x14ac:dyDescent="0.2">
      <c r="C87" s="37"/>
    </row>
    <row r="88" spans="1:4" x14ac:dyDescent="0.2">
      <c r="C88" s="37"/>
    </row>
    <row r="89" spans="1:4" x14ac:dyDescent="0.2">
      <c r="C89" s="37"/>
    </row>
    <row r="90" spans="1:4" x14ac:dyDescent="0.2">
      <c r="C90" s="37"/>
    </row>
    <row r="91" spans="1:4" x14ac:dyDescent="0.2">
      <c r="C91" s="37"/>
    </row>
    <row r="92" spans="1:4" x14ac:dyDescent="0.2">
      <c r="C92" s="37"/>
    </row>
    <row r="93" spans="1:4" x14ac:dyDescent="0.2">
      <c r="C93" s="37"/>
    </row>
    <row r="94" spans="1:4" x14ac:dyDescent="0.2">
      <c r="C94" s="37"/>
    </row>
    <row r="95" spans="1:4" x14ac:dyDescent="0.2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RowHeight="15" x14ac:dyDescent="0.2"/>
  <cols>
    <col min="1" max="1" width="38.42578125" style="24" customWidth="1"/>
    <col min="2" max="2" width="12.5703125" style="24" customWidth="1"/>
    <col min="3" max="3" width="13.42578125" style="24" bestFit="1" customWidth="1"/>
    <col min="4" max="4" width="8.5703125" style="24" customWidth="1"/>
    <col min="5" max="5" width="15.140625" style="24" customWidth="1"/>
    <col min="6" max="6" width="16.42578125" style="24" bestFit="1" customWidth="1"/>
    <col min="7" max="7" width="15.7109375" style="24" customWidth="1"/>
    <col min="8" max="8" width="11.7109375" style="24" bestFit="1" customWidth="1"/>
    <col min="9" max="9" width="9.42578125" style="24" bestFit="1" customWidth="1"/>
    <col min="10" max="10" width="8.5703125" style="24" bestFit="1" customWidth="1"/>
    <col min="11" max="11" width="16.42578125" style="24" bestFit="1" customWidth="1"/>
    <col min="12" max="13" width="8.42578125" style="24" bestFit="1" customWidth="1"/>
    <col min="14" max="18" width="9.140625" style="24"/>
    <col min="19" max="19" width="12.5703125" style="24" bestFit="1" customWidth="1"/>
    <col min="20" max="16384" width="9.140625" style="24"/>
  </cols>
  <sheetData>
    <row r="3" spans="1:8" x14ac:dyDescent="0.2">
      <c r="A3" s="20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31" t="s">
        <v>43</v>
      </c>
      <c r="B5" s="31"/>
      <c r="C5" s="31" t="s">
        <v>5</v>
      </c>
      <c r="D5" s="31"/>
      <c r="E5" s="31">
        <v>1</v>
      </c>
      <c r="F5" s="31" t="s">
        <v>272</v>
      </c>
    </row>
    <row r="9" spans="1:8" x14ac:dyDescent="0.2">
      <c r="A9" s="20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272</v>
      </c>
      <c r="G11" s="31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20" t="s">
        <v>274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31"/>
      <c r="B17" s="31"/>
      <c r="C17" s="31" t="s">
        <v>275</v>
      </c>
      <c r="D17" s="31"/>
      <c r="E17" s="31">
        <v>1</v>
      </c>
      <c r="F17" s="31" t="s">
        <v>276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topLeftCell="A44" workbookViewId="0">
      <selection activeCell="A44" sqref="A44"/>
    </sheetView>
  </sheetViews>
  <sheetFormatPr defaultRowHeight="15" x14ac:dyDescent="0.25"/>
  <cols>
    <col min="1" max="1" width="22.28515625" style="22" customWidth="1"/>
    <col min="2" max="2" width="5.140625" style="22" bestFit="1" customWidth="1"/>
    <col min="3" max="3" width="9.140625" style="22"/>
    <col min="4" max="4" width="3.5703125" style="22" customWidth="1"/>
    <col min="5" max="6" width="9.140625" style="22"/>
    <col min="7" max="7" width="13.42578125" style="22" bestFit="1" customWidth="1"/>
    <col min="8" max="16384" width="9.140625" style="22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2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2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2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2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2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25">
      <c r="A7" s="146" t="s">
        <v>488</v>
      </c>
      <c r="B7" s="72">
        <v>2018</v>
      </c>
      <c r="C7" s="60" t="e">
        <f>VLOOKUP($A7,AF!$C$1:$M$146,MATCH('Stock-AF-Cap2Act'!C$1,AF!$C$1:$M$1,0),FALSE)*VLOOKUP($A7,Stock!$C$1:$M$146,MATCH('Stock-AF-Cap2Act'!C$1,Stock!$C$1:$M$1,0),FALSE)</f>
        <v>#N/A</v>
      </c>
    </row>
    <row r="8" spans="1:8" x14ac:dyDescent="0.25">
      <c r="A8" s="71" t="s">
        <v>58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2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2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25">
      <c r="A11" s="71" t="s">
        <v>55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25">
      <c r="A12" s="71" t="s">
        <v>56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.75" thickBot="1" x14ac:dyDescent="0.3">
      <c r="A13" s="73" t="s">
        <v>57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25">
      <c r="A14" t="s">
        <v>72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25">
      <c r="A15" t="s">
        <v>71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25">
      <c r="A16" t="s">
        <v>75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25">
      <c r="A17" t="s">
        <v>76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25">
      <c r="A18" t="s">
        <v>73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s="147" t="s">
        <v>489</v>
      </c>
      <c r="B19" s="22">
        <v>2018</v>
      </c>
      <c r="C19" s="60" t="e">
        <f>VLOOKUP($A19,AF!$C$1:$M$146,MATCH('Stock-AF-Cap2Act'!C$1,AF!$C$1:$M$1,0),FALSE)*VLOOKUP($A19,Stock!$C$1:$M$146,MATCH('Stock-AF-Cap2Act'!C$1,Stock!$C$1:$M$1,0),FALSE)</f>
        <v>#N/A</v>
      </c>
    </row>
    <row r="20" spans="1:3" x14ac:dyDescent="0.25">
      <c r="A20" t="s">
        <v>81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25">
      <c r="A21" t="s">
        <v>77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25">
      <c r="A22" t="s">
        <v>74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25">
      <c r="A23" t="s">
        <v>78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25">
      <c r="A24" t="s">
        <v>79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.75" thickBot="1" x14ac:dyDescent="0.3">
      <c r="A25" s="73" t="s">
        <v>80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25">
      <c r="A26" t="s">
        <v>95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94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25">
      <c r="A28" t="s">
        <v>98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25">
      <c r="A29" t="s">
        <v>99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25">
      <c r="A30" t="s">
        <v>96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s="147" t="s">
        <v>490</v>
      </c>
      <c r="B31" s="22">
        <v>2018</v>
      </c>
      <c r="C31" s="60" t="e">
        <f>VLOOKUP($A31,AF!$C$1:$M$146,MATCH('Stock-AF-Cap2Act'!C$1,AF!$C$1:$M$1,0),FALSE)*VLOOKUP($A31,Stock!$C$1:$M$146,MATCH('Stock-AF-Cap2Act'!C$1,Stock!$C$1:$M$1,0),FALSE)</f>
        <v>#N/A</v>
      </c>
    </row>
    <row r="32" spans="1:3" x14ac:dyDescent="0.25">
      <c r="A32" t="s">
        <v>104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25">
      <c r="A33" t="s">
        <v>100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25">
      <c r="A34" t="s">
        <v>97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25">
      <c r="A35" t="s">
        <v>101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25">
      <c r="A36" t="s">
        <v>102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.75" thickBot="1" x14ac:dyDescent="0.3">
      <c r="A37" s="73" t="s">
        <v>103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25">
      <c r="A38" t="s">
        <v>61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25">
      <c r="A39" t="s">
        <v>60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25">
      <c r="A40" t="s">
        <v>64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25">
      <c r="A41" t="s">
        <v>65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25">
      <c r="A42" t="s">
        <v>62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25">
      <c r="A43" s="147" t="s">
        <v>491</v>
      </c>
      <c r="B43" s="22">
        <v>2018</v>
      </c>
      <c r="C43" s="60" t="e">
        <f>VLOOKUP($A43,AF!$C$1:$M$146,MATCH('Stock-AF-Cap2Act'!C$1,AF!$C$1:$M$1,0),FALSE)*VLOOKUP($A43,Stock!$C$1:$M$146,MATCH('Stock-AF-Cap2Act'!C$1,Stock!$C$1:$M$1,0),FALSE)</f>
        <v>#N/A</v>
      </c>
      <c r="E43"/>
      <c r="F43"/>
      <c r="G43"/>
    </row>
    <row r="44" spans="1:7" x14ac:dyDescent="0.25">
      <c r="A44" t="s">
        <v>70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25">
      <c r="A45" t="s">
        <v>66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25">
      <c r="A46" t="s">
        <v>63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25">
      <c r="A47" t="s">
        <v>67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25">
      <c r="A48" t="s">
        <v>68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25">
      <c r="A49" t="s">
        <v>130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.75" thickBot="1" x14ac:dyDescent="0.3">
      <c r="A50" s="73" t="s">
        <v>69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25">
      <c r="A51" t="s">
        <v>84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25">
      <c r="A52" t="s">
        <v>83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25">
      <c r="A53" t="s">
        <v>87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25">
      <c r="A54" t="s">
        <v>88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25">
      <c r="A55" t="s">
        <v>85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25">
      <c r="A56" s="147" t="s">
        <v>487</v>
      </c>
      <c r="B56" s="22">
        <v>2018</v>
      </c>
      <c r="C56" s="60" t="e">
        <f>VLOOKUP($A56,AF!$C$1:$M$146,MATCH('Stock-AF-Cap2Act'!C$1,AF!$C$1:$M$1,0),FALSE)*VLOOKUP($A56,Stock!$C$1:$M$146,MATCH('Stock-AF-Cap2Act'!C$1,Stock!$C$1:$M$1,0),FALSE)</f>
        <v>#N/A</v>
      </c>
      <c r="E56"/>
      <c r="F56"/>
      <c r="G56"/>
    </row>
    <row r="57" spans="1:7" x14ac:dyDescent="0.25">
      <c r="A57" t="s">
        <v>93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25">
      <c r="A58" t="s">
        <v>89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25">
      <c r="A59" t="s">
        <v>86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25">
      <c r="A60" t="s">
        <v>90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25">
      <c r="A61" t="s">
        <v>91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25">
      <c r="A62" t="s">
        <v>213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.75" thickBot="1" x14ac:dyDescent="0.3">
      <c r="A63" s="73" t="s">
        <v>92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25">
      <c r="A64" t="s">
        <v>107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25">
      <c r="A65" t="s">
        <v>106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25">
      <c r="A66" t="s">
        <v>110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25">
      <c r="A67" t="s">
        <v>111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25">
      <c r="A68" t="s">
        <v>108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25">
      <c r="A69" s="147" t="s">
        <v>486</v>
      </c>
      <c r="B69" s="22">
        <v>2018</v>
      </c>
      <c r="C69" s="60" t="e">
        <f>VLOOKUP($A69,AF!$C$1:$M$146,MATCH('Stock-AF-Cap2Act'!C$1,AF!$C$1:$M$1,0),FALSE)*VLOOKUP($A69,Stock!$C$1:$M$146,MATCH('Stock-AF-Cap2Act'!C$1,Stock!$C$1:$M$1,0),FALSE)</f>
        <v>#N/A</v>
      </c>
    </row>
    <row r="70" spans="1:3" x14ac:dyDescent="0.25">
      <c r="A70" t="s">
        <v>116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25">
      <c r="A71" t="s">
        <v>112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25">
      <c r="A72" t="s">
        <v>109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25">
      <c r="A73" t="s">
        <v>113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25">
      <c r="A74" t="s">
        <v>114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25">
      <c r="A75" t="s">
        <v>214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.75" thickBot="1" x14ac:dyDescent="0.3">
      <c r="A76" s="73" t="s">
        <v>115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25">
      <c r="A77" s="24" t="s">
        <v>260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25">
      <c r="A78" s="24" t="s">
        <v>261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25">
      <c r="A79" s="24" t="s">
        <v>262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Mc Guire, Jason</cp:lastModifiedBy>
  <cp:lastPrinted>2001-09-28T20:39:50Z</cp:lastPrinted>
  <dcterms:created xsi:type="dcterms:W3CDTF">2001-09-28T18:48:17Z</dcterms:created>
  <dcterms:modified xsi:type="dcterms:W3CDTF">2022-04-02T12:04:58Z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80455958843231</vt:r8>
  </property>
</Properties>
</file>