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IMES-models\TIM\SubRES_TMPL\"/>
    </mc:Choice>
  </mc:AlternateContent>
  <xr:revisionPtr revIDLastSave="0" documentId="13_ncr:1_{177DF63C-133C-47C8-9AD6-E38623CBEA11}" xr6:coauthVersionLast="47" xr6:coauthVersionMax="47" xr10:uidLastSave="{00000000-0000-0000-0000-000000000000}"/>
  <bookViews>
    <workbookView xWindow="8010" yWindow="-16320" windowWidth="29040" windowHeight="15720" xr2:uid="{00000000-000D-0000-FFFF-FFFF00000000}"/>
  </bookViews>
  <sheets>
    <sheet name="tech_data" sheetId="1" r:id="rId1"/>
    <sheet name="processes" sheetId="2" r:id="rId2"/>
    <sheet name="commodities" sheetId="3" r:id="rId3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18" i="1"/>
  <c r="N17" i="1"/>
  <c r="I12" i="1"/>
  <c r="I15" i="1" s="1"/>
  <c r="I9" i="1"/>
  <c r="I6" i="1"/>
  <c r="K10" i="1" l="1"/>
  <c r="K4" i="1"/>
  <c r="N6" i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M5" i="1"/>
  <c r="N5" i="1" s="1"/>
  <c r="M4" i="1"/>
  <c r="N4" i="1" s="1"/>
  <c r="B10" i="1"/>
  <c r="C10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C4" i="1"/>
  <c r="B4" i="1"/>
</calcChain>
</file>

<file path=xl/sharedStrings.xml><?xml version="1.0" encoding="utf-8"?>
<sst xmlns="http://schemas.openxmlformats.org/spreadsheetml/2006/main" count="141" uniqueCount="76">
  <si>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</si>
  <si>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</si>
  <si>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</si>
  <si>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</si>
  <si>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</si>
  <si>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</si>
  <si>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</si>
  <si>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</si>
  <si>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</si>
  <si>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PRE</t>
  </si>
  <si>
    <t>PJ</t>
  </si>
  <si>
    <t>PJa</t>
  </si>
  <si>
    <t>SH2LDEL_01</t>
  </si>
  <si>
    <t>SH2PELC_01S</t>
  </si>
  <si>
    <t>SH2PELC_01L</t>
  </si>
  <si>
    <t>GW</t>
  </si>
  <si>
    <t>daynite</t>
  </si>
  <si>
    <t>NRGI</t>
  </si>
  <si>
    <t>STS</t>
  </si>
  <si>
    <t>SH2LIQ_01</t>
  </si>
  <si>
    <t>SH2COMPM_01</t>
  </si>
  <si>
    <t>SH2COMPH_01</t>
  </si>
  <si>
    <t>Compression high (500 bar)</t>
  </si>
  <si>
    <t>Compression medium (100 bar)</t>
  </si>
  <si>
    <t>NCAP_FOM</t>
  </si>
  <si>
    <t>NCAP_COST</t>
  </si>
  <si>
    <t>Comm-OUT</t>
  </si>
  <si>
    <t>Comm-IN</t>
  </si>
  <si>
    <t>*TechDesc</t>
  </si>
  <si>
    <t>~FI_T</t>
  </si>
  <si>
    <t>SH2LSTG_01</t>
  </si>
  <si>
    <t>SH2GMPSTG_01</t>
  </si>
  <si>
    <t>SH2GHPSTG_01</t>
  </si>
  <si>
    <t>Hydrogen storage - liquid</t>
  </si>
  <si>
    <t>Hydrogen storage - gas medium pressure (salt cavern)</t>
  </si>
  <si>
    <t>Hydrogen storage - gas high pressure (tanks)</t>
  </si>
  <si>
    <t>Hydrogen (liquid) delivery - road tanker</t>
  </si>
  <si>
    <t>SH2GMDEL_01</t>
  </si>
  <si>
    <t>SH2GHDEL_01</t>
  </si>
  <si>
    <t>Hydrogen (medium pressure gas) delivery - pipeline</t>
  </si>
  <si>
    <t>Hydrogen (high pressure gas) delivery - tube trailer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</si>
  <si>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</si>
  <si>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</si>
  <si>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</si>
  <si>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</si>
  <si>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</si>
  <si>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</si>
  <si>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</si>
  <si>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</si>
  <si>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</si>
  <si>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</si>
  <si>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H2LD</t>
  </si>
  <si>
    <t>H2GH</t>
  </si>
  <si>
    <t>H2GHD</t>
  </si>
  <si>
    <t>H2GMD</t>
  </si>
  <si>
    <t>Hydrogen (liquid) - delivered</t>
  </si>
  <si>
    <t>Hydrogen (high pressure gas) - delivered</t>
  </si>
  <si>
    <t>Hydrogen (medium pressure gas) - delivered</t>
  </si>
  <si>
    <t>ACT_COST</t>
  </si>
  <si>
    <t>ELCC</t>
  </si>
  <si>
    <t>ELCD</t>
  </si>
  <si>
    <t>H2</t>
  </si>
  <si>
    <t>Hydrogen liquefaction</t>
  </si>
  <si>
    <t>H2L</t>
  </si>
  <si>
    <t>H2GM</t>
  </si>
  <si>
    <t>NCAP_TLIFE</t>
  </si>
  <si>
    <t>PRC_CAPACT</t>
  </si>
  <si>
    <t>NCAP_START</t>
  </si>
  <si>
    <t>Electroliser large (100 MW)</t>
  </si>
  <si>
    <t>Electroliser small (1 MW)</t>
  </si>
  <si>
    <t>YEAR</t>
  </si>
  <si>
    <t>yes</t>
  </si>
  <si>
    <t>ACT_EFF</t>
  </si>
  <si>
    <t>Other_indexes</t>
  </si>
  <si>
    <t>ACT</t>
  </si>
  <si>
    <t>NCAP_AFA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</si>
</sst>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4"/>
  <sheetViews>
    <sheetView tabSelected="1" workbookViewId="0">
      <selection activeCell="L25" sqref="L25"/>
    </sheetView>
  </sheetViews>
  <sheetFormatPr defaultRowHeight="14.25" x14ac:dyDescent="0.45"/>
  <cols>
    <col min="2" max="2" width="13.796875" bestFit="1" customWidth="1"/>
    <col min="3" max="3" width="46.19921875" bestFit="1" customWidth="1"/>
    <col min="5" max="5" width="10.33203125" customWidth="1"/>
    <col min="6" max="6" width="13.265625" bestFit="1" customWidth="1"/>
    <col min="7" max="7" width="10.33203125" customWidth="1"/>
    <col min="8" max="9" width="11.53125" customWidth="1"/>
    <col min="10" max="10" width="10.59765625" customWidth="1"/>
    <col min="11" max="11" width="11.53125" bestFit="1" customWidth="1"/>
    <col min="12" max="12" width="9.796875" bestFit="1" customWidth="1"/>
    <col min="13" max="13" width="10.73046875" bestFit="1" customWidth="1"/>
    <col min="14" max="14" width="10.33203125" bestFit="1" customWidth="1"/>
    <col min="16" max="16" width="13.265625" bestFit="1" customWidth="1"/>
  </cols>
  <sheetData>
    <row r="2" spans="2:15" x14ac:dyDescent="0.45">
      <c r="G2" t="s">
        <v>29</v>
      </c>
    </row>
    <row r="3" spans="2:15" x14ac:dyDescent="0.45">
      <c r="B3" s="1" t="s">
        <v>2</v>
      </c>
      <c r="C3" s="1" t="s">
        <v>28</v>
      </c>
      <c r="D3" s="1" t="s">
        <v>27</v>
      </c>
      <c r="E3" s="1" t="s">
        <v>26</v>
      </c>
      <c r="F3" s="1" t="s">
        <v>73</v>
      </c>
      <c r="G3" s="1" t="s">
        <v>70</v>
      </c>
      <c r="H3" s="1" t="s">
        <v>67</v>
      </c>
      <c r="I3" s="1" t="s">
        <v>72</v>
      </c>
      <c r="J3" s="1" t="s">
        <v>65</v>
      </c>
      <c r="K3" s="1" t="s">
        <v>66</v>
      </c>
      <c r="L3" s="1" t="s">
        <v>75</v>
      </c>
      <c r="M3" s="1" t="s">
        <v>25</v>
      </c>
      <c r="N3" s="1" t="s">
        <v>24</v>
      </c>
      <c r="O3" s="1" t="s">
        <v>58</v>
      </c>
    </row>
    <row r="4" spans="2:15" x14ac:dyDescent="0.45">
      <c r="B4" t="str">
        <f>processes!C4</f>
        <v>SH2PELC_01S</v>
      </c>
      <c r="C4" t="str">
        <f>processes!D4</f>
        <v>Electroliser small (1 MW)</v>
      </c>
      <c r="D4" t="s">
        <v>60</v>
      </c>
      <c r="E4" t="s">
        <v>61</v>
      </c>
      <c r="F4" t="s">
        <v>74</v>
      </c>
      <c r="G4">
        <v>2023</v>
      </c>
      <c r="H4">
        <v>2023</v>
      </c>
      <c r="I4">
        <v>0.66500000000000004</v>
      </c>
      <c r="J4">
        <v>25</v>
      </c>
      <c r="K4">
        <f>8760*3.6/1000</f>
        <v>31.536000000000001</v>
      </c>
      <c r="L4">
        <v>0.97</v>
      </c>
      <c r="M4" s="3">
        <f>791*1.6</f>
        <v>1265.6000000000001</v>
      </c>
      <c r="N4" s="3">
        <f>M4*0.041</f>
        <v>51.889600000000009</v>
      </c>
    </row>
    <row r="5" spans="2:15" x14ac:dyDescent="0.45">
      <c r="G5">
        <v>2025</v>
      </c>
      <c r="M5" s="3">
        <f>688*1.6</f>
        <v>1100.8</v>
      </c>
      <c r="N5" s="3">
        <f t="shared" ref="N5:N9" si="0">M5*0.041</f>
        <v>45.132800000000003</v>
      </c>
    </row>
    <row r="6" spans="2:15" x14ac:dyDescent="0.45">
      <c r="F6" t="s">
        <v>74</v>
      </c>
      <c r="G6">
        <v>2030</v>
      </c>
      <c r="I6" s="5">
        <f>I4*1.04</f>
        <v>0.6916000000000001</v>
      </c>
      <c r="M6" s="3">
        <f>509*1.6</f>
        <v>814.40000000000009</v>
      </c>
      <c r="N6" s="3">
        <f t="shared" si="0"/>
        <v>33.390400000000007</v>
      </c>
    </row>
    <row r="7" spans="2:15" x14ac:dyDescent="0.45">
      <c r="G7">
        <v>2035</v>
      </c>
      <c r="M7" s="3">
        <f>380*1.6</f>
        <v>608</v>
      </c>
      <c r="N7" s="3">
        <f t="shared" si="0"/>
        <v>24.928000000000001</v>
      </c>
    </row>
    <row r="8" spans="2:15" x14ac:dyDescent="0.45">
      <c r="G8">
        <v>2040</v>
      </c>
      <c r="M8" s="3">
        <f>285*1.6</f>
        <v>456</v>
      </c>
      <c r="N8" s="3">
        <f t="shared" si="0"/>
        <v>18.696000000000002</v>
      </c>
    </row>
    <row r="9" spans="2:15" x14ac:dyDescent="0.45">
      <c r="F9" t="s">
        <v>74</v>
      </c>
      <c r="G9">
        <v>2050</v>
      </c>
      <c r="I9" s="5">
        <f>I6*1.14</f>
        <v>0.78842400000000001</v>
      </c>
      <c r="M9" s="3">
        <f>195*1.6</f>
        <v>312</v>
      </c>
      <c r="N9" s="3">
        <f t="shared" si="0"/>
        <v>12.792</v>
      </c>
    </row>
    <row r="10" spans="2:15" x14ac:dyDescent="0.45">
      <c r="B10" s="2" t="str">
        <f>processes!C5</f>
        <v>SH2PELC_01L</v>
      </c>
      <c r="C10" s="2" t="str">
        <f>processes!D5</f>
        <v>Electroliser large (100 MW)</v>
      </c>
      <c r="D10" s="2" t="s">
        <v>59</v>
      </c>
      <c r="E10" s="2" t="s">
        <v>61</v>
      </c>
      <c r="F10" s="2" t="s">
        <v>74</v>
      </c>
      <c r="G10" s="2">
        <v>2023</v>
      </c>
      <c r="H10" s="2">
        <v>2023</v>
      </c>
      <c r="I10" s="2">
        <v>0.66500000000000004</v>
      </c>
      <c r="J10" s="2">
        <v>25</v>
      </c>
      <c r="K10" s="2">
        <f>8760*3.6/1000</f>
        <v>31.536000000000001</v>
      </c>
      <c r="L10" s="2">
        <v>0.97</v>
      </c>
      <c r="M10" s="4">
        <f>560*1.35</f>
        <v>756</v>
      </c>
      <c r="N10" s="4">
        <f>M10*0.014</f>
        <v>10.584</v>
      </c>
      <c r="O10" s="2"/>
    </row>
    <row r="11" spans="2:15" x14ac:dyDescent="0.45">
      <c r="G11">
        <v>2025</v>
      </c>
      <c r="M11" s="3">
        <f>487*1.35</f>
        <v>657.45</v>
      </c>
      <c r="N11" s="3">
        <f t="shared" ref="N11:N15" si="1">M11*0.014</f>
        <v>9.2043000000000017</v>
      </c>
    </row>
    <row r="12" spans="2:15" x14ac:dyDescent="0.45">
      <c r="F12" t="s">
        <v>74</v>
      </c>
      <c r="G12">
        <v>2030</v>
      </c>
      <c r="I12" s="5">
        <f>I10*1.04</f>
        <v>0.6916000000000001</v>
      </c>
      <c r="M12" s="3">
        <f>360*1.35</f>
        <v>486.00000000000006</v>
      </c>
      <c r="N12" s="3">
        <f t="shared" si="1"/>
        <v>6.8040000000000012</v>
      </c>
    </row>
    <row r="13" spans="2:15" x14ac:dyDescent="0.45">
      <c r="G13">
        <v>2035</v>
      </c>
      <c r="M13" s="3">
        <f>268*1.35</f>
        <v>361.8</v>
      </c>
      <c r="N13" s="3">
        <f t="shared" si="1"/>
        <v>5.0651999999999999</v>
      </c>
    </row>
    <row r="14" spans="2:15" x14ac:dyDescent="0.45">
      <c r="G14">
        <v>2040</v>
      </c>
      <c r="M14" s="3">
        <f>202*1.35</f>
        <v>272.70000000000005</v>
      </c>
      <c r="N14" s="3">
        <f t="shared" si="1"/>
        <v>3.8178000000000005</v>
      </c>
    </row>
    <row r="15" spans="2:15" x14ac:dyDescent="0.45">
      <c r="F15" t="s">
        <v>74</v>
      </c>
      <c r="G15">
        <v>2050</v>
      </c>
      <c r="I15" s="5">
        <f>I12*1.14</f>
        <v>0.78842400000000001</v>
      </c>
      <c r="M15" s="3">
        <f>138*1.35</f>
        <v>186.3</v>
      </c>
      <c r="N15" s="3">
        <f t="shared" si="1"/>
        <v>2.6082000000000001</v>
      </c>
    </row>
    <row r="16" spans="2:15" x14ac:dyDescent="0.45">
      <c r="B16" s="2" t="str">
        <f>processes!C6</f>
        <v>SH2LIQ_01</v>
      </c>
      <c r="C16" s="2" t="str">
        <f>processes!D6</f>
        <v>Hydrogen liquefaction</v>
      </c>
      <c r="D16" s="2" t="s">
        <v>61</v>
      </c>
      <c r="E16" s="2" t="s">
        <v>63</v>
      </c>
      <c r="F16" s="2"/>
      <c r="G16" s="2">
        <v>2023</v>
      </c>
      <c r="H16" s="2">
        <v>2023</v>
      </c>
      <c r="I16" s="2"/>
      <c r="J16" s="2"/>
      <c r="K16" s="2"/>
      <c r="L16" s="2"/>
      <c r="M16" s="2"/>
      <c r="N16" s="2"/>
      <c r="O16" s="2"/>
    </row>
    <row r="17" spans="2:14" x14ac:dyDescent="0.45">
      <c r="B17" t="str">
        <f>processes!C7</f>
        <v>SH2COMPM_01</v>
      </c>
      <c r="C17" t="str">
        <f>processes!D7</f>
        <v>Compression medium (100 bar)</v>
      </c>
      <c r="D17" t="s">
        <v>61</v>
      </c>
      <c r="E17" t="s">
        <v>64</v>
      </c>
      <c r="G17">
        <v>2023</v>
      </c>
      <c r="H17">
        <v>2023</v>
      </c>
      <c r="M17">
        <v>7.06</v>
      </c>
      <c r="N17" s="6">
        <f>M17*0.02</f>
        <v>0.14119999999999999</v>
      </c>
    </row>
    <row r="18" spans="2:14" x14ac:dyDescent="0.45">
      <c r="B18" t="str">
        <f>processes!C8</f>
        <v>SH2COMPH_01</v>
      </c>
      <c r="C18" t="str">
        <f>processes!D8</f>
        <v>Compression high (500 bar)</v>
      </c>
      <c r="D18" t="s">
        <v>61</v>
      </c>
      <c r="E18" t="s">
        <v>52</v>
      </c>
      <c r="G18">
        <v>2023</v>
      </c>
      <c r="H18">
        <v>2023</v>
      </c>
      <c r="M18">
        <v>9.48</v>
      </c>
      <c r="N18" s="6">
        <f>M18*0.02</f>
        <v>0.18960000000000002</v>
      </c>
    </row>
    <row r="19" spans="2:14" x14ac:dyDescent="0.45">
      <c r="B19" t="str">
        <f>processes!C9</f>
        <v>SH2LSTG_01</v>
      </c>
      <c r="C19" t="str">
        <f>processes!D9</f>
        <v>Hydrogen storage - liquid</v>
      </c>
      <c r="D19" t="s">
        <v>63</v>
      </c>
      <c r="E19" t="s">
        <v>63</v>
      </c>
      <c r="G19">
        <v>2023</v>
      </c>
      <c r="H19">
        <v>2023</v>
      </c>
    </row>
    <row r="20" spans="2:14" x14ac:dyDescent="0.45">
      <c r="B20" t="str">
        <f>processes!C10</f>
        <v>SH2GMPSTG_01</v>
      </c>
      <c r="C20" t="str">
        <f>processes!D10</f>
        <v>Hydrogen storage - gas medium pressure (salt cavern)</v>
      </c>
      <c r="D20" t="s">
        <v>64</v>
      </c>
      <c r="E20" t="s">
        <v>64</v>
      </c>
      <c r="G20">
        <v>2023</v>
      </c>
      <c r="H20">
        <v>2023</v>
      </c>
      <c r="M20">
        <v>6.9999999999999999E-4</v>
      </c>
      <c r="N20">
        <f>M20*0.02</f>
        <v>1.4E-5</v>
      </c>
    </row>
    <row r="21" spans="2:14" x14ac:dyDescent="0.45">
      <c r="B21" t="str">
        <f>processes!C11</f>
        <v>SH2GHPSTG_01</v>
      </c>
      <c r="C21" t="str">
        <f>processes!D11</f>
        <v>Hydrogen storage - gas high pressure (tanks)</v>
      </c>
      <c r="D21" t="s">
        <v>52</v>
      </c>
      <c r="E21" t="s">
        <v>52</v>
      </c>
      <c r="G21">
        <v>2023</v>
      </c>
      <c r="H21">
        <v>2023</v>
      </c>
    </row>
    <row r="22" spans="2:14" x14ac:dyDescent="0.45">
      <c r="B22" t="str">
        <f>processes!C12</f>
        <v>SH2LDEL_01</v>
      </c>
      <c r="C22" t="str">
        <f>processes!D12</f>
        <v>Hydrogen (liquid) delivery - road tanker</v>
      </c>
      <c r="D22" t="s">
        <v>63</v>
      </c>
      <c r="E22" t="s">
        <v>51</v>
      </c>
      <c r="G22">
        <v>2023</v>
      </c>
      <c r="H22">
        <v>2023</v>
      </c>
    </row>
    <row r="23" spans="2:14" x14ac:dyDescent="0.45">
      <c r="B23" t="str">
        <f>processes!C13</f>
        <v>SH2GMDEL_01</v>
      </c>
      <c r="C23" t="str">
        <f>processes!D13</f>
        <v>Hydrogen (medium pressure gas) delivery - pipeline</v>
      </c>
      <c r="D23" t="s">
        <v>64</v>
      </c>
      <c r="E23" t="s">
        <v>54</v>
      </c>
      <c r="G23">
        <v>2023</v>
      </c>
      <c r="H23">
        <v>2023</v>
      </c>
    </row>
    <row r="24" spans="2:14" x14ac:dyDescent="0.45">
      <c r="B24" t="str">
        <f>processes!C14</f>
        <v>SH2GHDEL_01</v>
      </c>
      <c r="C24" t="str">
        <f>processes!D14</f>
        <v>Hydrogen (high pressure gas) delivery - tube trailer</v>
      </c>
      <c r="D24" t="s">
        <v>52</v>
      </c>
      <c r="E24" t="s">
        <v>53</v>
      </c>
      <c r="G24">
        <v>2023</v>
      </c>
      <c r="H24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4C0D-EE5B-4CEE-B57E-E0841322AD53}">
  <dimension ref="B2:I14"/>
  <sheetViews>
    <sheetView workbookViewId="0">
      <selection activeCell="L8" sqref="L8"/>
    </sheetView>
  </sheetViews>
  <sheetFormatPr defaultRowHeight="14.25" x14ac:dyDescent="0.45"/>
  <cols>
    <col min="3" max="3" width="15.46484375" customWidth="1"/>
    <col min="4" max="4" width="52.73046875" bestFit="1" customWidth="1"/>
    <col min="8" max="8" width="9.53125" bestFit="1" customWidth="1"/>
    <col min="10" max="10" width="11.59765625" bestFit="1" customWidth="1"/>
  </cols>
  <sheetData>
    <row r="2" spans="2:9" x14ac:dyDescent="0.45">
      <c r="B2" t="s">
        <v>0</v>
      </c>
    </row>
    <row r="3" spans="2:9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9" x14ac:dyDescent="0.45">
      <c r="B4" t="s">
        <v>9</v>
      </c>
      <c r="C4" t="s">
        <v>13</v>
      </c>
      <c r="D4" t="s">
        <v>69</v>
      </c>
      <c r="E4" t="s">
        <v>10</v>
      </c>
      <c r="F4" t="s">
        <v>15</v>
      </c>
      <c r="G4" t="s">
        <v>16</v>
      </c>
      <c r="H4" t="s">
        <v>17</v>
      </c>
      <c r="I4" t="s">
        <v>71</v>
      </c>
    </row>
    <row r="5" spans="2:9" x14ac:dyDescent="0.45">
      <c r="B5" t="s">
        <v>9</v>
      </c>
      <c r="C5" t="s">
        <v>14</v>
      </c>
      <c r="D5" t="s">
        <v>68</v>
      </c>
      <c r="E5" t="s">
        <v>10</v>
      </c>
      <c r="F5" t="s">
        <v>15</v>
      </c>
      <c r="G5" t="s">
        <v>16</v>
      </c>
      <c r="H5" t="s">
        <v>17</v>
      </c>
      <c r="I5" t="s">
        <v>71</v>
      </c>
    </row>
    <row r="6" spans="2:9" x14ac:dyDescent="0.45">
      <c r="B6" t="s">
        <v>9</v>
      </c>
      <c r="C6" t="s">
        <v>19</v>
      </c>
      <c r="D6" t="s">
        <v>62</v>
      </c>
      <c r="E6" t="s">
        <v>10</v>
      </c>
      <c r="F6" t="s">
        <v>11</v>
      </c>
      <c r="G6" t="s">
        <v>16</v>
      </c>
    </row>
    <row r="7" spans="2:9" x14ac:dyDescent="0.45">
      <c r="B7" t="s">
        <v>9</v>
      </c>
      <c r="C7" t="s">
        <v>20</v>
      </c>
      <c r="D7" t="s">
        <v>23</v>
      </c>
      <c r="E7" t="s">
        <v>10</v>
      </c>
      <c r="F7" t="s">
        <v>11</v>
      </c>
      <c r="G7" t="s">
        <v>16</v>
      </c>
    </row>
    <row r="8" spans="2:9" x14ac:dyDescent="0.45">
      <c r="B8" t="s">
        <v>9</v>
      </c>
      <c r="C8" t="s">
        <v>21</v>
      </c>
      <c r="D8" t="s">
        <v>22</v>
      </c>
      <c r="E8" t="s">
        <v>10</v>
      </c>
      <c r="F8" t="s">
        <v>11</v>
      </c>
      <c r="G8" t="s">
        <v>16</v>
      </c>
    </row>
    <row r="9" spans="2:9" x14ac:dyDescent="0.45">
      <c r="B9" t="s">
        <v>18</v>
      </c>
      <c r="C9" t="s">
        <v>30</v>
      </c>
      <c r="D9" t="s">
        <v>33</v>
      </c>
      <c r="E9" t="s">
        <v>10</v>
      </c>
      <c r="F9" t="s">
        <v>10</v>
      </c>
      <c r="G9" t="s">
        <v>16</v>
      </c>
    </row>
    <row r="10" spans="2:9" x14ac:dyDescent="0.45">
      <c r="B10" t="s">
        <v>18</v>
      </c>
      <c r="C10" t="s">
        <v>31</v>
      </c>
      <c r="D10" t="s">
        <v>34</v>
      </c>
      <c r="E10" t="s">
        <v>10</v>
      </c>
      <c r="F10" t="s">
        <v>10</v>
      </c>
      <c r="G10" t="s">
        <v>16</v>
      </c>
    </row>
    <row r="11" spans="2:9" x14ac:dyDescent="0.45">
      <c r="B11" t="s">
        <v>18</v>
      </c>
      <c r="C11" t="s">
        <v>32</v>
      </c>
      <c r="D11" t="s">
        <v>35</v>
      </c>
      <c r="E11" t="s">
        <v>10</v>
      </c>
      <c r="F11" t="s">
        <v>10</v>
      </c>
      <c r="G11" t="s">
        <v>16</v>
      </c>
    </row>
    <row r="12" spans="2:9" x14ac:dyDescent="0.45">
      <c r="B12" t="s">
        <v>9</v>
      </c>
      <c r="C12" t="s">
        <v>12</v>
      </c>
      <c r="D12" t="s">
        <v>36</v>
      </c>
      <c r="E12" t="s">
        <v>10</v>
      </c>
      <c r="F12" t="s">
        <v>11</v>
      </c>
      <c r="G12" t="s">
        <v>16</v>
      </c>
    </row>
    <row r="13" spans="2:9" x14ac:dyDescent="0.45">
      <c r="B13" t="s">
        <v>9</v>
      </c>
      <c r="C13" t="s">
        <v>37</v>
      </c>
      <c r="D13" t="s">
        <v>39</v>
      </c>
      <c r="E13" t="s">
        <v>10</v>
      </c>
      <c r="F13" t="s">
        <v>11</v>
      </c>
      <c r="G13" t="s">
        <v>16</v>
      </c>
    </row>
    <row r="14" spans="2:9" x14ac:dyDescent="0.45">
      <c r="B14" t="s">
        <v>9</v>
      </c>
      <c r="C14" t="s">
        <v>38</v>
      </c>
      <c r="D14" t="s">
        <v>40</v>
      </c>
      <c r="E14" t="s">
        <v>10</v>
      </c>
      <c r="F14" t="s">
        <v>11</v>
      </c>
      <c r="G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47B-68CF-4216-9D00-DDF150F9577F}">
  <dimension ref="B2:I6"/>
  <sheetViews>
    <sheetView workbookViewId="0">
      <selection activeCell="D7" sqref="D7"/>
    </sheetView>
  </sheetViews>
  <sheetFormatPr defaultRowHeight="14.25" x14ac:dyDescent="0.45"/>
  <cols>
    <col min="3" max="3" width="11.1328125" bestFit="1" customWidth="1"/>
    <col min="4" max="4" width="38.59765625" bestFit="1" customWidth="1"/>
    <col min="5" max="5" width="4.33203125" bestFit="1" customWidth="1"/>
  </cols>
  <sheetData>
    <row r="2" spans="2:9" x14ac:dyDescent="0.45">
      <c r="B2" t="s">
        <v>41</v>
      </c>
    </row>
    <row r="3" spans="2:9" x14ac:dyDescent="0.45"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</row>
    <row r="4" spans="2:9" x14ac:dyDescent="0.45">
      <c r="B4" t="s">
        <v>50</v>
      </c>
      <c r="C4" t="s">
        <v>51</v>
      </c>
      <c r="D4" t="s">
        <v>55</v>
      </c>
      <c r="E4" t="s">
        <v>10</v>
      </c>
    </row>
    <row r="5" spans="2:9" x14ac:dyDescent="0.45">
      <c r="C5" t="s">
        <v>53</v>
      </c>
      <c r="D5" t="s">
        <v>56</v>
      </c>
      <c r="E5" t="s">
        <v>10</v>
      </c>
    </row>
    <row r="6" spans="2:9" x14ac:dyDescent="0.45">
      <c r="C6" t="s">
        <v>54</v>
      </c>
      <c r="D6" t="s">
        <v>57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tech_data</vt:lpstr>
      <vt:lpstr>processes</vt:lpstr>
      <vt:lpstr>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olejandro</dc:creator>
  <cp:lastModifiedBy>Olexandr Balyk</cp:lastModifiedBy>
  <dcterms:created xsi:type="dcterms:W3CDTF">2015-06-05T18:17:20Z</dcterms:created>
  <dcterms:modified xsi:type="dcterms:W3CDTF">2023-12-07T20:55:14Z</dcterms:modified>
</cp:coreProperties>
</file>