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4194" documentId="13_ncr:1_{3B078625-5C0D-4910-AC88-9D977527F80B}" xr6:coauthVersionLast="47" xr6:coauthVersionMax="47" xr10:uidLastSave="{2103E781-23F5-4E57-BF8E-9A12FF0EF6AB}"/>
  <bookViews>
    <workbookView xWindow="0" yWindow="3420" windowWidth="23040" windowHeight="6144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6" l="1"/>
  <c r="C12" i="6"/>
  <c r="J31" i="1"/>
  <c r="K3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I20" i="1" s="1"/>
  <c r="J20" i="1" s="1"/>
  <c r="K20" i="1" s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K17" i="1" l="1"/>
  <c r="K19" i="1"/>
  <c r="K18" i="1"/>
  <c r="O34" i="1"/>
  <c r="BJ34" i="1"/>
  <c r="AD34" i="1"/>
  <c r="BI34" i="1"/>
  <c r="AC34" i="1"/>
  <c r="CH34" i="1"/>
  <c r="BB34" i="1"/>
  <c r="V34" i="1"/>
  <c r="CG34" i="1"/>
  <c r="BA34" i="1"/>
  <c r="U34" i="1"/>
  <c r="BZ34" i="1"/>
  <c r="AT34" i="1"/>
  <c r="N34" i="1"/>
  <c r="BY34" i="1"/>
  <c r="AS34" i="1"/>
  <c r="M34" i="1"/>
  <c r="BR34" i="1"/>
  <c r="AL34" i="1"/>
  <c r="BQ34" i="1"/>
  <c r="AK34" i="1"/>
  <c r="CF34" i="1"/>
  <c r="BX34" i="1"/>
  <c r="BP34" i="1"/>
  <c r="BH34" i="1"/>
  <c r="AZ34" i="1"/>
  <c r="AR34" i="1"/>
  <c r="AJ34" i="1"/>
  <c r="AB34" i="1"/>
  <c r="T34" i="1"/>
  <c r="L34" i="1"/>
  <c r="CE34" i="1"/>
  <c r="BW34" i="1"/>
  <c r="BO34" i="1"/>
  <c r="BG34" i="1"/>
  <c r="AY34" i="1"/>
  <c r="AQ34" i="1"/>
  <c r="AI34" i="1"/>
  <c r="AA34" i="1"/>
  <c r="S34" i="1"/>
  <c r="K34" i="1"/>
  <c r="CL34" i="1"/>
  <c r="CD34" i="1"/>
  <c r="BV34" i="1"/>
  <c r="BN34" i="1"/>
  <c r="BF34" i="1"/>
  <c r="AX34" i="1"/>
  <c r="AP34" i="1"/>
  <c r="AH34" i="1"/>
  <c r="Z34" i="1"/>
  <c r="R34" i="1"/>
  <c r="J34" i="1"/>
  <c r="CK34" i="1"/>
  <c r="CC34" i="1"/>
  <c r="BU34" i="1"/>
  <c r="BM34" i="1"/>
  <c r="BE34" i="1"/>
  <c r="AW34" i="1"/>
  <c r="AO34" i="1"/>
  <c r="AG34" i="1"/>
  <c r="Y34" i="1"/>
  <c r="Q34" i="1"/>
  <c r="I34" i="1"/>
  <c r="CJ34" i="1"/>
  <c r="CB34" i="1"/>
  <c r="BT34" i="1"/>
  <c r="BL34" i="1"/>
  <c r="BD34" i="1"/>
  <c r="AV34" i="1"/>
  <c r="AN34" i="1"/>
  <c r="AF34" i="1"/>
  <c r="X34" i="1"/>
  <c r="P34" i="1"/>
  <c r="CI34" i="1"/>
  <c r="CA34" i="1"/>
  <c r="BS34" i="1"/>
  <c r="BK34" i="1"/>
  <c r="BC34" i="1"/>
  <c r="AU34" i="1"/>
  <c r="AM34" i="1"/>
  <c r="AE34" i="1"/>
  <c r="W34" i="1"/>
  <c r="C29" i="1"/>
  <c r="C30" i="1"/>
  <c r="C31" i="1"/>
  <c r="C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D3" i="2" a="1"/>
  <c r="D3" i="2" s="1"/>
  <c r="K5" i="4" s="1"/>
  <c r="C3" i="2" a="1"/>
  <c r="C3" i="2" s="1"/>
  <c r="J5" i="4" s="1"/>
  <c r="J3" i="2" l="1" a="1"/>
  <c r="J3" i="2" s="1"/>
  <c r="Q5" i="4" s="1"/>
  <c r="G3" i="2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P6" i="2"/>
  <c r="AE5" i="4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L3" i="3" l="1"/>
  <c r="AF5" i="4"/>
  <c r="AC3" i="3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l="1"/>
  <c r="L35" i="3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</authors>
  <commentList>
    <comment ref="K17" authorId="0" shapeId="0" xr:uid="{B609138D-7C9A-47D8-B735-118509AD139C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<sst xmlns="http://schemas.openxmlformats.org/spreadsheetml/2006/main" count="627" uniqueCount="182">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</sst>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1" fillId="0" borderId="0" xfId="44" applyNumberFormat="1" applyFont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left"/>
    </xf>
    <xf numFmtId="166" fontId="1" fillId="0" borderId="10" xfId="44" applyNumberFormat="1" applyFont="1" applyBorder="1" applyAlignment="1">
      <alignment horizontal="center"/>
    </xf>
    <xf numFmtId="165" fontId="0" fillId="0" borderId="0" xfId="0" applyNumberForma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16" zoomScaleNormal="100" workbookViewId="0">
      <selection activeCell="B24" sqref="B24:D25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3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3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3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3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3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3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3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3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3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3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3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3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3">
      <c r="A16" s="53" t="s">
        <v>145</v>
      </c>
      <c r="B16" s="53"/>
      <c r="C16" s="53"/>
      <c r="D16" s="5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3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3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3">
      <c r="A19" s="37" t="s">
        <v>146</v>
      </c>
      <c r="B19" s="52" t="s">
        <v>157</v>
      </c>
      <c r="C19" s="52"/>
      <c r="D19" s="5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3">
      <c r="A20" s="37" t="s">
        <v>147</v>
      </c>
      <c r="B20" s="52" t="s">
        <v>158</v>
      </c>
      <c r="C20" s="52"/>
      <c r="D20" s="5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3">
      <c r="A21" s="37" t="s">
        <v>148</v>
      </c>
      <c r="B21" s="40" t="s">
        <v>159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3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3">
      <c r="A23" s="37" t="s">
        <v>149</v>
      </c>
      <c r="B23" s="52" t="s">
        <v>160</v>
      </c>
      <c r="C23" s="52"/>
      <c r="D23" s="5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3">
      <c r="A24" s="37"/>
      <c r="B24" s="52" t="s">
        <v>162</v>
      </c>
      <c r="C24" s="52"/>
      <c r="D24" s="5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3">
      <c r="A25" s="37"/>
      <c r="B25" s="40" t="s">
        <v>161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3">
      <c r="A26" s="37" t="s">
        <v>150</v>
      </c>
      <c r="B26" s="52" t="s">
        <v>160</v>
      </c>
      <c r="C26" s="52"/>
      <c r="D26" s="5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3">
      <c r="A27" s="37"/>
      <c r="B27" s="52" t="s">
        <v>162</v>
      </c>
      <c r="C27" s="52"/>
      <c r="D27" s="5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3">
      <c r="A28" s="37"/>
      <c r="B28" s="40" t="s">
        <v>161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3">
      <c r="A29" s="37" t="s">
        <v>151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3">
      <c r="A30" s="37" t="s">
        <v>152</v>
      </c>
      <c r="B30" s="54" t="s">
        <v>153</v>
      </c>
      <c r="C30" s="52"/>
      <c r="D30" s="5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3">
      <c r="A31" s="37" t="s">
        <v>154</v>
      </c>
      <c r="B31" s="52" t="s">
        <v>155</v>
      </c>
      <c r="C31" s="52"/>
      <c r="D31" s="5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3">
      <c r="A32" s="43"/>
      <c r="B32" s="44" t="s">
        <v>156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3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3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3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3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3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3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3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3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3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3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J5" sqref="J5:J8"/>
    </sheetView>
  </sheetViews>
  <sheetFormatPr defaultColWidth="9.109375" defaultRowHeight="14.4" x14ac:dyDescent="0.3"/>
  <cols>
    <col min="7" max="7" width="10.5546875" bestFit="1" customWidth="1"/>
    <col min="9" max="9" width="11.5546875" bestFit="1" customWidth="1"/>
  </cols>
  <sheetData>
    <row r="4" spans="3:37" x14ac:dyDescent="0.3">
      <c r="C4" s="14" t="s">
        <v>125</v>
      </c>
    </row>
    <row r="5" spans="3:37" ht="15" thickBot="1" x14ac:dyDescent="0.35">
      <c r="C5" s="15" t="s">
        <v>126</v>
      </c>
      <c r="D5" s="16" t="s">
        <v>127</v>
      </c>
      <c r="E5" s="17" t="s">
        <v>123</v>
      </c>
      <c r="F5" s="17" t="s">
        <v>2</v>
      </c>
      <c r="G5" s="17" t="s">
        <v>3</v>
      </c>
      <c r="H5" s="17" t="s">
        <v>122</v>
      </c>
      <c r="I5" s="18" t="s">
        <v>7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3">
      <c r="C6" t="s">
        <v>128</v>
      </c>
      <c r="D6" s="19" t="s">
        <v>129</v>
      </c>
      <c r="G6" s="20" t="s">
        <v>8</v>
      </c>
      <c r="H6">
        <v>2018</v>
      </c>
      <c r="I6" t="s">
        <v>37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3">
      <c r="C7" t="s">
        <v>128</v>
      </c>
      <c r="D7" s="19" t="s">
        <v>129</v>
      </c>
      <c r="G7" s="20" t="s">
        <v>8</v>
      </c>
      <c r="H7">
        <v>2018</v>
      </c>
      <c r="I7" t="s">
        <v>39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3">
      <c r="C8" t="s">
        <v>128</v>
      </c>
      <c r="D8" s="19" t="s">
        <v>129</v>
      </c>
      <c r="G8" s="20" t="s">
        <v>8</v>
      </c>
      <c r="H8">
        <v>2018</v>
      </c>
      <c r="I8" t="s">
        <v>41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3">
      <c r="C9" t="s">
        <v>128</v>
      </c>
      <c r="D9" s="19" t="s">
        <v>129</v>
      </c>
      <c r="G9" s="20" t="s">
        <v>8</v>
      </c>
      <c r="H9">
        <v>2018</v>
      </c>
      <c r="I9" t="s">
        <v>43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3">
      <c r="C10" t="s">
        <v>128</v>
      </c>
      <c r="D10" s="19" t="s">
        <v>129</v>
      </c>
      <c r="G10" s="20" t="s">
        <v>8</v>
      </c>
      <c r="H10">
        <v>2018</v>
      </c>
      <c r="I10" t="s">
        <v>45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3">
      <c r="C11" t="s">
        <v>128</v>
      </c>
      <c r="D11" s="19" t="s">
        <v>129</v>
      </c>
      <c r="G11" s="20" t="s">
        <v>8</v>
      </c>
      <c r="H11">
        <v>2018</v>
      </c>
      <c r="I11" t="s">
        <v>47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3">
      <c r="C12" t="s">
        <v>128</v>
      </c>
      <c r="D12" s="19" t="s">
        <v>129</v>
      </c>
      <c r="G12" s="20" t="s">
        <v>8</v>
      </c>
      <c r="H12">
        <v>2018</v>
      </c>
      <c r="I12" t="s">
        <v>49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3">
      <c r="C13" t="s">
        <v>128</v>
      </c>
      <c r="D13" s="19" t="s">
        <v>129</v>
      </c>
      <c r="G13" s="20" t="s">
        <v>8</v>
      </c>
      <c r="H13">
        <v>2018</v>
      </c>
      <c r="I13" t="s">
        <v>51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3">
      <c r="C14" t="s">
        <v>128</v>
      </c>
      <c r="D14" s="19" t="s">
        <v>129</v>
      </c>
      <c r="G14" s="20" t="s">
        <v>8</v>
      </c>
      <c r="H14">
        <v>2018</v>
      </c>
      <c r="I14" s="7" t="s">
        <v>53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3">
      <c r="C15" t="s">
        <v>128</v>
      </c>
      <c r="D15" s="23" t="s">
        <v>129</v>
      </c>
      <c r="G15" s="20" t="s">
        <v>8</v>
      </c>
      <c r="H15">
        <v>2018</v>
      </c>
      <c r="I15" t="s">
        <v>130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3">
      <c r="C16" t="s">
        <v>128</v>
      </c>
      <c r="D16" s="23" t="s">
        <v>129</v>
      </c>
      <c r="G16" s="20" t="s">
        <v>8</v>
      </c>
      <c r="H16">
        <v>2018</v>
      </c>
      <c r="I16" t="s">
        <v>131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3">
      <c r="C17" t="s">
        <v>128</v>
      </c>
      <c r="D17" s="23" t="s">
        <v>129</v>
      </c>
      <c r="G17" s="20" t="s">
        <v>8</v>
      </c>
      <c r="H17">
        <v>2018</v>
      </c>
      <c r="I17" t="s">
        <v>132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3">
      <c r="C18" t="s">
        <v>128</v>
      </c>
      <c r="D18" s="23" t="s">
        <v>129</v>
      </c>
      <c r="G18" s="20" t="s">
        <v>8</v>
      </c>
      <c r="H18">
        <v>2018</v>
      </c>
      <c r="I18" t="s">
        <v>133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3">
      <c r="C19" t="s">
        <v>128</v>
      </c>
      <c r="D19" s="23" t="s">
        <v>129</v>
      </c>
      <c r="G19" s="20" t="s">
        <v>8</v>
      </c>
      <c r="H19">
        <v>2018</v>
      </c>
      <c r="I19" t="s">
        <v>134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3">
      <c r="C20" t="s">
        <v>128</v>
      </c>
      <c r="D20" s="23" t="s">
        <v>129</v>
      </c>
      <c r="G20" s="20" t="s">
        <v>8</v>
      </c>
      <c r="H20">
        <v>2018</v>
      </c>
      <c r="I20" t="s">
        <v>135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3">
      <c r="C21" t="s">
        <v>128</v>
      </c>
      <c r="D21" s="23" t="s">
        <v>129</v>
      </c>
      <c r="G21" s="20" t="s">
        <v>8</v>
      </c>
      <c r="H21">
        <v>2018</v>
      </c>
      <c r="I21" t="s">
        <v>136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3">
      <c r="C22" t="s">
        <v>128</v>
      </c>
      <c r="D22" s="23" t="s">
        <v>129</v>
      </c>
      <c r="G22" s="20" t="s">
        <v>8</v>
      </c>
      <c r="H22">
        <v>2018</v>
      </c>
      <c r="I22" t="s">
        <v>55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3">
      <c r="C23" t="s">
        <v>128</v>
      </c>
      <c r="D23" s="23" t="s">
        <v>129</v>
      </c>
      <c r="G23" s="20" t="s">
        <v>8</v>
      </c>
      <c r="H23">
        <v>2018</v>
      </c>
      <c r="I23" t="s">
        <v>57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3">
      <c r="C24" t="s">
        <v>128</v>
      </c>
      <c r="D24" s="23" t="s">
        <v>129</v>
      </c>
      <c r="G24" s="20" t="s">
        <v>8</v>
      </c>
      <c r="H24">
        <v>2018</v>
      </c>
      <c r="I24" t="s">
        <v>59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3">
      <c r="C25" t="s">
        <v>128</v>
      </c>
      <c r="D25" s="19" t="s">
        <v>129</v>
      </c>
      <c r="G25" s="20" t="s">
        <v>8</v>
      </c>
      <c r="H25">
        <v>2018</v>
      </c>
      <c r="I25" t="s">
        <v>9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3">
      <c r="C26" t="s">
        <v>128</v>
      </c>
      <c r="D26" s="19" t="s">
        <v>129</v>
      </c>
      <c r="G26" s="20" t="s">
        <v>8</v>
      </c>
      <c r="H26">
        <v>2018</v>
      </c>
      <c r="I26" t="s">
        <v>11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3">
      <c r="C27" t="s">
        <v>128</v>
      </c>
      <c r="D27" s="19" t="s">
        <v>129</v>
      </c>
      <c r="G27" s="20" t="s">
        <v>8</v>
      </c>
      <c r="H27">
        <v>2018</v>
      </c>
      <c r="I27" t="s">
        <v>13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3">
      <c r="C28" t="s">
        <v>128</v>
      </c>
      <c r="D28" s="19" t="s">
        <v>129</v>
      </c>
      <c r="G28" s="20" t="s">
        <v>8</v>
      </c>
      <c r="H28">
        <v>2018</v>
      </c>
      <c r="I28" t="s">
        <v>15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3">
      <c r="C29" t="s">
        <v>128</v>
      </c>
      <c r="D29" s="19" t="s">
        <v>129</v>
      </c>
      <c r="G29" s="20" t="s">
        <v>8</v>
      </c>
      <c r="H29">
        <v>2018</v>
      </c>
      <c r="I29" t="s">
        <v>17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3">
      <c r="C30" t="s">
        <v>128</v>
      </c>
      <c r="D30" s="19" t="s">
        <v>129</v>
      </c>
      <c r="G30" s="20" t="s">
        <v>8</v>
      </c>
      <c r="H30">
        <v>2018</v>
      </c>
      <c r="I30" t="s">
        <v>19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3">
      <c r="C31" t="s">
        <v>128</v>
      </c>
      <c r="D31" s="19" t="s">
        <v>129</v>
      </c>
      <c r="G31" s="20" t="s">
        <v>8</v>
      </c>
      <c r="H31">
        <v>2018</v>
      </c>
      <c r="I31" t="s">
        <v>21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3">
      <c r="C32" t="s">
        <v>128</v>
      </c>
      <c r="D32" s="19" t="s">
        <v>129</v>
      </c>
      <c r="G32" s="20" t="s">
        <v>8</v>
      </c>
      <c r="H32">
        <v>2018</v>
      </c>
      <c r="I32" t="s">
        <v>23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3">
      <c r="C33" t="s">
        <v>128</v>
      </c>
      <c r="D33" s="19" t="s">
        <v>129</v>
      </c>
      <c r="G33" s="20" t="s">
        <v>8</v>
      </c>
      <c r="H33">
        <v>2018</v>
      </c>
      <c r="I33" t="s">
        <v>25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3">
      <c r="C34" t="s">
        <v>128</v>
      </c>
      <c r="D34" s="19" t="s">
        <v>129</v>
      </c>
      <c r="G34" s="20" t="s">
        <v>8</v>
      </c>
      <c r="H34">
        <v>2018</v>
      </c>
      <c r="I34" t="s">
        <v>27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3">
      <c r="C35" t="s">
        <v>128</v>
      </c>
      <c r="D35" s="19" t="s">
        <v>129</v>
      </c>
      <c r="G35" s="20" t="s">
        <v>8</v>
      </c>
      <c r="H35">
        <v>2018</v>
      </c>
      <c r="I35" t="s">
        <v>29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3">
      <c r="C36" t="s">
        <v>128</v>
      </c>
      <c r="D36" s="19" t="s">
        <v>129</v>
      </c>
      <c r="G36" s="20" t="s">
        <v>8</v>
      </c>
      <c r="H36">
        <v>2018</v>
      </c>
      <c r="I36" t="s">
        <v>31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3">
      <c r="C37" t="s">
        <v>128</v>
      </c>
      <c r="D37" s="19" t="s">
        <v>129</v>
      </c>
      <c r="G37" s="20" t="s">
        <v>8</v>
      </c>
      <c r="H37">
        <v>2018</v>
      </c>
      <c r="I37" t="s">
        <v>33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3">
      <c r="C38" t="s">
        <v>128</v>
      </c>
      <c r="D38" s="19" t="s">
        <v>129</v>
      </c>
      <c r="G38" s="20" t="s">
        <v>8</v>
      </c>
      <c r="H38">
        <v>2018</v>
      </c>
      <c r="I38" s="25" t="s">
        <v>35</v>
      </c>
      <c r="J38">
        <v>1.9571195447376</v>
      </c>
      <c r="K38">
        <v>1.9571195447376</v>
      </c>
    </row>
    <row r="39" spans="3:37" x14ac:dyDescent="0.3">
      <c r="C39" t="s">
        <v>128</v>
      </c>
      <c r="D39" s="19" t="s">
        <v>129</v>
      </c>
      <c r="G39" s="20" t="s">
        <v>8</v>
      </c>
      <c r="H39">
        <v>2018</v>
      </c>
      <c r="I39" t="s">
        <v>137</v>
      </c>
      <c r="J39">
        <v>28.901664567933999</v>
      </c>
      <c r="K39">
        <v>28.901664567933999</v>
      </c>
    </row>
    <row r="40" spans="3:37" x14ac:dyDescent="0.3">
      <c r="C40" t="s">
        <v>128</v>
      </c>
      <c r="D40" s="19" t="s">
        <v>129</v>
      </c>
      <c r="G40" s="20" t="s">
        <v>8</v>
      </c>
      <c r="H40">
        <v>2018</v>
      </c>
      <c r="I40" t="s">
        <v>139</v>
      </c>
      <c r="J40">
        <v>58.151541961987597</v>
      </c>
      <c r="K40">
        <v>58.151541961987597</v>
      </c>
    </row>
    <row r="41" spans="3:37" x14ac:dyDescent="0.3">
      <c r="C41" t="s">
        <v>128</v>
      </c>
      <c r="D41" s="19" t="s">
        <v>129</v>
      </c>
      <c r="G41" s="20" t="s">
        <v>8</v>
      </c>
      <c r="H41">
        <v>2018</v>
      </c>
      <c r="I41" t="s">
        <v>141</v>
      </c>
      <c r="J41">
        <v>5.6291760000000002</v>
      </c>
      <c r="K41">
        <v>5.6291760000000002</v>
      </c>
    </row>
    <row r="42" spans="3:37" x14ac:dyDescent="0.3">
      <c r="C42" t="s">
        <v>128</v>
      </c>
      <c r="D42" s="19" t="s">
        <v>129</v>
      </c>
      <c r="G42" s="20" t="s">
        <v>8</v>
      </c>
      <c r="H42">
        <v>2018</v>
      </c>
      <c r="I42" t="s">
        <v>143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0" sqref="H10"/>
    </sheetView>
  </sheetViews>
  <sheetFormatPr defaultColWidth="9.109375" defaultRowHeight="14.4" x14ac:dyDescent="0.3"/>
  <cols>
    <col min="4" max="4" width="11.109375" bestFit="1" customWidth="1"/>
    <col min="27" max="27" width="9.109375" customWidth="1"/>
  </cols>
  <sheetData>
    <row r="2" spans="2:32" x14ac:dyDescent="0.3">
      <c r="B2" t="s">
        <v>124</v>
      </c>
    </row>
    <row r="3" spans="2:32" ht="15" thickBot="1" x14ac:dyDescent="0.35">
      <c r="B3" s="13" t="s">
        <v>123</v>
      </c>
      <c r="C3" s="13" t="s">
        <v>2</v>
      </c>
      <c r="D3" s="13" t="s">
        <v>3</v>
      </c>
      <c r="E3" s="13" t="s">
        <v>7</v>
      </c>
      <c r="F3" s="13" t="s">
        <v>122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3">
      <c r="D4" t="s">
        <v>8</v>
      </c>
      <c r="E4" t="str">
        <f>DEMANDS!$F$17</f>
        <v>TRAPS</v>
      </c>
      <c r="F4">
        <v>2020</v>
      </c>
      <c r="G4" s="9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9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9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9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9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9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9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9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9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9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9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9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9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9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9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9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9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9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9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9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9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9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9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9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9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9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3">
      <c r="D5" t="s">
        <v>8</v>
      </c>
      <c r="E5" t="str">
        <f>DEMANDS!$F$17</f>
        <v>TRAPS</v>
      </c>
      <c r="F5">
        <v>2021</v>
      </c>
      <c r="G5" s="9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0.17791021665128046</v>
      </c>
      <c r="H5" s="9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3.5568470622668977</v>
      </c>
      <c r="I5" s="9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0.65597182215127059</v>
      </c>
      <c r="J5" s="9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0.30432858709155108</v>
      </c>
      <c r="K5" s="9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0.23993253164866168</v>
      </c>
      <c r="L5" s="9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0.12055791442215673</v>
      </c>
      <c r="M5" s="9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0.34570131123035525</v>
      </c>
      <c r="N5" s="9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0.56903321116577554</v>
      </c>
      <c r="O5" s="9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0.2355529247476085</v>
      </c>
      <c r="P5" s="9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0.26699669332289716</v>
      </c>
      <c r="Q5" s="9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0.46469112788778127</v>
      </c>
      <c r="R5" s="9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0.41104377538121051</v>
      </c>
      <c r="S5" s="9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0.36176874437029644</v>
      </c>
      <c r="T5" s="9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1.5298718818259087</v>
      </c>
      <c r="U5" s="9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0.46841096885952921</v>
      </c>
      <c r="V5" s="9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0.5585421330615401</v>
      </c>
      <c r="W5" s="9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0.50920617718944683</v>
      </c>
      <c r="X5" s="9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0.33812925710793035</v>
      </c>
      <c r="Y5" s="9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0.75574156935227998</v>
      </c>
      <c r="Z5" s="9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9.699373160247457E-2</v>
      </c>
      <c r="AA5" s="9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0.40473635495344346</v>
      </c>
      <c r="AB5" s="9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0.21172164548120723</v>
      </c>
      <c r="AC5" s="9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0.18666410873414702</v>
      </c>
      <c r="AD5" s="9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0.2082050367220207</v>
      </c>
      <c r="AE5" s="9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0.40388185621287809</v>
      </c>
      <c r="AF5" s="9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0.19370744197499956</v>
      </c>
    </row>
    <row r="6" spans="2:32" x14ac:dyDescent="0.3">
      <c r="D6" t="s">
        <v>8</v>
      </c>
      <c r="E6" t="str">
        <f>DEMANDS!$F$17</f>
        <v>TRAPS</v>
      </c>
      <c r="F6">
        <v>2022</v>
      </c>
      <c r="G6" s="9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9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9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9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9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9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9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9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9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9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9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9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9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9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9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9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9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9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9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9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9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9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9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9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9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9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3">
      <c r="D7" t="s">
        <v>8</v>
      </c>
      <c r="E7" t="str">
        <f>DEMANDS!$F$17</f>
        <v>TRAPS</v>
      </c>
      <c r="F7">
        <v>2023</v>
      </c>
      <c r="G7" s="9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9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9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9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9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9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9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9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9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9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9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9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9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9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9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9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9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9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9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9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9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9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9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9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9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9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3">
      <c r="D8" t="s">
        <v>8</v>
      </c>
      <c r="E8" t="str">
        <f>DEMANDS!$F$17</f>
        <v>TRAPS</v>
      </c>
      <c r="F8">
        <v>2024</v>
      </c>
      <c r="G8" s="9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9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9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9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9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9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9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9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9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9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9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9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9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9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9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9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9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9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9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9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9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9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9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9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9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9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3">
      <c r="D9" t="s">
        <v>8</v>
      </c>
      <c r="E9" t="str">
        <f>DEMANDS!$F$17</f>
        <v>TRAPS</v>
      </c>
      <c r="F9">
        <v>2025</v>
      </c>
      <c r="G9" s="9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9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9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9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9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9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9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9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9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9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9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9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9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9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9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9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9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9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9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9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9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9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9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9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9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9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3">
      <c r="D10" t="s">
        <v>8</v>
      </c>
      <c r="E10" t="str">
        <f>DEMANDS!$F$17</f>
        <v>TRAPS</v>
      </c>
      <c r="F10">
        <v>2026</v>
      </c>
      <c r="G10" s="9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9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9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9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9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9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9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9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9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9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9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9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9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9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9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9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9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9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9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9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9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9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9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9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9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9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3">
      <c r="D11" t="s">
        <v>8</v>
      </c>
      <c r="E11" t="str">
        <f>DEMANDS!$F$17</f>
        <v>TRAPS</v>
      </c>
      <c r="F11">
        <v>2027</v>
      </c>
      <c r="G11" s="9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9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9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9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9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9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9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9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9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9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9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9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9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9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9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9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9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9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9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9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9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9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9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9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9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9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3">
      <c r="D12" t="s">
        <v>8</v>
      </c>
      <c r="E12" t="str">
        <f>DEMANDS!$F$17</f>
        <v>TRAPS</v>
      </c>
      <c r="F12">
        <v>2028</v>
      </c>
      <c r="G12" s="9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9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9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9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9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9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9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9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9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9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9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9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9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9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9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9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9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9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9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9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9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9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9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9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9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9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3">
      <c r="D13" t="s">
        <v>8</v>
      </c>
      <c r="E13" t="str">
        <f>DEMANDS!$F$17</f>
        <v>TRAPS</v>
      </c>
      <c r="F13">
        <v>2029</v>
      </c>
      <c r="G13" s="9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9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9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9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9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9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9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9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9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9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9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9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9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9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9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9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9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9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9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9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9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9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9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9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9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9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3">
      <c r="D14" t="s">
        <v>8</v>
      </c>
      <c r="E14" t="str">
        <f>DEMANDS!$F$17</f>
        <v>TRAPS</v>
      </c>
      <c r="F14">
        <v>2030</v>
      </c>
      <c r="G14" s="9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9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9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9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9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9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9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9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9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9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9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9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9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9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9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9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9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9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9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9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9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9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9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9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9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9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3">
      <c r="D15" t="s">
        <v>8</v>
      </c>
      <c r="E15" t="str">
        <f>DEMANDS!$F$17</f>
        <v>TRAPS</v>
      </c>
      <c r="F15">
        <v>2031</v>
      </c>
      <c r="G15" s="9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9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9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9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9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9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9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9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9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9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9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9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9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9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9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9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9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9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9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9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9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9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9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9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9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9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3">
      <c r="D16" t="s">
        <v>8</v>
      </c>
      <c r="E16" t="str">
        <f>DEMANDS!$F$17</f>
        <v>TRAPS</v>
      </c>
      <c r="F16">
        <v>2032</v>
      </c>
      <c r="G16" s="9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9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9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9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9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9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9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9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9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9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9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9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9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9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9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9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9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9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9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9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9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9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9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9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9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9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3">
      <c r="D17" t="s">
        <v>8</v>
      </c>
      <c r="E17" t="str">
        <f>DEMANDS!$F$17</f>
        <v>TRAPS</v>
      </c>
      <c r="F17">
        <v>2033</v>
      </c>
      <c r="G17" s="9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9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9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9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9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9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9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9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9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9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9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9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9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9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9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9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9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9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9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9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9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9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9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9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9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9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3">
      <c r="D18" t="s">
        <v>8</v>
      </c>
      <c r="E18" t="str">
        <f>DEMANDS!$F$17</f>
        <v>TRAPS</v>
      </c>
      <c r="F18">
        <v>2034</v>
      </c>
      <c r="G18" s="9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9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9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9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9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9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9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9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9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9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9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9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9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9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9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9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9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9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9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9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9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9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9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9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9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9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3">
      <c r="D19" t="s">
        <v>8</v>
      </c>
      <c r="E19" t="str">
        <f>DEMANDS!$F$17</f>
        <v>TRAPS</v>
      </c>
      <c r="F19">
        <v>2035</v>
      </c>
      <c r="G19" s="9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9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9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9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9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9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9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9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9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9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9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9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9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9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9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9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9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9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9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9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9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9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9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9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9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9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3">
      <c r="D20" t="s">
        <v>8</v>
      </c>
      <c r="E20" t="str">
        <f>DEMANDS!$F$17</f>
        <v>TRAPS</v>
      </c>
      <c r="F20">
        <v>2036</v>
      </c>
      <c r="G20" s="9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9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9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9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9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9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9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9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9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9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9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9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9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9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9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9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9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9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9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9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9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9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9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9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9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9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3">
      <c r="D21" t="s">
        <v>8</v>
      </c>
      <c r="E21" t="str">
        <f>DEMANDS!$F$17</f>
        <v>TRAPS</v>
      </c>
      <c r="F21">
        <v>2037</v>
      </c>
      <c r="G21" s="9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9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9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9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9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9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9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9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9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9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9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9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9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9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9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9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9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9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9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9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9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9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9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9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9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9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3">
      <c r="D22" t="s">
        <v>8</v>
      </c>
      <c r="E22" t="str">
        <f>DEMANDS!$F$17</f>
        <v>TRAPS</v>
      </c>
      <c r="F22">
        <v>2038</v>
      </c>
      <c r="G22" s="9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9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9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9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9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9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9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9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9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9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9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9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9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9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9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9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9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9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9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9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9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9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9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9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9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9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3">
      <c r="D23" t="s">
        <v>8</v>
      </c>
      <c r="E23" t="str">
        <f>DEMANDS!$F$17</f>
        <v>TRAPS</v>
      </c>
      <c r="F23">
        <v>2039</v>
      </c>
      <c r="G23" s="9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9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9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9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9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9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9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9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9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9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9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9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9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9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9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9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9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9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9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9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9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9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9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9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9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9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3">
      <c r="D24" t="s">
        <v>8</v>
      </c>
      <c r="E24" t="str">
        <f>DEMANDS!$F$17</f>
        <v>TRAPS</v>
      </c>
      <c r="F24">
        <v>2040</v>
      </c>
      <c r="G24" s="9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9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9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9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9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9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9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9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9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9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9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9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9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9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9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9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9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9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9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9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9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9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9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9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9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9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3">
      <c r="D25" t="s">
        <v>8</v>
      </c>
      <c r="E25" t="str">
        <f>DEMANDS!$F$17</f>
        <v>TRAPS</v>
      </c>
      <c r="F25">
        <v>2045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3">
      <c r="D26" t="s">
        <v>8</v>
      </c>
      <c r="E26" t="str">
        <f>DEMANDS!$F$17</f>
        <v>TRAPS</v>
      </c>
      <c r="F26">
        <v>2050</v>
      </c>
      <c r="G26" s="9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9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9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9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9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9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9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9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9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9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9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9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9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9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9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9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9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9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9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9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9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9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9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9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9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9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3">
      <c r="D27" t="s">
        <v>8</v>
      </c>
      <c r="E27" t="str">
        <f>DEMANDS!$F$17</f>
        <v>TRAPS</v>
      </c>
      <c r="F27">
        <v>2055</v>
      </c>
      <c r="G27" s="9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9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9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9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9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9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9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9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9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9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9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9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9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9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9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9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9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9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9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9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9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9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9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9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9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9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3">
      <c r="D28" t="s">
        <v>8</v>
      </c>
      <c r="E28" t="str">
        <f>DEMANDS!$F$17</f>
        <v>TRAPS</v>
      </c>
      <c r="F28">
        <v>2060</v>
      </c>
      <c r="G28" s="9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9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9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9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9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9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9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9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9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9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9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9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9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9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9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9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9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9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9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9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9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9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9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9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9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9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3">
      <c r="D29" t="s">
        <v>8</v>
      </c>
      <c r="E29" t="str">
        <f>DEMANDS!$F$17</f>
        <v>TRAPS</v>
      </c>
      <c r="F29">
        <v>2065</v>
      </c>
      <c r="G29" s="9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9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9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9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9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9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9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9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9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9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9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9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9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9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9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9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9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9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9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9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9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9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9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9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9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9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3">
      <c r="D30" t="s">
        <v>8</v>
      </c>
      <c r="E30" t="str">
        <f>DEMANDS!$F$17</f>
        <v>TRAPS</v>
      </c>
      <c r="F30">
        <v>2070</v>
      </c>
      <c r="G30" s="9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9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9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9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9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9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9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9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9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9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9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9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9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9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9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9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9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9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9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9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9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9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9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9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9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9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3">
      <c r="D31" s="10" t="s">
        <v>8</v>
      </c>
      <c r="E31" s="10" t="str">
        <f>DEMANDS!$F$18</f>
        <v>TRAPM</v>
      </c>
      <c r="F31" s="10">
        <v>2020</v>
      </c>
      <c r="G31" s="11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1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1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1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1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1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1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1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1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1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1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1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1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1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1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1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1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1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1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1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1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1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1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1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1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1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3">
      <c r="D32" t="s">
        <v>8</v>
      </c>
      <c r="E32" t="str">
        <f>DEMANDS!$F$18</f>
        <v>TRAPM</v>
      </c>
      <c r="F32">
        <v>2021</v>
      </c>
      <c r="G32" s="9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0.40588049118145847</v>
      </c>
      <c r="H32" s="9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7.107853964234006</v>
      </c>
      <c r="I32" s="9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1.4473852348686691</v>
      </c>
      <c r="J32" s="9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0.68739136756505304</v>
      </c>
      <c r="K32" s="9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0.51716931673940703</v>
      </c>
      <c r="L32" s="9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0.26644296845403537</v>
      </c>
      <c r="M32" s="9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0.71767804519295675</v>
      </c>
      <c r="N32" s="9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1.2459711222787131</v>
      </c>
      <c r="O32" s="9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0.52803099864930969</v>
      </c>
      <c r="P32" s="9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0.59606641834696639</v>
      </c>
      <c r="Q32" s="9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1.057139386784598</v>
      </c>
      <c r="R32" s="9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0.89707626372882077</v>
      </c>
      <c r="S32" s="9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0.81360354343861541</v>
      </c>
      <c r="T32" s="9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3.2880272390856486</v>
      </c>
      <c r="U32" s="9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1.0761704312524312</v>
      </c>
      <c r="V32" s="9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1.2120448257585934</v>
      </c>
      <c r="W32" s="9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1.1755398730764657</v>
      </c>
      <c r="X32" s="9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0.74162108700930296</v>
      </c>
      <c r="Y32" s="9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1.6604449812485407</v>
      </c>
      <c r="Z32" s="9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0.21762158373782103</v>
      </c>
      <c r="AA32" s="9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0.9196058643424867</v>
      </c>
      <c r="AB32" s="9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0.49514414952085861</v>
      </c>
      <c r="AC32" s="9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0.40393623031991749</v>
      </c>
      <c r="AD32" s="9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0.4389058181253126</v>
      </c>
      <c r="AE32" s="9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0.80831607265713046</v>
      </c>
      <c r="AF32" s="9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0.44454319184516294</v>
      </c>
    </row>
    <row r="33" spans="4:32" x14ac:dyDescent="0.3">
      <c r="D33" t="s">
        <v>8</v>
      </c>
      <c r="E33" t="str">
        <f>DEMANDS!$F$18</f>
        <v>TRAPM</v>
      </c>
      <c r="F33">
        <v>2022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3">
      <c r="D34" t="s">
        <v>8</v>
      </c>
      <c r="E34" t="str">
        <f>DEMANDS!$F$18</f>
        <v>TRAPM</v>
      </c>
      <c r="F34">
        <v>2023</v>
      </c>
      <c r="G34" s="9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9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9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9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9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9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9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9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9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9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9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9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9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9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9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9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9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9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9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9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9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9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9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9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9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9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3">
      <c r="D35" t="s">
        <v>8</v>
      </c>
      <c r="E35" t="str">
        <f>DEMANDS!$F$18</f>
        <v>TRAPM</v>
      </c>
      <c r="F35">
        <v>2024</v>
      </c>
      <c r="G35" s="9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9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9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9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9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9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9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9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9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9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9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9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9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9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9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9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9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9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9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9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9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9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9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9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9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9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3">
      <c r="D36" t="s">
        <v>8</v>
      </c>
      <c r="E36" t="str">
        <f>DEMANDS!$F$18</f>
        <v>TRAPM</v>
      </c>
      <c r="F36">
        <v>2025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3">
      <c r="D37" t="s">
        <v>8</v>
      </c>
      <c r="E37" t="str">
        <f>DEMANDS!$F$18</f>
        <v>TRAPM</v>
      </c>
      <c r="F37">
        <v>2026</v>
      </c>
      <c r="G37" s="9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9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9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9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9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9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9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9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9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9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9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9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9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9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9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9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9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9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9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9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9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9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9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9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9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9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3">
      <c r="D38" t="s">
        <v>8</v>
      </c>
      <c r="E38" t="str">
        <f>DEMANDS!$F$18</f>
        <v>TRAPM</v>
      </c>
      <c r="F38">
        <v>2027</v>
      </c>
      <c r="G38" s="9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9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9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9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9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9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9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9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9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9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9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9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9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9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9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9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9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9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9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9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9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9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9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9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9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9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3">
      <c r="D39" t="s">
        <v>8</v>
      </c>
      <c r="E39" t="str">
        <f>DEMANDS!$F$18</f>
        <v>TRAPM</v>
      </c>
      <c r="F39">
        <v>2028</v>
      </c>
      <c r="G39" s="9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9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9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9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9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9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9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9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9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9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9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9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9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9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9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9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9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9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9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9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9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9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9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9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9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9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3">
      <c r="D40" t="s">
        <v>8</v>
      </c>
      <c r="E40" t="str">
        <f>DEMANDS!$F$18</f>
        <v>TRAPM</v>
      </c>
      <c r="F40">
        <v>2029</v>
      </c>
      <c r="G40" s="9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9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9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9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9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9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9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9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9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9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9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9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9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9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9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9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9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9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9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9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9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9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9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9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9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9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3">
      <c r="D41" t="s">
        <v>8</v>
      </c>
      <c r="E41" t="str">
        <f>DEMANDS!$F$18</f>
        <v>TRAPM</v>
      </c>
      <c r="F41">
        <v>2030</v>
      </c>
      <c r="G41" s="9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9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9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9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9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9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9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9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9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9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9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9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9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9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9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9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9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9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9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9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9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9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9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9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9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9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3">
      <c r="D42" t="s">
        <v>8</v>
      </c>
      <c r="E42" t="str">
        <f>DEMANDS!$F$18</f>
        <v>TRAPM</v>
      </c>
      <c r="F42">
        <v>2031</v>
      </c>
      <c r="G42" s="9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9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9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9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9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9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9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9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9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9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9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9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9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9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9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9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9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9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9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9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9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9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9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9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9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9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3">
      <c r="D43" t="s">
        <v>8</v>
      </c>
      <c r="E43" t="str">
        <f>DEMANDS!$F$18</f>
        <v>TRAPM</v>
      </c>
      <c r="F43">
        <v>2032</v>
      </c>
      <c r="G43" s="9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9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9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9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9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9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9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9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9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9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9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9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9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9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9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9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9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9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9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9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9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9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9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9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9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9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3">
      <c r="D44" t="s">
        <v>8</v>
      </c>
      <c r="E44" t="str">
        <f>DEMANDS!$F$18</f>
        <v>TRAPM</v>
      </c>
      <c r="F44">
        <v>2033</v>
      </c>
      <c r="G44" s="9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9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9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9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9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9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9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9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9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9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9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9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9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9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9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9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9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9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9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9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9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9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9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9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9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9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3">
      <c r="D45" t="s">
        <v>8</v>
      </c>
      <c r="E45" t="str">
        <f>DEMANDS!$F$18</f>
        <v>TRAPM</v>
      </c>
      <c r="F45">
        <v>2034</v>
      </c>
      <c r="G45" s="9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9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9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9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9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9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9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9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9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9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9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9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9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9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9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9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9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9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9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9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9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9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9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9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9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9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3">
      <c r="D46" t="s">
        <v>8</v>
      </c>
      <c r="E46" t="str">
        <f>DEMANDS!$F$18</f>
        <v>TRAPM</v>
      </c>
      <c r="F46">
        <v>2035</v>
      </c>
      <c r="G46" s="9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9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9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9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9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9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9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9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9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9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9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9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9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9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9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9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9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9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9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9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9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9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9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9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9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9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3">
      <c r="D47" t="s">
        <v>8</v>
      </c>
      <c r="E47" t="str">
        <f>DEMANDS!$F$18</f>
        <v>TRAPM</v>
      </c>
      <c r="F47">
        <v>2036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3">
      <c r="D48" t="s">
        <v>8</v>
      </c>
      <c r="E48" t="str">
        <f>DEMANDS!$F$18</f>
        <v>TRAPM</v>
      </c>
      <c r="F48">
        <v>2037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3">
      <c r="D49" t="s">
        <v>8</v>
      </c>
      <c r="E49" t="str">
        <f>DEMANDS!$F$18</f>
        <v>TRAPM</v>
      </c>
      <c r="F49">
        <v>2038</v>
      </c>
      <c r="G49" s="9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9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9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9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9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9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9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9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9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9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9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9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9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9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9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9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9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9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9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9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9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9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9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9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9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9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3">
      <c r="D50" t="s">
        <v>8</v>
      </c>
      <c r="E50" t="str">
        <f>DEMANDS!$F$18</f>
        <v>TRAPM</v>
      </c>
      <c r="F50">
        <v>2039</v>
      </c>
      <c r="G50" s="9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9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9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9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9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9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9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9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9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9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9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9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9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9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9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9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9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9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9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9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9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9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9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9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9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9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3">
      <c r="D51" t="s">
        <v>8</v>
      </c>
      <c r="E51" t="str">
        <f>DEMANDS!$F$18</f>
        <v>TRAPM</v>
      </c>
      <c r="F51">
        <v>2040</v>
      </c>
      <c r="G51" s="9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9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9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9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9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9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9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9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9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9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9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9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9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9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9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9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9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9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9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9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9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9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9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9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9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9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3">
      <c r="D52" t="s">
        <v>8</v>
      </c>
      <c r="E52" t="str">
        <f>DEMANDS!$F$18</f>
        <v>TRAPM</v>
      </c>
      <c r="F52">
        <v>2045</v>
      </c>
      <c r="G52" s="9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9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9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9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9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9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9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9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9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9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9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9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9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9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9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9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9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9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9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9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9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9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9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9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9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9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3">
      <c r="D53" t="s">
        <v>8</v>
      </c>
      <c r="E53" t="str">
        <f>DEMANDS!$F$18</f>
        <v>TRAPM</v>
      </c>
      <c r="F53">
        <v>2050</v>
      </c>
      <c r="G53" s="9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9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9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9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9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9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9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9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9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9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9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9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9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9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9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9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9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9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9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9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9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9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9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9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9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9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3">
      <c r="D54" t="s">
        <v>8</v>
      </c>
      <c r="E54" t="str">
        <f>DEMANDS!$F$18</f>
        <v>TRAPM</v>
      </c>
      <c r="F54">
        <v>2055</v>
      </c>
      <c r="G54" s="9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9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9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9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9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9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9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9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9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9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9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9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9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9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9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9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9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9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9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9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9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9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9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9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9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9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3">
      <c r="D55" t="s">
        <v>8</v>
      </c>
      <c r="E55" t="str">
        <f>DEMANDS!$F$18</f>
        <v>TRAPM</v>
      </c>
      <c r="F55">
        <v>2060</v>
      </c>
      <c r="G55" s="9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9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9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9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9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9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9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9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9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9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9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9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9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9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9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9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9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9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9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9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9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9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9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9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9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9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3">
      <c r="D56" t="s">
        <v>8</v>
      </c>
      <c r="E56" t="str">
        <f>DEMANDS!$F$18</f>
        <v>TRAPM</v>
      </c>
      <c r="F56">
        <v>2065</v>
      </c>
      <c r="G56" s="9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9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9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9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9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9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9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9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9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9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9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9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9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9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9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9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9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9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9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9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9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9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9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9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9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9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3">
      <c r="D57" t="s">
        <v>8</v>
      </c>
      <c r="E57" t="str">
        <f>DEMANDS!$F$18</f>
        <v>TRAPM</v>
      </c>
      <c r="F57">
        <v>2070</v>
      </c>
      <c r="G57" s="8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8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8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8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8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8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8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8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8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8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8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8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8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8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8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8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8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8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8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8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8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8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8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8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8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8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3">
      <c r="D58" s="10" t="s">
        <v>8</v>
      </c>
      <c r="E58" s="10" t="str">
        <f>DEMANDS!$F$19</f>
        <v>TRAPL</v>
      </c>
      <c r="F58" s="10">
        <v>2020</v>
      </c>
      <c r="G58" s="11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1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1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1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1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1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1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1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1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1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1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1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1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1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1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1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1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1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1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1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1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1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1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1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1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1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3">
      <c r="D59" t="s">
        <v>8</v>
      </c>
      <c r="E59" t="str">
        <f>DEMANDS!$F$19</f>
        <v>TRAPL</v>
      </c>
      <c r="F59">
        <v>2021</v>
      </c>
      <c r="G59" s="9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0.34871475560546433</v>
      </c>
      <c r="H59" s="9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6.2121306680648631</v>
      </c>
      <c r="I59" s="9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1.2551537995825381</v>
      </c>
      <c r="J59" s="9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0.6044068774433683</v>
      </c>
      <c r="K59" s="9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0.44906953235181829</v>
      </c>
      <c r="L59" s="9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0.23123141075118878</v>
      </c>
      <c r="M59" s="9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0.62831328315096635</v>
      </c>
      <c r="N59" s="9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1.0684554871723726</v>
      </c>
      <c r="O59" s="9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0.46052304905013597</v>
      </c>
      <c r="P59" s="9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0.51036527517810415</v>
      </c>
      <c r="Q59" s="9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0.90711816286219038</v>
      </c>
      <c r="R59" s="9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0.77676912495517314</v>
      </c>
      <c r="S59" s="9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0.69645274088780662</v>
      </c>
      <c r="T59" s="9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2.8398594046266692</v>
      </c>
      <c r="U59" s="9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0.94443618075729097</v>
      </c>
      <c r="V59" s="9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1.0462244938591938</v>
      </c>
      <c r="W59" s="9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1.0121495310057134</v>
      </c>
      <c r="X59" s="9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0.63739893840679929</v>
      </c>
      <c r="Y59" s="9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1.4481603915565415</v>
      </c>
      <c r="Z59" s="9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0.18682419346168758</v>
      </c>
      <c r="AA59" s="9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0.80303146592687813</v>
      </c>
      <c r="AB59" s="9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0.42091907087353819</v>
      </c>
      <c r="AC59" s="9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0.35083911457535288</v>
      </c>
      <c r="AD59" s="9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0.37522098361933615</v>
      </c>
      <c r="AE59" s="9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0.69118443559198872</v>
      </c>
      <c r="AF59" s="9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0.39926008492914083</v>
      </c>
    </row>
    <row r="60" spans="4:32" x14ac:dyDescent="0.3">
      <c r="D60" t="s">
        <v>8</v>
      </c>
      <c r="E60" t="str">
        <f>DEMANDS!$F$19</f>
        <v>TRAPL</v>
      </c>
      <c r="F60">
        <v>2022</v>
      </c>
      <c r="G60" s="9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9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9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9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9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9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9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9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9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9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9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9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9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9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9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9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9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9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9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9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9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9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9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9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9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9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3">
      <c r="D61" t="s">
        <v>8</v>
      </c>
      <c r="E61" t="str">
        <f>DEMANDS!$F$19</f>
        <v>TRAPL</v>
      </c>
      <c r="F61">
        <v>2023</v>
      </c>
      <c r="G61" s="9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9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9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9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9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9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9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9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9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9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9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9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9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9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9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9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9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9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9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9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9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9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9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9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9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9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3">
      <c r="D62" t="s">
        <v>8</v>
      </c>
      <c r="E62" t="str">
        <f>DEMANDS!$F$19</f>
        <v>TRAPL</v>
      </c>
      <c r="F62">
        <v>2024</v>
      </c>
      <c r="G62" s="9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9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9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9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9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9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9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9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9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9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9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9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9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9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9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9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9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9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9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9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9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9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9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9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9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9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3">
      <c r="D63" t="s">
        <v>8</v>
      </c>
      <c r="E63" t="str">
        <f>DEMANDS!$F$19</f>
        <v>TRAPL</v>
      </c>
      <c r="F63">
        <v>2025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3">
      <c r="D64" t="s">
        <v>8</v>
      </c>
      <c r="E64" t="str">
        <f>DEMANDS!$F$19</f>
        <v>TRAPL</v>
      </c>
      <c r="F64">
        <v>2026</v>
      </c>
      <c r="G64" s="9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9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9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9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9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9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9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9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9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9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9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9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9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9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9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9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9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9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9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9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9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9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9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9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9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9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3">
      <c r="D65" t="s">
        <v>8</v>
      </c>
      <c r="E65" t="str">
        <f>DEMANDS!$F$19</f>
        <v>TRAPL</v>
      </c>
      <c r="F65">
        <v>2027</v>
      </c>
      <c r="G65" s="9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9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9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9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9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9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9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9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9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9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9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9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9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9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9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9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9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9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9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9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9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9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9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9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9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9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3">
      <c r="D66" t="s">
        <v>8</v>
      </c>
      <c r="E66" t="str">
        <f>DEMANDS!$F$19</f>
        <v>TRAPL</v>
      </c>
      <c r="F66">
        <v>2028</v>
      </c>
      <c r="G66" s="9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9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9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9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9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9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9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9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9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9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9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9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9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9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9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9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9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9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9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9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9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9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9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9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9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9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3">
      <c r="D67" t="s">
        <v>8</v>
      </c>
      <c r="E67" t="str">
        <f>DEMANDS!$F$19</f>
        <v>TRAPL</v>
      </c>
      <c r="F67">
        <v>2029</v>
      </c>
      <c r="G67" s="9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9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9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9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9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9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9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9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9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9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9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9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9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9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9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9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9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9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9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9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9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9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9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9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9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9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3">
      <c r="D68" t="s">
        <v>8</v>
      </c>
      <c r="E68" t="str">
        <f>DEMANDS!$F$19</f>
        <v>TRAPL</v>
      </c>
      <c r="F68">
        <v>2030</v>
      </c>
      <c r="G68" s="9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9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9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9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9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9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9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9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9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9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9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9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9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9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9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9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9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9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9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9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9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9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9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9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9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9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3">
      <c r="D69" t="s">
        <v>8</v>
      </c>
      <c r="E69" t="str">
        <f>DEMANDS!$F$19</f>
        <v>TRAPL</v>
      </c>
      <c r="F69">
        <v>2031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3">
      <c r="D70" t="s">
        <v>8</v>
      </c>
      <c r="E70" t="str">
        <f>DEMANDS!$F$19</f>
        <v>TRAPL</v>
      </c>
      <c r="F70">
        <v>2032</v>
      </c>
      <c r="G70" s="9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9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9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9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9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9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9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9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9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9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9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9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9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9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9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9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9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9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9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9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9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9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9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9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9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9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3">
      <c r="D71" t="s">
        <v>8</v>
      </c>
      <c r="E71" t="str">
        <f>DEMANDS!$F$19</f>
        <v>TRAPL</v>
      </c>
      <c r="F71">
        <v>2033</v>
      </c>
      <c r="G71" s="9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9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9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9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9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9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9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9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9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9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9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9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9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9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9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9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9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9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9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9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9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9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9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9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9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9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3">
      <c r="D72" t="s">
        <v>8</v>
      </c>
      <c r="E72" t="str">
        <f>DEMANDS!$F$19</f>
        <v>TRAPL</v>
      </c>
      <c r="F72">
        <v>2034</v>
      </c>
      <c r="G72" s="9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9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9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9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9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9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9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9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9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9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9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9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9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9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9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9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9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9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9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9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9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9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9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9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9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9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3">
      <c r="D73" t="s">
        <v>8</v>
      </c>
      <c r="E73" t="str">
        <f>DEMANDS!$F$19</f>
        <v>TRAPL</v>
      </c>
      <c r="F73">
        <v>2035</v>
      </c>
      <c r="G73" s="9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9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9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9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9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9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9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9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9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9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9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9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9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9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9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9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9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9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9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9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9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9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9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9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9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9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3">
      <c r="D74" t="s">
        <v>8</v>
      </c>
      <c r="E74" t="str">
        <f>DEMANDS!$F$19</f>
        <v>TRAPL</v>
      </c>
      <c r="F74">
        <v>2036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3">
      <c r="D75" t="s">
        <v>8</v>
      </c>
      <c r="E75" t="str">
        <f>DEMANDS!$F$19</f>
        <v>TRAPL</v>
      </c>
      <c r="F75">
        <v>2037</v>
      </c>
      <c r="G75" s="9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9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9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9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9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9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9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9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9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9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9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9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9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9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9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9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9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9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9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9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9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9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9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9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9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9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3">
      <c r="D76" t="s">
        <v>8</v>
      </c>
      <c r="E76" t="str">
        <f>DEMANDS!$F$19</f>
        <v>TRAPL</v>
      </c>
      <c r="F76">
        <v>2038</v>
      </c>
      <c r="G76" s="9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9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9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9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9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9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9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9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9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9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9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9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9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9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9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9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9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9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9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9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9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9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9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9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9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9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3">
      <c r="D77" t="s">
        <v>8</v>
      </c>
      <c r="E77" t="str">
        <f>DEMANDS!$F$19</f>
        <v>TRAPL</v>
      </c>
      <c r="F77">
        <v>2039</v>
      </c>
      <c r="G77" s="9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9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9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9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9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9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9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9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9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9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9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9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9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9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9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9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9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9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9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9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9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9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9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9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9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9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3">
      <c r="D78" t="s">
        <v>8</v>
      </c>
      <c r="E78" t="str">
        <f>DEMANDS!$F$19</f>
        <v>TRAPL</v>
      </c>
      <c r="F78">
        <v>2040</v>
      </c>
      <c r="G78" s="9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9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9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9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9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9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9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9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9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9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9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9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9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9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9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9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9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9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9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9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9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9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9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9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9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9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3">
      <c r="D79" t="s">
        <v>8</v>
      </c>
      <c r="E79" t="str">
        <f>DEMANDS!$F$19</f>
        <v>TRAPL</v>
      </c>
      <c r="F79">
        <v>2045</v>
      </c>
      <c r="G79" s="9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9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9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9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9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9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9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9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9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9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9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9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9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9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9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9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9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9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9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9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9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9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9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9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9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9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3">
      <c r="D80" t="s">
        <v>8</v>
      </c>
      <c r="E80" t="str">
        <f>DEMANDS!$F$19</f>
        <v>TRAPL</v>
      </c>
      <c r="F80">
        <v>2050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3">
      <c r="D81" t="s">
        <v>8</v>
      </c>
      <c r="E81" t="str">
        <f>DEMANDS!$F$19</f>
        <v>TRAPL</v>
      </c>
      <c r="F81">
        <v>2055</v>
      </c>
      <c r="G81" s="9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9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9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9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9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9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9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9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9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9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9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9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9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9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9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9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9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9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9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9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9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9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9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9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9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9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3">
      <c r="D82" t="s">
        <v>8</v>
      </c>
      <c r="E82" t="str">
        <f>DEMANDS!$F$19</f>
        <v>TRAPL</v>
      </c>
      <c r="F82">
        <v>2060</v>
      </c>
      <c r="G82" s="9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9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9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9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9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9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9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9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9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9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9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9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9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9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9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9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9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9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9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9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9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9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9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9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9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9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3">
      <c r="D83" t="s">
        <v>8</v>
      </c>
      <c r="E83" t="str">
        <f>DEMANDS!$F$19</f>
        <v>TRAPL</v>
      </c>
      <c r="F83">
        <v>2065</v>
      </c>
      <c r="G83" s="9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9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9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9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9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9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9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9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9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9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9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9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9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9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9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9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9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9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9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9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9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9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9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9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9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9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3">
      <c r="D84" t="s">
        <v>8</v>
      </c>
      <c r="E84" t="str">
        <f>DEMANDS!$F$19</f>
        <v>TRAPL</v>
      </c>
      <c r="F84">
        <v>2070</v>
      </c>
      <c r="G84" s="8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8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8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8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8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8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8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8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8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8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8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8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8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8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8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8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8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8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8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8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8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8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8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8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8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8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3">
      <c r="D85" s="10" t="s">
        <v>8</v>
      </c>
      <c r="E85" s="10" t="str">
        <f>DEMANDS!$F$20</f>
        <v>TRAF</v>
      </c>
      <c r="F85" s="10">
        <v>2020</v>
      </c>
      <c r="G85" s="1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0.17794099599204996</v>
      </c>
      <c r="H85" s="11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2.6576907930321299</v>
      </c>
      <c r="I85" s="1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0.48228404218784598</v>
      </c>
      <c r="J85" s="1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0.31014966827589202</v>
      </c>
      <c r="K85" s="1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0.22090468018989401</v>
      </c>
      <c r="L85" s="1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0.106603976450188</v>
      </c>
      <c r="M85" s="1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0.27935990585939302</v>
      </c>
      <c r="N85" s="1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0.43225128206324592</v>
      </c>
      <c r="O85" s="1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0.20333600685129699</v>
      </c>
      <c r="P85" s="1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0.23152778091853199</v>
      </c>
      <c r="Q85" s="1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0.46795618987426507</v>
      </c>
      <c r="R85" s="1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0.30871042636808299</v>
      </c>
      <c r="S85" s="11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0.30378726686741397</v>
      </c>
      <c r="T85" s="11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1.6254277052660899</v>
      </c>
      <c r="U85" s="11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0.44225677339931196</v>
      </c>
      <c r="V85" s="1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0.49831113834882401</v>
      </c>
      <c r="W85" s="1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0.40793968700183098</v>
      </c>
      <c r="X85" s="1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0.37892082777349995</v>
      </c>
      <c r="Y85" s="1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0.60506096800451603</v>
      </c>
      <c r="Z85" s="1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8.0693470189707697E-2</v>
      </c>
      <c r="AA85" s="11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0.34078379979033402</v>
      </c>
      <c r="AB85" s="1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0.15133440977952001</v>
      </c>
      <c r="AC85" s="1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0.16503078794415499</v>
      </c>
      <c r="AD85" s="1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0.19182704360164704</v>
      </c>
      <c r="AE85" s="1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0.40087863270627699</v>
      </c>
      <c r="AF85" s="1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0.154582741264056</v>
      </c>
    </row>
    <row r="86" spans="4:32" x14ac:dyDescent="0.3">
      <c r="D86" t="s">
        <v>8</v>
      </c>
      <c r="E86" t="str">
        <f>DEMANDS!$F$20</f>
        <v>TRAF</v>
      </c>
      <c r="F86">
        <v>2021</v>
      </c>
      <c r="G86" s="9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0.18986710225684109</v>
      </c>
      <c r="H86" s="9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2.8358167085354586</v>
      </c>
      <c r="I86" s="9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0.51460807580853118</v>
      </c>
      <c r="J86" s="9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0.33093677178301889</v>
      </c>
      <c r="K86" s="9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0.23571033346639961</v>
      </c>
      <c r="L86" s="9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0.11374887492794537</v>
      </c>
      <c r="M86" s="9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0.29808339284914781</v>
      </c>
      <c r="N86" s="9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0.46122197931172476</v>
      </c>
      <c r="O86" s="9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0.21696415820364301</v>
      </c>
      <c r="P86" s="9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0.24704542429852658</v>
      </c>
      <c r="Q86" s="9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0.49931993051532886</v>
      </c>
      <c r="R86" s="9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0.32940106783262335</v>
      </c>
      <c r="S86" s="9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0.32414794432879612</v>
      </c>
      <c r="T86" s="9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1.7343684439118654</v>
      </c>
      <c r="U86" s="9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0.47189806683188035</v>
      </c>
      <c r="V86" s="9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0.53170935305333533</v>
      </c>
      <c r="W86" s="9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0.43528095273818107</v>
      </c>
      <c r="X86" s="9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0.40431716790734562</v>
      </c>
      <c r="Y86" s="9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0.64561385667903826</v>
      </c>
      <c r="Z86" s="9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8.6101773627551795E-2</v>
      </c>
      <c r="AA86" s="9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0.3636240889938428</v>
      </c>
      <c r="AB86" s="9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0.16147726776729157</v>
      </c>
      <c r="AC86" s="9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0.17609161573716189</v>
      </c>
      <c r="AD86" s="9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0.20468383185159117</v>
      </c>
      <c r="AE86" s="9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0.42774664671443069</v>
      </c>
      <c r="AF86" s="9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0.1649433115684967</v>
      </c>
    </row>
    <row r="87" spans="4:32" x14ac:dyDescent="0.3">
      <c r="D87" t="s">
        <v>8</v>
      </c>
      <c r="E87" t="str">
        <f>DEMANDS!$F$20</f>
        <v>TRAF</v>
      </c>
      <c r="F87">
        <v>2022</v>
      </c>
      <c r="G87" s="9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0.20179320852163216</v>
      </c>
      <c r="H87" s="9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3.0139426240387879</v>
      </c>
      <c r="I87" s="9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0.54693210942921644</v>
      </c>
      <c r="J87" s="9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0.35172387529014576</v>
      </c>
      <c r="K87" s="9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0.25051598674290521</v>
      </c>
      <c r="L87" s="9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0.12089377340570275</v>
      </c>
      <c r="M87" s="9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0.3168068798389026</v>
      </c>
      <c r="N87" s="9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0.4901926765602036</v>
      </c>
      <c r="O87" s="9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0.23059230955598906</v>
      </c>
      <c r="P87" s="9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0.26256306767852122</v>
      </c>
      <c r="Q87" s="9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0.53068367115639281</v>
      </c>
      <c r="R87" s="9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0.35009170929716377</v>
      </c>
      <c r="S87" s="9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0.34450862179017833</v>
      </c>
      <c r="T87" s="9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1.8433091825576411</v>
      </c>
      <c r="U87" s="9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0.50153936026444879</v>
      </c>
      <c r="V87" s="9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0.56510756775784676</v>
      </c>
      <c r="W87" s="9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0.46262221847453128</v>
      </c>
      <c r="X87" s="9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0.42971350804119124</v>
      </c>
      <c r="Y87" s="9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0.68616674535356059</v>
      </c>
      <c r="Z87" s="9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9.1510077065395878E-2</v>
      </c>
      <c r="AA87" s="9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0.38646437819735152</v>
      </c>
      <c r="AB87" s="9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0.17162012575506316</v>
      </c>
      <c r="AC87" s="9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0.1871524435301688</v>
      </c>
      <c r="AD87" s="9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0.21754062010153541</v>
      </c>
      <c r="AE87" s="9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0.45461466072258433</v>
      </c>
      <c r="AF87" s="9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0.17530388187293744</v>
      </c>
    </row>
    <row r="88" spans="4:32" x14ac:dyDescent="0.3">
      <c r="D88" t="s">
        <v>8</v>
      </c>
      <c r="E88" t="str">
        <f>DEMANDS!$F$20</f>
        <v>TRAF</v>
      </c>
      <c r="F88">
        <v>2023</v>
      </c>
      <c r="G88" s="9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0.20804879798580275</v>
      </c>
      <c r="H88" s="9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3.1073748453839896</v>
      </c>
      <c r="I88" s="9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0.5638870048215221</v>
      </c>
      <c r="J88" s="9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0.36262731542414028</v>
      </c>
      <c r="K88" s="9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0.25828198233193528</v>
      </c>
      <c r="L88" s="9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0.12464148038127951</v>
      </c>
      <c r="M88" s="9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0.3266278931139085</v>
      </c>
      <c r="N88" s="9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0.50538864953356988</v>
      </c>
      <c r="O88" s="9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0.23774067115222469</v>
      </c>
      <c r="P88" s="9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0.27070252277655532</v>
      </c>
      <c r="Q88" s="9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0.54713486496224084</v>
      </c>
      <c r="R88" s="9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0.36094455228537575</v>
      </c>
      <c r="S88" s="9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0.35518838906567379</v>
      </c>
      <c r="T88" s="9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1.9004517672169277</v>
      </c>
      <c r="U88" s="9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0.51708708043264662</v>
      </c>
      <c r="V88" s="9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0.58262590235834</v>
      </c>
      <c r="W88" s="9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0.47696350724724162</v>
      </c>
      <c r="X88" s="9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0.44303462679046818</v>
      </c>
      <c r="Y88" s="9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0.70743791445952087</v>
      </c>
      <c r="Z88" s="9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9.4346889454423155E-2</v>
      </c>
      <c r="AA88" s="9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0.39844477392146943</v>
      </c>
      <c r="AB88" s="9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0.17694034965347011</v>
      </c>
      <c r="AC88" s="9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0.19295416927960399</v>
      </c>
      <c r="AD88" s="9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0.22428437932468295</v>
      </c>
      <c r="AE88" s="9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0.46870771520498439</v>
      </c>
      <c r="AF88" s="9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0.18073830221099849</v>
      </c>
    </row>
    <row r="89" spans="4:32" x14ac:dyDescent="0.3">
      <c r="D89" t="s">
        <v>8</v>
      </c>
      <c r="E89" t="str">
        <f>DEMANDS!$F$20</f>
        <v>TRAF</v>
      </c>
      <c r="F89">
        <v>2024</v>
      </c>
      <c r="G89" s="9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0.21449831072336262</v>
      </c>
      <c r="H89" s="9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3.2037034655908934</v>
      </c>
      <c r="I89" s="9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0.5813675019709893</v>
      </c>
      <c r="J89" s="9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0.3738687622022886</v>
      </c>
      <c r="K89" s="9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0.26628872378422525</v>
      </c>
      <c r="L89" s="9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0.12850536627309916</v>
      </c>
      <c r="M89" s="9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0.33675335780043963</v>
      </c>
      <c r="N89" s="9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0.52105569766911042</v>
      </c>
      <c r="O89" s="9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0.24511063195794364</v>
      </c>
      <c r="P89" s="9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0.27909430098262855</v>
      </c>
      <c r="Q89" s="9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0.56409604577607031</v>
      </c>
      <c r="R89" s="9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0.37213383340622241</v>
      </c>
      <c r="S89" s="9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0.36619922912670966</v>
      </c>
      <c r="T89" s="9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1.9593657720006523</v>
      </c>
      <c r="U89" s="9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0.53311677992605866</v>
      </c>
      <c r="V89" s="9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0.60068730533144854</v>
      </c>
      <c r="W89" s="9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0.49174937597190604</v>
      </c>
      <c r="X89" s="9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0.4567687002209726</v>
      </c>
      <c r="Y89" s="9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0.72936848980776592</v>
      </c>
      <c r="Z89" s="9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9.7271643027510263E-2</v>
      </c>
      <c r="AA89" s="9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0.41079656191303493</v>
      </c>
      <c r="AB89" s="9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0.18242550049272768</v>
      </c>
      <c r="AC89" s="9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0.19893574852727172</v>
      </c>
      <c r="AD89" s="9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0.23123719508374815</v>
      </c>
      <c r="AE89" s="9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0.48323765437633881</v>
      </c>
      <c r="AF89" s="9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0.18634118957953941</v>
      </c>
    </row>
    <row r="90" spans="4:32" x14ac:dyDescent="0.3">
      <c r="D90" t="s">
        <v>8</v>
      </c>
      <c r="E90" t="str">
        <f>DEMANDS!$F$20</f>
        <v>TRAF</v>
      </c>
      <c r="F90">
        <v>2025</v>
      </c>
      <c r="G90" s="9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0.22114775835578682</v>
      </c>
      <c r="H90" s="9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3.3030182730242101</v>
      </c>
      <c r="I90" s="9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0.5993898945320898</v>
      </c>
      <c r="J90" s="9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0.38545869383055947</v>
      </c>
      <c r="K90" s="9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0.27454367422153619</v>
      </c>
      <c r="L90" s="9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0.13248903262756523</v>
      </c>
      <c r="M90" s="9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0.3471927118922532</v>
      </c>
      <c r="N90" s="9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0.53720842429685278</v>
      </c>
      <c r="O90" s="9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0.25270906154863987</v>
      </c>
      <c r="P90" s="9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0.28774622431308999</v>
      </c>
      <c r="Q90" s="9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0.58158302319512833</v>
      </c>
      <c r="R90" s="9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0.3836699822418152</v>
      </c>
      <c r="S90" s="9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0.37755140522963765</v>
      </c>
      <c r="T90" s="9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2.0201061109326721</v>
      </c>
      <c r="U90" s="9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0.54964340010376633</v>
      </c>
      <c r="V90" s="9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0.61930861179672336</v>
      </c>
      <c r="W90" s="9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0.50699360662703519</v>
      </c>
      <c r="X90" s="9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0.47092852992782275</v>
      </c>
      <c r="Y90" s="9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0.75197891299180664</v>
      </c>
      <c r="Z90" s="9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0.10028706396136305</v>
      </c>
      <c r="AA90" s="9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0.42353125533233893</v>
      </c>
      <c r="AB90" s="9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0.18808069100800218</v>
      </c>
      <c r="AC90" s="9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0.2051027567316171</v>
      </c>
      <c r="AD90" s="9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0.23840554813134429</v>
      </c>
      <c r="AE90" s="9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0.49821802166200535</v>
      </c>
      <c r="AF90" s="9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0.19211776645650513</v>
      </c>
    </row>
    <row r="91" spans="4:32" x14ac:dyDescent="0.3">
      <c r="D91" t="s">
        <v>8</v>
      </c>
      <c r="E91" t="str">
        <f>DEMANDS!$F$20</f>
        <v>TRAF</v>
      </c>
      <c r="F91">
        <v>2026</v>
      </c>
      <c r="G91" s="9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0.22557071352290256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3.3690786384846949</v>
      </c>
      <c r="I91" s="9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0.61137769242273166</v>
      </c>
      <c r="J91" s="9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0.39316786770717066</v>
      </c>
      <c r="K91" s="9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0.28003454770596692</v>
      </c>
      <c r="L91" s="9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0.13513881328011654</v>
      </c>
      <c r="M91" s="9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0.35413656613009831</v>
      </c>
      <c r="N91" s="9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0.54795259278278985</v>
      </c>
      <c r="O91" s="9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0.25776324277961266</v>
      </c>
      <c r="P91" s="9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0.2935011487993518</v>
      </c>
      <c r="Q91" s="9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0.59321468365903096</v>
      </c>
      <c r="R91" s="9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0.39134338188665158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0.38510243333423039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2.0605082331513258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0.56063626810584177</v>
      </c>
      <c r="V91" s="9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0.63169478403265777</v>
      </c>
      <c r="W91" s="9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0.51713347875957583</v>
      </c>
      <c r="X91" s="9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0.48034710052637913</v>
      </c>
      <c r="Y91" s="9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0.76701849125164268</v>
      </c>
      <c r="Z91" s="9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0.10229280524059031</v>
      </c>
      <c r="AA91" s="9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0.43200188043898569</v>
      </c>
      <c r="AB91" s="9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0.19184230482816225</v>
      </c>
      <c r="AC91" s="9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0.20920481186624945</v>
      </c>
      <c r="AD91" s="9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0.24317365909397118</v>
      </c>
      <c r="AE91" s="9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0.50818238209524547</v>
      </c>
      <c r="AF91" s="9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0.19596012178563521</v>
      </c>
    </row>
    <row r="92" spans="4:32" x14ac:dyDescent="0.3">
      <c r="D92" t="s">
        <v>8</v>
      </c>
      <c r="E92" t="str">
        <f>DEMANDS!$F$20</f>
        <v>TRAF</v>
      </c>
      <c r="F92">
        <v>2027</v>
      </c>
      <c r="G92" s="9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0.23008212779336062</v>
      </c>
      <c r="H92" s="9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3.4364602112543881</v>
      </c>
      <c r="I92" s="9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0.6236052462711863</v>
      </c>
      <c r="J92" s="9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0.40103122506131406</v>
      </c>
      <c r="K92" s="9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0.28563523866008622</v>
      </c>
      <c r="L92" s="9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0.13784158954571887</v>
      </c>
      <c r="M92" s="9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0.36121929745270026</v>
      </c>
      <c r="N92" s="9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0.55891164463844567</v>
      </c>
      <c r="O92" s="9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0.26291850763520491</v>
      </c>
      <c r="P92" s="9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0.29937117177533878</v>
      </c>
      <c r="Q92" s="9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0.6050789773322115</v>
      </c>
      <c r="R92" s="9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0.39917024952438457</v>
      </c>
      <c r="S92" s="9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0.39280448200091495</v>
      </c>
      <c r="T92" s="9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2.1017183978143521</v>
      </c>
      <c r="U92" s="9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0.57184899346795859</v>
      </c>
      <c r="V92" s="9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0.64432867971331098</v>
      </c>
      <c r="W92" s="9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0.5274761483347673</v>
      </c>
      <c r="X92" s="9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0.48995404253690672</v>
      </c>
      <c r="Y92" s="9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0.78235886107667563</v>
      </c>
      <c r="Z92" s="9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0.10433866134540212</v>
      </c>
      <c r="AA92" s="9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0.44064191804776537</v>
      </c>
      <c r="AB92" s="9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0.19567915092472549</v>
      </c>
      <c r="AC92" s="9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0.21338890810357442</v>
      </c>
      <c r="AD92" s="9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0.24803713227585061</v>
      </c>
      <c r="AE92" s="9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0.51834602973715027</v>
      </c>
      <c r="AF92" s="9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0.19987932422134791</v>
      </c>
    </row>
    <row r="93" spans="4:32" x14ac:dyDescent="0.3">
      <c r="D93" t="s">
        <v>8</v>
      </c>
      <c r="E93" t="str">
        <f>DEMANDS!$F$20</f>
        <v>TRAF</v>
      </c>
      <c r="F93">
        <v>2028</v>
      </c>
      <c r="G93" s="9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0.2346837703492278</v>
      </c>
      <c r="H93" s="9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3.5051894154794758</v>
      </c>
      <c r="I93" s="9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0.63607735119660991</v>
      </c>
      <c r="J93" s="9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0.40905184956254037</v>
      </c>
      <c r="K93" s="9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0.29134794343328796</v>
      </c>
      <c r="L93" s="9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0.14059842133663322</v>
      </c>
      <c r="M93" s="9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0.36844368340175426</v>
      </c>
      <c r="N93" s="9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0.57008987753121454</v>
      </c>
      <c r="O93" s="9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0.268176877787909</v>
      </c>
      <c r="P93" s="9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0.30535859521084557</v>
      </c>
      <c r="Q93" s="9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0.61718055687885576</v>
      </c>
      <c r="R93" s="9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0.40715365451487223</v>
      </c>
      <c r="S93" s="9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0.40066057164093327</v>
      </c>
      <c r="T93" s="9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2.143752765770639</v>
      </c>
      <c r="U93" s="9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0.58328597333731769</v>
      </c>
      <c r="V93" s="9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0.65721525330757713</v>
      </c>
      <c r="W93" s="9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0.53802567130146273</v>
      </c>
      <c r="X93" s="9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0.49975312338764488</v>
      </c>
      <c r="Y93" s="9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0.79800603829820904</v>
      </c>
      <c r="Z93" s="9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0.10642543457231017</v>
      </c>
      <c r="AA93" s="9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0.44945475640872073</v>
      </c>
      <c r="AB93" s="9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0.19959273394322</v>
      </c>
      <c r="AC93" s="9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0.21765668626564591</v>
      </c>
      <c r="AD93" s="9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0.2529978749213676</v>
      </c>
      <c r="AE93" s="9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0.52871295033189325</v>
      </c>
      <c r="AF93" s="9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0.20387691070577485</v>
      </c>
    </row>
    <row r="94" spans="4:32" x14ac:dyDescent="0.3">
      <c r="D94" t="s">
        <v>8</v>
      </c>
      <c r="E94" t="str">
        <f>DEMANDS!$F$20</f>
        <v>TRAF</v>
      </c>
      <c r="F94">
        <v>2029</v>
      </c>
      <c r="G94" s="9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0.23937744575621234</v>
      </c>
      <c r="H94" s="9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3.5752932037890655</v>
      </c>
      <c r="I94" s="9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0.64879889822054215</v>
      </c>
      <c r="J94" s="9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0.41723288655379115</v>
      </c>
      <c r="K94" s="9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0.2971749023019537</v>
      </c>
      <c r="L94" s="9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0.1434103897633659</v>
      </c>
      <c r="M94" s="9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0.37581255706978933</v>
      </c>
      <c r="N94" s="9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0.58149167508183885</v>
      </c>
      <c r="O94" s="9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0.27354041534366719</v>
      </c>
      <c r="P94" s="9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0.31146576711506252</v>
      </c>
      <c r="Q94" s="9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0.62952416801643285</v>
      </c>
      <c r="R94" s="9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0.41529672760516972</v>
      </c>
      <c r="S94" s="9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0.40867378307375191</v>
      </c>
      <c r="T94" s="9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2.1866278210860521</v>
      </c>
      <c r="U94" s="9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0.59495169280406401</v>
      </c>
      <c r="V94" s="9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0.67035955837372863</v>
      </c>
      <c r="W94" s="9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0.54878618472749185</v>
      </c>
      <c r="X94" s="9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0.50974818585539772</v>
      </c>
      <c r="Y94" s="9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0.81396615906417324</v>
      </c>
      <c r="Z94" s="9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0.10855394326375635</v>
      </c>
      <c r="AA94" s="9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0.4584438515368951</v>
      </c>
      <c r="AB94" s="9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0.20358458862208439</v>
      </c>
      <c r="AC94" s="9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0.22200981999095884</v>
      </c>
      <c r="AD94" s="9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0.25805783241979491</v>
      </c>
      <c r="AE94" s="9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0.53928720933853125</v>
      </c>
      <c r="AF94" s="9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0.20795444891989034</v>
      </c>
    </row>
    <row r="95" spans="4:32" x14ac:dyDescent="0.3">
      <c r="D95" t="s">
        <v>8</v>
      </c>
      <c r="E95" t="str">
        <f>DEMANDS!$F$20</f>
        <v>TRAF</v>
      </c>
      <c r="F95">
        <v>2030</v>
      </c>
      <c r="G95" s="9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0.24416499467133662</v>
      </c>
      <c r="H95" s="9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3.6467990678648472</v>
      </c>
      <c r="I95" s="9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0.66177487618495301</v>
      </c>
      <c r="J95" s="9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0.42557754428486694</v>
      </c>
      <c r="K95" s="9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0.30311840034799281</v>
      </c>
      <c r="L95" s="9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0.14627859755863321</v>
      </c>
      <c r="M95" s="9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0.3833288082111852</v>
      </c>
      <c r="N95" s="9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0.59312150858347557</v>
      </c>
      <c r="O95" s="9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0.27901122365054054</v>
      </c>
      <c r="P95" s="9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0.31769508245736378</v>
      </c>
      <c r="Q95" s="9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0.64211465137676149</v>
      </c>
      <c r="R95" s="9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0.42360266215727316</v>
      </c>
      <c r="S95" s="9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0.41684725873522699</v>
      </c>
      <c r="T95" s="9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2.2303603775077732</v>
      </c>
      <c r="U95" s="9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0.60685072666014528</v>
      </c>
      <c r="V95" s="9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0.6837667495412032</v>
      </c>
      <c r="W95" s="9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0.55976190842204177</v>
      </c>
      <c r="X95" s="9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0.51994314957250576</v>
      </c>
      <c r="Y95" s="9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0.83024548224545669</v>
      </c>
      <c r="Z95" s="9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0.1107250221290315</v>
      </c>
      <c r="AA95" s="9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0.46761272856763303</v>
      </c>
      <c r="AB95" s="9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0.20765628039452608</v>
      </c>
      <c r="AC95" s="9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0.226450016390778</v>
      </c>
      <c r="AD95" s="9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0.26321898906819086</v>
      </c>
      <c r="AE95" s="9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0.55007295352530183</v>
      </c>
      <c r="AF95" s="9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0.21211353789828816</v>
      </c>
    </row>
    <row r="96" spans="4:32" x14ac:dyDescent="0.3">
      <c r="D96" t="s">
        <v>8</v>
      </c>
      <c r="E96" t="str">
        <f>DEMANDS!$F$20</f>
        <v>TRAF</v>
      </c>
      <c r="F96">
        <v>2031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0.24978078954877739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3.7306754464257383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0.67699569833720696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0.43536582780341898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0.31009012355599663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0.14964300530248181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0.39214537080004241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0.60676330328089556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0.28542848179450298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0.32500206935388315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0.65688328835842713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0.43334552338689047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0.42643474568613721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2.2816586661904519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0.62080829337332877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0.69949338478065093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0.57263643231574879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0.53190184201267343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0.84934112833710229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0.11327169763799923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0.47836782132468864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0.21243237484360022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0.23165836676776594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0.26927302581675927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0.56272463145638374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0.21699214926994884</v>
      </c>
    </row>
    <row r="97" spans="4:32" x14ac:dyDescent="0.3">
      <c r="D97" t="s">
        <v>8</v>
      </c>
      <c r="E97" t="str">
        <f>DEMANDS!$F$20</f>
        <v>TRAF</v>
      </c>
      <c r="F97">
        <v>2032</v>
      </c>
      <c r="G97" s="9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0.25552574770839925</v>
      </c>
      <c r="H97" s="9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3.8164809816935308</v>
      </c>
      <c r="I97" s="9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0.6925665993989627</v>
      </c>
      <c r="J97" s="9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0.44537924184289757</v>
      </c>
      <c r="K97" s="9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0.31722219639778454</v>
      </c>
      <c r="L97" s="9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0.15308479442443887</v>
      </c>
      <c r="M97" s="9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0.40116471432844342</v>
      </c>
      <c r="N97" s="9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0.62071885925635617</v>
      </c>
      <c r="O97" s="9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0.29199333687577655</v>
      </c>
      <c r="P97" s="9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0.33247711694902249</v>
      </c>
      <c r="Q97" s="9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0.67199160399067093</v>
      </c>
      <c r="R97" s="9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0.44331247042478888</v>
      </c>
      <c r="S97" s="9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0.43624274483691838</v>
      </c>
      <c r="T97" s="9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2.3341368155128324</v>
      </c>
      <c r="U97" s="9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0.6350868841209153</v>
      </c>
      <c r="V97" s="9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0.71558173263060598</v>
      </c>
      <c r="W97" s="9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0.58580707025901102</v>
      </c>
      <c r="X97" s="9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0.54413558437896492</v>
      </c>
      <c r="Y97" s="9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0.86887597428885577</v>
      </c>
      <c r="Z97" s="9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0.11587694668367321</v>
      </c>
      <c r="AA97" s="9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0.48937028121515647</v>
      </c>
      <c r="AB97" s="9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0.21731831946500302</v>
      </c>
      <c r="AC97" s="9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0.23698650920342454</v>
      </c>
      <c r="AD97" s="9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0.27546630541054473</v>
      </c>
      <c r="AE97" s="9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0.5756672979798807</v>
      </c>
      <c r="AF97" s="9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0.22198296870315765</v>
      </c>
    </row>
    <row r="98" spans="4:32" x14ac:dyDescent="0.3">
      <c r="D98" t="s">
        <v>8</v>
      </c>
      <c r="E98" t="str">
        <f>DEMANDS!$F$20</f>
        <v>TRAF</v>
      </c>
      <c r="F98">
        <v>2033</v>
      </c>
      <c r="G98" s="9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0.26140283990569241</v>
      </c>
      <c r="H98" s="9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3.9042600442724815</v>
      </c>
      <c r="I98" s="9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0.70849563118513881</v>
      </c>
      <c r="J98" s="9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0.45562296440528421</v>
      </c>
      <c r="K98" s="9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0.32451830691493361</v>
      </c>
      <c r="L98" s="9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0.15660574469620095</v>
      </c>
      <c r="M98" s="9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0.41039150275799752</v>
      </c>
      <c r="N98" s="9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0.63499539301925234</v>
      </c>
      <c r="O98" s="9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0.29870918362391941</v>
      </c>
      <c r="P98" s="9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0.34012409063884996</v>
      </c>
      <c r="Q98" s="9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0.68744741088245631</v>
      </c>
      <c r="R98" s="9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0.45350865724455902</v>
      </c>
      <c r="S98" s="9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0.44627632796816746</v>
      </c>
      <c r="T98" s="9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2.3878219622696273</v>
      </c>
      <c r="U98" s="9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0.64969388245569626</v>
      </c>
      <c r="V98" s="9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0.73204011248110989</v>
      </c>
      <c r="W98" s="9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0.59928063287496813</v>
      </c>
      <c r="X98" s="9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0.55665070281968099</v>
      </c>
      <c r="Y98" s="9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0.88886012169749939</v>
      </c>
      <c r="Z98" s="9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0.11854211645739769</v>
      </c>
      <c r="AA98" s="9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0.500625797683105</v>
      </c>
      <c r="AB98" s="9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0.22231664081269806</v>
      </c>
      <c r="AC98" s="9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0.24243719891510329</v>
      </c>
      <c r="AD98" s="9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0.28180203043498725</v>
      </c>
      <c r="AE98" s="9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0.58890764583341781</v>
      </c>
      <c r="AF98" s="9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0.22708857698333024</v>
      </c>
    </row>
    <row r="99" spans="4:32" x14ac:dyDescent="0.3">
      <c r="D99" t="s">
        <v>8</v>
      </c>
      <c r="E99" t="str">
        <f>DEMANDS!$F$20</f>
        <v>TRAF</v>
      </c>
      <c r="F99">
        <v>2034</v>
      </c>
      <c r="G99" s="9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0.2674151052235233</v>
      </c>
      <c r="H99" s="9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3.9940580252907485</v>
      </c>
      <c r="I99" s="9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0.72479103070239692</v>
      </c>
      <c r="J99" s="9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0.46610229258660563</v>
      </c>
      <c r="K99" s="9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0.33198222797397703</v>
      </c>
      <c r="L99" s="9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0.16020767682421355</v>
      </c>
      <c r="M99" s="9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0.41983050732143146</v>
      </c>
      <c r="N99" s="9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0.64960028705869499</v>
      </c>
      <c r="O99" s="9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0.30557949484726948</v>
      </c>
      <c r="P99" s="9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0.34794694472354348</v>
      </c>
      <c r="Q99" s="9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0.7032587013327527</v>
      </c>
      <c r="R99" s="9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0.46393935636118377</v>
      </c>
      <c r="S99" s="9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0.45654068351143523</v>
      </c>
      <c r="T99" s="9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2.4427418674018284</v>
      </c>
      <c r="U99" s="9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0.66463684175217719</v>
      </c>
      <c r="V99" s="9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0.74887703506817538</v>
      </c>
      <c r="W99" s="9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0.61306408743109242</v>
      </c>
      <c r="X99" s="9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0.56945366898453353</v>
      </c>
      <c r="Y99" s="9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0.90930390449654164</v>
      </c>
      <c r="Z99" s="9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0.12126858513591782</v>
      </c>
      <c r="AA99" s="9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0.51214019102981634</v>
      </c>
      <c r="AB99" s="9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0.22742992355139008</v>
      </c>
      <c r="AC99" s="9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0.24801325449015063</v>
      </c>
      <c r="AD99" s="9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0.28828347713499192</v>
      </c>
      <c r="AE99" s="9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0.60245252168758634</v>
      </c>
      <c r="AF99" s="9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0.23231161425394681</v>
      </c>
    </row>
    <row r="100" spans="4:32" x14ac:dyDescent="0.3">
      <c r="D100" t="s">
        <v>8</v>
      </c>
      <c r="E100" t="str">
        <f>DEMANDS!$F$20</f>
        <v>TRAF</v>
      </c>
      <c r="F100">
        <v>2035</v>
      </c>
      <c r="G100" s="9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0.27356565264366434</v>
      </c>
      <c r="H100" s="9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4.0859213598724349</v>
      </c>
      <c r="I100" s="9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0.741461224408552</v>
      </c>
      <c r="J100" s="9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0.47682264531609758</v>
      </c>
      <c r="K100" s="9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0.33961781921737849</v>
      </c>
      <c r="L100" s="9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0.16389245339117048</v>
      </c>
      <c r="M100" s="9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0.42948660898982438</v>
      </c>
      <c r="N100" s="9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0.66454109366104497</v>
      </c>
      <c r="O100" s="9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0.31260782322875669</v>
      </c>
      <c r="P100" s="9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0.35594972445218492</v>
      </c>
      <c r="Q100" s="9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0.7194336514634061</v>
      </c>
      <c r="R100" s="9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0.47460996155749097</v>
      </c>
      <c r="S100" s="9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0.46704111923219827</v>
      </c>
      <c r="T100" s="9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2.4989249303520702</v>
      </c>
      <c r="U100" s="9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0.67992348911247724</v>
      </c>
      <c r="V100" s="9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0.76610120687474326</v>
      </c>
      <c r="W100" s="9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0.6271645614420075</v>
      </c>
      <c r="X100" s="9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0.58255110337117788</v>
      </c>
      <c r="Y100" s="9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0.93021789429996204</v>
      </c>
      <c r="Z100" s="9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0.12405776259404393</v>
      </c>
      <c r="AA100" s="9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0.52391941542350218</v>
      </c>
      <c r="AB100" s="9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0.23266081179307205</v>
      </c>
      <c r="AC100" s="9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0.2537175593434241</v>
      </c>
      <c r="AD100" s="9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0.29491399710909671</v>
      </c>
      <c r="AE100" s="9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0.61630892968640083</v>
      </c>
      <c r="AF100" s="9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0.23765478138178758</v>
      </c>
    </row>
    <row r="101" spans="4:32" x14ac:dyDescent="0.3">
      <c r="D101" t="s">
        <v>8</v>
      </c>
      <c r="E101" t="str">
        <f>DEMANDS!$F$20</f>
        <v>TRAF</v>
      </c>
      <c r="F101">
        <v>2036</v>
      </c>
      <c r="G101" s="9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0.2798576626544686</v>
      </c>
      <c r="H101" s="9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4.1798975511495016</v>
      </c>
      <c r="I101" s="9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0.75851483256994878</v>
      </c>
      <c r="J101" s="9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0.48778956615836777</v>
      </c>
      <c r="K101" s="9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0.34742902905937817</v>
      </c>
      <c r="L101" s="9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0.16766197981916739</v>
      </c>
      <c r="M101" s="9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0.43936480099659031</v>
      </c>
      <c r="N101" s="9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0.67982553881524899</v>
      </c>
      <c r="O101" s="9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0.31979780316301809</v>
      </c>
      <c r="P101" s="9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0.36413656811458522</v>
      </c>
      <c r="Q101" s="9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0.73598062544706433</v>
      </c>
      <c r="R101" s="9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0.48552599067331331</v>
      </c>
      <c r="S101" s="9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0.47778306497453876</v>
      </c>
      <c r="T101" s="9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2.5564002037501679</v>
      </c>
      <c r="U101" s="9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0.69556172936206428</v>
      </c>
      <c r="V101" s="9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0.78372153463286232</v>
      </c>
      <c r="W101" s="9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0.64158934635517362</v>
      </c>
      <c r="X101" s="9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0.59594977874871491</v>
      </c>
      <c r="Y101" s="9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0.95161290586886127</v>
      </c>
      <c r="Z101" s="9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0.12691109113370691</v>
      </c>
      <c r="AA101" s="9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0.53596956197824264</v>
      </c>
      <c r="AB101" s="9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0.2380120104643127</v>
      </c>
      <c r="AC101" s="9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0.25955306320832283</v>
      </c>
      <c r="AD101" s="9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0.30169701904260593</v>
      </c>
      <c r="AE101" s="9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0.63048403506918804</v>
      </c>
      <c r="AF101" s="9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0.24312084135356871</v>
      </c>
    </row>
    <row r="102" spans="4:32" x14ac:dyDescent="0.3">
      <c r="D102" t="s">
        <v>8</v>
      </c>
      <c r="E102" t="str">
        <f>DEMANDS!$F$20</f>
        <v>TRAF</v>
      </c>
      <c r="F102">
        <v>2037</v>
      </c>
      <c r="G102" s="9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0.28629438889552139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4.2760351948259396</v>
      </c>
      <c r="I102" s="9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0.77596067371905753</v>
      </c>
      <c r="J102" s="9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0.4990087261800103</v>
      </c>
      <c r="K102" s="9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0.35541989672774393</v>
      </c>
      <c r="L102" s="9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0.17151820535500825</v>
      </c>
      <c r="M102" s="9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0.44947019141951189</v>
      </c>
      <c r="N102" s="9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0.69546152620799973</v>
      </c>
      <c r="O102" s="9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0.3271531526357675</v>
      </c>
      <c r="P102" s="9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0.37251170918122067</v>
      </c>
      <c r="Q102" s="9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0.75290817983234681</v>
      </c>
      <c r="R102" s="9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0.4966930884587995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0.48877207546895324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2.6151974084364218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0.71155964913739167</v>
      </c>
      <c r="V102" s="9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0.8017471299294181</v>
      </c>
      <c r="W102" s="9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0.65634590132134263</v>
      </c>
      <c r="X102" s="9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0.60965662365993534</v>
      </c>
      <c r="Y102" s="9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0.97350000270384496</v>
      </c>
      <c r="Z102" s="9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0.1298300462297822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0.54829686190374227</v>
      </c>
      <c r="AB102" s="9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0.24348628670499189</v>
      </c>
      <c r="AC102" s="9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0.26552278366211429</v>
      </c>
      <c r="AD102" s="9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0.30863605048058584</v>
      </c>
      <c r="AE102" s="9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0.64498516787577942</v>
      </c>
      <c r="AF102" s="9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0.24871262070470077</v>
      </c>
    </row>
    <row r="103" spans="4:32" x14ac:dyDescent="0.3">
      <c r="D103" t="s">
        <v>8</v>
      </c>
      <c r="E103" t="str">
        <f>DEMANDS!$F$20</f>
        <v>TRAF</v>
      </c>
      <c r="F103">
        <v>2038</v>
      </c>
      <c r="G103" s="9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0.29287915984011831</v>
      </c>
      <c r="H103" s="9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4.3743840043069353</v>
      </c>
      <c r="I103" s="9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0.79380776921459573</v>
      </c>
      <c r="J103" s="9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0.51048592688215044</v>
      </c>
      <c r="K103" s="9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0.36359455435248189</v>
      </c>
      <c r="L103" s="9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0.17546312407817335</v>
      </c>
      <c r="M103" s="9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0.45980800582216058</v>
      </c>
      <c r="N103" s="9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0.71145714131078364</v>
      </c>
      <c r="O103" s="9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0.33467767514639007</v>
      </c>
      <c r="P103" s="9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0.3810794784923886</v>
      </c>
      <c r="Q103" s="9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0.77022506796849055</v>
      </c>
      <c r="R103" s="9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0.5081170294933518</v>
      </c>
      <c r="S103" s="9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0.50001383320473902</v>
      </c>
      <c r="T103" s="9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2.6753469488304589</v>
      </c>
      <c r="U103" s="9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0.7279255210675516</v>
      </c>
      <c r="V103" s="9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0.82018731391779465</v>
      </c>
      <c r="W103" s="9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0.67144185705173332</v>
      </c>
      <c r="X103" s="9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0.62367872600411367</v>
      </c>
      <c r="Y103" s="9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0.99589050276603319</v>
      </c>
      <c r="Z103" s="9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0.13281613729306715</v>
      </c>
      <c r="AA103" s="9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0.56090768972752814</v>
      </c>
      <c r="AB103" s="9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0.24908647129920664</v>
      </c>
      <c r="AC103" s="9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0.27162980768634282</v>
      </c>
      <c r="AD103" s="9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0.31573467964163926</v>
      </c>
      <c r="AE103" s="9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0.65981982673692219</v>
      </c>
      <c r="AF103" s="9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0.25443301098090881</v>
      </c>
    </row>
    <row r="104" spans="4:32" x14ac:dyDescent="0.3">
      <c r="D104" t="s">
        <v>8</v>
      </c>
      <c r="E104" t="str">
        <f>DEMANDS!$F$20</f>
        <v>TRAF</v>
      </c>
      <c r="F104">
        <v>2039</v>
      </c>
      <c r="G104" s="9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0.29961538051644099</v>
      </c>
      <c r="H104" s="9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4.4749948364059948</v>
      </c>
      <c r="I104" s="9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0.81206534790653129</v>
      </c>
      <c r="J104" s="9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0.52222710320043986</v>
      </c>
      <c r="K104" s="9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0.37195722910258899</v>
      </c>
      <c r="L104" s="9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0.17949877593197136</v>
      </c>
      <c r="M104" s="9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0.47038358995607027</v>
      </c>
      <c r="N104" s="9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0.72782065556093167</v>
      </c>
      <c r="O104" s="9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0.34237526167475707</v>
      </c>
      <c r="P104" s="9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0.38984430649771357</v>
      </c>
      <c r="Q104" s="9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0.78794024453176592</v>
      </c>
      <c r="R104" s="9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0.51980372117169882</v>
      </c>
      <c r="S104" s="9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0.51151415136844791</v>
      </c>
      <c r="T104" s="9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2.7368799286535594</v>
      </c>
      <c r="U104" s="9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0.74466780805210531</v>
      </c>
      <c r="V104" s="9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0.83905162213790385</v>
      </c>
      <c r="W104" s="9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0.68688501976392324</v>
      </c>
      <c r="X104" s="9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0.63802333670220834</v>
      </c>
      <c r="Y104" s="9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1.0187959843296519</v>
      </c>
      <c r="Z104" s="9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0.13587090845080771</v>
      </c>
      <c r="AA104" s="9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0.57380856659126134</v>
      </c>
      <c r="AB104" s="9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0.2548154601390884</v>
      </c>
      <c r="AC104" s="9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0.27787729326312871</v>
      </c>
      <c r="AD104" s="9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0.32299657727339698</v>
      </c>
      <c r="AE104" s="9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0.67499568275187138</v>
      </c>
      <c r="AF104" s="9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0.26028497023346975</v>
      </c>
    </row>
    <row r="105" spans="4:32" x14ac:dyDescent="0.3">
      <c r="D105" t="s">
        <v>8</v>
      </c>
      <c r="E105" t="str">
        <f>DEMANDS!$F$20</f>
        <v>TRAF</v>
      </c>
      <c r="F105">
        <v>2040</v>
      </c>
      <c r="G105" s="9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0.30650653426831909</v>
      </c>
      <c r="H105" s="9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4.5779197176433319</v>
      </c>
      <c r="I105" s="9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0.8307428509083814</v>
      </c>
      <c r="J105" s="9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0.5342383265740499</v>
      </c>
      <c r="K105" s="9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0.38051224537194844</v>
      </c>
      <c r="L105" s="9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0.18362724777840667</v>
      </c>
      <c r="M105" s="9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0.4812024125250598</v>
      </c>
      <c r="N105" s="9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0.74456053063883287</v>
      </c>
      <c r="O105" s="9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0.35024989269327639</v>
      </c>
      <c r="P105" s="9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0.3988107255471609</v>
      </c>
      <c r="Q105" s="9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0.80606287015599642</v>
      </c>
      <c r="R105" s="9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0.53175920675864774</v>
      </c>
      <c r="S105" s="9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0.52327897684992219</v>
      </c>
      <c r="T105" s="9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2.7998281670125906</v>
      </c>
      <c r="U105" s="9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0.76179516763730337</v>
      </c>
      <c r="V105" s="9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0.85834980944707551</v>
      </c>
      <c r="W105" s="9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0.70268337521849333</v>
      </c>
      <c r="X105" s="9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0.65269787344635899</v>
      </c>
      <c r="Y105" s="9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1.0422282919692338</v>
      </c>
      <c r="Z105" s="9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0.13899593934517623</v>
      </c>
      <c r="AA105" s="9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0.58700616362286018</v>
      </c>
      <c r="AB105" s="9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0.26067621572228739</v>
      </c>
      <c r="AC105" s="9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0.28426847100818065</v>
      </c>
      <c r="AD105" s="9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0.33042549855068504</v>
      </c>
      <c r="AE105" s="9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0.69052058345516432</v>
      </c>
      <c r="AF105" s="9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0.26627152454883951</v>
      </c>
    </row>
    <row r="106" spans="4:32" x14ac:dyDescent="0.3">
      <c r="D106" t="s">
        <v>8</v>
      </c>
      <c r="E106" t="str">
        <f>DEMANDS!$F$20</f>
        <v>TRAF</v>
      </c>
      <c r="F106">
        <v>2045</v>
      </c>
      <c r="G106" s="9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0.34341392876373589</v>
      </c>
      <c r="H106" s="9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5.1291611108839108</v>
      </c>
      <c r="I106" s="9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0.93077515265331667</v>
      </c>
      <c r="J106" s="9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0.59856760660231512</v>
      </c>
      <c r="K106" s="9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0.4263308951563779</v>
      </c>
      <c r="L106" s="9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0.20573836945495949</v>
      </c>
      <c r="M106" s="9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0.53914547502323618</v>
      </c>
      <c r="N106" s="9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0.83421535413420467</v>
      </c>
      <c r="O106" s="9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0.39242455951552391</v>
      </c>
      <c r="P106" s="9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0.44683275160904978</v>
      </c>
      <c r="Q106" s="9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0.90312337951176791</v>
      </c>
      <c r="R106" s="9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0.59578996834505704</v>
      </c>
      <c r="S106" s="9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0.58628860787087611</v>
      </c>
      <c r="T106" s="9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3.1369640878698388</v>
      </c>
      <c r="U106" s="9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0.8535252667812232</v>
      </c>
      <c r="V106" s="9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0.96170634997875792</v>
      </c>
      <c r="W106" s="9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0.7872956416305914</v>
      </c>
      <c r="X106" s="9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0.73129123185259881</v>
      </c>
      <c r="Y106" s="9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1.1677262061256721</v>
      </c>
      <c r="Z106" s="9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0.15573286790338639</v>
      </c>
      <c r="AA106" s="9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0.65768938120511389</v>
      </c>
      <c r="AB106" s="9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0.292065040603954</v>
      </c>
      <c r="AC106" s="9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0.31849811191013738</v>
      </c>
      <c r="AD106" s="9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0.37021304910149688</v>
      </c>
      <c r="AE106" s="9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0.77366829070265475</v>
      </c>
      <c r="AF106" s="9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0.29833409777547443</v>
      </c>
    </row>
    <row r="107" spans="4:32" x14ac:dyDescent="0.3">
      <c r="D107" t="s">
        <v>8</v>
      </c>
      <c r="E107" t="str">
        <f>DEMANDS!$F$20</f>
        <v>TRAF</v>
      </c>
      <c r="F107">
        <v>2050</v>
      </c>
      <c r="G107" s="9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0.38476545614425417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5.7467791757054068</v>
      </c>
      <c r="I107" s="9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1.0428526515148426</v>
      </c>
      <c r="J107" s="9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0.67064297309257692</v>
      </c>
      <c r="K107" s="9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0.47766670948308404</v>
      </c>
      <c r="L107" s="9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0.23051195929846593</v>
      </c>
      <c r="M107" s="9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0.60406563988889672</v>
      </c>
      <c r="N107" s="9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0.93466579067273592</v>
      </c>
      <c r="O107" s="9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0.43967760768398712</v>
      </c>
      <c r="P107" s="9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0.50063725752757948</v>
      </c>
      <c r="Q107" s="9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1.0118712433223831</v>
      </c>
      <c r="R107" s="9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0.66753087086974339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0.65688542235808922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3.5146955818666847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0.95630086929194758</v>
      </c>
      <c r="V107" s="9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1.0775083694435095</v>
      </c>
      <c r="W107" s="9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0.88209633127835518</v>
      </c>
      <c r="X107" s="9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0.81934825826951618</v>
      </c>
      <c r="Y107" s="9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1.3083357101122606</v>
      </c>
      <c r="Z107" s="9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0.17448514150608002</v>
      </c>
      <c r="AA107" s="9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0.73688378241267294</v>
      </c>
      <c r="AB107" s="9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0.32723349043038968</v>
      </c>
      <c r="AC107" s="9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0.35684944915119748</v>
      </c>
      <c r="AD107" s="9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0.4147915409863675</v>
      </c>
      <c r="AE107" s="9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0.86682806911234156</v>
      </c>
      <c r="AF107" s="9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0.3342574240573043</v>
      </c>
    </row>
    <row r="108" spans="4:32" x14ac:dyDescent="0.3">
      <c r="D108" t="s">
        <v>8</v>
      </c>
      <c r="E108" t="str">
        <f>DEMANDS!$F$20</f>
        <v>TRAF</v>
      </c>
      <c r="F108">
        <v>2055</v>
      </c>
      <c r="G108" s="9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0.43109624811912789</v>
      </c>
      <c r="H108" s="9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6.4387665312837132</v>
      </c>
      <c r="I108" s="9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1.1684257467244739</v>
      </c>
      <c r="J108" s="9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0.75139715613990832</v>
      </c>
      <c r="K108" s="9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0.53518402710342183</v>
      </c>
      <c r="L108" s="9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0.25826861328970618</v>
      </c>
      <c r="M108" s="9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0.67680304147717429</v>
      </c>
      <c r="N108" s="9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1.0472117732243871</v>
      </c>
      <c r="O108" s="9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0.49262054071584355</v>
      </c>
      <c r="P108" s="9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0.56092052948712212</v>
      </c>
      <c r="Q108" s="9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1.1337137718838606</v>
      </c>
      <c r="R108" s="9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0.7479103161167131</v>
      </c>
      <c r="S108" s="9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0.73598301640818908</v>
      </c>
      <c r="T108" s="9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3.9379108868222898</v>
      </c>
      <c r="U108" s="9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1.0714519982018804</v>
      </c>
      <c r="V108" s="9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1.2072544662374902</v>
      </c>
      <c r="W108" s="9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0.98831226353952639</v>
      </c>
      <c r="X108" s="9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0.91800850206912565</v>
      </c>
      <c r="Y108" s="9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1.4658764369382775</v>
      </c>
      <c r="Z108" s="9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0.19549543404854197</v>
      </c>
      <c r="AA108" s="9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0.82561422504320858</v>
      </c>
      <c r="AB108" s="9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0.36663668146596473</v>
      </c>
      <c r="AC108" s="9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0.39981878886441208</v>
      </c>
      <c r="AD108" s="9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0.46473786618654794</v>
      </c>
      <c r="AE108" s="9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0.97120550296640484</v>
      </c>
      <c r="AF108" s="9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0.37450638854399676</v>
      </c>
    </row>
    <row r="109" spans="4:32" x14ac:dyDescent="0.3">
      <c r="D109" t="s">
        <v>8</v>
      </c>
      <c r="E109" t="str">
        <f>DEMANDS!$F$20</f>
        <v>TRAF</v>
      </c>
      <c r="F109">
        <v>2060</v>
      </c>
      <c r="G109" s="9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0.48300587325259547</v>
      </c>
      <c r="H109" s="9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7.214078212652125</v>
      </c>
      <c r="I109" s="9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1.3091194845461001</v>
      </c>
      <c r="J109" s="9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0.84187519873887273</v>
      </c>
      <c r="K109" s="9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0.59962718184106456</v>
      </c>
      <c r="L109" s="9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0.28936753135754423</v>
      </c>
      <c r="M109" s="9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0.75829897730485607</v>
      </c>
      <c r="N109" s="9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1.1733097636861598</v>
      </c>
      <c r="O109" s="9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0.55193849514753957</v>
      </c>
      <c r="P109" s="9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0.62846269563303692</v>
      </c>
      <c r="Q109" s="9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1.2702277340533434</v>
      </c>
      <c r="R109" s="9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0.83796849758421532</v>
      </c>
      <c r="S109" s="9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0.82460499503369178</v>
      </c>
      <c r="T109" s="9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4.412086848306088</v>
      </c>
      <c r="U109" s="9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1.2004688287074312</v>
      </c>
      <c r="V109" s="9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1.3526236895988941</v>
      </c>
      <c r="W109" s="9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1.1073179828863779</v>
      </c>
      <c r="X109" s="9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1.028548729268171</v>
      </c>
      <c r="Y109" s="9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1.6423871272201882</v>
      </c>
      <c r="Z109" s="9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0.21903564053616617</v>
      </c>
      <c r="AA109" s="9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0.92502897317390509</v>
      </c>
      <c r="AB109" s="9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0.41078453192421677</v>
      </c>
      <c r="AC109" s="9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0.44796219893077255</v>
      </c>
      <c r="AD109" s="9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0.520698382021065</v>
      </c>
      <c r="AE109" s="9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1.0881513446583866</v>
      </c>
      <c r="AF109" s="9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0.4196018546359111</v>
      </c>
    </row>
    <row r="110" spans="4:32" x14ac:dyDescent="0.3">
      <c r="D110" t="s">
        <v>8</v>
      </c>
      <c r="E110" t="str">
        <f>DEMANDS!$F$20</f>
        <v>TRAF</v>
      </c>
      <c r="F110">
        <v>2065</v>
      </c>
      <c r="G110" s="9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0.54116609600377297</v>
      </c>
      <c r="H110" s="9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8.0827475581547663</v>
      </c>
      <c r="I110" s="9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1.466754588062305</v>
      </c>
      <c r="J110" s="9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0.94324798072518679</v>
      </c>
      <c r="K110" s="9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0.67183013504469757</v>
      </c>
      <c r="L110" s="9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0.32421116579904874</v>
      </c>
      <c r="M110" s="9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0.84960808941781829</v>
      </c>
      <c r="N110" s="9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1.314591601011627</v>
      </c>
      <c r="O110" s="9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0.61839910691310895</v>
      </c>
      <c r="P110" s="9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0.70413782174005979</v>
      </c>
      <c r="Q110" s="9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1.4231797622756399</v>
      </c>
      <c r="R110" s="9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0.93887086166888545</v>
      </c>
      <c r="S110" s="9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0.92389821867491262</v>
      </c>
      <c r="T110" s="9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4.9433597957073419</v>
      </c>
      <c r="U110" s="9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1.3450209725836528</v>
      </c>
      <c r="V110" s="9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1.5154972682488375</v>
      </c>
      <c r="W110" s="9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1.2406535469186939</v>
      </c>
      <c r="X110" s="9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1.1523994452063457</v>
      </c>
      <c r="Y110" s="9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1.8401520126025199</v>
      </c>
      <c r="Z110" s="9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0.24541039568819745</v>
      </c>
      <c r="AA110" s="9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1.0364145568911278</v>
      </c>
      <c r="AB110" s="9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0.46024836083910092</v>
      </c>
      <c r="AC110" s="9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0.50190270507508572</v>
      </c>
      <c r="AD110" s="9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0.58339727568169197</v>
      </c>
      <c r="AE110" s="9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1.2191789948319656</v>
      </c>
      <c r="AF110" s="9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0.47012740449743262</v>
      </c>
    </row>
    <row r="111" spans="4:32" x14ac:dyDescent="0.3">
      <c r="D111" t="s">
        <v>8</v>
      </c>
      <c r="E111" t="str">
        <f>DEMANDS!$F$20</f>
        <v>TRAF</v>
      </c>
      <c r="F111">
        <v>2070</v>
      </c>
      <c r="G111" s="8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0.6063295700564052</v>
      </c>
      <c r="H111" s="8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9.0560160512647307</v>
      </c>
      <c r="I111" s="8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1.6433710192219373</v>
      </c>
      <c r="J111" s="8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1.0568273711767922</v>
      </c>
      <c r="K111" s="8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0.75272726791396793</v>
      </c>
      <c r="L111" s="8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0.36325042943017744</v>
      </c>
      <c r="M111" s="8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0.9519120125543824</v>
      </c>
      <c r="N111" s="8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1.4728856189017134</v>
      </c>
      <c r="O111" s="8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0.69286244535037567</v>
      </c>
      <c r="P111" s="8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0.7889252225311757</v>
      </c>
      <c r="Q111" s="8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1.5945492146417641</v>
      </c>
      <c r="R111" s="8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1.0519231897524732</v>
      </c>
      <c r="S111" s="8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1.0351476447651162</v>
      </c>
      <c r="T111" s="8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5.5386049527102204</v>
      </c>
      <c r="U111" s="8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1.5069790846945601</v>
      </c>
      <c r="V111" s="8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1.6979829554447323</v>
      </c>
      <c r="W111" s="8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1.3900444563085146</v>
      </c>
      <c r="X111" s="8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1.2911634067710185</v>
      </c>
      <c r="Y111" s="8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2.0617303760875956</v>
      </c>
      <c r="Z111" s="8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0.27496101622737212</v>
      </c>
      <c r="AA111" s="8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1.1612124213258475</v>
      </c>
      <c r="AB111" s="8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0.51566828152662336</v>
      </c>
      <c r="AC111" s="8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0.56233835346588634</v>
      </c>
      <c r="AD111" s="8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0.65364593596730469</v>
      </c>
      <c r="AE111" s="8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1.3659840873570028</v>
      </c>
      <c r="AF111" s="8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0.52673689121624989</v>
      </c>
    </row>
    <row r="112" spans="4:32" x14ac:dyDescent="0.3">
      <c r="D112" s="10" t="s">
        <v>8</v>
      </c>
      <c r="E112" s="10" t="str">
        <f>DEMANDS!$F$21</f>
        <v>TTURS</v>
      </c>
      <c r="F112" s="10">
        <v>2020</v>
      </c>
      <c r="G112" s="1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4.0298189842888223E-2</v>
      </c>
      <c r="H112" s="11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0.953701411658192</v>
      </c>
      <c r="I112" s="1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0.1574950543244924</v>
      </c>
      <c r="J112" s="1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7.0239407968971462E-2</v>
      </c>
      <c r="K112" s="1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5.9951095783093877E-2</v>
      </c>
      <c r="L112" s="1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2.8931144408212772E-2</v>
      </c>
      <c r="M112" s="1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9.1227989526291062E-2</v>
      </c>
      <c r="N112" s="1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0.1380580366000895</v>
      </c>
      <c r="O112" s="1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5.5183151449824552E-2</v>
      </c>
      <c r="P112" s="1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6.2834088251830053E-2</v>
      </c>
      <c r="Q112" s="1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0.10597775556201978</v>
      </c>
      <c r="R112" s="1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0.10081271847771658</v>
      </c>
      <c r="S112" s="11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8.4102262744369605E-2</v>
      </c>
      <c r="T112" s="11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0.38425837356195192</v>
      </c>
      <c r="U112" s="11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0.10455147767729034</v>
      </c>
      <c r="V112" s="1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0.13795540121880615</v>
      </c>
      <c r="W112" s="1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0.11293643441302517</v>
      </c>
      <c r="X112" s="1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8.2232883144582727E-2</v>
      </c>
      <c r="Y112" s="1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0.18266124981514886</v>
      </c>
      <c r="Z112" s="1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2.2681711433385598E-2</v>
      </c>
      <c r="AA112" s="11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9.237679796644771E-2</v>
      </c>
      <c r="AB112" s="1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4.5686193445151825E-2</v>
      </c>
      <c r="AC112" s="1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4.6387653188956733E-2</v>
      </c>
      <c r="AD112" s="1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5.3919674514716867E-2</v>
      </c>
      <c r="AE112" s="1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0.11268090770514057</v>
      </c>
      <c r="AF112" s="1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4.3450865623823776E-2</v>
      </c>
    </row>
    <row r="113" spans="4:32" x14ac:dyDescent="0.3">
      <c r="D113" t="s">
        <v>8</v>
      </c>
      <c r="E113" t="str">
        <f>DEMANDS!$F$21</f>
        <v>TTURS</v>
      </c>
      <c r="F113">
        <v>2021</v>
      </c>
      <c r="G113" s="9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0.10300786940522516</v>
      </c>
      <c r="H113" s="9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2.4377956143110233</v>
      </c>
      <c r="I113" s="9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0.40257962084838445</v>
      </c>
      <c r="J113" s="9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0.1795418551398037</v>
      </c>
      <c r="K113" s="9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0.15324347493526222</v>
      </c>
      <c r="L113" s="9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7.3952094537338697E-2</v>
      </c>
      <c r="M113" s="9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0.23319163634551807</v>
      </c>
      <c r="N113" s="9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0.35289585611383317</v>
      </c>
      <c r="O113" s="9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0.14105593526840385</v>
      </c>
      <c r="P113" s="9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0.16061281119760137</v>
      </c>
      <c r="Q113" s="9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0.27089412321873685</v>
      </c>
      <c r="R113" s="9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0.25769155835100138</v>
      </c>
      <c r="S113" s="9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0.21497727146632192</v>
      </c>
      <c r="T113" s="9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0.98221871791392867</v>
      </c>
      <c r="U113" s="9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0.26724835534036395</v>
      </c>
      <c r="V113" s="9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0.35263350557171685</v>
      </c>
      <c r="W113" s="9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0.28868148997421322</v>
      </c>
      <c r="X113" s="9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0.21019887297164064</v>
      </c>
      <c r="Y113" s="9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0.46690797377526899</v>
      </c>
      <c r="Z113" s="9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5.7977660493589413E-2</v>
      </c>
      <c r="AA113" s="9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0.2361281531031352</v>
      </c>
      <c r="AB113" s="9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0.11678036820928248</v>
      </c>
      <c r="AC113" s="9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0.11857339846609016</v>
      </c>
      <c r="AD113" s="9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0.13782630962924983</v>
      </c>
      <c r="AE113" s="9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0.28802832759004793</v>
      </c>
      <c r="AF113" s="9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0.11106655433340036</v>
      </c>
    </row>
    <row r="114" spans="4:32" x14ac:dyDescent="0.3">
      <c r="D114" t="s">
        <v>8</v>
      </c>
      <c r="E114" t="str">
        <f>DEMANDS!$F$21</f>
        <v>TTURS</v>
      </c>
      <c r="F114">
        <v>2022</v>
      </c>
      <c r="G114" s="9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9.1837705905009476E-2</v>
      </c>
      <c r="H114" s="9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2.1734412911977099</v>
      </c>
      <c r="I114" s="9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0.35892392529136918</v>
      </c>
      <c r="J114" s="9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0.16007235355100646</v>
      </c>
      <c r="K114" s="9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0.1366257671790308</v>
      </c>
      <c r="L114" s="9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6.5932736483093002E-2</v>
      </c>
      <c r="M114" s="9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0.20790435761717901</v>
      </c>
      <c r="N114" s="9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0.31462786324978359</v>
      </c>
      <c r="O114" s="9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0.12575984314727132</v>
      </c>
      <c r="P114" s="9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0.1431959733223441</v>
      </c>
      <c r="Q114" s="9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0.24151839042207951</v>
      </c>
      <c r="R114" s="9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0.22974751042508584</v>
      </c>
      <c r="S114" s="9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0.19166515672232687</v>
      </c>
      <c r="T114" s="9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0.87570701414390317</v>
      </c>
      <c r="U114" s="9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0.23826796926352917</v>
      </c>
      <c r="V114" s="9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0.3143939619753468</v>
      </c>
      <c r="W114" s="9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0.25737689682888343</v>
      </c>
      <c r="X114" s="9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0.18740492730310521</v>
      </c>
      <c r="Y114" s="9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0.41627651778323177</v>
      </c>
      <c r="Z114" s="9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5.1690568538258291E-2</v>
      </c>
      <c r="AA114" s="9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0.21052243877863147</v>
      </c>
      <c r="AB114" s="9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0.10411671625681421</v>
      </c>
      <c r="AC114" s="9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0.10571531048417072</v>
      </c>
      <c r="AD114" s="9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0.12288043780334469</v>
      </c>
      <c r="AE114" s="9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0.25679456331114792</v>
      </c>
      <c r="AF114" s="9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9.9022507810807792E-2</v>
      </c>
    </row>
    <row r="115" spans="4:32" x14ac:dyDescent="0.3">
      <c r="D115" t="s">
        <v>8</v>
      </c>
      <c r="E115" t="str">
        <f>DEMANDS!$F$21</f>
        <v>TTURS</v>
      </c>
      <c r="F115">
        <v>2023</v>
      </c>
      <c r="G115" s="9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8.0667542404793777E-2</v>
      </c>
      <c r="H115" s="9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1.9090869680843967</v>
      </c>
      <c r="I115" s="9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0.31526822973435392</v>
      </c>
      <c r="J115" s="9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0.14060285196220926</v>
      </c>
      <c r="K115" s="9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0.12000805942279937</v>
      </c>
      <c r="L115" s="9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5.7913378428847313E-2</v>
      </c>
      <c r="M115" s="9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0.18261707888883996</v>
      </c>
      <c r="N115" s="9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0.27635987038573406</v>
      </c>
      <c r="O115" s="9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0.1104637510261388</v>
      </c>
      <c r="P115" s="9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0.12577913544708683</v>
      </c>
      <c r="Q115" s="9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0.2121426576254222</v>
      </c>
      <c r="R115" s="9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0.20180346249917036</v>
      </c>
      <c r="S115" s="9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0.16835304197833179</v>
      </c>
      <c r="T115" s="9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0.76919531037387767</v>
      </c>
      <c r="U115" s="9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0.20928758318669435</v>
      </c>
      <c r="V115" s="9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0.27615441837897681</v>
      </c>
      <c r="W115" s="9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0.2260723036835536</v>
      </c>
      <c r="X115" s="9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0.16461098163456978</v>
      </c>
      <c r="Y115" s="9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0.36564506179119455</v>
      </c>
      <c r="Z115" s="9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4.540347658292717E-2</v>
      </c>
      <c r="AA115" s="9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0.18491672445412774</v>
      </c>
      <c r="AB115" s="9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9.1453064304345938E-2</v>
      </c>
      <c r="AC115" s="9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9.2857222502251313E-2</v>
      </c>
      <c r="AD115" s="9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0.10793456597743951</v>
      </c>
      <c r="AE115" s="9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0.22556079903224788</v>
      </c>
      <c r="AF115" s="9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8.6978461288215222E-2</v>
      </c>
    </row>
    <row r="116" spans="4:32" x14ac:dyDescent="0.3">
      <c r="D116" t="s">
        <v>8</v>
      </c>
      <c r="E116" t="str">
        <f>DEMANDS!$F$21</f>
        <v>TTURS</v>
      </c>
      <c r="F116">
        <v>2024</v>
      </c>
      <c r="G116" s="9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6.9497378904578105E-2</v>
      </c>
      <c r="H116" s="9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1.6447326449710831</v>
      </c>
      <c r="I116" s="9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0.27161253417733866</v>
      </c>
      <c r="J116" s="9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0.12113335037341202</v>
      </c>
      <c r="K116" s="9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0.10339035166656793</v>
      </c>
      <c r="L116" s="9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4.9894020374601618E-2</v>
      </c>
      <c r="M116" s="9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0.15732980016050091</v>
      </c>
      <c r="N116" s="9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0.23809187752168445</v>
      </c>
      <c r="O116" s="9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9.516765890500628E-2</v>
      </c>
      <c r="P116" s="9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0.10836229757182954</v>
      </c>
      <c r="Q116" s="9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0.18276692482876489</v>
      </c>
      <c r="R116" s="9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0.17385941457325485</v>
      </c>
      <c r="S116" s="9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0.1450409272343367</v>
      </c>
      <c r="T116" s="9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0.66268360660385217</v>
      </c>
      <c r="U116" s="9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0.18030719710985951</v>
      </c>
      <c r="V116" s="9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0.23791487478260676</v>
      </c>
      <c r="W116" s="9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0.19476771053822381</v>
      </c>
      <c r="X116" s="9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0.14181703596603437</v>
      </c>
      <c r="Y116" s="9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0.31501360579915738</v>
      </c>
      <c r="Z116" s="9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3.9116384627596049E-2</v>
      </c>
      <c r="AA116" s="9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0.15931101012962401</v>
      </c>
      <c r="AB116" s="9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7.8789412351877683E-2</v>
      </c>
      <c r="AC116" s="9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7.9999134520331888E-2</v>
      </c>
      <c r="AD116" s="9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9.2988694151534365E-2</v>
      </c>
      <c r="AE116" s="9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0.19432703475334784</v>
      </c>
      <c r="AF116" s="9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7.4934414765622653E-2</v>
      </c>
    </row>
    <row r="117" spans="4:32" x14ac:dyDescent="0.3">
      <c r="D117" t="s">
        <v>8</v>
      </c>
      <c r="E117" t="str">
        <f>DEMANDS!$F$21</f>
        <v>TTURS</v>
      </c>
      <c r="F117">
        <v>2025</v>
      </c>
      <c r="G117" s="9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5.8327215404362399E-2</v>
      </c>
      <c r="H117" s="9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1.3803783218577697</v>
      </c>
      <c r="I117" s="9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0.2279568386203234</v>
      </c>
      <c r="J117" s="9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0.1016638487846148</v>
      </c>
      <c r="K117" s="9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8.6772643910336511E-2</v>
      </c>
      <c r="L117" s="9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4.1874662320355922E-2</v>
      </c>
      <c r="M117" s="9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0.13204252143216189</v>
      </c>
      <c r="N117" s="9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0.19982388465763487</v>
      </c>
      <c r="O117" s="9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7.9871566783873763E-2</v>
      </c>
      <c r="P117" s="9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9.0945459696572264E-2</v>
      </c>
      <c r="Q117" s="9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0.15339119203210758</v>
      </c>
      <c r="R117" s="9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0.14591536664733934</v>
      </c>
      <c r="S117" s="9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0.12172881249034162</v>
      </c>
      <c r="T117" s="9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0.55617190283382656</v>
      </c>
      <c r="U117" s="9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0.15132681103302473</v>
      </c>
      <c r="V117" s="9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0.19967533118623673</v>
      </c>
      <c r="W117" s="9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0.16346311739289401</v>
      </c>
      <c r="X117" s="9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0.11902309029749894</v>
      </c>
      <c r="Y117" s="9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0.2643821498071201</v>
      </c>
      <c r="Z117" s="9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3.2829292672264934E-2</v>
      </c>
      <c r="AA117" s="9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0.13370529580512028</v>
      </c>
      <c r="AB117" s="9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6.6125760399409414E-2</v>
      </c>
      <c r="AC117" s="9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6.7141046538412449E-2</v>
      </c>
      <c r="AD117" s="9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7.8042822325629202E-2</v>
      </c>
      <c r="AE117" s="9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0.1630932704744478</v>
      </c>
      <c r="AF117" s="9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6.2890368243030098E-2</v>
      </c>
    </row>
    <row r="118" spans="4:32" x14ac:dyDescent="0.3">
      <c r="D118" t="s">
        <v>8</v>
      </c>
      <c r="E118" t="str">
        <f>DEMANDS!$F$21</f>
        <v>TTURS</v>
      </c>
      <c r="F118">
        <v>2026</v>
      </c>
      <c r="G118" s="9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4.7157051904146714E-2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1.1160239987444565</v>
      </c>
      <c r="I118" s="9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0.18430114306330819</v>
      </c>
      <c r="J118" s="9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8.2194347195817585E-2</v>
      </c>
      <c r="K118" s="9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7.0154936154105091E-2</v>
      </c>
      <c r="L118" s="9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3.3855304266110241E-2</v>
      </c>
      <c r="M118" s="9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0.10675524270382285</v>
      </c>
      <c r="N118" s="9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0.16155589179358529</v>
      </c>
      <c r="O118" s="9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6.4575474662741258E-2</v>
      </c>
      <c r="P118" s="9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7.3528621821315004E-2</v>
      </c>
      <c r="Q118" s="9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0.12401545923545029</v>
      </c>
      <c r="R118" s="9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0.11797131872142386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9.8416697746346538E-2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0.44966019906380111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0.1223464249561899</v>
      </c>
      <c r="V118" s="9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0.16143578758986674</v>
      </c>
      <c r="W118" s="9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0.13215852424756425</v>
      </c>
      <c r="X118" s="9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9.6229144628963523E-2</v>
      </c>
      <c r="Y118" s="9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0.21375069381508294</v>
      </c>
      <c r="Z118" s="9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2.6542200716933816E-2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0.10809958148061657</v>
      </c>
      <c r="AB118" s="9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5.3462108446941145E-2</v>
      </c>
      <c r="AC118" s="9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5.4282958556493031E-2</v>
      </c>
      <c r="AD118" s="9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6.3096950499724039E-2</v>
      </c>
      <c r="AE118" s="9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0.13185950619554779</v>
      </c>
      <c r="AF118" s="9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5.0846321720437522E-2</v>
      </c>
    </row>
    <row r="119" spans="4:32" x14ac:dyDescent="0.3">
      <c r="D119" t="s">
        <v>8</v>
      </c>
      <c r="E119" t="str">
        <f>DEMANDS!$F$21</f>
        <v>TTURS</v>
      </c>
      <c r="F119">
        <v>2027</v>
      </c>
      <c r="G119" s="9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3.5986888403931029E-2</v>
      </c>
      <c r="H119" s="9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0.85166967563114326</v>
      </c>
      <c r="I119" s="9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0.14064544750629296</v>
      </c>
      <c r="J119" s="9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6.272484560702038E-2</v>
      </c>
      <c r="K119" s="9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5.3537228397873671E-2</v>
      </c>
      <c r="L119" s="9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2.5835946211864549E-2</v>
      </c>
      <c r="M119" s="9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8.1467963975483809E-2</v>
      </c>
      <c r="N119" s="9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0.12328789892953573</v>
      </c>
      <c r="O119" s="9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4.9279382541608754E-2</v>
      </c>
      <c r="P119" s="9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5.6111783946057731E-2</v>
      </c>
      <c r="Q119" s="9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9.4639726438792995E-2</v>
      </c>
      <c r="R119" s="9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9.002727079550836E-2</v>
      </c>
      <c r="S119" s="9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7.5104583002351469E-2</v>
      </c>
      <c r="T119" s="9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0.34314849529377561</v>
      </c>
      <c r="U119" s="9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9.3366038879355087E-2</v>
      </c>
      <c r="V119" s="9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0.12319624399349671</v>
      </c>
      <c r="W119" s="9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0.10085393110223446</v>
      </c>
      <c r="X119" s="9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7.3435198960428119E-2</v>
      </c>
      <c r="Y119" s="9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0.16311923782304572</v>
      </c>
      <c r="Z119" s="9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2.0255108761602698E-2</v>
      </c>
      <c r="AA119" s="9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8.2493867156112857E-2</v>
      </c>
      <c r="AB119" s="9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4.0798456494472883E-2</v>
      </c>
      <c r="AC119" s="9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4.1424870574573606E-2</v>
      </c>
      <c r="AD119" s="9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4.815107867381889E-2</v>
      </c>
      <c r="AE119" s="9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0.10062574191664775</v>
      </c>
      <c r="AF119" s="9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3.880227519784496E-2</v>
      </c>
    </row>
    <row r="120" spans="4:32" x14ac:dyDescent="0.3">
      <c r="D120" t="s">
        <v>8</v>
      </c>
      <c r="E120" t="str">
        <f>DEMANDS!$F$21</f>
        <v>TTURS</v>
      </c>
      <c r="F120">
        <v>2028</v>
      </c>
      <c r="G120" s="9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2.4816724903715344E-2</v>
      </c>
      <c r="H120" s="9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0.58731535251782996</v>
      </c>
      <c r="I120" s="9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9.6989751949277725E-2</v>
      </c>
      <c r="J120" s="9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4.325534401822316E-2</v>
      </c>
      <c r="K120" s="9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3.6919520641642257E-2</v>
      </c>
      <c r="L120" s="9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1.7816588157618857E-2</v>
      </c>
      <c r="M120" s="9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5.6180685247144785E-2</v>
      </c>
      <c r="N120" s="9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8.5019906065486178E-2</v>
      </c>
      <c r="O120" s="9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3.3983290420476243E-2</v>
      </c>
      <c r="P120" s="9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3.8694946070800464E-2</v>
      </c>
      <c r="Q120" s="9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6.5263993642135698E-2</v>
      </c>
      <c r="R120" s="9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6.2083222869592877E-2</v>
      </c>
      <c r="S120" s="9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5.1792468258356407E-2</v>
      </c>
      <c r="T120" s="9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0.23663679152375017</v>
      </c>
      <c r="U120" s="9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6.4385652802520274E-2</v>
      </c>
      <c r="V120" s="9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8.4956700397126703E-2</v>
      </c>
      <c r="W120" s="9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6.9549337956904683E-2</v>
      </c>
      <c r="X120" s="9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5.0641253291892702E-2</v>
      </c>
      <c r="Y120" s="9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0.11248778183100853</v>
      </c>
      <c r="Z120" s="9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1.3968016806271584E-2</v>
      </c>
      <c r="AA120" s="9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5.688815283160914E-2</v>
      </c>
      <c r="AB120" s="9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2.8134804542004625E-2</v>
      </c>
      <c r="AC120" s="9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2.8566782592654192E-2</v>
      </c>
      <c r="AD120" s="9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3.320520684791374E-2</v>
      </c>
      <c r="AE120" s="9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6.9391977637747737E-2</v>
      </c>
      <c r="AF120" s="9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2.6758228675252401E-2</v>
      </c>
    </row>
    <row r="121" spans="4:32" x14ac:dyDescent="0.3">
      <c r="D121" t="s">
        <v>8</v>
      </c>
      <c r="E121" t="str">
        <f>DEMANDS!$F$21</f>
        <v>TTURS</v>
      </c>
      <c r="F121">
        <v>2029</v>
      </c>
      <c r="G121" s="9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1.3646561403499659E-2</v>
      </c>
      <c r="H121" s="9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0.32296102940451676</v>
      </c>
      <c r="I121" s="9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5.3334056392262491E-2</v>
      </c>
      <c r="J121" s="9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2.3785842429425944E-2</v>
      </c>
      <c r="K121" s="9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2.0301812885410834E-2</v>
      </c>
      <c r="L121" s="9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9.7972301033731699E-3</v>
      </c>
      <c r="M121" s="9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3.089340651880575E-2</v>
      </c>
      <c r="N121" s="9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4.675191320143661E-2</v>
      </c>
      <c r="O121" s="9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1.8687198299343739E-2</v>
      </c>
      <c r="P121" s="9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2.1278108195543193E-2</v>
      </c>
      <c r="Q121" s="9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3.5888260845478394E-2</v>
      </c>
      <c r="R121" s="9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3.4139174943677388E-2</v>
      </c>
      <c r="S121" s="9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2.8480353514361328E-2</v>
      </c>
      <c r="T121" s="9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0.13012508775372469</v>
      </c>
      <c r="U121" s="9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3.5405266725685468E-2</v>
      </c>
      <c r="V121" s="9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4.6717156800756693E-2</v>
      </c>
      <c r="W121" s="9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3.8244744811574909E-2</v>
      </c>
      <c r="X121" s="9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2.7847307623357288E-2</v>
      </c>
      <c r="Y121" s="9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6.1856325838971347E-2</v>
      </c>
      <c r="Z121" s="9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7.680924850940467E-3</v>
      </c>
      <c r="AA121" s="9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3.128243850710543E-2</v>
      </c>
      <c r="AB121" s="9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1.5471152589536363E-2</v>
      </c>
      <c r="AC121" s="9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1.5708694610734771E-2</v>
      </c>
      <c r="AD121" s="9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1.8259335022008584E-2</v>
      </c>
      <c r="AE121" s="9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3.8158213358847712E-2</v>
      </c>
      <c r="AF121" s="9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1.4714182152659835E-2</v>
      </c>
    </row>
    <row r="122" spans="4:32" x14ac:dyDescent="0.3">
      <c r="D122" t="s">
        <v>8</v>
      </c>
      <c r="E122" t="str">
        <f>DEMANDS!$F$21</f>
        <v>TTURS</v>
      </c>
      <c r="F122">
        <v>2030</v>
      </c>
      <c r="G122" s="9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9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9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9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9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9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9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9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9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9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9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9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9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9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9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9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9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9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9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9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9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9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9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9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9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9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3">
      <c r="D123" t="s">
        <v>8</v>
      </c>
      <c r="E123" t="str">
        <f>DEMANDS!$F$21</f>
        <v>TTURS</v>
      </c>
      <c r="F123">
        <v>2031</v>
      </c>
      <c r="G123" s="9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9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9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9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9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9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9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9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9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9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9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9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9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9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9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9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9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9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9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9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9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9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9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9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9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9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3">
      <c r="D124" t="s">
        <v>8</v>
      </c>
      <c r="E124" t="str">
        <f>DEMANDS!$F$21</f>
        <v>TTURS</v>
      </c>
      <c r="F124">
        <v>2032</v>
      </c>
      <c r="G124" s="9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9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9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9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9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9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9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9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9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9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9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9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9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9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9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9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9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9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9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9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9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9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9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9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9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9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3">
      <c r="D125" t="s">
        <v>8</v>
      </c>
      <c r="E125" t="str">
        <f>DEMANDS!$F$21</f>
        <v>TTURS</v>
      </c>
      <c r="F125">
        <v>2033</v>
      </c>
      <c r="G125" s="9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9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9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9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9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9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9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9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9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9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9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9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9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9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9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9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9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9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9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9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9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9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9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9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9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9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3">
      <c r="D126" t="s">
        <v>8</v>
      </c>
      <c r="E126" t="str">
        <f>DEMANDS!$F$21</f>
        <v>TTURS</v>
      </c>
      <c r="F126">
        <v>2034</v>
      </c>
      <c r="G126" s="9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9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9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9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9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9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9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9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9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9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9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9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9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9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9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9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9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9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9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9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9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9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9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9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9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9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3">
      <c r="D127" t="s">
        <v>8</v>
      </c>
      <c r="E127" t="str">
        <f>DEMANDS!$F$21</f>
        <v>TTURS</v>
      </c>
      <c r="F127">
        <v>2035</v>
      </c>
      <c r="G127" s="9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9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9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9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9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9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9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9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9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9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9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9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9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9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9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9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9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9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9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9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9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9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9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9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9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9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3">
      <c r="D128" t="s">
        <v>8</v>
      </c>
      <c r="E128" t="str">
        <f>DEMANDS!$F$21</f>
        <v>TTURS</v>
      </c>
      <c r="F128">
        <v>2036</v>
      </c>
      <c r="G128" s="9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9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9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9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9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9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9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9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9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9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9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9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9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9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9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9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9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9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9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9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9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9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9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9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9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9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3">
      <c r="D129" t="s">
        <v>8</v>
      </c>
      <c r="E129" t="str">
        <f>DEMANDS!$F$21</f>
        <v>TTURS</v>
      </c>
      <c r="F129">
        <v>2037</v>
      </c>
      <c r="G129" s="9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9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9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9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9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9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9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9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9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9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9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9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9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9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9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9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9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9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9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9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9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9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9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9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9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9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3">
      <c r="D130" t="s">
        <v>8</v>
      </c>
      <c r="E130" t="str">
        <f>DEMANDS!$F$21</f>
        <v>TTURS</v>
      </c>
      <c r="F130">
        <v>2038</v>
      </c>
      <c r="G130" s="9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9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9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9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9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9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9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9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9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9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9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9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9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9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9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9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9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9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9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9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9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9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9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9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9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9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3">
      <c r="D131" t="s">
        <v>8</v>
      </c>
      <c r="E131" t="str">
        <f>DEMANDS!$F$21</f>
        <v>TTURS</v>
      </c>
      <c r="F131">
        <v>2039</v>
      </c>
      <c r="G131" s="9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9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9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9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9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9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9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9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9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9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9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9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9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9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9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9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9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9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9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9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9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9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9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9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9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9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3">
      <c r="D132" t="s">
        <v>8</v>
      </c>
      <c r="E132" t="str">
        <f>DEMANDS!$F$21</f>
        <v>TTURS</v>
      </c>
      <c r="F132">
        <v>2040</v>
      </c>
      <c r="G132" s="9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9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9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9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9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9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9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9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9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9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9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9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9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9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9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9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9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9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9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9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9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9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9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9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9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9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3">
      <c r="D133" t="s">
        <v>8</v>
      </c>
      <c r="E133" t="str">
        <f>DEMANDS!$F$21</f>
        <v>TTURS</v>
      </c>
      <c r="F133">
        <v>2045</v>
      </c>
      <c r="G133" s="9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9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9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9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9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9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9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9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9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9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9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9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9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9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9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9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9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9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9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9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9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9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9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9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9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9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3">
      <c r="D134" t="s">
        <v>8</v>
      </c>
      <c r="E134" t="str">
        <f>DEMANDS!$F$21</f>
        <v>TTURS</v>
      </c>
      <c r="F134">
        <v>2050</v>
      </c>
      <c r="G134" s="9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9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9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9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9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9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9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9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9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9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9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9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9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9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9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9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9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9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9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9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9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9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9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9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9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9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3">
      <c r="D135" t="s">
        <v>8</v>
      </c>
      <c r="E135" t="str">
        <f>DEMANDS!$F$21</f>
        <v>TTURS</v>
      </c>
      <c r="F135">
        <v>2055</v>
      </c>
      <c r="G135" s="9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9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9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9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9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9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9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9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9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9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9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9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9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9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9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9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9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9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9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9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9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9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9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9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9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9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3">
      <c r="D136" t="s">
        <v>8</v>
      </c>
      <c r="E136" t="str">
        <f>DEMANDS!$F$21</f>
        <v>TTURS</v>
      </c>
      <c r="F136">
        <v>2060</v>
      </c>
      <c r="G136" s="9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9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9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9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9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9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9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9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9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9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9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9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9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9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9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9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9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9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9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9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9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9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9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9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9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9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3">
      <c r="D137" t="s">
        <v>8</v>
      </c>
      <c r="E137" t="str">
        <f>DEMANDS!$F$21</f>
        <v>TTURS</v>
      </c>
      <c r="F137">
        <v>2065</v>
      </c>
      <c r="G137" s="9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9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9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9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9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9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9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9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9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9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9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9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9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9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9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9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9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9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9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9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9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9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9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9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9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9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3">
      <c r="D138" t="s">
        <v>8</v>
      </c>
      <c r="E138" t="str">
        <f>DEMANDS!$F$21</f>
        <v>TTURS</v>
      </c>
      <c r="F138">
        <v>2070</v>
      </c>
      <c r="G138" s="8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8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8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8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8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8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8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8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8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8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8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8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8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8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8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8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8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8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8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8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8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8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8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8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8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8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3">
      <c r="D139" s="10" t="s">
        <v>8</v>
      </c>
      <c r="E139" s="10" t="str">
        <f>DEMANDS!$F$22</f>
        <v>TNAV</v>
      </c>
      <c r="F139" s="10">
        <v>2020</v>
      </c>
      <c r="G139" s="11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5.4709600636236908E-2</v>
      </c>
      <c r="H139" s="11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1.2947634511986181</v>
      </c>
      <c r="I139" s="11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0.21381832677519244</v>
      </c>
      <c r="J139" s="11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9.5358376490112085E-2</v>
      </c>
      <c r="K139" s="11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8.1390765212663516E-2</v>
      </c>
      <c r="L139" s="11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3.9277480271286955E-2</v>
      </c>
      <c r="M139" s="11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0.12385288007448821</v>
      </c>
      <c r="N139" s="11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0.1874302562090602</v>
      </c>
      <c r="O139" s="11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7.4917711923025126E-2</v>
      </c>
      <c r="P139" s="11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8.5304771455047348E-2</v>
      </c>
      <c r="Q139" s="11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0.14387744724335505</v>
      </c>
      <c r="R139" s="11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0.13686529316756901</v>
      </c>
      <c r="S139" s="11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0.11417885580685315</v>
      </c>
      <c r="T139" s="11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0.52167658747615886</v>
      </c>
      <c r="U139" s="11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0.14194110484747868</v>
      </c>
      <c r="V139" s="11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0.18729091643367465</v>
      </c>
      <c r="W139" s="11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0.15332468401449936</v>
      </c>
      <c r="X139" s="11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0.11164094996689844</v>
      </c>
      <c r="Y139" s="11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0.24798443969974754</v>
      </c>
      <c r="Z139" s="11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3.0793129396254827E-2</v>
      </c>
      <c r="AA139" s="11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0.12541252459483895</v>
      </c>
      <c r="AB139" s="11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6.202445836199811E-2</v>
      </c>
      <c r="AC139" s="11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6.2976773654461277E-2</v>
      </c>
      <c r="AD139" s="11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7.3202391239829717E-2</v>
      </c>
      <c r="AE139" s="11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0.15297777602198812</v>
      </c>
      <c r="AF139" s="11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5.8989734150496013E-2</v>
      </c>
    </row>
    <row r="140" spans="4:32" x14ac:dyDescent="0.3">
      <c r="D140" t="s">
        <v>8</v>
      </c>
      <c r="E140" t="str">
        <f>DEMANDS!$F$22</f>
        <v>TNAV</v>
      </c>
      <c r="F140">
        <v>2021</v>
      </c>
      <c r="G140" s="9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6.0377905785525848E-2</v>
      </c>
      <c r="H140" s="9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1.4289101869121152</v>
      </c>
      <c r="I140" s="9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0.2359714316887277</v>
      </c>
      <c r="J140" s="9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0.10523818497346488</v>
      </c>
      <c r="K140" s="9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8.9823429465268834E-2</v>
      </c>
      <c r="L140" s="9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4.3346907594530242E-2</v>
      </c>
      <c r="M140" s="9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0.13668492252620179</v>
      </c>
      <c r="N140" s="9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0.2068493686508841</v>
      </c>
      <c r="O140" s="9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8.267972164943059E-2</v>
      </c>
      <c r="P140" s="9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9.4142954692987016E-2</v>
      </c>
      <c r="Q140" s="9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0.1587841777914096</v>
      </c>
      <c r="R140" s="9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0.15104551449981587</v>
      </c>
      <c r="S140" s="9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0.12600860029015015</v>
      </c>
      <c r="T140" s="9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0.57572600572572319</v>
      </c>
      <c r="U140" s="9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0.15664721650148741</v>
      </c>
      <c r="V140" s="9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0.20669559228014536</v>
      </c>
      <c r="W140" s="9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0.169210215727499</v>
      </c>
      <c r="X140" s="9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0.12320774928931454</v>
      </c>
      <c r="Y140" s="9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0.27367739779388101</v>
      </c>
      <c r="Z140" s="9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3.3983517406579698E-2</v>
      </c>
      <c r="AA140" s="9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0.13840615735178152</v>
      </c>
      <c r="AB140" s="9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6.8450634985965417E-2</v>
      </c>
      <c r="AC140" s="9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6.9501616940463015E-2</v>
      </c>
      <c r="AD140" s="9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8.0786681499301294E-2</v>
      </c>
      <c r="AE140" s="9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0.16882736559069478</v>
      </c>
      <c r="AF140" s="9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6.5101491683943843E-2</v>
      </c>
    </row>
    <row r="141" spans="4:32" x14ac:dyDescent="0.3">
      <c r="D141" t="s">
        <v>8</v>
      </c>
      <c r="E141" t="str">
        <f>DEMANDS!$F$22</f>
        <v>TNAV</v>
      </c>
      <c r="F141">
        <v>2022</v>
      </c>
      <c r="G141" s="9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9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9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9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9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9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9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9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9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9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9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9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9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9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9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9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9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9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9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9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9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9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9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9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9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9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3">
      <c r="D142" t="s">
        <v>8</v>
      </c>
      <c r="E142" t="str">
        <f>DEMANDS!$F$22</f>
        <v>TNAV</v>
      </c>
      <c r="F142">
        <v>2023</v>
      </c>
      <c r="G142" s="9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9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9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9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9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9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9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9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9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9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9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9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9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9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9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9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9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9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9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9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9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9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9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9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9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9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3">
      <c r="D143" t="s">
        <v>8</v>
      </c>
      <c r="E143" t="str">
        <f>DEMANDS!$F$22</f>
        <v>TNAV</v>
      </c>
      <c r="F143">
        <v>2024</v>
      </c>
      <c r="G143" s="9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9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9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9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9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9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9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9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9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9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9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9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9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9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9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9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9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9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9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9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9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9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9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9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9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9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3">
      <c r="D144" t="s">
        <v>8</v>
      </c>
      <c r="E144" t="str">
        <f>DEMANDS!$F$22</f>
        <v>TNAV</v>
      </c>
      <c r="F144">
        <v>2025</v>
      </c>
      <c r="G144" s="9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9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9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9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9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9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9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9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9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9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9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9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9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9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9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9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9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9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9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9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9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9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9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9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9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9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3">
      <c r="D145" t="s">
        <v>8</v>
      </c>
      <c r="E145" t="str">
        <f>DEMANDS!$F$22</f>
        <v>TNAV</v>
      </c>
      <c r="F145">
        <v>2026</v>
      </c>
      <c r="G145" s="9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9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9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9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9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9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9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9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9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9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9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9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9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9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9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9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9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9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9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9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9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9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9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9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9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9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3">
      <c r="D146" t="s">
        <v>8</v>
      </c>
      <c r="E146" t="str">
        <f>DEMANDS!$F$22</f>
        <v>TNAV</v>
      </c>
      <c r="F146">
        <v>2027</v>
      </c>
      <c r="G146" s="9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9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9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9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9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9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9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9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9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9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9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9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9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9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9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9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9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9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9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9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9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9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9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9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9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9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3">
      <c r="D147" t="s">
        <v>8</v>
      </c>
      <c r="E147" t="str">
        <f>DEMANDS!$F$22</f>
        <v>TNAV</v>
      </c>
      <c r="F147">
        <v>2028</v>
      </c>
      <c r="G147" s="9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9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9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9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9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9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9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9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9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9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9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9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9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9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9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9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9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9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9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9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9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9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9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9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9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9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3">
      <c r="D148" t="s">
        <v>8</v>
      </c>
      <c r="E148" t="str">
        <f>DEMANDS!$F$22</f>
        <v>TNAV</v>
      </c>
      <c r="F148">
        <v>2029</v>
      </c>
      <c r="G148" s="9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9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9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9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9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9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9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9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9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9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9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9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9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9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9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9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9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9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9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9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9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9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9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9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9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9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3">
      <c r="D149" t="s">
        <v>8</v>
      </c>
      <c r="E149" t="str">
        <f>DEMANDS!$F$22</f>
        <v>TNAV</v>
      </c>
      <c r="F149">
        <v>2030</v>
      </c>
      <c r="G149" s="9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9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9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9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9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9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9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9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9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9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9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9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9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9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9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9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9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9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9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9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9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9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9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9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9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9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3">
      <c r="D150" t="s">
        <v>8</v>
      </c>
      <c r="E150" t="str">
        <f>DEMANDS!$F$22</f>
        <v>TNAV</v>
      </c>
      <c r="F150">
        <v>2031</v>
      </c>
      <c r="G150" s="9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9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9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9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9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9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9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9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9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9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9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9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9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9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9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9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9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9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9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9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9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9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9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9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9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9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3">
      <c r="D151" t="s">
        <v>8</v>
      </c>
      <c r="E151" t="str">
        <f>DEMANDS!$F$22</f>
        <v>TNAV</v>
      </c>
      <c r="F151">
        <v>2032</v>
      </c>
      <c r="G151" s="9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9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9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9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9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9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9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9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9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9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9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9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9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9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9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9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9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9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9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9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9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9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9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9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9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9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3">
      <c r="D152" t="s">
        <v>8</v>
      </c>
      <c r="E152" t="str">
        <f>DEMANDS!$F$22</f>
        <v>TNAV</v>
      </c>
      <c r="F152">
        <v>2033</v>
      </c>
      <c r="G152" s="9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9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9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9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9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9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9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9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9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9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9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9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9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9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9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9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9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9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9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9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9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9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9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9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9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9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3">
      <c r="D153" t="s">
        <v>8</v>
      </c>
      <c r="E153" t="str">
        <f>DEMANDS!$F$22</f>
        <v>TNAV</v>
      </c>
      <c r="F153">
        <v>2034</v>
      </c>
      <c r="G153" s="9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9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9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9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9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9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9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9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9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9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9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9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9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9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9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9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9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9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9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9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9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9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9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9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9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9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3">
      <c r="D154" t="s">
        <v>8</v>
      </c>
      <c r="E154" t="str">
        <f>DEMANDS!$F$22</f>
        <v>TNAV</v>
      </c>
      <c r="F154">
        <v>2035</v>
      </c>
      <c r="G154" s="9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9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9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9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9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9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9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9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9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9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9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9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9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9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9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9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9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9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9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9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9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9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9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9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9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9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3">
      <c r="D155" t="s">
        <v>8</v>
      </c>
      <c r="E155" t="str">
        <f>DEMANDS!$F$22</f>
        <v>TNAV</v>
      </c>
      <c r="F155">
        <v>2036</v>
      </c>
      <c r="G155" s="9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9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9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9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9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9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9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9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9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9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9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9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9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9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9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9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9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9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9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9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9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9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9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9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9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9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3">
      <c r="D156" t="s">
        <v>8</v>
      </c>
      <c r="E156" t="str">
        <f>DEMANDS!$F$22</f>
        <v>TNAV</v>
      </c>
      <c r="F156">
        <v>2037</v>
      </c>
      <c r="G156" s="9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9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9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9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9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9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9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9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9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9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9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9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9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9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9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9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9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9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9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9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9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9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9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9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9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9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3">
      <c r="D157" t="s">
        <v>8</v>
      </c>
      <c r="E157" t="str">
        <f>DEMANDS!$F$22</f>
        <v>TNAV</v>
      </c>
      <c r="F157">
        <v>2038</v>
      </c>
      <c r="G157" s="9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9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9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9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9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9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9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9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9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9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9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9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9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9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9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9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9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9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9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9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9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9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9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9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9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9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3">
      <c r="D158" t="s">
        <v>8</v>
      </c>
      <c r="E158" t="str">
        <f>DEMANDS!$F$22</f>
        <v>TNAV</v>
      </c>
      <c r="F158">
        <v>2039</v>
      </c>
      <c r="G158" s="9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9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9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9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9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9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9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9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9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9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9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9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9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9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9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9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9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9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9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9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9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9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9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9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9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9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3">
      <c r="D159" t="s">
        <v>8</v>
      </c>
      <c r="E159" t="str">
        <f>DEMANDS!$F$22</f>
        <v>TNAV</v>
      </c>
      <c r="F159">
        <v>2040</v>
      </c>
      <c r="G159" s="9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9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9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9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9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9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9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9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9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9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9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9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9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9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9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9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9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9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9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9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9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9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9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9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9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9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3">
      <c r="D160" t="s">
        <v>8</v>
      </c>
      <c r="E160" t="str">
        <f>DEMANDS!$F$22</f>
        <v>TNAV</v>
      </c>
      <c r="F160">
        <v>2045</v>
      </c>
      <c r="G160" s="9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9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9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9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9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9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9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9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9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9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9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9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9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9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9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9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9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9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9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9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9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9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9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9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9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9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3">
      <c r="D161" t="s">
        <v>8</v>
      </c>
      <c r="E161" t="str">
        <f>DEMANDS!$F$22</f>
        <v>TNAV</v>
      </c>
      <c r="F161">
        <v>2050</v>
      </c>
      <c r="G161" s="9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9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9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9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9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9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9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9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9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9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9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9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9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9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9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9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9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9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9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9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9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9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9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9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9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9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3">
      <c r="D162" t="s">
        <v>8</v>
      </c>
      <c r="E162" t="str">
        <f>DEMANDS!$F$22</f>
        <v>TNAV</v>
      </c>
      <c r="F162">
        <v>2055</v>
      </c>
      <c r="G162" s="9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9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9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9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9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9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9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9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9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9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9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9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9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9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9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9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9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9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9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9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9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9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9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9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9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9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3">
      <c r="D163" t="s">
        <v>8</v>
      </c>
      <c r="E163" t="str">
        <f>DEMANDS!$F$22</f>
        <v>TNAV</v>
      </c>
      <c r="F163">
        <v>2060</v>
      </c>
      <c r="G163" s="9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9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9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9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9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9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9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9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9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9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9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9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9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9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9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9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9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9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9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9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9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9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9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9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9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9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3">
      <c r="D164" t="s">
        <v>8</v>
      </c>
      <c r="E164" t="str">
        <f>DEMANDS!$F$22</f>
        <v>TNAV</v>
      </c>
      <c r="F164">
        <v>2065</v>
      </c>
      <c r="G164" s="9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9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9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9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9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9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9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9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9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9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9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9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9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9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9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9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9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9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9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9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9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9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9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9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9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9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3">
      <c r="D165" t="s">
        <v>8</v>
      </c>
      <c r="E165" t="str">
        <f>DEMANDS!$F$22</f>
        <v>TNAV</v>
      </c>
      <c r="F165">
        <v>2070</v>
      </c>
      <c r="G165" s="8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8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8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8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8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8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8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8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8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8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8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8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8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8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8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8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8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8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8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8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8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8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8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8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8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8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3">
      <c r="D166" s="10" t="s">
        <v>8</v>
      </c>
      <c r="E166" s="10" t="str">
        <f>DEMANDS!$F$23</f>
        <v>TOTH</v>
      </c>
      <c r="F166" s="10">
        <v>2020</v>
      </c>
      <c r="G166" s="11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0.27200036635926356</v>
      </c>
      <c r="H166" s="11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6.437190712032816</v>
      </c>
      <c r="I166" s="11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1.0630430955596448</v>
      </c>
      <c r="J166" s="11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0.47409436440951486</v>
      </c>
      <c r="K166" s="11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0.40465142678160887</v>
      </c>
      <c r="L166" s="11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0.19527631163848475</v>
      </c>
      <c r="M166" s="11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0.6157608237519745</v>
      </c>
      <c r="N166" s="11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0.93184921408305132</v>
      </c>
      <c r="O166" s="11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0.37246927144197556</v>
      </c>
      <c r="P166" s="11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0.42411073775226299</v>
      </c>
      <c r="Q166" s="11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0.7153172003801328</v>
      </c>
      <c r="R166" s="11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0.68045479130749276</v>
      </c>
      <c r="S166" s="11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0.56766436327036951</v>
      </c>
      <c r="T166" s="11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2.5936256390908592</v>
      </c>
      <c r="U166" s="11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0.70569026406639179</v>
      </c>
      <c r="V166" s="11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0.93115645687933368</v>
      </c>
      <c r="W166" s="11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0.76228613879223739</v>
      </c>
      <c r="X166" s="11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0.55504662689091944</v>
      </c>
      <c r="Y166" s="11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1.2329071619113803</v>
      </c>
      <c r="Z166" s="11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0.15309456438586874</v>
      </c>
      <c r="AA166" s="11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0.62351492679773235</v>
      </c>
      <c r="AB166" s="11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0.30836773073653384</v>
      </c>
      <c r="AC166" s="11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0.31310236790125712</v>
      </c>
      <c r="AD166" s="11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0.36394119138240832</v>
      </c>
      <c r="AE166" s="11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0.76056141223677332</v>
      </c>
      <c r="AF166" s="11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0.29327995660313688</v>
      </c>
    </row>
    <row r="167" spans="4:32" x14ac:dyDescent="0.3">
      <c r="D167" t="s">
        <v>8</v>
      </c>
      <c r="E167" t="str">
        <f>DEMANDS!$F$23</f>
        <v>TOTH</v>
      </c>
      <c r="F167">
        <v>2021</v>
      </c>
      <c r="G167" s="9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0.18089944491364476</v>
      </c>
      <c r="H167" s="9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4.2811862432270846</v>
      </c>
      <c r="I167" s="9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0.70699870180330382</v>
      </c>
      <c r="J167" s="9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0.31530622001108055</v>
      </c>
      <c r="K167" s="9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0.26912176431270607</v>
      </c>
      <c r="L167" s="9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0.12987253235360474</v>
      </c>
      <c r="M167" s="9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0.40952441611484319</v>
      </c>
      <c r="N167" s="9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0.61974550926960204</v>
      </c>
      <c r="O167" s="9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0.24771835918135079</v>
      </c>
      <c r="P167" s="9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0.28206357979667418</v>
      </c>
      <c r="Q167" s="9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0.47573643454227438</v>
      </c>
      <c r="R167" s="9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0.45255047147168376</v>
      </c>
      <c r="S167" s="9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0.37753687462770624</v>
      </c>
      <c r="T167" s="9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1.7249441414561333</v>
      </c>
      <c r="U167" s="9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0.46933384230063541</v>
      </c>
      <c r="V167" s="9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0.61928477682541505</v>
      </c>
      <c r="W167" s="9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0.50697409425818196</v>
      </c>
      <c r="X167" s="9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0.36914518921322997</v>
      </c>
      <c r="Y167" s="9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0.81997029711805758</v>
      </c>
      <c r="Z167" s="9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0.10181869270028908</v>
      </c>
      <c r="AA167" s="9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0.41468144202461005</v>
      </c>
      <c r="AB167" s="9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0.20508630950091886</v>
      </c>
      <c r="AC167" s="9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0.20823517744705494</v>
      </c>
      <c r="AD167" s="9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0.24204658392014702</v>
      </c>
      <c r="AE167" s="9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0.50582702934541202</v>
      </c>
      <c r="AF167" s="9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0.19505187461302997</v>
      </c>
    </row>
    <row r="168" spans="4:32" x14ac:dyDescent="0.3">
      <c r="D168" t="s">
        <v>8</v>
      </c>
      <c r="E168" t="str">
        <f>DEMANDS!$F$23</f>
        <v>TOTH</v>
      </c>
      <c r="F168">
        <v>2022</v>
      </c>
      <c r="G168" s="9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0.15735502404494861</v>
      </c>
      <c r="H168" s="9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3.7239813785248845</v>
      </c>
      <c r="I168" s="9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0.61498142117082344</v>
      </c>
      <c r="J168" s="9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0.27426849128835057</v>
      </c>
      <c r="K168" s="9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0.23409503392705369</v>
      </c>
      <c r="L168" s="9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0.11296936516878391</v>
      </c>
      <c r="M168" s="9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0.35622400265244875</v>
      </c>
      <c r="N168" s="9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0.53908440437404281</v>
      </c>
      <c r="O168" s="9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0.21547732434427461</v>
      </c>
      <c r="P168" s="9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0.24535244650583318</v>
      </c>
      <c r="Q168" s="9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0.41381839580653829</v>
      </c>
      <c r="R168" s="9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0.39365013172911273</v>
      </c>
      <c r="S168" s="9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0.32839970301322097</v>
      </c>
      <c r="T168" s="9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1.5004392467019119</v>
      </c>
      <c r="U168" s="9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0.40824911361988458</v>
      </c>
      <c r="V168" s="9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0.53868363716954448</v>
      </c>
      <c r="W168" s="9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0.44099041227154739</v>
      </c>
      <c r="X168" s="9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0.32110021206783468</v>
      </c>
      <c r="Y168" s="9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0.71324953971389149</v>
      </c>
      <c r="Z168" s="9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8.8566788282448461E-2</v>
      </c>
      <c r="AA168" s="9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0.36070983143107849</v>
      </c>
      <c r="AB168" s="9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0.17839392032525092</v>
      </c>
      <c r="AC168" s="9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0.18113295687461758</v>
      </c>
      <c r="AD168" s="9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0.21054374186130842</v>
      </c>
      <c r="AE168" s="9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0.4399926401279336</v>
      </c>
      <c r="AF168" s="9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0.16966548700244569</v>
      </c>
    </row>
    <row r="169" spans="4:32" x14ac:dyDescent="0.3">
      <c r="D169" t="s">
        <v>8</v>
      </c>
      <c r="E169" t="str">
        <f>DEMANDS!$F$23</f>
        <v>TOTH</v>
      </c>
      <c r="F169">
        <v>2023</v>
      </c>
      <c r="G169" s="9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0.14927998107498622</v>
      </c>
      <c r="H169" s="9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3.5328765197290295</v>
      </c>
      <c r="I169" s="9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0.58342220384157939</v>
      </c>
      <c r="J169" s="9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0.2601937589059416</v>
      </c>
      <c r="K169" s="9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0.22208189694913433</v>
      </c>
      <c r="L169" s="9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0.10717207662611415</v>
      </c>
      <c r="M169" s="9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0.33794353054290338</v>
      </c>
      <c r="N169" s="9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0.51142002088086935</v>
      </c>
      <c r="O169" s="9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0.20441959890021436</v>
      </c>
      <c r="P169" s="9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0.23276160893744349</v>
      </c>
      <c r="Q169" s="9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0.39258233201906001</v>
      </c>
      <c r="R169" s="9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0.37344904982443877</v>
      </c>
      <c r="S169" s="9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0.31154710024918625</v>
      </c>
      <c r="T169" s="9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1.4234406795161891</v>
      </c>
      <c r="U169" s="9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0.38729885064011504</v>
      </c>
      <c r="V169" s="9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0.51103981998759584</v>
      </c>
      <c r="W169" s="9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0.41835995258303449</v>
      </c>
      <c r="X169" s="9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0.30462219984134781</v>
      </c>
      <c r="Y169" s="9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0.67664746287235156</v>
      </c>
      <c r="Z169" s="9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8.4021775338419175E-2</v>
      </c>
      <c r="AA169" s="9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0.34219915847244564</v>
      </c>
      <c r="AB169" s="9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0.16923921693430638</v>
      </c>
      <c r="AC169" s="9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0.17183769338419941</v>
      </c>
      <c r="AD169" s="9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0.19973919480025565</v>
      </c>
      <c r="AE169" s="9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0.41741338346253881</v>
      </c>
      <c r="AF169" s="9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0.16095870368631215</v>
      </c>
    </row>
    <row r="170" spans="4:32" x14ac:dyDescent="0.3">
      <c r="D170" t="s">
        <v>8</v>
      </c>
      <c r="E170" t="str">
        <f>DEMANDS!$F$23</f>
        <v>TOTH</v>
      </c>
      <c r="F170">
        <v>2024</v>
      </c>
      <c r="G170" s="9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0.13250590284478861</v>
      </c>
      <c r="H170" s="9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3.1358993316773027</v>
      </c>
      <c r="I170" s="9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0.51786505667422378</v>
      </c>
      <c r="J170" s="9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0.23095668079628492</v>
      </c>
      <c r="K170" s="9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0.19712731773422801</v>
      </c>
      <c r="L170" s="9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9.5129518846607586E-2</v>
      </c>
      <c r="M170" s="9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0.29996997790781604</v>
      </c>
      <c r="N170" s="9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0.45395351146032092</v>
      </c>
      <c r="O170" s="9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0.18144967139188098</v>
      </c>
      <c r="P170" s="9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0.20660698720459303</v>
      </c>
      <c r="Q170" s="9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0.34846920511711299</v>
      </c>
      <c r="R170" s="9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0.33148586406009017</v>
      </c>
      <c r="S170" s="9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0.27653962373198343</v>
      </c>
      <c r="T170" s="9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1.263493544325595</v>
      </c>
      <c r="U170" s="9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0.3437794103754519</v>
      </c>
      <c r="V170" s="9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0.45361603243424642</v>
      </c>
      <c r="W170" s="9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0.37135028308498913</v>
      </c>
      <c r="X170" s="9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0.27039285057430223</v>
      </c>
      <c r="Y170" s="9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0.6006149138677791</v>
      </c>
      <c r="Z170" s="9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7.4580537320986892E-2</v>
      </c>
      <c r="AA170" s="9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0.30374741555829537</v>
      </c>
      <c r="AB170" s="9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0.15022238799293991</v>
      </c>
      <c r="AC170" s="9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0.15252888257804467</v>
      </c>
      <c r="AD170" s="9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0.17729518820882145</v>
      </c>
      <c r="AE170" s="9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0.3705100766821407</v>
      </c>
      <c r="AF170" s="9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0.14287232754918519</v>
      </c>
    </row>
    <row r="171" spans="4:32" x14ac:dyDescent="0.3">
      <c r="D171" t="s">
        <v>8</v>
      </c>
      <c r="E171" t="str">
        <f>DEMANDS!$F$23</f>
        <v>TOTH</v>
      </c>
      <c r="F171">
        <v>2025</v>
      </c>
      <c r="G171" s="9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0.10373943515870347</v>
      </c>
      <c r="H171" s="9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2.4551089302324889</v>
      </c>
      <c r="I171" s="9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0.40543875642085647</v>
      </c>
      <c r="J171" s="9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0.18081696813160411</v>
      </c>
      <c r="K171" s="9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0.15433181584410724</v>
      </c>
      <c r="L171" s="9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7.4477305087502652E-2</v>
      </c>
      <c r="M171" s="9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0.23484777209643737</v>
      </c>
      <c r="N171" s="9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0.35540213572497348</v>
      </c>
      <c r="O171" s="9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0.14205771981324533</v>
      </c>
      <c r="P171" s="9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0.16175348940908646</v>
      </c>
      <c r="Q171" s="9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0.27281802344606593</v>
      </c>
      <c r="R171" s="9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0.25952169346726561</v>
      </c>
      <c r="S171" s="9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0.21650404811444693</v>
      </c>
      <c r="T171" s="9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0.98919447210242173</v>
      </c>
      <c r="U171" s="9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0.26914636318742785</v>
      </c>
      <c r="V171" s="9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0.35513792195946381</v>
      </c>
      <c r="W171" s="9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0.29073171674764009</v>
      </c>
      <c r="X171" s="9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0.21169171325436562</v>
      </c>
      <c r="Y171" s="9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0.47022397172389246</v>
      </c>
      <c r="Z171" s="9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5.8389420013797308E-2</v>
      </c>
      <c r="AA171" s="9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0.23780514410624864</v>
      </c>
      <c r="AB171" s="9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0.11760974676602562</v>
      </c>
      <c r="AC171" s="9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0.11941551119099356</v>
      </c>
      <c r="AD171" s="9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0.13880515725162298</v>
      </c>
      <c r="AE171" s="9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0.2900739155797154</v>
      </c>
      <c r="AF171" s="9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0.1118553531696091</v>
      </c>
    </row>
    <row r="172" spans="4:32" x14ac:dyDescent="0.3">
      <c r="D172" t="s">
        <v>8</v>
      </c>
      <c r="E172" t="str">
        <f>DEMANDS!$F$23</f>
        <v>TOTH</v>
      </c>
      <c r="F172">
        <v>2026</v>
      </c>
      <c r="G172" s="9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6.7512263556394739E-2</v>
      </c>
      <c r="H172" s="9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1.5977526858898476</v>
      </c>
      <c r="I172" s="9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0.2638542241683427</v>
      </c>
      <c r="J172" s="9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0.11767331091878341</v>
      </c>
      <c r="K172" s="9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0.10043712124000508</v>
      </c>
      <c r="L172" s="9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4.8468853164134948E-2</v>
      </c>
      <c r="M172" s="9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0.15283584936770889</v>
      </c>
      <c r="N172" s="9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0.23129104779550125</v>
      </c>
      <c r="O172" s="9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9.2449300553644559E-2</v>
      </c>
      <c r="P172" s="9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0.10526704903922512</v>
      </c>
      <c r="Q172" s="9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0.17754639085559176</v>
      </c>
      <c r="R172" s="9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0.16889331372548896</v>
      </c>
      <c r="S172" s="9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0.14089799443160558</v>
      </c>
      <c r="T172" s="9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0.64375478627718918</v>
      </c>
      <c r="U172" s="9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0.17515692252379009</v>
      </c>
      <c r="V172" s="9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0.23111910094284072</v>
      </c>
      <c r="W172" s="9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0.18920438746598522</v>
      </c>
      <c r="X172" s="9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0.13776619003245488</v>
      </c>
      <c r="Y172" s="9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0.30601559244073773</v>
      </c>
      <c r="Z172" s="9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3.7999068597644958E-2</v>
      </c>
      <c r="AA172" s="9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0.15476046827714521</v>
      </c>
      <c r="AB172" s="9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7.6538880400898457E-2</v>
      </c>
      <c r="AC172" s="9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7.7714048200806893E-2</v>
      </c>
      <c r="AD172" s="9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9.0332575505373575E-2</v>
      </c>
      <c r="AE172" s="9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0.18877629909487836</v>
      </c>
      <c r="AF172" s="9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7.2793996533985397E-2</v>
      </c>
    </row>
    <row r="173" spans="4:32" x14ac:dyDescent="0.3">
      <c r="D173" t="s">
        <v>8</v>
      </c>
      <c r="E173" t="str">
        <f>DEMANDS!$F$23</f>
        <v>TOTH</v>
      </c>
      <c r="F173">
        <v>2027</v>
      </c>
      <c r="G173" s="9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3.6157878336715514E-2</v>
      </c>
      <c r="H173" s="9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0.85571634226584092</v>
      </c>
      <c r="I173" s="9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0.14131371744243246</v>
      </c>
      <c r="J173" s="9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6.3022879630242432E-2</v>
      </c>
      <c r="K173" s="9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5.3791607909168759E-2</v>
      </c>
      <c r="L173" s="9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2.5958704441378801E-2</v>
      </c>
      <c r="M173" s="9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8.1855055005080696E-2</v>
      </c>
      <c r="N173" s="9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0.12387369532611452</v>
      </c>
      <c r="O173" s="9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4.9513531107438336E-2</v>
      </c>
      <c r="P173" s="9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5.6378396331592737E-2</v>
      </c>
      <c r="Q173" s="9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9.5089402450813765E-2</v>
      </c>
      <c r="R173" s="9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9.0455030951077001E-2</v>
      </c>
      <c r="S173" s="9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7.5461438739786682E-2</v>
      </c>
      <c r="T173" s="9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0.34477894851570462</v>
      </c>
      <c r="U173" s="9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9.3809663027493301E-2</v>
      </c>
      <c r="V173" s="9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0.12378160489614862</v>
      </c>
      <c r="W173" s="9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0.10133313360250792</v>
      </c>
      <c r="X173" s="9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7.3784122701578456E-2</v>
      </c>
      <c r="Y173" s="9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0.16389429087009263</v>
      </c>
      <c r="Z173" s="9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2.0351349916070346E-2</v>
      </c>
      <c r="AA173" s="9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8.288583271428622E-2</v>
      </c>
      <c r="AB173" s="9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4.0992308356723302E-2</v>
      </c>
      <c r="AC173" s="9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4.1621698812559824E-2</v>
      </c>
      <c r="AD173" s="9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4.8379866159236319E-2</v>
      </c>
      <c r="AE173" s="9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0.10110386018721332</v>
      </c>
      <c r="AF173" s="9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3.898664230270539E-2</v>
      </c>
    </row>
    <row r="174" spans="4:32" x14ac:dyDescent="0.3">
      <c r="D174" t="s">
        <v>8</v>
      </c>
      <c r="E174" t="str">
        <f>DEMANDS!$F$23</f>
        <v>TOTH</v>
      </c>
      <c r="F174">
        <v>2028</v>
      </c>
      <c r="G174" s="9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1.6682980621878174E-2</v>
      </c>
      <c r="H174" s="9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0.39482126199173112</v>
      </c>
      <c r="I174" s="9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6.5201115722096345E-2</v>
      </c>
      <c r="J174" s="9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2.9078295740009464E-2</v>
      </c>
      <c r="K174" s="9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2.4819054481332408E-2</v>
      </c>
      <c r="L174" s="9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1.1977156378803288E-2</v>
      </c>
      <c r="M174" s="9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3.7767323727783186E-2</v>
      </c>
      <c r="N174" s="9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5.7154417066212528E-2</v>
      </c>
      <c r="O174" s="9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2.2845181132969943E-2</v>
      </c>
      <c r="P174" s="9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2.6012579740815819E-2</v>
      </c>
      <c r="Q174" s="9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4.3873554849098016E-2</v>
      </c>
      <c r="R174" s="9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4.1735289732856791E-2</v>
      </c>
      <c r="S174" s="9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3.4817355943049653E-2</v>
      </c>
      <c r="T174" s="9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0.1590784852848621</v>
      </c>
      <c r="U174" s="9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4.3283092438624396E-2</v>
      </c>
      <c r="V174" s="9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5.7111927215334812E-2</v>
      </c>
      <c r="W174" s="9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4.6754366738609811E-2</v>
      </c>
      <c r="X174" s="9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3.404345459016582E-2</v>
      </c>
      <c r="Y174" s="9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7.561962715732154E-2</v>
      </c>
      <c r="Z174" s="9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9.3899640105295206E-3</v>
      </c>
      <c r="AA174" s="9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3.824291702415971E-2</v>
      </c>
      <c r="AB174" s="9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1.8913551276233176E-2</v>
      </c>
      <c r="AC174" s="9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1.9203947429473553E-2</v>
      </c>
      <c r="AD174" s="9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2.2322116416992069E-2</v>
      </c>
      <c r="AE174" s="9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4.6648581661596925E-2</v>
      </c>
      <c r="AF174" s="9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1.7988151627461108E-2</v>
      </c>
    </row>
    <row r="175" spans="4:32" x14ac:dyDescent="0.3">
      <c r="D175" t="s">
        <v>8</v>
      </c>
      <c r="E175" t="str">
        <f>DEMANDS!$F$23</f>
        <v>TOTH</v>
      </c>
      <c r="F175">
        <v>2029</v>
      </c>
      <c r="G175" s="9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6.9594444650572761E-3</v>
      </c>
      <c r="H175" s="9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0.16470298136364681</v>
      </c>
      <c r="I175" s="9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2.7199189054540631E-2</v>
      </c>
      <c r="J175" s="9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1.2130253515712871E-2</v>
      </c>
      <c r="K175" s="9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1.0353475512136522E-2</v>
      </c>
      <c r="L175" s="9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4.9963706460389055E-3</v>
      </c>
      <c r="M175" s="9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1.5754953987817823E-2</v>
      </c>
      <c r="N175" s="9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2.3842441618819529E-2</v>
      </c>
      <c r="O175" s="9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9.5300577871905157E-3</v>
      </c>
      <c r="P175" s="9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1.085136452545378E-2</v>
      </c>
      <c r="Q175" s="9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1.8302219212346434E-2</v>
      </c>
      <c r="R175" s="9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1.741022409077117E-2</v>
      </c>
      <c r="S175" s="9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1.4524350330301269E-2</v>
      </c>
      <c r="T175" s="9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6.63609164943567E-2</v>
      </c>
      <c r="U175" s="9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1.8055902894685182E-2</v>
      </c>
      <c r="V175" s="9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2.3824716623255832E-2</v>
      </c>
      <c r="W175" s="9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1.9503973911566178E-2</v>
      </c>
      <c r="X175" s="9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1.4201510928344247E-2</v>
      </c>
      <c r="Y175" s="9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3.1545357966762923E-2</v>
      </c>
      <c r="Z175" s="9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3.9171017782318619E-3</v>
      </c>
      <c r="AA175" s="9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1.5953351696782692E-2</v>
      </c>
      <c r="AB175" s="9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7.8899456114778638E-3</v>
      </c>
      <c r="AC175" s="9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8.0110867880546863E-3</v>
      </c>
      <c r="AD175" s="9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9.3118569797337753E-3</v>
      </c>
      <c r="AE175" s="9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1.9459844784679971E-2</v>
      </c>
      <c r="AF175" s="9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7.5039074322350678E-3</v>
      </c>
    </row>
    <row r="176" spans="4:32" x14ac:dyDescent="0.3">
      <c r="D176" t="s">
        <v>8</v>
      </c>
      <c r="E176" t="str">
        <f>DEMANDS!$F$23</f>
        <v>TOTH</v>
      </c>
      <c r="F176">
        <v>2030</v>
      </c>
      <c r="G176" s="9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9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9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9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9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9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9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9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9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9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9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9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9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9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9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9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9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9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9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9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9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9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9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9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9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9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3">
      <c r="D177" t="s">
        <v>8</v>
      </c>
      <c r="E177" t="str">
        <f>DEMANDS!$F$23</f>
        <v>TOTH</v>
      </c>
      <c r="F177">
        <v>2031</v>
      </c>
      <c r="G177" s="9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9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9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9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9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9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9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9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9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9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9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9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9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9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9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9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9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9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9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9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9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9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9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9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9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9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3">
      <c r="D178" t="s">
        <v>8</v>
      </c>
      <c r="E178" t="str">
        <f>DEMANDS!$F$23</f>
        <v>TOTH</v>
      </c>
      <c r="F178">
        <v>2032</v>
      </c>
      <c r="G178" s="9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9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9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9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9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9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9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9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9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9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9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9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9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9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9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9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9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9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9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9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9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9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9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9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9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9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3">
      <c r="D179" t="s">
        <v>8</v>
      </c>
      <c r="E179" t="str">
        <f>DEMANDS!$F$23</f>
        <v>TOTH</v>
      </c>
      <c r="F179">
        <v>2033</v>
      </c>
      <c r="G179" s="9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9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9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9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9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9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9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9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9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9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9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9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9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9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9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9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9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9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9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9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9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9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9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9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9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9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3">
      <c r="D180" t="s">
        <v>8</v>
      </c>
      <c r="E180" t="str">
        <f>DEMANDS!$F$23</f>
        <v>TOTH</v>
      </c>
      <c r="F180">
        <v>2034</v>
      </c>
      <c r="G180" s="9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9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9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9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9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9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9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9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9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9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9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9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9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9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9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9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9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9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9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9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9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9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9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9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9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9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3">
      <c r="D181" t="s">
        <v>8</v>
      </c>
      <c r="E181" t="str">
        <f>DEMANDS!$F$23</f>
        <v>TOTH</v>
      </c>
      <c r="F181">
        <v>2035</v>
      </c>
      <c r="G181" s="9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9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9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9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9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9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9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9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9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9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9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9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9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9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9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9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9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9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9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9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9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9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9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9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9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9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3">
      <c r="D182" t="s">
        <v>8</v>
      </c>
      <c r="E182" t="str">
        <f>DEMANDS!$F$23</f>
        <v>TOTH</v>
      </c>
      <c r="F182">
        <v>2036</v>
      </c>
      <c r="G182" s="9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9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9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9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9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9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9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9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9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9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9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9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9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9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9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9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9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9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9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9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9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9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9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9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9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9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3">
      <c r="D183" t="s">
        <v>8</v>
      </c>
      <c r="E183" t="str">
        <f>DEMANDS!$F$23</f>
        <v>TOTH</v>
      </c>
      <c r="F183">
        <v>2037</v>
      </c>
      <c r="G183" s="9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9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9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9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9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9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9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9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9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9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9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9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9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9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9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9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9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9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9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9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9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9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9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9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9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9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3">
      <c r="D184" t="s">
        <v>8</v>
      </c>
      <c r="E184" t="str">
        <f>DEMANDS!$F$23</f>
        <v>TOTH</v>
      </c>
      <c r="F184">
        <v>2038</v>
      </c>
      <c r="G184" s="9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9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9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9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9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9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9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9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9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9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9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9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9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9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9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9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9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9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9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9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9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9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9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9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9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9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3">
      <c r="D185" t="s">
        <v>8</v>
      </c>
      <c r="E185" t="str">
        <f>DEMANDS!$F$23</f>
        <v>TOTH</v>
      </c>
      <c r="F185">
        <v>2039</v>
      </c>
      <c r="G185" s="9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9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9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9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9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9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9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9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9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9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9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9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9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9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9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9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9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9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9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9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9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9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9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9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9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9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3">
      <c r="D186" t="s">
        <v>8</v>
      </c>
      <c r="E186" t="str">
        <f>DEMANDS!$F$23</f>
        <v>TOTH</v>
      </c>
      <c r="F186">
        <v>2040</v>
      </c>
      <c r="G186" s="9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9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9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9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9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9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9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9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9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9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9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9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9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9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9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9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9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9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9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9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9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9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9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9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9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9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3">
      <c r="D187" t="s">
        <v>8</v>
      </c>
      <c r="E187" t="str">
        <f>DEMANDS!$F$23</f>
        <v>TOTH</v>
      </c>
      <c r="F187">
        <v>2045</v>
      </c>
      <c r="G187" s="9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9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9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9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9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9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9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9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9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9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9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9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9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9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9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9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9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9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9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9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9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9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9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9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9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9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3">
      <c r="D188" t="s">
        <v>8</v>
      </c>
      <c r="E188" t="str">
        <f>DEMANDS!$F$23</f>
        <v>TOTH</v>
      </c>
      <c r="F188">
        <v>2050</v>
      </c>
      <c r="G188" s="9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9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9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9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9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9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9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9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9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9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9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9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9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9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9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9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9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9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9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9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9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9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9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9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9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9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3">
      <c r="D189" t="s">
        <v>8</v>
      </c>
      <c r="E189" t="str">
        <f>DEMANDS!$F$23</f>
        <v>TOTH</v>
      </c>
      <c r="F189">
        <v>2055</v>
      </c>
      <c r="G189" s="9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9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9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9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9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9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9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9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9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9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9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9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9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9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9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9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9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9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9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9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9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9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9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9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9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9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3">
      <c r="D190" t="s">
        <v>8</v>
      </c>
      <c r="E190" t="str">
        <f>DEMANDS!$F$23</f>
        <v>TOTH</v>
      </c>
      <c r="F190">
        <v>2060</v>
      </c>
      <c r="G190" s="9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9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9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9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9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9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9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9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9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9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9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9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9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9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9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9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9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9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9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9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9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9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9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9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9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9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3">
      <c r="D191" t="s">
        <v>8</v>
      </c>
      <c r="E191" t="str">
        <f>DEMANDS!$F$23</f>
        <v>TOTH</v>
      </c>
      <c r="F191">
        <v>2065</v>
      </c>
      <c r="G191" s="9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9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9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9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9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9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9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9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9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9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9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9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9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9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9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9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9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9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9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9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9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9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9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9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9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9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3">
      <c r="D192" t="s">
        <v>8</v>
      </c>
      <c r="E192" t="str">
        <f>DEMANDS!$F$23</f>
        <v>TOTH</v>
      </c>
      <c r="F192">
        <v>2070</v>
      </c>
      <c r="G192" s="8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8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8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8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8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8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8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8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8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8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8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8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8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8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8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8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8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8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8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8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8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8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8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8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8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8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3">
      <c r="D193" s="10" t="s">
        <v>8</v>
      </c>
      <c r="E193" s="10" t="str">
        <f>DEMANDS!$F$24</f>
        <v>TAVIDOM</v>
      </c>
      <c r="F193" s="10">
        <v>2020</v>
      </c>
      <c r="G193" s="10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1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6.4093592729048743E-2</v>
      </c>
      <c r="I193" s="10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0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0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0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0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0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0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0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0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0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1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2.2382134926061514E-2</v>
      </c>
      <c r="T193" s="11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2.2177930432032186E-4</v>
      </c>
      <c r="U193" s="11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2.2262535129606249E-2</v>
      </c>
      <c r="V193" s="10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0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0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0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0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29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4.4355860864064419E-5</v>
      </c>
      <c r="AB193" s="10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0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0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0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0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3">
      <c r="D194" t="s">
        <v>8</v>
      </c>
      <c r="E194" t="str">
        <f>DEMANDS!$F$24</f>
        <v>TAVIDOM</v>
      </c>
      <c r="F194">
        <v>2021</v>
      </c>
      <c r="G194" s="27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9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6.9928010319333211E-2</v>
      </c>
      <c r="I194" s="27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7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7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7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7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7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7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7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7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7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9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2.4419572931335776E-2</v>
      </c>
      <c r="T194" s="9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2.4196779772804261E-4</v>
      </c>
      <c r="U194" s="9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2.4289086006752381E-2</v>
      </c>
      <c r="V194" s="27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7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7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7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7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7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4.839355954560858E-5</v>
      </c>
      <c r="AB194" s="27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7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7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7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7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3">
      <c r="D195" t="s">
        <v>8</v>
      </c>
      <c r="E195" t="str">
        <f>DEMANDS!$F$24</f>
        <v>TAVIDOM</v>
      </c>
      <c r="F195">
        <v>2022</v>
      </c>
      <c r="G195" s="27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9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7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7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7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7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7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7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7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7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7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7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9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9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9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7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7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7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7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7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7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7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7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7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7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7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3">
      <c r="D196" t="s">
        <v>8</v>
      </c>
      <c r="E196" t="str">
        <f>DEMANDS!$F$24</f>
        <v>TAVIDOM</v>
      </c>
      <c r="F196">
        <v>2023</v>
      </c>
      <c r="G196" s="27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9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7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7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7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7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7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7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7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7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7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7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9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9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9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7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7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7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7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7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7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7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7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7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7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7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3">
      <c r="D197" t="s">
        <v>8</v>
      </c>
      <c r="E197" t="str">
        <f>DEMANDS!$F$24</f>
        <v>TAVIDOM</v>
      </c>
      <c r="F197">
        <v>2024</v>
      </c>
      <c r="G197" s="27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9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7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7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7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7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7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7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7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7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7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7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9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9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9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7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7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7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7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7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7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7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7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7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7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7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3">
      <c r="D198" t="s">
        <v>8</v>
      </c>
      <c r="E198" t="str">
        <f>DEMANDS!$F$24</f>
        <v>TAVIDOM</v>
      </c>
      <c r="F198">
        <v>2025</v>
      </c>
      <c r="G198" s="27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9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7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7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7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7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7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7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7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7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7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7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9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9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9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7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7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7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7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7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7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7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7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7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7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7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3">
      <c r="D199" t="s">
        <v>8</v>
      </c>
      <c r="E199" t="str">
        <f>DEMANDS!$F$24</f>
        <v>TAVIDOM</v>
      </c>
      <c r="F199">
        <v>2026</v>
      </c>
      <c r="G199" s="27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9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7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7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7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7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7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7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7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7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7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7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9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9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9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7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7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7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7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7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7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7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7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7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7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7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3">
      <c r="D200" t="s">
        <v>8</v>
      </c>
      <c r="E200" t="str">
        <f>DEMANDS!$F$24</f>
        <v>TAVIDOM</v>
      </c>
      <c r="F200">
        <v>2027</v>
      </c>
      <c r="G200" s="27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9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7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7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7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7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7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7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7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7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7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7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9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9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9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7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7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7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7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7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7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7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7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7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7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7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3">
      <c r="D201" t="s">
        <v>8</v>
      </c>
      <c r="E201" t="str">
        <f>DEMANDS!$F$24</f>
        <v>TAVIDOM</v>
      </c>
      <c r="F201">
        <v>2028</v>
      </c>
      <c r="G201" s="27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9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7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7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7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7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7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7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7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7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7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7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9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9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9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7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7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7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7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7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7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7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7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7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7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7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3">
      <c r="D202" t="s">
        <v>8</v>
      </c>
      <c r="E202" t="str">
        <f>DEMANDS!$F$24</f>
        <v>TAVIDOM</v>
      </c>
      <c r="F202">
        <v>2029</v>
      </c>
      <c r="G202" s="27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9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7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7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7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7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7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7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7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7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7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7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9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9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9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7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7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7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7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7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7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7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7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7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7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7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3">
      <c r="D203" t="s">
        <v>8</v>
      </c>
      <c r="E203" t="str">
        <f>DEMANDS!$F$24</f>
        <v>TAVIDOM</v>
      </c>
      <c r="F203">
        <v>2030</v>
      </c>
      <c r="G203" s="27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9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7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7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7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7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7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7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7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7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7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7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9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9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9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7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7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7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7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7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7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7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7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7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7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7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3">
      <c r="D204" t="s">
        <v>8</v>
      </c>
      <c r="E204" t="str">
        <f>DEMANDS!$F$24</f>
        <v>TAVIDOM</v>
      </c>
      <c r="F204">
        <v>2031</v>
      </c>
      <c r="G204" s="27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9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7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7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7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7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7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7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7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7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7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7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9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9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9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7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7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7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7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7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7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7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7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7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7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7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3">
      <c r="D205" t="s">
        <v>8</v>
      </c>
      <c r="E205" t="str">
        <f>DEMANDS!$F$24</f>
        <v>TAVIDOM</v>
      </c>
      <c r="F205">
        <v>2032</v>
      </c>
      <c r="G205" s="27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9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7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7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7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7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7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7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7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7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7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7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9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9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9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7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7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7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7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7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7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7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7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7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7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7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3">
      <c r="D206" t="s">
        <v>8</v>
      </c>
      <c r="E206" t="str">
        <f>DEMANDS!$F$24</f>
        <v>TAVIDOM</v>
      </c>
      <c r="F206">
        <v>2033</v>
      </c>
      <c r="G206" s="27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9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7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7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7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7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7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7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7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7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7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7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9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9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9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7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7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7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7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7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7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7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7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7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7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7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3">
      <c r="D207" t="s">
        <v>8</v>
      </c>
      <c r="E207" t="str">
        <f>DEMANDS!$F$24</f>
        <v>TAVIDOM</v>
      </c>
      <c r="F207">
        <v>2034</v>
      </c>
      <c r="G207" s="27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9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7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7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7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7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7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7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7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7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7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7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9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9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9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7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7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7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7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7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7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7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7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7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7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7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3">
      <c r="D208" t="s">
        <v>8</v>
      </c>
      <c r="E208" t="str">
        <f>DEMANDS!$F$24</f>
        <v>TAVIDOM</v>
      </c>
      <c r="F208">
        <v>2035</v>
      </c>
      <c r="G208" s="27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9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7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7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7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7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7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7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7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7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7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7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9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9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9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7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7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7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7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7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7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7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7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7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7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7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3">
      <c r="D209" t="s">
        <v>8</v>
      </c>
      <c r="E209" t="str">
        <f>DEMANDS!$F$24</f>
        <v>TAVIDOM</v>
      </c>
      <c r="F209">
        <v>2036</v>
      </c>
      <c r="G209" s="27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9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7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7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7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7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7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7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7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7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7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7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9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9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9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7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7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7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7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7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7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7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7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7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7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7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3">
      <c r="D210" t="s">
        <v>8</v>
      </c>
      <c r="E210" t="str">
        <f>DEMANDS!$F$24</f>
        <v>TAVIDOM</v>
      </c>
      <c r="F210">
        <v>2037</v>
      </c>
      <c r="G210" s="27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9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7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7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7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7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7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7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7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7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7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7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9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9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9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7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7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7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7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7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7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7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7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7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7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7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3">
      <c r="D211" t="s">
        <v>8</v>
      </c>
      <c r="E211" t="str">
        <f>DEMANDS!$F$24</f>
        <v>TAVIDOM</v>
      </c>
      <c r="F211">
        <v>2038</v>
      </c>
      <c r="G211" s="27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9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7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7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7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7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7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7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7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7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7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7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9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9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9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7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7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7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7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7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7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7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7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7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7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7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3">
      <c r="D212" t="s">
        <v>8</v>
      </c>
      <c r="E212" t="str">
        <f>DEMANDS!$F$24</f>
        <v>TAVIDOM</v>
      </c>
      <c r="F212">
        <v>2039</v>
      </c>
      <c r="G212" s="27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9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7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7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7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7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7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7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7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7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7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7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9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9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9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7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7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7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7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7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7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7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7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7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7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7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3">
      <c r="D213" t="s">
        <v>8</v>
      </c>
      <c r="E213" t="str">
        <f>DEMANDS!$F$24</f>
        <v>TAVIDOM</v>
      </c>
      <c r="F213">
        <v>2040</v>
      </c>
      <c r="G213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9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7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7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7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7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7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7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7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7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7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7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9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9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9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7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7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7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7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7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7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7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7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7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7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7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3">
      <c r="D214" t="s">
        <v>8</v>
      </c>
      <c r="E214" t="str">
        <f>DEMANDS!$F$24</f>
        <v>TAVIDOM</v>
      </c>
      <c r="F214">
        <v>2045</v>
      </c>
      <c r="G214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9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7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7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7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7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7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7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7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7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7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7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9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9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9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7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7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7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7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7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7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7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7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7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7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7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3">
      <c r="D215" t="s">
        <v>8</v>
      </c>
      <c r="E215" t="str">
        <f>DEMANDS!$F$24</f>
        <v>TAVIDOM</v>
      </c>
      <c r="F215">
        <v>2050</v>
      </c>
      <c r="G215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9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7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7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7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7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7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7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7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7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7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7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9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9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9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7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7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7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7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7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7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7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7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7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7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7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3">
      <c r="D216" t="s">
        <v>8</v>
      </c>
      <c r="E216" t="str">
        <f>DEMANDS!$F$24</f>
        <v>TAVIDOM</v>
      </c>
      <c r="F216">
        <v>2055</v>
      </c>
      <c r="G216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9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7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7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7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7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7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7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7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7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7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7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9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9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9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7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7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7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7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7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7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7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7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7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7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7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3">
      <c r="D217" t="s">
        <v>8</v>
      </c>
      <c r="E217" t="str">
        <f>DEMANDS!$F$24</f>
        <v>TAVIDOM</v>
      </c>
      <c r="F217">
        <v>2060</v>
      </c>
      <c r="G217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9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7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7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7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7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7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7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7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7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7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7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9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9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9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7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7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7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7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7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7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7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7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7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7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7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3">
      <c r="D218" t="s">
        <v>8</v>
      </c>
      <c r="E218" t="str">
        <f>DEMANDS!$F$24</f>
        <v>TAVIDOM</v>
      </c>
      <c r="F218">
        <v>2065</v>
      </c>
      <c r="G218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9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7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7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7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7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7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7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7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7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7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7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9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9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9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7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7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7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7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7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7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7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7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7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7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7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3">
      <c r="D219" t="s">
        <v>8</v>
      </c>
      <c r="E219" t="str">
        <f>DEMANDS!$F$24</f>
        <v>TAVIDOM</v>
      </c>
      <c r="F219">
        <v>2070</v>
      </c>
      <c r="G219" s="7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8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8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8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8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8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8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8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8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8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8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8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8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8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8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8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8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8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8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8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8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8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8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8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8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8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3">
      <c r="D220" s="10" t="s">
        <v>8</v>
      </c>
      <c r="E220" s="10" t="str">
        <f>DEMANDS!$F$25</f>
        <v>TAVIINT</v>
      </c>
      <c r="F220" s="10">
        <v>2020</v>
      </c>
      <c r="G220" s="10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1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14.586505081244802</v>
      </c>
      <c r="I220" s="29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29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29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29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29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29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29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29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29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29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1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0.86368340775974672</v>
      </c>
      <c r="T220" s="11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0.79857800435837634</v>
      </c>
      <c r="U220" s="11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8.7025700566917275E-2</v>
      </c>
      <c r="V220" s="29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29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29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29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29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1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0.24845129032760774</v>
      </c>
      <c r="AB220" s="29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29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29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29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29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3">
      <c r="D221" t="s">
        <v>8</v>
      </c>
      <c r="E221" t="str">
        <f>DEMANDS!$F$25</f>
        <v>TAVIINT</v>
      </c>
      <c r="F221">
        <v>2021</v>
      </c>
      <c r="G221" s="27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9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16.341785735482759</v>
      </c>
      <c r="I221" s="27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7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7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7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7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7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7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7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7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7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9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0.96761555384841225</v>
      </c>
      <c r="T221" s="9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0.89467563118144178</v>
      </c>
      <c r="U221" s="9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9.7498019177564163E-2</v>
      </c>
      <c r="V221" s="27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7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7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7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7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9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0.27834890740609786</v>
      </c>
      <c r="AB221" s="27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7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7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7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7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3">
      <c r="D222" t="s">
        <v>8</v>
      </c>
      <c r="E222" t="str">
        <f>DEMANDS!$F$25</f>
        <v>TAVIINT</v>
      </c>
      <c r="F222">
        <v>2022</v>
      </c>
      <c r="G222" s="27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9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42.396731488180166</v>
      </c>
      <c r="I222" s="27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7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7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7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7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7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7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7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7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7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9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2.5103582609838924</v>
      </c>
      <c r="T222" s="9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2.3211246994786991</v>
      </c>
      <c r="U222" s="9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0.25294648985180301</v>
      </c>
      <c r="V222" s="27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7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7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7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7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9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0.72214163606986215</v>
      </c>
      <c r="AB222" s="27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7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7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7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7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3">
      <c r="D223" t="s">
        <v>8</v>
      </c>
      <c r="E223" t="str">
        <f>DEMANDS!$F$25</f>
        <v>TAVIINT</v>
      </c>
      <c r="F223">
        <v>2023</v>
      </c>
      <c r="G223" s="27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9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42.98473356776946</v>
      </c>
      <c r="I223" s="27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7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7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7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7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7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7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7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7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7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9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2.5451745269119446</v>
      </c>
      <c r="T223" s="9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2.3533164770608943</v>
      </c>
      <c r="U223" s="9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0.25645461552180043</v>
      </c>
      <c r="V223" s="27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7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7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7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7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9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0.73215704926003888</v>
      </c>
      <c r="AB223" s="27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7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7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7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7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3">
      <c r="D224" t="s">
        <v>8</v>
      </c>
      <c r="E224" t="str">
        <f>DEMANDS!$F$25</f>
        <v>TAVIINT</v>
      </c>
      <c r="F224">
        <v>2024</v>
      </c>
      <c r="G224" s="27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9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43.560974179006251</v>
      </c>
      <c r="I224" s="27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7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7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7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7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7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7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7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7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7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9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2.5792943830413249</v>
      </c>
      <c r="T224" s="9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2.3848643409795387</v>
      </c>
      <c r="U224" s="9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0.25989257016608802</v>
      </c>
      <c r="V224" s="27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7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7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7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7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9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0.74197212988446015</v>
      </c>
      <c r="AB224" s="27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7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7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7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7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3">
      <c r="D225" t="s">
        <v>8</v>
      </c>
      <c r="E225" t="str">
        <f>DEMANDS!$F$25</f>
        <v>TAVIINT</v>
      </c>
      <c r="F225">
        <v>2025</v>
      </c>
      <c r="G225" s="27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9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44.125688599291323</v>
      </c>
      <c r="I225" s="27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7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7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7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7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7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7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7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7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7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9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2.6127317604121387</v>
      </c>
      <c r="T225" s="9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2.4157811721376414</v>
      </c>
      <c r="U225" s="9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0.2632617574917579</v>
      </c>
      <c r="V225" s="27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7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7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7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7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9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0.751590885412598</v>
      </c>
      <c r="AB225" s="27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7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7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7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7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3">
      <c r="D226" t="s">
        <v>8</v>
      </c>
      <c r="E226" t="str">
        <f>DEMANDS!$F$25</f>
        <v>TAVIINT</v>
      </c>
      <c r="F226">
        <v>2026</v>
      </c>
      <c r="G226" s="27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9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44.679107364232223</v>
      </c>
      <c r="I226" s="27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7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7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7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7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7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7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7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7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7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9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2.6455003092975691</v>
      </c>
      <c r="T226" s="9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2.4460795918358067</v>
      </c>
      <c r="U226" s="9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0.2665635529155147</v>
      </c>
      <c r="V226" s="27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7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7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7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7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9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0.76101724254717096</v>
      </c>
      <c r="AB226" s="27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7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7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7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7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3">
      <c r="D227" t="s">
        <v>8</v>
      </c>
      <c r="E227" t="str">
        <f>DEMANDS!$F$25</f>
        <v>TAVIINT</v>
      </c>
      <c r="F227">
        <v>2027</v>
      </c>
      <c r="G227" s="27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9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45.221456417198851</v>
      </c>
      <c r="I227" s="27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7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7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7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7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7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7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7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7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7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9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2.6776134080592309</v>
      </c>
      <c r="T227" s="9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2.475771969960066</v>
      </c>
      <c r="U227" s="9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0.26979930445595135</v>
      </c>
      <c r="V227" s="27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7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7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7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7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9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0.77025504977151926</v>
      </c>
      <c r="AB227" s="27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7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7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7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7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3">
      <c r="D228" t="s">
        <v>8</v>
      </c>
      <c r="E228" t="str">
        <f>DEMANDS!$F$25</f>
        <v>TAVIINT</v>
      </c>
      <c r="F228">
        <v>2028</v>
      </c>
      <c r="G228" s="27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9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45.752957179702605</v>
      </c>
      <c r="I228" s="27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7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7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7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7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7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7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7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7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7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9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2.709084167314399</v>
      </c>
      <c r="T228" s="9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2.5048704288349715</v>
      </c>
      <c r="U228" s="9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0.27297033315344332</v>
      </c>
      <c r="V228" s="27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7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7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7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7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9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0.77930807854836825</v>
      </c>
      <c r="AB228" s="27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7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7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7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7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3">
      <c r="D229" t="s">
        <v>8</v>
      </c>
      <c r="E229" t="str">
        <f>DEMANDS!$F$25</f>
        <v>TAVIINT</v>
      </c>
      <c r="F229">
        <v>2029</v>
      </c>
      <c r="G229" s="27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9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46.273826648167663</v>
      </c>
      <c r="I229" s="27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7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7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7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7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7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7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7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7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7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9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2.7399254356659486</v>
      </c>
      <c r="T229" s="9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2.5333868485216078</v>
      </c>
      <c r="U229" s="9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0.27607793364750366</v>
      </c>
      <c r="V229" s="27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7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7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7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7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9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0.78818002496813089</v>
      </c>
      <c r="AB229" s="27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7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7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7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7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3">
      <c r="D230" t="s">
        <v>8</v>
      </c>
      <c r="E230" t="str">
        <f>DEMANDS!$F$25</f>
        <v>TAVIINT</v>
      </c>
      <c r="F230">
        <v>2030</v>
      </c>
      <c r="G230" s="27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9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46.784277464310094</v>
      </c>
      <c r="I230" s="27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7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7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7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7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7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7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7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7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7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9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2.7701498038695767</v>
      </c>
      <c r="T230" s="9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2.5613328706706873</v>
      </c>
      <c r="U230" s="9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0.27912337459667708</v>
      </c>
      <c r="V230" s="27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7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7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7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7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9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0.7968745109476707</v>
      </c>
      <c r="AB230" s="27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7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7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7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7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3">
      <c r="D231" t="s">
        <v>8</v>
      </c>
      <c r="E231" t="str">
        <f>DEMANDS!$F$25</f>
        <v>TAVIINT</v>
      </c>
      <c r="F231">
        <v>2031</v>
      </c>
      <c r="G231" s="27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9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47.284518038301336</v>
      </c>
      <c r="I231" s="27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7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7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7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7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7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7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7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7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7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9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2.7997696121264544</v>
      </c>
      <c r="T231" s="9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2.5887199052654695</v>
      </c>
      <c r="U231" s="9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0.28210789941335579</v>
      </c>
      <c r="V231" s="27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7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7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7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7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9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0.80539508632814016</v>
      </c>
      <c r="AB231" s="27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7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7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7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7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3">
      <c r="D232" t="s">
        <v>8</v>
      </c>
      <c r="E232" t="str">
        <f>DEMANDS!$F$25</f>
        <v>TAVIINT</v>
      </c>
      <c r="F232">
        <v>2032</v>
      </c>
      <c r="G232" s="27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9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47.774752592755142</v>
      </c>
      <c r="I232" s="27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7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7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7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7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7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7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7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7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7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9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2.8287969526877426</v>
      </c>
      <c r="T232" s="9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2.6155591330299477</v>
      </c>
      <c r="U232" s="9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0.28503272652621298</v>
      </c>
      <c r="V232" s="27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7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7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7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7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9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0.81374522962420881</v>
      </c>
      <c r="AB232" s="27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7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7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7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7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3">
      <c r="D233" t="s">
        <v>8</v>
      </c>
      <c r="E233" t="str">
        <f>DEMANDS!$F$25</f>
        <v>TAVIINT</v>
      </c>
      <c r="F233">
        <v>2033</v>
      </c>
      <c r="G233" s="27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9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48.255181277093662</v>
      </c>
      <c r="I233" s="27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7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7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7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7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7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7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7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7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7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9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2.8572436766263332</v>
      </c>
      <c r="T233" s="9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2.6418615116901294</v>
      </c>
      <c r="U233" s="9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0.28789905006253147</v>
      </c>
      <c r="V233" s="27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7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7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7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7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9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0.82192834997205533</v>
      </c>
      <c r="AB233" s="27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7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7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7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7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3">
      <c r="D234" t="s">
        <v>8</v>
      </c>
      <c r="E234" t="str">
        <f>DEMANDS!$F$25</f>
        <v>TAVIINT</v>
      </c>
      <c r="F234">
        <v>2034</v>
      </c>
      <c r="G234" s="27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9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48.726000220331741</v>
      </c>
      <c r="I234" s="27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7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7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7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7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7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7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7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7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7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9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2.8851213969622735</v>
      </c>
      <c r="T234" s="9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2.6676377788638628</v>
      </c>
      <c r="U234" s="9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0.29070804016312474</v>
      </c>
      <c r="V234" s="27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7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7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7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7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9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0.82994778802843994</v>
      </c>
      <c r="AB234" s="27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7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7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7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7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3">
      <c r="D235" t="s">
        <v>8</v>
      </c>
      <c r="E235" t="str">
        <f>DEMANDS!$F$25</f>
        <v>TAVIINT</v>
      </c>
      <c r="F235">
        <v>2035</v>
      </c>
      <c r="G235" s="27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9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49.187401654240432</v>
      </c>
      <c r="I235" s="27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7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7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7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7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7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7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7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7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7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9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2.912441495955409</v>
      </c>
      <c r="T235" s="9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2.6928984588037523</v>
      </c>
      <c r="U235" s="9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0.29346084371715175</v>
      </c>
      <c r="V235" s="27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7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7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7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7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9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0.83780681806854318</v>
      </c>
      <c r="AB235" s="27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7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7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7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7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3">
      <c r="D236" t="s">
        <v>8</v>
      </c>
      <c r="E236" t="str">
        <f>DEMANDS!$F$25</f>
        <v>TAVIINT</v>
      </c>
      <c r="F236">
        <v>2036</v>
      </c>
      <c r="G236" s="27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9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49.639573939739137</v>
      </c>
      <c r="I236" s="27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7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7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7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7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7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7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7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7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7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9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2.9392151266680999</v>
      </c>
      <c r="T236" s="9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2.7176538638420715</v>
      </c>
      <c r="U236" s="9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0.29615858451957777</v>
      </c>
      <c r="V236" s="27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7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7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7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7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9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0.84550864843550244</v>
      </c>
      <c r="AB236" s="27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7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7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7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7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3">
      <c r="D237" t="s">
        <v>8</v>
      </c>
      <c r="E237" t="str">
        <f>DEMANDS!$F$25</f>
        <v>TAVIINT</v>
      </c>
      <c r="F237">
        <v>2037</v>
      </c>
      <c r="G237" s="27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9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50.082701690059089</v>
      </c>
      <c r="I237" s="27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7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7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7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7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7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7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7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7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7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9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2.9654532202578618</v>
      </c>
      <c r="T237" s="9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2.7419141011336849</v>
      </c>
      <c r="U237" s="9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0.29880236400598947</v>
      </c>
      <c r="V237" s="27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7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7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7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7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9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0.85305642363824929</v>
      </c>
      <c r="AB237" s="27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7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7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7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7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3">
      <c r="D238" t="s">
        <v>8</v>
      </c>
      <c r="E238" t="str">
        <f>DEMANDS!$F$25</f>
        <v>TAVIINT</v>
      </c>
      <c r="F238">
        <v>2038</v>
      </c>
      <c r="G238" s="27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9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50.516965823527634</v>
      </c>
      <c r="I238" s="27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7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7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7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7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7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7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7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7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7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9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2.9911664891027896</v>
      </c>
      <c r="T238" s="9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2.7656890755458656</v>
      </c>
      <c r="U238" s="9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0.30139326156751567</v>
      </c>
      <c r="V238" s="27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7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7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7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7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9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0.86045322525058276</v>
      </c>
      <c r="AB238" s="27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7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7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7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7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3">
      <c r="D239" t="s">
        <v>8</v>
      </c>
      <c r="E239" t="str">
        <f>DEMANDS!$F$25</f>
        <v>TAVIINT</v>
      </c>
      <c r="F239">
        <v>2039</v>
      </c>
      <c r="G239" s="27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9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50.94254361635268</v>
      </c>
      <c r="I239" s="27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7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7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7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7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7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7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7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7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7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9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3.016365429926978</v>
      </c>
      <c r="T239" s="9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2.7889884925481225</v>
      </c>
      <c r="U239" s="9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0.30393233486574822</v>
      </c>
      <c r="V239" s="27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7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7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7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7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9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0.86770207281024336</v>
      </c>
      <c r="AB239" s="27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7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7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7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7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3">
      <c r="D240" t="s">
        <v>8</v>
      </c>
      <c r="E240" t="str">
        <f>DEMANDS!$F$25</f>
        <v>TAVIINT</v>
      </c>
      <c r="F240">
        <v>2040</v>
      </c>
      <c r="G240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9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51.359608834583469</v>
      </c>
      <c r="I240" s="27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7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7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7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7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7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7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7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7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7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9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3.0410603316140712</v>
      </c>
      <c r="T240" s="9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2.8118218654367579</v>
      </c>
      <c r="U240" s="9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0.30642062062004427</v>
      </c>
      <c r="V240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9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0.87480592606659602</v>
      </c>
      <c r="AB240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3">
      <c r="D241" t="s">
        <v>8</v>
      </c>
      <c r="E241" t="str">
        <f>DEMANDS!$F$25</f>
        <v>TAVIINT</v>
      </c>
      <c r="F241">
        <v>2045</v>
      </c>
      <c r="G24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9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53.323087905809636</v>
      </c>
      <c r="I241" s="27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7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7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7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7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7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7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7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7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7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9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3.1573201406537321</v>
      </c>
      <c r="T241" s="9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2.9193178824446524</v>
      </c>
      <c r="U241" s="9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0.31813508825778186</v>
      </c>
      <c r="V24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9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0.90824977749366886</v>
      </c>
      <c r="AB24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3">
      <c r="D242" t="s">
        <v>8</v>
      </c>
      <c r="E242" t="str">
        <f>DEMANDS!$F$25</f>
        <v>TAVIINT</v>
      </c>
      <c r="F242">
        <v>2050</v>
      </c>
      <c r="G242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9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55.097895624127688</v>
      </c>
      <c r="I242" s="27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7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7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7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7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7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7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7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7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7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9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3.2624085062174739</v>
      </c>
      <c r="T242" s="9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3.0164845716495021</v>
      </c>
      <c r="U242" s="9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0.32872390882843355</v>
      </c>
      <c r="V242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9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0.93847999818350969</v>
      </c>
      <c r="AB242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3">
      <c r="D243" t="s">
        <v>8</v>
      </c>
      <c r="E243" t="str">
        <f>DEMANDS!$F$25</f>
        <v>TAVIINT</v>
      </c>
      <c r="F243">
        <v>2055</v>
      </c>
      <c r="G243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9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56.702161475105278</v>
      </c>
      <c r="I243" s="27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7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7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7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7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7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7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7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7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7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9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3.3573988955813023</v>
      </c>
      <c r="T243" s="9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3.1043144811856278</v>
      </c>
      <c r="U243" s="9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0.33829524608840672</v>
      </c>
      <c r="V243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9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0.96580538685501494</v>
      </c>
      <c r="AB243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3">
      <c r="D244" t="s">
        <v>8</v>
      </c>
      <c r="E244" t="str">
        <f>DEMANDS!$F$25</f>
        <v>TAVIINT</v>
      </c>
      <c r="F244">
        <v>2060</v>
      </c>
      <c r="G244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9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58.152272893920049</v>
      </c>
      <c r="I244" s="27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7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7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7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7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7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7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7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7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7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9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3.4432616272539942</v>
      </c>
      <c r="T244" s="9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3.1837047858874294</v>
      </c>
      <c r="U244" s="9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0.34694687040962302</v>
      </c>
      <c r="V244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9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0.99050506996050247</v>
      </c>
      <c r="AB244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3">
      <c r="D245" t="s">
        <v>8</v>
      </c>
      <c r="E245" t="str">
        <f>DEMANDS!$F$25</f>
        <v>TAVIINT</v>
      </c>
      <c r="F245">
        <v>2065</v>
      </c>
      <c r="G245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9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59.463042626909008</v>
      </c>
      <c r="I245" s="27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7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7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7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7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7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7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7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7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7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9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3.5208737806430785</v>
      </c>
      <c r="T245" s="9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3.2554664499538672</v>
      </c>
      <c r="U245" s="9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0.35476715728848235</v>
      </c>
      <c r="V245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9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1.0128313523475159</v>
      </c>
      <c r="AB245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3">
      <c r="D246" s="7" t="s">
        <v>8</v>
      </c>
      <c r="E246" s="7" t="str">
        <f>DEMANDS!$F$25</f>
        <v>TAVIINT</v>
      </c>
      <c r="F246" s="7">
        <v>2070</v>
      </c>
      <c r="G246" s="7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8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60.647860055475441</v>
      </c>
      <c r="I246" s="28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8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8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8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8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8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8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8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8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8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8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3.591028156113949</v>
      </c>
      <c r="T246" s="8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3.3203325115884796</v>
      </c>
      <c r="U246" s="8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0.36183599017138218</v>
      </c>
      <c r="V246" s="7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7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7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7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7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8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1.033012294752182</v>
      </c>
      <c r="AB246" s="7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7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7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7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7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09375" defaultRowHeight="14.4" x14ac:dyDescent="0.3"/>
  <cols>
    <col min="1" max="1" width="12.109375" customWidth="1"/>
    <col min="2" max="2" width="11.554687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5546875" bestFit="1" customWidth="1"/>
    <col min="8" max="8" width="5.88671875" bestFit="1" customWidth="1"/>
    <col min="9" max="9" width="5.44140625" bestFit="1" customWidth="1"/>
    <col min="10" max="11" width="5.5546875" bestFit="1" customWidth="1"/>
    <col min="12" max="12" width="6.5546875" bestFit="1" customWidth="1"/>
    <col min="13" max="13" width="6.109375" bestFit="1" customWidth="1"/>
    <col min="14" max="15" width="6.5546875" bestFit="1" customWidth="1"/>
    <col min="16" max="16" width="7.44140625" bestFit="1" customWidth="1"/>
    <col min="17" max="17" width="5.5546875" bestFit="1" customWidth="1"/>
    <col min="18" max="18" width="6.109375" bestFit="1" customWidth="1"/>
    <col min="19" max="20" width="5.5546875" bestFit="1" customWidth="1"/>
    <col min="21" max="21" width="5.88671875" bestFit="1" customWidth="1"/>
    <col min="22" max="22" width="6.5546875" bestFit="1" customWidth="1"/>
    <col min="23" max="23" width="4.88671875" bestFit="1" customWidth="1"/>
    <col min="24" max="24" width="7.5546875" customWidth="1"/>
    <col min="25" max="25" width="6.5546875" bestFit="1" customWidth="1"/>
    <col min="26" max="26" width="6.109375" bestFit="1" customWidth="1"/>
    <col min="27" max="28" width="6" bestFit="1" customWidth="1"/>
    <col min="29" max="29" width="5.5546875" bestFit="1" customWidth="1"/>
    <col min="30" max="30" width="6.5546875" bestFit="1" customWidth="1"/>
  </cols>
  <sheetData>
    <row r="3" spans="1:30" x14ac:dyDescent="0.3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62</v>
      </c>
      <c r="C5" s="2" t="s">
        <v>63</v>
      </c>
      <c r="D5" s="2" t="s">
        <v>64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">
      <c r="A6" t="s">
        <v>65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">
      <c r="A7" t="s">
        <v>66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35">
      <c r="A10" s="3" t="s">
        <v>67</v>
      </c>
      <c r="B10" s="3" t="s">
        <v>68</v>
      </c>
    </row>
    <row r="11" spans="1:30" x14ac:dyDescent="0.3">
      <c r="A11" s="4" t="s">
        <v>69</v>
      </c>
      <c r="B11" s="4" t="s">
        <v>70</v>
      </c>
    </row>
    <row r="12" spans="1:30" x14ac:dyDescent="0.3">
      <c r="A12" s="5" t="s">
        <v>71</v>
      </c>
      <c r="B12" s="5" t="s">
        <v>72</v>
      </c>
    </row>
    <row r="13" spans="1:30" x14ac:dyDescent="0.3">
      <c r="A13" s="5" t="s">
        <v>73</v>
      </c>
      <c r="B13" s="5" t="s">
        <v>74</v>
      </c>
    </row>
    <row r="14" spans="1:30" x14ac:dyDescent="0.3">
      <c r="A14" s="5" t="s">
        <v>75</v>
      </c>
      <c r="B14" s="5" t="s">
        <v>76</v>
      </c>
    </row>
    <row r="15" spans="1:30" x14ac:dyDescent="0.3">
      <c r="A15" s="5" t="s">
        <v>77</v>
      </c>
      <c r="B15" s="5" t="s">
        <v>78</v>
      </c>
    </row>
    <row r="16" spans="1:30" x14ac:dyDescent="0.3">
      <c r="A16" s="5" t="s">
        <v>79</v>
      </c>
      <c r="B16" s="5" t="s">
        <v>80</v>
      </c>
    </row>
    <row r="17" spans="1:2" x14ac:dyDescent="0.3">
      <c r="A17" s="5" t="s">
        <v>81</v>
      </c>
      <c r="B17" s="5" t="s">
        <v>82</v>
      </c>
    </row>
    <row r="18" spans="1:2" x14ac:dyDescent="0.3">
      <c r="A18" s="5" t="s">
        <v>83</v>
      </c>
      <c r="B18" s="5" t="s">
        <v>84</v>
      </c>
    </row>
    <row r="19" spans="1:2" x14ac:dyDescent="0.3">
      <c r="A19" s="5" t="s">
        <v>85</v>
      </c>
      <c r="B19" s="5" t="s">
        <v>86</v>
      </c>
    </row>
    <row r="20" spans="1:2" x14ac:dyDescent="0.3">
      <c r="A20" s="5" t="s">
        <v>87</v>
      </c>
      <c r="B20" s="5" t="s">
        <v>88</v>
      </c>
    </row>
    <row r="21" spans="1:2" x14ac:dyDescent="0.3">
      <c r="A21" s="5" t="s">
        <v>89</v>
      </c>
      <c r="B21" s="5" t="s">
        <v>90</v>
      </c>
    </row>
    <row r="22" spans="1:2" x14ac:dyDescent="0.3">
      <c r="A22" s="5" t="s">
        <v>91</v>
      </c>
      <c r="B22" s="5" t="s">
        <v>92</v>
      </c>
    </row>
    <row r="23" spans="1:2" x14ac:dyDescent="0.3">
      <c r="A23" s="5" t="s">
        <v>93</v>
      </c>
      <c r="B23" s="5" t="s">
        <v>94</v>
      </c>
    </row>
    <row r="24" spans="1:2" x14ac:dyDescent="0.3">
      <c r="A24" s="5" t="s">
        <v>95</v>
      </c>
      <c r="B24" s="5" t="s">
        <v>96</v>
      </c>
    </row>
    <row r="25" spans="1:2" x14ac:dyDescent="0.3">
      <c r="A25" s="5" t="s">
        <v>97</v>
      </c>
      <c r="B25" s="5" t="s">
        <v>98</v>
      </c>
    </row>
    <row r="26" spans="1:2" x14ac:dyDescent="0.3">
      <c r="A26" s="5" t="s">
        <v>99</v>
      </c>
      <c r="B26" s="5" t="s">
        <v>100</v>
      </c>
    </row>
    <row r="27" spans="1:2" x14ac:dyDescent="0.3">
      <c r="A27" s="5" t="s">
        <v>101</v>
      </c>
      <c r="B27" s="5" t="s">
        <v>102</v>
      </c>
    </row>
    <row r="28" spans="1:2" x14ac:dyDescent="0.3">
      <c r="A28" s="5" t="s">
        <v>103</v>
      </c>
      <c r="B28" s="5" t="s">
        <v>104</v>
      </c>
    </row>
    <row r="29" spans="1:2" x14ac:dyDescent="0.3">
      <c r="A29" s="5" t="s">
        <v>105</v>
      </c>
      <c r="B29" s="5" t="s">
        <v>106</v>
      </c>
    </row>
    <row r="30" spans="1:2" x14ac:dyDescent="0.3">
      <c r="A30" s="5" t="s">
        <v>107</v>
      </c>
      <c r="B30" s="5" t="s">
        <v>108</v>
      </c>
    </row>
    <row r="31" spans="1:2" x14ac:dyDescent="0.3">
      <c r="A31" s="5" t="s">
        <v>109</v>
      </c>
      <c r="B31" s="5" t="s">
        <v>110</v>
      </c>
    </row>
    <row r="32" spans="1:2" x14ac:dyDescent="0.3">
      <c r="A32" s="5" t="s">
        <v>111</v>
      </c>
      <c r="B32" s="5" t="s">
        <v>112</v>
      </c>
    </row>
    <row r="33" spans="1:2" x14ac:dyDescent="0.3">
      <c r="A33" s="5" t="s">
        <v>113</v>
      </c>
      <c r="B33" s="5" t="s">
        <v>114</v>
      </c>
    </row>
    <row r="34" spans="1:2" x14ac:dyDescent="0.3">
      <c r="A34" s="5" t="s">
        <v>115</v>
      </c>
      <c r="B34" s="5" t="s">
        <v>116</v>
      </c>
    </row>
    <row r="35" spans="1:2" x14ac:dyDescent="0.3">
      <c r="A35" s="5" t="s">
        <v>117</v>
      </c>
      <c r="B35" s="5" t="s">
        <v>118</v>
      </c>
    </row>
    <row r="36" spans="1:2" x14ac:dyDescent="0.3">
      <c r="A36" s="5" t="s">
        <v>119</v>
      </c>
      <c r="B36" s="5" t="s">
        <v>120</v>
      </c>
    </row>
    <row r="37" spans="1:2" x14ac:dyDescent="0.3">
      <c r="A37" s="6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zoomScaleNormal="100" workbookViewId="0">
      <selection activeCell="I20" sqref="I20"/>
    </sheetView>
  </sheetViews>
  <sheetFormatPr defaultRowHeight="14.4" x14ac:dyDescent="0.3"/>
  <cols>
    <col min="1" max="1" width="12.44140625" bestFit="1" customWidth="1"/>
    <col min="2" max="3" width="10.5546875" bestFit="1" customWidth="1"/>
    <col min="7" max="7" width="53.44140625" bestFit="1" customWidth="1"/>
    <col min="8" max="10" width="12" bestFit="1" customWidth="1"/>
  </cols>
  <sheetData>
    <row r="1" spans="1:90" x14ac:dyDescent="0.3">
      <c r="A1" t="s">
        <v>0</v>
      </c>
      <c r="B1" t="s">
        <v>1</v>
      </c>
    </row>
    <row r="2" spans="1:9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">
      <c r="B3" t="s">
        <v>8</v>
      </c>
      <c r="C3" t="str">
        <f>_xlfn.TEXTJOIN(",",TRUE,Regions!$C$3,Regions!$D$3)</f>
        <v>IE,National</v>
      </c>
      <c r="F3" t="s">
        <v>9</v>
      </c>
      <c r="G3" s="26" t="s">
        <v>10</v>
      </c>
      <c r="H3" s="24">
        <f>VLOOKUP(F3,'BY-Demands'!$I$6:$J$42,2,FALSE)</f>
        <v>1.8983540603270901</v>
      </c>
      <c r="I3">
        <v>2.9169885814082672</v>
      </c>
      <c r="J3">
        <v>2.9233084199020065</v>
      </c>
      <c r="K3">
        <v>2.9160581250770159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B4" t="s">
        <v>8</v>
      </c>
      <c r="C4" t="str">
        <f>_xlfn.TEXTJOIN(",",TRUE,Regions!$C$3,Regions!$D$3)</f>
        <v>IE,National</v>
      </c>
      <c r="F4" t="s">
        <v>11</v>
      </c>
      <c r="G4" s="26" t="s">
        <v>12</v>
      </c>
      <c r="H4" s="24">
        <f>VLOOKUP(F4,'BY-Demands'!$I$6:$J$42,2,FALSE)</f>
        <v>20.1128233846323</v>
      </c>
      <c r="I4">
        <v>20.829707214475608</v>
      </c>
      <c r="J4">
        <v>21.483394248547164</v>
      </c>
      <c r="K4">
        <v>20.570384916097975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">
      <c r="B5" t="s">
        <v>8</v>
      </c>
      <c r="C5" t="str">
        <f>_xlfn.TEXTJOIN(",",TRUE,Regions!$C$3,Regions!$D$3)</f>
        <v>IE,National</v>
      </c>
      <c r="F5" t="s">
        <v>13</v>
      </c>
      <c r="G5" s="26" t="s">
        <v>14</v>
      </c>
      <c r="H5" s="24">
        <f>VLOOKUP(F5,'BY-Demands'!$I$6:$J$42,2,FALSE)</f>
        <v>0.42769784899188301</v>
      </c>
      <c r="I5">
        <v>0.74181807651109255</v>
      </c>
      <c r="J5">
        <v>0.7440570217426532</v>
      </c>
      <c r="K5">
        <v>0.73064036372909791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">
      <c r="B6" t="s">
        <v>8</v>
      </c>
      <c r="C6" t="str">
        <f>_xlfn.TEXTJOIN(",",TRUE,Regions!$C$3,Regions!$D$3)</f>
        <v>IE,National</v>
      </c>
      <c r="F6" t="s">
        <v>15</v>
      </c>
      <c r="G6" s="26" t="s">
        <v>16</v>
      </c>
      <c r="H6" s="24">
        <f>VLOOKUP(F6,'BY-Demands'!$I$6:$J$42,2,FALSE)</f>
        <v>6.9295287156334302</v>
      </c>
      <c r="I6">
        <v>6.5639975672352229</v>
      </c>
      <c r="J6">
        <v>5.780638065059601</v>
      </c>
      <c r="K6">
        <v>6.5949264310858817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">
      <c r="B7" t="s">
        <v>8</v>
      </c>
      <c r="C7" t="str">
        <f>_xlfn.TEXTJOIN(",",TRUE,Regions!$C$3,Regions!$D$3)</f>
        <v>IE,National</v>
      </c>
      <c r="F7" t="s">
        <v>17</v>
      </c>
      <c r="G7" s="26" t="s">
        <v>18</v>
      </c>
      <c r="H7" s="24">
        <f>VLOOKUP(F7,'BY-Demands'!$I$6:$J$42,2,FALSE)</f>
        <v>1.09140526535876</v>
      </c>
      <c r="I7">
        <v>0.5707726774555677</v>
      </c>
      <c r="J7">
        <v>0.56119057639608538</v>
      </c>
      <c r="K7">
        <v>0.55161044480654198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">
      <c r="B8" t="s">
        <v>8</v>
      </c>
      <c r="C8" t="str">
        <f>_xlfn.TEXTJOIN(",",TRUE,Regions!$C$3,Regions!$D$3)</f>
        <v>IE,National</v>
      </c>
      <c r="F8" t="s">
        <v>19</v>
      </c>
      <c r="G8" s="26" t="s">
        <v>20</v>
      </c>
      <c r="H8" s="24">
        <f>VLOOKUP(F8,'BY-Demands'!$I$6:$J$42,2,FALSE)</f>
        <v>9.5100483128062994</v>
      </c>
      <c r="I8">
        <v>9.7037603897089575</v>
      </c>
      <c r="J8">
        <v>9.435975307949354</v>
      </c>
      <c r="K8">
        <v>9.2516395819175106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">
      <c r="B9" t="s">
        <v>8</v>
      </c>
      <c r="C9" t="str">
        <f>_xlfn.TEXTJOIN(",",TRUE,Regions!$C$3,Regions!$D$3)</f>
        <v>IE,National</v>
      </c>
      <c r="F9" t="s">
        <v>21</v>
      </c>
      <c r="G9" s="26" t="s">
        <v>22</v>
      </c>
      <c r="H9" s="24">
        <f>VLOOKUP(F9,'BY-Demands'!$I$6:$J$42,2,FALSE)</f>
        <v>1.9556249526505201</v>
      </c>
      <c r="I9">
        <v>1.5498072549825794</v>
      </c>
      <c r="J9">
        <v>1.5053268122598555</v>
      </c>
      <c r="K9">
        <v>1.4894503267095116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">
      <c r="B10" t="s">
        <v>8</v>
      </c>
      <c r="C10" t="str">
        <f>_xlfn.TEXTJOIN(",",TRUE,Regions!$C$3,Regions!$D$3)</f>
        <v>IE,National</v>
      </c>
      <c r="F10" t="s">
        <v>23</v>
      </c>
      <c r="G10" s="26" t="s">
        <v>24</v>
      </c>
      <c r="H10" s="24">
        <f>VLOOKUP(F10,'BY-Demands'!$I$6:$J$42,2,FALSE)</f>
        <v>19.482476804508799</v>
      </c>
      <c r="I10">
        <v>17.613308735917627</v>
      </c>
      <c r="J10">
        <v>17.067480468046199</v>
      </c>
      <c r="K10">
        <v>18.473544022536192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">
      <c r="B11" t="s">
        <v>8</v>
      </c>
      <c r="C11" t="str">
        <f>_xlfn.TEXTJOIN(",",TRUE,Regions!$C$3,Regions!$D$3)</f>
        <v>IE,National</v>
      </c>
      <c r="F11" t="s">
        <v>25</v>
      </c>
      <c r="G11" s="26" t="s">
        <v>26</v>
      </c>
      <c r="H11" s="24">
        <f>VLOOKUP(F11,'BY-Demands'!$I$6:$J$42,2,FALSE)</f>
        <v>20.3153817696899</v>
      </c>
      <c r="I11">
        <v>20.746846228178715</v>
      </c>
      <c r="J11">
        <v>18.66727780331064</v>
      </c>
      <c r="K11">
        <v>19.411458005544933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">
      <c r="B12" t="s">
        <v>8</v>
      </c>
      <c r="C12" t="str">
        <f>_xlfn.TEXTJOIN(",",TRUE,Regions!$C$3,Regions!$D$3)</f>
        <v>IE,National</v>
      </c>
      <c r="F12" t="s">
        <v>27</v>
      </c>
      <c r="G12" s="26" t="s">
        <v>28</v>
      </c>
      <c r="H12" s="24">
        <f>VLOOKUP(F12,'BY-Demands'!$I$6:$J$42,2,FALSE)</f>
        <v>1.4729468330623701</v>
      </c>
      <c r="I12">
        <v>1.4943226387301358</v>
      </c>
      <c r="J12">
        <v>1.4634791461847667</v>
      </c>
      <c r="K12">
        <v>1.4446377495642824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">
      <c r="B13" t="s">
        <v>8</v>
      </c>
      <c r="C13" t="str">
        <f>_xlfn.TEXTJOIN(",",TRUE,Regions!$C$3,Regions!$D$3)</f>
        <v>IE,National</v>
      </c>
      <c r="F13" t="s">
        <v>29</v>
      </c>
      <c r="G13" s="26" t="s">
        <v>30</v>
      </c>
      <c r="H13" s="24">
        <f>VLOOKUP(F13,'BY-Demands'!$I$6:$J$42,2,FALSE)</f>
        <v>4.65085642477431</v>
      </c>
      <c r="I13">
        <v>5.007589393109674</v>
      </c>
      <c r="J13">
        <v>4.7554316434518897</v>
      </c>
      <c r="K13">
        <v>4.7269471440454405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">
      <c r="B14" t="s">
        <v>8</v>
      </c>
      <c r="C14" t="str">
        <f>_xlfn.TEXTJOIN(",",TRUE,Regions!$C$3,Regions!$D$3)</f>
        <v>IE,National</v>
      </c>
      <c r="F14" t="s">
        <v>31</v>
      </c>
      <c r="G14" s="26" t="s">
        <v>32</v>
      </c>
      <c r="H14" s="24">
        <f>VLOOKUP(F14,'BY-Demands'!$I$6:$J$42,2,FALSE)</f>
        <v>0.1947788154134</v>
      </c>
      <c r="I14">
        <v>0.26558264395501924</v>
      </c>
      <c r="J14">
        <v>0.2542796677646712</v>
      </c>
      <c r="K14">
        <v>0.25565928356184919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B15" t="s">
        <v>8</v>
      </c>
      <c r="C15" t="str">
        <f>_xlfn.TEXTJOIN(",",TRUE,Regions!$C$3,Regions!$D$3)</f>
        <v>IE,National</v>
      </c>
      <c r="F15" t="s">
        <v>33</v>
      </c>
      <c r="G15" s="26" t="s">
        <v>34</v>
      </c>
      <c r="H15" s="24">
        <f>VLOOKUP(F15,'BY-Demands'!$I$6:$J$42,2,FALSE)</f>
        <v>4.6984287524850101</v>
      </c>
      <c r="I15">
        <v>4.3090308460490396</v>
      </c>
      <c r="J15">
        <v>4.2602225832464828</v>
      </c>
      <c r="K15">
        <v>4.1432118323518896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6" t="s">
        <v>36</v>
      </c>
      <c r="H16" s="24">
        <f>VLOOKUP(F16,'BY-Demands'!$I$6:$J$42,2,FALSE)</f>
        <v>1.9571195447376</v>
      </c>
      <c r="I16">
        <v>2.1699504611733866</v>
      </c>
      <c r="J16">
        <v>1.9706387130131231</v>
      </c>
      <c r="K16">
        <v>1.9076981609625141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">
      <c r="B17" t="s">
        <v>8</v>
      </c>
      <c r="C17" t="str">
        <f>_xlfn.TEXTJOIN(",",TRUE,Regions!$C$3)</f>
        <v>IE</v>
      </c>
      <c r="F17" t="s">
        <v>37</v>
      </c>
      <c r="G17" s="26" t="s">
        <v>38</v>
      </c>
      <c r="H17" s="24">
        <f>VLOOKUP(F17,'BY-Demands'!$I$6:$J$42,2,FALSE)</f>
        <v>14.5565610923972</v>
      </c>
      <c r="I17">
        <v>14.87639834</v>
      </c>
      <c r="J17">
        <v>10.76129175</v>
      </c>
      <c r="K17" s="24">
        <f>H17*'TRA-2021'!$C$11</f>
        <v>13.576148085415543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">
      <c r="B18" t="s">
        <v>8</v>
      </c>
      <c r="C18" t="str">
        <f>_xlfn.TEXTJOIN(",",TRUE,Regions!$C$3)</f>
        <v>IE</v>
      </c>
      <c r="F18" t="s">
        <v>39</v>
      </c>
      <c r="G18" s="26" t="s">
        <v>40</v>
      </c>
      <c r="H18" s="24">
        <f>VLOOKUP(F18,'BY-Demands'!$I$6:$J$42,2,FALSE)</f>
        <v>31.276118540281001</v>
      </c>
      <c r="I18">
        <v>31.984256429999999</v>
      </c>
      <c r="J18">
        <v>23.13677727</v>
      </c>
      <c r="K18" s="24">
        <f>H18*'TRA-2021'!$C$11</f>
        <v>29.169610469442279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">
      <c r="B19" t="s">
        <v>8</v>
      </c>
      <c r="C19" t="str">
        <f>_xlfn.TEXTJOIN(",",TRUE,Regions!$C$3)</f>
        <v>IE</v>
      </c>
      <c r="F19" t="s">
        <v>41</v>
      </c>
      <c r="G19" s="26" t="s">
        <v>42</v>
      </c>
      <c r="H19" s="24">
        <f>VLOOKUP(F19,'BY-Demands'!$I$6:$J$42,2,FALSE)</f>
        <v>27.131577542973599</v>
      </c>
      <c r="I19">
        <v>27.52133693</v>
      </c>
      <c r="J19">
        <v>19.908389740000001</v>
      </c>
      <c r="K19" s="24">
        <f>H19*'TRA-2021'!$C$11</f>
        <v>25.304212456246088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">
      <c r="B20" t="s">
        <v>8</v>
      </c>
      <c r="C20" t="str">
        <f>_xlfn.TEXTJOIN(",",TRUE,Regions!$C$3)</f>
        <v>IE</v>
      </c>
      <c r="F20" t="s">
        <v>43</v>
      </c>
      <c r="G20" s="26" t="s">
        <v>44</v>
      </c>
      <c r="H20" s="24">
        <f>VLOOKUP(F20,'BY-Demands'!$I$6:$J$42,2,FALSE)</f>
        <v>11.625551</v>
      </c>
      <c r="I20" s="24">
        <f>H20</f>
        <v>11.625551</v>
      </c>
      <c r="J20" s="24">
        <f>I20</f>
        <v>11.625551</v>
      </c>
      <c r="K20" s="24">
        <f>0.5*(L20+J20)</f>
        <v>12.404728141499998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4">
        <f>VLOOKUP(F21,'BY-Demands'!$I$6:$J$42,2,FALSE)</f>
        <v>7.7105748259750104</v>
      </c>
      <c r="I21">
        <v>10.277153740875089</v>
      </c>
      <c r="J21">
        <v>3.3705919303064187</v>
      </c>
      <c r="K21">
        <v>8.6157094085103783</v>
      </c>
      <c r="L21">
        <f t="shared" ref="L21:S21" si="0">K21-($I$21/11)</f>
        <v>7.6814227047944605</v>
      </c>
      <c r="M21">
        <f t="shared" si="0"/>
        <v>6.7471360010785428</v>
      </c>
      <c r="N21">
        <f t="shared" si="0"/>
        <v>5.8128492973626251</v>
      </c>
      <c r="O21">
        <f t="shared" si="0"/>
        <v>4.8785625936467074</v>
      </c>
      <c r="P21">
        <f t="shared" si="0"/>
        <v>3.9442758899307901</v>
      </c>
      <c r="Q21">
        <f t="shared" si="0"/>
        <v>3.0099891862148729</v>
      </c>
      <c r="R21">
        <f t="shared" si="0"/>
        <v>2.0757024824989556</v>
      </c>
      <c r="S21">
        <f t="shared" si="0"/>
        <v>1.1414157787830383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4">
        <f>VLOOKUP(F22,'BY-Demands'!$I$6:$J$42,2,FALSE)</f>
        <v>3.5132998087277101</v>
      </c>
      <c r="I22">
        <v>3.7418117054559139</v>
      </c>
      <c r="J22">
        <v>4.5759806863218264</v>
      </c>
      <c r="K22">
        <v>5.0500849492972852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4">
        <f>VLOOKUP(F23,'BY-Demands'!$I$6:$J$42,2,FALSE)</f>
        <v>20.831454920682301</v>
      </c>
      <c r="I23">
        <v>16.657128777768676</v>
      </c>
      <c r="J23">
        <v>22.750457116443403</v>
      </c>
      <c r="K23">
        <v>15.130660002348661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4">
        <f>VLOOKUP(F24,'BY-Demands'!$I$6:$J$42,2,FALSE)</f>
        <v>0.23349320028657899</v>
      </c>
      <c r="I24">
        <v>0.25090920347352241</v>
      </c>
      <c r="J24">
        <v>0.11004689080374389</v>
      </c>
      <c r="K24">
        <v>0.12006442123265494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4">
        <f>VLOOKUP(F25,'BY-Demands'!$I$6:$J$42,2,FALSE)</f>
        <v>45.9683637522608</v>
      </c>
      <c r="I25">
        <v>46.490627829341264</v>
      </c>
      <c r="J25">
        <v>16.580491392971403</v>
      </c>
      <c r="K25">
        <v>18.575720244415919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">
      <c r="B26" t="s">
        <v>8</v>
      </c>
      <c r="C26" t="str">
        <f>_xlfn.TEXTJOIN(",",TRUE,Regions!$C$3,Regions!$D$3)</f>
        <v>IE,National</v>
      </c>
      <c r="F26" t="s">
        <v>55</v>
      </c>
      <c r="G26" s="26" t="s">
        <v>56</v>
      </c>
      <c r="H26" s="24">
        <f>VLOOKUP(F26,'BY-Demands'!$I$6:$J$42,2,FALSE)</f>
        <v>211.819885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">
      <c r="B27" t="s">
        <v>8</v>
      </c>
      <c r="C27" t="str">
        <f>_xlfn.TEXTJOIN(",",TRUE,Regions!$C$3,Regions!$D$3)</f>
        <v>IE,National</v>
      </c>
      <c r="F27" t="s">
        <v>57</v>
      </c>
      <c r="G27" s="26" t="s">
        <v>58</v>
      </c>
      <c r="H27" s="24">
        <f>VLOOKUP(F27,'BY-Demands'!$I$6:$J$42,2,FALSE)</f>
        <v>788.06472099999996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">
      <c r="B28" t="s">
        <v>8</v>
      </c>
      <c r="C28" t="str">
        <f>_xlfn.TEXTJOIN(",",TRUE,Regions!$C$3,Regions!$D$3)</f>
        <v>IE,National</v>
      </c>
      <c r="F28" t="s">
        <v>59</v>
      </c>
      <c r="G28" s="26" t="s">
        <v>60</v>
      </c>
      <c r="H28" s="24">
        <f>VLOOKUP(F28,'BY-Demands'!$I$6:$J$42,2,FALSE)</f>
        <v>735.40672900000004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">
      <c r="B29" t="s">
        <v>8</v>
      </c>
      <c r="C29" t="str">
        <f>_xlfn.TEXTJOIN(",",TRUE,Regions!$C$3,Regions!$D$3)</f>
        <v>IE,National</v>
      </c>
      <c r="F29" t="s">
        <v>137</v>
      </c>
      <c r="G29" s="26" t="s">
        <v>138</v>
      </c>
      <c r="H29" s="24">
        <f>VLOOKUP(F29,'BY-Demands'!$I$6:$J$42,2,FALSE)</f>
        <v>28.901664567933999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">
      <c r="B30" t="s">
        <v>8</v>
      </c>
      <c r="C30" t="str">
        <f>_xlfn.TEXTJOIN(",",TRUE,Regions!$C$3,Regions!$D$3)</f>
        <v>IE,National</v>
      </c>
      <c r="F30" t="s">
        <v>139</v>
      </c>
      <c r="G30" s="26" t="s">
        <v>140</v>
      </c>
      <c r="H30" s="24">
        <f>VLOOKUP(F30,'BY-Demands'!$I$6:$J$42,2,FALSE)</f>
        <v>58.151541961987597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">
      <c r="B31" t="s">
        <v>8</v>
      </c>
      <c r="C31" t="str">
        <f>_xlfn.TEXTJOIN(",",TRUE,Regions!$C$3,Regions!$D$3)</f>
        <v>IE,National</v>
      </c>
      <c r="F31" t="s">
        <v>141</v>
      </c>
      <c r="G31" s="26" t="s">
        <v>142</v>
      </c>
      <c r="H31" s="24">
        <f>VLOOKUP(F31,'BY-Demands'!$I$6:$J$42,2,FALSE)</f>
        <v>5.6291760000000002</v>
      </c>
      <c r="J31">
        <f>3.019*3.6</f>
        <v>10.868400000000001</v>
      </c>
      <c r="K31">
        <f>3.993*3.6</f>
        <v>14.3748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">
      <c r="B32" t="s">
        <v>8</v>
      </c>
      <c r="C32" t="str">
        <f>_xlfn.TEXTJOIN(",",TRUE,Regions!$C$3,Regions!$D$3)</f>
        <v>IE,National</v>
      </c>
      <c r="F32" t="s">
        <v>143</v>
      </c>
      <c r="G32" s="26" t="s">
        <v>144</v>
      </c>
      <c r="H32" s="24">
        <f>VLOOKUP(F32,'BY-Demands'!$I$6:$J$42,2,FALSE)</f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">
      <c r="B33" t="s">
        <v>8</v>
      </c>
      <c r="C33" t="s">
        <v>163</v>
      </c>
      <c r="F33" t="s">
        <v>130</v>
      </c>
      <c r="G33" t="s">
        <v>164</v>
      </c>
      <c r="H33" s="24">
        <f>VLOOKUP(F33,'BY-Demands'!$I$6:$J$42,2,FALSE)</f>
        <v>1.1544546193487999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">
      <c r="B34" t="s">
        <v>8</v>
      </c>
      <c r="C34" t="s">
        <v>163</v>
      </c>
      <c r="F34" t="s">
        <v>131</v>
      </c>
      <c r="G34" t="s">
        <v>165</v>
      </c>
      <c r="H34" s="24">
        <f>VLOOKUP(F34,'BY-Demands'!$I$6:$J$42,2,FALSE)</f>
        <v>2.0006897535500099</v>
      </c>
      <c r="I34">
        <f>$H$34/SUM($H$26:$H$28)*SUM(I26:I28)</f>
        <v>2.0637374080794082</v>
      </c>
      <c r="J34">
        <f t="shared" ref="J34:BU34" si="1">$H$34/SUM($H$26:$H$28)*SUM(J26:J28)</f>
        <v>2.099623871644904</v>
      </c>
      <c r="K34">
        <f t="shared" si="1"/>
        <v>2.1348076172401118</v>
      </c>
      <c r="L34">
        <f t="shared" si="1"/>
        <v>2.1688410728944572</v>
      </c>
      <c r="M34">
        <f t="shared" si="1"/>
        <v>2.2025280695659113</v>
      </c>
      <c r="N34">
        <f t="shared" si="1"/>
        <v>2.2355118893259096</v>
      </c>
      <c r="O34">
        <f t="shared" si="1"/>
        <v>2.2669877721565741</v>
      </c>
      <c r="P34">
        <f t="shared" si="1"/>
        <v>2.2986540078985414</v>
      </c>
      <c r="Q34">
        <f t="shared" si="1"/>
        <v>2.3300633682282363</v>
      </c>
      <c r="R34">
        <f t="shared" si="1"/>
        <v>2.3627363526685712</v>
      </c>
      <c r="S34">
        <f t="shared" si="1"/>
        <v>2.3954210995097363</v>
      </c>
      <c r="T34">
        <f t="shared" si="1"/>
        <v>2.4277599590480241</v>
      </c>
      <c r="U34">
        <f t="shared" si="1"/>
        <v>2.4602588981297471</v>
      </c>
      <c r="V34">
        <f t="shared" si="1"/>
        <v>2.4923291996719965</v>
      </c>
      <c r="W34">
        <f t="shared" si="1"/>
        <v>2.524591566316321</v>
      </c>
      <c r="X34">
        <f t="shared" si="1"/>
        <v>2.5566882942365465</v>
      </c>
      <c r="Y34">
        <f t="shared" si="1"/>
        <v>2.5879938685838102</v>
      </c>
      <c r="Z34">
        <f t="shared" si="1"/>
        <v>2.6185084597235124</v>
      </c>
      <c r="AA34">
        <f t="shared" si="1"/>
        <v>2.6490358349303733</v>
      </c>
      <c r="AB34">
        <f t="shared" si="1"/>
        <v>2.6793968870640832</v>
      </c>
      <c r="AC34">
        <f t="shared" si="1"/>
        <v>2.708698583126453</v>
      </c>
      <c r="AD34">
        <f t="shared" si="1"/>
        <v>2.7368509968320662</v>
      </c>
      <c r="AE34">
        <f t="shared" si="1"/>
        <v>2.741344141862073</v>
      </c>
      <c r="AF34">
        <f t="shared" si="1"/>
        <v>2.7688750898305754</v>
      </c>
      <c r="AG34">
        <f t="shared" si="1"/>
        <v>2.7960281786587156</v>
      </c>
      <c r="AH34">
        <f t="shared" si="1"/>
        <v>2.8226573785326265</v>
      </c>
      <c r="AI34">
        <f t="shared" si="1"/>
        <v>2.8487220927544459</v>
      </c>
      <c r="AJ34">
        <f t="shared" si="1"/>
        <v>2.874201999527386</v>
      </c>
      <c r="AK34">
        <f t="shared" si="1"/>
        <v>2.8990328364417897</v>
      </c>
      <c r="AL34">
        <f t="shared" si="1"/>
        <v>2.9231726426488858</v>
      </c>
      <c r="AM34">
        <f t="shared" si="1"/>
        <v>2.9465111759317431</v>
      </c>
      <c r="AN34">
        <f t="shared" si="1"/>
        <v>2.9690416157281083</v>
      </c>
      <c r="AO34">
        <f t="shared" si="1"/>
        <v>2.990768633649544</v>
      </c>
      <c r="AP34">
        <f t="shared" si="1"/>
        <v>3.0123814274583194</v>
      </c>
      <c r="AQ34">
        <f t="shared" si="1"/>
        <v>3.0333683418597683</v>
      </c>
      <c r="AR34">
        <f t="shared" si="1"/>
        <v>3.0537893461408956</v>
      </c>
      <c r="AS34">
        <f t="shared" si="1"/>
        <v>3.0737268002840392</v>
      </c>
      <c r="AT34">
        <f t="shared" si="1"/>
        <v>3.0932231956728962</v>
      </c>
      <c r="AU34">
        <f t="shared" si="1"/>
        <v>3.1123061608152343</v>
      </c>
      <c r="AV34">
        <f t="shared" si="1"/>
        <v>3.1310642958724468</v>
      </c>
      <c r="AW34">
        <f t="shared" si="1"/>
        <v>3.1495781267033411</v>
      </c>
      <c r="AX34">
        <f t="shared" si="1"/>
        <v>3.1679356698875138</v>
      </c>
      <c r="AY34">
        <f t="shared" si="1"/>
        <v>3.1861843231526845</v>
      </c>
      <c r="AZ34">
        <f t="shared" si="1"/>
        <v>3.2043979213296305</v>
      </c>
      <c r="BA34">
        <f t="shared" si="1"/>
        <v>3.2226340536164546</v>
      </c>
      <c r="BB34">
        <f t="shared" si="1"/>
        <v>3.2409584428561105</v>
      </c>
      <c r="BC34">
        <f t="shared" si="1"/>
        <v>3.2594286840514508</v>
      </c>
      <c r="BD34">
        <f t="shared" si="1"/>
        <v>3.2781037236684814</v>
      </c>
      <c r="BE34">
        <f t="shared" si="1"/>
        <v>3.2970336927987738</v>
      </c>
      <c r="BF34">
        <f t="shared" si="1"/>
        <v>3.3162829370828213</v>
      </c>
      <c r="BG34">
        <f t="shared" si="1"/>
        <v>3.3359130746493548</v>
      </c>
      <c r="BH34">
        <f t="shared" si="1"/>
        <v>3.3559816383161913</v>
      </c>
      <c r="BI34">
        <f t="shared" si="1"/>
        <v>3.3765204073162103</v>
      </c>
      <c r="BJ34">
        <f t="shared" si="1"/>
        <v>3.3975604679425122</v>
      </c>
      <c r="BK34">
        <f t="shared" si="1"/>
        <v>3.4191376315117648</v>
      </c>
      <c r="BL34">
        <f t="shared" si="1"/>
        <v>3.4412843042781529</v>
      </c>
      <c r="BM34">
        <f t="shared" si="1"/>
        <v>3.4640362582179129</v>
      </c>
      <c r="BN34">
        <f t="shared" si="1"/>
        <v>3.4873805433061276</v>
      </c>
      <c r="BO34">
        <f t="shared" si="1"/>
        <v>3.5113197712380813</v>
      </c>
      <c r="BP34">
        <f t="shared" si="1"/>
        <v>3.5358572304119695</v>
      </c>
      <c r="BQ34">
        <f t="shared" si="1"/>
        <v>3.5609786317465271</v>
      </c>
      <c r="BR34">
        <f t="shared" si="1"/>
        <v>3.5866561799083163</v>
      </c>
      <c r="BS34">
        <f t="shared" si="1"/>
        <v>3.6128837187428382</v>
      </c>
      <c r="BT34">
        <f t="shared" si="1"/>
        <v>3.6396098276194375</v>
      </c>
      <c r="BU34">
        <f t="shared" si="1"/>
        <v>3.6667790572780539</v>
      </c>
      <c r="BV34">
        <f t="shared" ref="BV34:CL34" si="2">$H$34/SUM($H$26:$H$28)*SUM(BV26:BV28)</f>
        <v>3.6943157161731577</v>
      </c>
      <c r="BW34">
        <f t="shared" si="2"/>
        <v>3.7221326517565116</v>
      </c>
      <c r="BX34">
        <f t="shared" si="2"/>
        <v>3.7502075703446507</v>
      </c>
      <c r="BY34">
        <f t="shared" si="2"/>
        <v>3.7785053496628929</v>
      </c>
      <c r="BZ34">
        <f t="shared" si="2"/>
        <v>3.806932110515489</v>
      </c>
      <c r="CA34">
        <f t="shared" si="2"/>
        <v>3.8353676284513063</v>
      </c>
      <c r="CB34">
        <f t="shared" si="2"/>
        <v>3.8637571892706615</v>
      </c>
      <c r="CC34">
        <f t="shared" si="2"/>
        <v>3.892037281709237</v>
      </c>
      <c r="CD34">
        <f t="shared" si="2"/>
        <v>3.9202126176150176</v>
      </c>
      <c r="CE34">
        <f t="shared" si="2"/>
        <v>3.9482946685740226</v>
      </c>
      <c r="CF34">
        <f t="shared" si="2"/>
        <v>3.9763036929322628</v>
      </c>
      <c r="CG34">
        <f t="shared" si="2"/>
        <v>4.0042707678476752</v>
      </c>
      <c r="CH34">
        <f t="shared" si="2"/>
        <v>4.0322073763988273</v>
      </c>
      <c r="CI34">
        <f t="shared" si="2"/>
        <v>4.0601250048067827</v>
      </c>
      <c r="CJ34">
        <f t="shared" si="2"/>
        <v>4.0880270287033591</v>
      </c>
      <c r="CK34">
        <f t="shared" si="2"/>
        <v>4.1159046585747312</v>
      </c>
      <c r="CL34">
        <f t="shared" si="2"/>
        <v>4.1437491027094939</v>
      </c>
    </row>
    <row r="35" spans="2:90" x14ac:dyDescent="0.3">
      <c r="B35" t="s">
        <v>8</v>
      </c>
      <c r="C35" t="s">
        <v>163</v>
      </c>
      <c r="F35" t="s">
        <v>132</v>
      </c>
      <c r="G35" t="s">
        <v>166</v>
      </c>
      <c r="H35" s="24">
        <f>VLOOKUP(F35,'BY-Demands'!$I$6:$J$42,2,FALSE)</f>
        <v>0.78876799986757495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">
      <c r="B36" t="s">
        <v>8</v>
      </c>
      <c r="C36" t="s">
        <v>163</v>
      </c>
      <c r="F36" t="s">
        <v>133</v>
      </c>
      <c r="G36" t="s">
        <v>167</v>
      </c>
      <c r="H36" s="24">
        <f>VLOOKUP(F36,'BY-Demands'!$I$6:$J$42,2,FALSE)</f>
        <v>1.05169316530962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">
      <c r="B37" t="s">
        <v>8</v>
      </c>
      <c r="C37" t="s">
        <v>163</v>
      </c>
      <c r="F37" t="s">
        <v>134</v>
      </c>
      <c r="G37" t="s">
        <v>168</v>
      </c>
      <c r="H37" s="24">
        <f>VLOOKUP(F37,'BY-Demands'!$I$6:$J$42,2,FALSE)</f>
        <v>0.84878652127122001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">
      <c r="B38" t="s">
        <v>8</v>
      </c>
      <c r="C38" t="s">
        <v>163</v>
      </c>
      <c r="F38" t="s">
        <v>135</v>
      </c>
      <c r="G38" t="s">
        <v>169</v>
      </c>
      <c r="H38" s="24">
        <f>VLOOKUP(F38,'BY-Demands'!$I$6:$J$42,2,FALSE)</f>
        <v>9.2169270601308995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">
      <c r="B39" t="s">
        <v>8</v>
      </c>
      <c r="C39" t="s">
        <v>163</v>
      </c>
      <c r="F39" t="s">
        <v>136</v>
      </c>
      <c r="G39" t="s">
        <v>170</v>
      </c>
      <c r="H39" s="24">
        <f>VLOOKUP(F39,'BY-Demands'!$I$6:$J$42,2,FALSE)</f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72F5-0BAF-404A-A58B-C539178915BF}">
  <dimension ref="B2:D19"/>
  <sheetViews>
    <sheetView workbookViewId="0">
      <selection activeCell="E24" sqref="E24"/>
    </sheetView>
  </sheetViews>
  <sheetFormatPr defaultRowHeight="14.4" x14ac:dyDescent="0.3"/>
  <cols>
    <col min="2" max="2" width="10.44140625" customWidth="1"/>
    <col min="3" max="3" width="13.33203125" customWidth="1"/>
    <col min="4" max="4" width="10.5546875" bestFit="1" customWidth="1"/>
  </cols>
  <sheetData>
    <row r="2" spans="2:4" x14ac:dyDescent="0.3">
      <c r="B2" s="48" t="s">
        <v>171</v>
      </c>
      <c r="C2" s="7"/>
      <c r="D2" s="7"/>
    </row>
    <row r="3" spans="2:4" x14ac:dyDescent="0.3">
      <c r="B3" s="45">
        <v>2018</v>
      </c>
      <c r="C3" t="s">
        <v>172</v>
      </c>
    </row>
    <row r="4" spans="2:4" x14ac:dyDescent="0.3">
      <c r="B4" s="45">
        <v>2019</v>
      </c>
      <c r="C4" t="s">
        <v>173</v>
      </c>
    </row>
    <row r="5" spans="2:4" x14ac:dyDescent="0.3">
      <c r="B5" s="45">
        <v>2020</v>
      </c>
      <c r="C5" t="s">
        <v>174</v>
      </c>
    </row>
    <row r="6" spans="2:4" x14ac:dyDescent="0.3">
      <c r="B6" s="49">
        <v>2021</v>
      </c>
      <c r="C6" s="7" t="s">
        <v>175</v>
      </c>
      <c r="D6" s="7"/>
    </row>
    <row r="7" spans="2:4" x14ac:dyDescent="0.3">
      <c r="B7" s="45" t="s">
        <v>176</v>
      </c>
    </row>
    <row r="9" spans="2:4" x14ac:dyDescent="0.3">
      <c r="B9" s="48" t="s">
        <v>177</v>
      </c>
      <c r="C9" s="7"/>
      <c r="D9" s="7"/>
    </row>
    <row r="10" spans="2:4" x14ac:dyDescent="0.3">
      <c r="C10" s="46" t="s">
        <v>178</v>
      </c>
    </row>
    <row r="11" spans="2:4" x14ac:dyDescent="0.3">
      <c r="B11" t="s">
        <v>179</v>
      </c>
      <c r="C11" s="47">
        <f>C6/C3</f>
        <v>0.93264803405429875</v>
      </c>
    </row>
    <row r="12" spans="2:4" x14ac:dyDescent="0.3">
      <c r="B12" s="7" t="s">
        <v>180</v>
      </c>
      <c r="C12" s="50">
        <f>C6/C5</f>
        <v>1.0160656843925007</v>
      </c>
      <c r="D12" s="7"/>
    </row>
    <row r="15" spans="2:4" x14ac:dyDescent="0.3">
      <c r="B15" t="s">
        <v>181</v>
      </c>
    </row>
    <row r="16" spans="2:4" x14ac:dyDescent="0.3">
      <c r="C16">
        <v>2018</v>
      </c>
      <c r="D16">
        <v>2021</v>
      </c>
    </row>
    <row r="17" spans="2:4" x14ac:dyDescent="0.3">
      <c r="B17" t="s">
        <v>37</v>
      </c>
      <c r="C17" s="51">
        <v>14.5565610923972</v>
      </c>
      <c r="D17" s="51">
        <v>15.490769824884</v>
      </c>
    </row>
    <row r="18" spans="2:4" x14ac:dyDescent="0.3">
      <c r="B18" t="s">
        <v>39</v>
      </c>
      <c r="C18" s="51">
        <v>31.276118540281001</v>
      </c>
      <c r="D18" s="51">
        <v>33.305155123500498</v>
      </c>
    </row>
    <row r="19" spans="2:4" x14ac:dyDescent="0.3">
      <c r="B19" t="s">
        <v>41</v>
      </c>
      <c r="C19" s="51">
        <v>27.131577542973599</v>
      </c>
      <c r="D19" s="51">
        <v>28.657924176035301</v>
      </c>
    </row>
  </sheetData>
  <pageMargins left="0.7" right="0.7" top="0.75" bottom="0.75" header="0.3" footer="0.3"/>
  <ignoredErrors>
    <ignoredError sqref="C3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2021-02-23T14:14:01Z</dcterms:created>
  <dcterms:modified xsi:type="dcterms:W3CDTF">2022-10-12T14:17:05Z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612083077430725</vt:r8>
  </property>
</Properties>
</file>