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A859CD8-1C22-4547-B3D7-3251CAB90AC4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Cover" sheetId="20" r:id="rId1"/>
    <sheet name="Regions" sheetId="2" r:id="rId2"/>
    <sheet name="PWR" sheetId="8" r:id="rId3"/>
    <sheet name="RSD" sheetId="23" r:id="rId4"/>
    <sheet name="SRV" sheetId="14" r:id="rId5"/>
    <sheet name="TRA" sheetId="15" r:id="rId6"/>
    <sheet name="New vehicle sales" sheetId="16" r:id="rId7"/>
    <sheet name="EB2018" sheetId="3" r:id="rId8"/>
    <sheet name="EB2019" sheetId="11" r:id="rId9"/>
    <sheet name="EB2020" sheetId="12" r:id="rId10"/>
    <sheet name="EB2021" sheetId="22" r:id="rId11"/>
    <sheet name="Conversions" sheetId="9" r:id="rId12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8">'EB2019'!$A$1:$AQ$80</definedName>
    <definedName name="_xlnm.Print_Area" localSheetId="9">'EB2020'!$A$1:$AQ$76</definedName>
    <definedName name="_xlnm.Print_Area" localSheetId="10">'EB2021'!$A$1:$AQ$76</definedName>
    <definedName name="_xlnm.Print_Titles" localSheetId="8">'EB2019'!$A:$B,'EB2019'!$1:$1</definedName>
    <definedName name="_xlnm.Print_Titles" localSheetId="9">'EB2020'!$A:$B,'EB2020'!$1:$1</definedName>
    <definedName name="_xlnm.Print_Titles" localSheetId="10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23" l="1"/>
  <c r="G13" i="23"/>
  <c r="F13" i="23"/>
  <c r="E13" i="23"/>
  <c r="H4" i="23"/>
  <c r="G4" i="23"/>
  <c r="F4" i="23"/>
  <c r="E4" i="23"/>
  <c r="H5" i="23"/>
  <c r="G5" i="23"/>
  <c r="F5" i="23"/>
  <c r="E5" i="23"/>
  <c r="H9" i="23"/>
  <c r="G9" i="23"/>
  <c r="F9" i="23"/>
  <c r="E9" i="23"/>
  <c r="H14" i="23"/>
  <c r="G14" i="23"/>
  <c r="F14" i="23"/>
  <c r="E14" i="23"/>
  <c r="H11" i="23"/>
  <c r="G11" i="23"/>
  <c r="F11" i="23"/>
  <c r="E11" i="23"/>
  <c r="H8" i="23"/>
  <c r="G8" i="23"/>
  <c r="F8" i="23"/>
  <c r="E8" i="23"/>
  <c r="H10" i="23"/>
  <c r="G10" i="23"/>
  <c r="F10" i="23"/>
  <c r="E10" i="23"/>
  <c r="H12" i="23"/>
  <c r="G12" i="23"/>
  <c r="F12" i="23"/>
  <c r="E12" i="23"/>
  <c r="H7" i="23"/>
  <c r="G7" i="23"/>
  <c r="F7" i="23"/>
  <c r="E7" i="23"/>
  <c r="D7" i="23"/>
  <c r="H6" i="23" l="1"/>
  <c r="G6" i="23"/>
  <c r="F6" i="23"/>
  <c r="E6" i="23"/>
  <c r="D14" i="23"/>
  <c r="D13" i="23"/>
  <c r="D12" i="23"/>
  <c r="D11" i="23"/>
  <c r="D10" i="23"/>
  <c r="D9" i="23"/>
  <c r="D8" i="23"/>
  <c r="D6" i="23"/>
  <c r="D5" i="23"/>
  <c r="D4" i="23"/>
  <c r="H14" i="14"/>
  <c r="H13" i="14"/>
  <c r="H12" i="14"/>
  <c r="H11" i="14"/>
  <c r="H10" i="14"/>
  <c r="H9" i="14"/>
  <c r="H8" i="14"/>
  <c r="H7" i="14"/>
  <c r="H6" i="14"/>
  <c r="H5" i="14"/>
  <c r="H4" i="14"/>
  <c r="G14" i="14"/>
  <c r="G13" i="14"/>
  <c r="G12" i="14"/>
  <c r="G11" i="14"/>
  <c r="G10" i="14"/>
  <c r="G9" i="14"/>
  <c r="G8" i="14"/>
  <c r="G7" i="14"/>
  <c r="G6" i="14"/>
  <c r="G5" i="14"/>
  <c r="G4" i="14"/>
  <c r="H14" i="8"/>
  <c r="H13" i="8"/>
  <c r="H12" i="8"/>
  <c r="H11" i="8"/>
  <c r="H10" i="8"/>
  <c r="H8" i="8"/>
  <c r="H6" i="8"/>
  <c r="H5" i="8"/>
  <c r="H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<sst xmlns="http://schemas.openxmlformats.org/spreadsheetml/2006/main" count="983" uniqueCount="459">
  <si>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</si>
  <si>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</si>
  <si>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</si>
  <si>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</si>
  <si>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</si>
  <si>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</si>
  <si>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</si>
  <si>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</si>
  <si>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</si>
  <si>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</si>
  <si>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</si>
  <si>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</si>
  <si>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</si>
  <si>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</si>
  <si>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</si>
  <si>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</si>
  <si>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</si>
  <si>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</si>
  <si>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</si>
  <si>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</si>
  <si>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</si>
  <si>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</si>
  <si>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</si>
  <si>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</si>
  <si>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</si>
  <si>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</si>
  <si>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</si>
  <si>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</si>
  <si>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</si>
  <si>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</si>
  <si>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</si>
  <si>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</si>
  <si>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</si>
  <si>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</si>
  <si>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</si>
  <si>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</si>
  <si>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</si>
  <si>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</si>
  <si>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</si>
  <si>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</si>
  <si>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</si>
  <si>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</si>
  <si>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</si>
  <si>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</si>
  <si>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</si>
  <si>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</si>
  <si>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</si>
  <si>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</si>
  <si>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</si>
  <si>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</si>
  <si>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</si>
  <si>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</si>
  <si>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</si>
  <si>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</si>
  <si>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</si>
  <si>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</si>
  <si>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</si>
  <si>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</si>
  <si>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</si>
  <si>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</si>
  <si>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</si>
  <si>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</si>
  <si>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</si>
  <si>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</si>
  <si>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</si>
  <si>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</si>
  <si>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</si>
  <si>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</si>
  <si>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</si>
  <si>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</si>
  <si>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</si>
  <si>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</si>
  <si>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</si>
  <si>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</si>
  <si>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</si>
  <si>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</si>
  <si>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</si>
  <si>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</si>
  <si>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</si>
  <si>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</si>
  <si>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</si>
  <si>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</si>
  <si>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</si>
  <si>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</si>
  <si>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</si>
  <si>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</si>
  <si>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</si>
  <si>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</si>
  <si>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</si>
  <si>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</si>
  <si>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</si>
  <si>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</si>
  <si>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</si>
  <si>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</si>
  <si>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</si>
  <si>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</si>
  <si>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</si>
  <si>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</si>
  <si>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</si>
  <si>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</si>
  <si>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</si>
  <si>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</si>
  <si>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</si>
  <si>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</si>
  <si>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</si>
  <si>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</si>
  <si>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</si>
  <si>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</si>
  <si>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</si>
  <si>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</si>
  <si>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</si>
  <si>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</si>
  <si>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</si>
  <si>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</si>
  <si>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</si>
  <si>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</si>
  <si>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</si>
  <si>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</si>
  <si>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</si>
  <si>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</si>
  <si>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</si>
  <si>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</si>
  <si>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</si>
  <si>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</si>
  <si>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</si>
  <si>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</si>
  <si>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</si>
  <si>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</si>
  <si>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</si>
  <si>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</si>
  <si>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</si>
  <si>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</si>
  <si>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</si>
  <si>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</si>
  <si>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</si>
  <si>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</si>
  <si>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</si>
  <si>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</si>
  <si>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</si>
  <si>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</si>
  <si>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</si>
  <si>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</si>
  <si>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</si>
  <si>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</si>
  <si>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</si>
  <si>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</si>
  <si>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</si>
  <si>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</si>
  <si>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</si>
  <si>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</si>
  <si>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</si>
  <si>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</si>
  <si>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</si>
  <si>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</si>
  <si>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</si>
  <si>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</si>
  <si>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</si>
  <si>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</si>
  <si>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</si>
  <si>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</si>
  <si>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</si>
  <si>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</si>
  <si>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</si>
  <si>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</si>
  <si>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</si>
  <si>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</si>
  <si>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</si>
  <si>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</si>
  <si>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</si>
  <si>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</si>
  <si>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</si>
  <si>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</si>
  <si>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</si>
  <si>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</si>
  <si>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</si>
  <si>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</si>
  <si>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</si>
  <si>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</si>
  <si>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</si>
  <si>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</si>
  <si>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</si>
  <si>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</si>
  <si>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</si>
  <si>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</si>
  <si>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</si>
  <si>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</si>
  <si>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</si>
  <si>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</si>
  <si>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</si>
  <si>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</si>
  <si>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</si>
  <si>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</si>
  <si>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</si>
  <si>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</si>
  <si>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</si>
  <si>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</si>
  <si>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</si>
  <si>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</si>
  <si>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</si>
  <si>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</si>
  <si>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</si>
  <si>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</si>
  <si>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</si>
  <si>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</si>
  <si>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</si>
  <si>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</si>
  <si>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</si>
  <si>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</si>
  <si>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</si>
  <si>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</si>
  <si>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</si>
  <si>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</si>
  <si>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</si>
  <si>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</si>
  <si>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</si>
  <si>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</si>
  <si>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</si>
  <si>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</si>
  <si>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</si>
  <si>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</si>
  <si>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</si>
  <si>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</si>
  <si>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</si>
  <si>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</si>
  <si>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</si>
  <si>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</si>
  <si>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</si>
  <si>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</si>
  <si>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</si>
  <si>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</si>
  <si>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</si>
  <si>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</si>
  <si>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</si>
  <si>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</si>
  <si>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</si>
  <si>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</si>
  <si>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</si>
  <si>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</si>
  <si>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</si>
  <si>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</si>
  <si>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</si>
  <si>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</si>
  <si>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</si>
  <si>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</si>
  <si>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</si>
  <si>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</si>
  <si>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</si>
  <si>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</si>
  <si>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</si>
  <si>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</si>
  <si>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</si>
  <si>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</si>
  <si>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</si>
  <si>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</si>
  <si>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</si>
  <si>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</si>
  <si>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</si>
  <si>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</si>
  <si>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</si>
  <si>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</si>
  <si>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</si>
  <si>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</si>
  <si>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</si>
  <si>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</si>
  <si>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</si>
  <si>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</si>
  <si>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</si>
  <si>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</si>
  <si>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</si>
  <si>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</si>
  <si>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</si>
  <si>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</si>
  <si>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</si>
  <si>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</si>
  <si>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</si>
  <si>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</si>
  <si>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</si>
  <si>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</si>
  <si>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</si>
  <si>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</si>
  <si>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</si>
  <si>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</si>
  <si>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</si>
  <si>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</si>
  <si>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</si>
  <si>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</si>
  <si>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</si>
  <si>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</si>
  <si>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</si>
  <si>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</si>
  <si>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</si>
  <si>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</si>
  <si>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</si>
  <si>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</si>
  <si>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</si>
  <si>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</si>
  <si>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</si>
  <si>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</si>
  <si>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</si>
  <si>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</si>
  <si>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</si>
  <si>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</si>
  <si>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</si>
  <si>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</si>
  <si>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</si>
  <si>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</si>
  <si>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</si>
  <si>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</si>
  <si>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</si>
  <si>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</si>
  <si>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</si>
  <si>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</si>
  <si>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</si>
  <si>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</si>
  <si>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</si>
  <si>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</si>
  <si>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</si>
  <si>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</si>
  <si>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</si>
  <si>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</si>
  <si>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</si>
  <si>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</si>
  <si>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</si>
  <si>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</si>
  <si>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</si>
  <si>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</si>
  <si>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</si>
  <si>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</si>
  <si>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</si>
  <si>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</si>
  <si>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</si>
  <si>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</si>
  <si>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</si>
  <si>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</si>
  <si>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</si>
  <si>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</si>
  <si>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</si>
  <si>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</si>
  <si>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</si>
  <si>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</si>
  <si>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</si>
  <si>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</si>
  <si>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</si>
  <si>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</si>
  <si>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</si>
  <si>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</si>
  <si>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</si>
  <si>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</si>
  <si>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</si>
  <si>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</si>
  <si>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</si>
  <si>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</si>
  <si>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</si>
  <si>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</si>
  <si>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</si>
  <si>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</si>
  <si>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</si>
  <si>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</si>
  <si>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</si>
  <si>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</si>
  <si>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</si>
  <si>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</si>
  <si>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</si>
  <si>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</si>
  <si>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</si>
  <si>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</si>
  <si>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</si>
  <si>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</si>
  <si>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</si>
  <si>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</si>
  <si>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</si>
  <si>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</si>
  <si>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</si>
  <si>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</si>
  <si>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</si>
  <si>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</si>
  <si>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</si>
  <si>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</si>
  <si>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</si>
  <si>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</si>
  <si>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</si>
  <si>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</si>
  <si>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</si>
  <si>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</si>
  <si>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</si>
  <si>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</si>
  <si>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</si>
  <si>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</si>
  <si>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</si>
  <si>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</si>
  <si>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</si>
  <si>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</si>
  <si>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</si>
  <si>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</si>
  <si>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</si>
  <si>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</si>
  <si>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</si>
  <si>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</si>
  <si>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</si>
  <si>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</si>
  <si>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</si>
  <si>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</si>
  <si>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</si>
  <si>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</si>
  <si>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</si>
  <si>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</si>
  <si>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</si>
  <si>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</si>
  <si>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</si>
  <si>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</si>
  <si>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</si>
  <si>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</si>
  <si>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</si>
  <si>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</si>
  <si>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</si>
  <si>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</si>
  <si>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</si>
  <si>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</si>
  <si>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</si>
  <si>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</si>
  <si>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</si>
  <si>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</si>
  <si>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</si>
  <si>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</si>
  <si>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</si>
  <si>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</si>
  <si>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</si>
  <si>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</si>
  <si>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</si>
  <si>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</si>
  <si>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</si>
  <si>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</si>
  <si>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</si>
  <si>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</si>
  <si>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</si>
  <si>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</si>
  <si>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</si>
  <si>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</si>
  <si>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</si>
  <si>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</si>
  <si>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</si>
  <si>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</si>
  <si>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</si>
  <si>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</si>
  <si>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</si>
  <si>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</si>
  <si>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</si>
  <si>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FT-RSDBDL</t>
  </si>
  <si>
    <t>FT-RSDCOA</t>
  </si>
  <si>
    <t>FT-RSDELC</t>
  </si>
  <si>
    <t>FT-RSDETH</t>
  </si>
  <si>
    <t>FT-RSDGAS</t>
  </si>
  <si>
    <t>FT-RSDHET</t>
  </si>
  <si>
    <t>FT-RSDLPG</t>
  </si>
  <si>
    <t>FT-RSDSOL</t>
  </si>
  <si>
    <t>FT-RSDWOO</t>
  </si>
  <si>
    <t>FT-RSDKER</t>
  </si>
  <si>
    <t>FT-RSDPEA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</si>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</sst>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7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75" t="s">
        <v>406</v>
      </c>
      <c r="B16" s="375"/>
      <c r="C16" s="375"/>
      <c r="D16" s="375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407</v>
      </c>
      <c r="B19" s="374" t="s">
        <v>418</v>
      </c>
      <c r="C19" s="374"/>
      <c r="D19" s="374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408</v>
      </c>
      <c r="B20" s="374" t="s">
        <v>421</v>
      </c>
      <c r="C20" s="374"/>
      <c r="D20" s="374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409</v>
      </c>
      <c r="B21" s="70" t="s">
        <v>422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410</v>
      </c>
      <c r="B23" s="374" t="s">
        <v>420</v>
      </c>
      <c r="C23" s="374"/>
      <c r="D23" s="374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4" t="s">
        <v>419</v>
      </c>
      <c r="C24" s="374"/>
      <c r="D24" s="374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423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411</v>
      </c>
      <c r="B26" s="374" t="s">
        <v>420</v>
      </c>
      <c r="C26" s="374"/>
      <c r="D26" s="374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412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413</v>
      </c>
      <c r="B30" s="376" t="s">
        <v>414</v>
      </c>
      <c r="C30" s="374"/>
      <c r="D30" s="374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415</v>
      </c>
      <c r="B31" s="374" t="s">
        <v>416</v>
      </c>
      <c r="C31" s="374"/>
      <c r="D31" s="374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417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I14"/>
  <sheetViews>
    <sheetView workbookViewId="0">
      <selection activeCell="H14" sqref="H14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</cols>
  <sheetData>
    <row r="2" spans="2:9">
      <c r="B2" s="28" t="s">
        <v>199</v>
      </c>
      <c r="D2" s="18"/>
    </row>
    <row r="3" spans="2:9" ht="15.75" thickBot="1">
      <c r="B3" s="29" t="s">
        <v>197</v>
      </c>
      <c r="C3" s="29" t="s">
        <v>198</v>
      </c>
      <c r="D3" s="29" t="s">
        <v>156</v>
      </c>
      <c r="E3" s="29">
        <v>2018</v>
      </c>
      <c r="F3" s="29">
        <v>2019</v>
      </c>
      <c r="G3" s="29">
        <v>2020</v>
      </c>
      <c r="H3" s="29">
        <v>2021</v>
      </c>
      <c r="I3" s="29">
        <v>0</v>
      </c>
    </row>
    <row r="4" spans="2:9">
      <c r="B4" t="s">
        <v>202</v>
      </c>
      <c r="C4" t="s">
        <v>200</v>
      </c>
      <c r="D4" s="19" t="str">
        <f>_xlfn.TEXTJOIN(",",TRUE,Regions!$C$3:$D$3)</f>
        <v>IE,National</v>
      </c>
      <c r="E4" s="19">
        <f>ROUNDUP(Conversions!$B$2*SUM('EB2018'!$AG$10,'EB2018'!$AG$11,'EB2018'!$AH$10,'EB2018'!$AH$11),1)</f>
        <v>1.7000000000000002</v>
      </c>
      <c r="F4" s="19">
        <f>ROUNDUP(Conversions!$B$2*SUM('EB2019'!$AG$10,'EB2019'!$AG$11,'EB2019'!$AH$10,'EB2019'!$AH$11),1)</f>
        <v>1.7000000000000002</v>
      </c>
      <c r="G4" s="19">
        <f>ROUNDUP(Conversions!$B$2*SUM('EB2020'!$AG$10,'EB2020'!$AG$11,'EB2020'!$AH$10,'EB2020'!$AH$11),1)</f>
        <v>1.6</v>
      </c>
      <c r="H4" s="19">
        <f>ROUNDUP(Conversions!$B$2*SUM('EB2021'!$AG$10,'EB2021'!$AG$11,'EB2021'!$AH$10,'EB2021'!$AH$11),1)</f>
        <v>1.7000000000000002</v>
      </c>
      <c r="I4">
        <v>1</v>
      </c>
    </row>
    <row r="5" spans="2:9">
      <c r="B5" t="s">
        <v>203</v>
      </c>
      <c r="C5" t="s">
        <v>200</v>
      </c>
      <c r="D5" s="19" t="str">
        <f>_xlfn.TEXTJOIN(",",TRUE,Regions!$C$3:$D$3)</f>
        <v>IE,National</v>
      </c>
      <c r="E5" s="19">
        <f>ROUNDUP(Conversions!$B$2*SUM('EB2018'!$AE$10,'EB2018'!$AE$11),1)</f>
        <v>3.2</v>
      </c>
      <c r="F5" s="19">
        <f>ROUNDUP(Conversions!$B$2*SUM('EB2019'!$AE$10,'EB2019'!$AE$11),1)</f>
        <v>3.3000000000000003</v>
      </c>
      <c r="G5" s="19">
        <f>ROUNDUP(Conversions!$B$2*SUM('EB2020'!$AE$10,'EB2020'!$AE$11),1)</f>
        <v>4.1999999999999993</v>
      </c>
      <c r="H5" s="19">
        <f>ROUNDUP(Conversions!$B$2*SUM('EB2021'!$AE$10,'EB2021'!$AE$11),1)</f>
        <v>4.3</v>
      </c>
      <c r="I5">
        <v>1</v>
      </c>
    </row>
    <row r="6" spans="2:9">
      <c r="B6" t="s">
        <v>201</v>
      </c>
      <c r="C6" t="s">
        <v>200</v>
      </c>
      <c r="D6" s="19" t="str">
        <f>_xlfn.TEXTJOIN(",",TRUE,Regions!$C$3:$D$3)</f>
        <v>IE,National</v>
      </c>
      <c r="E6" s="19">
        <f>ROUNDUP(Conversions!$B$2*SUM('EB2018'!$C$10,'EB2018'!$C$11),1)</f>
        <v>20.5</v>
      </c>
      <c r="F6" s="19">
        <f>ROUNDUP(Conversions!$B$2*SUM('EB2019'!$C$10,'EB2019'!$C$11),1)</f>
        <v>6.1999999999999993</v>
      </c>
      <c r="G6" s="19">
        <f>ROUNDUP(Conversions!$B$2*SUM('EB2020'!$C$10,'EB2020'!$C$11),1)</f>
        <v>8.1999999999999993</v>
      </c>
      <c r="H6" s="19">
        <f>ROUNDUP(Conversions!$B$2*SUM('EB2021'!$C$10,'EB2021'!$C$11),1)</f>
        <v>28.200000000000003</v>
      </c>
      <c r="I6">
        <v>1</v>
      </c>
    </row>
    <row r="7" spans="2:9">
      <c r="B7" t="s">
        <v>211</v>
      </c>
      <c r="C7" t="s">
        <v>200</v>
      </c>
      <c r="D7" s="19" t="str">
        <f>_xlfn.TEXTJOIN(",",TRUE,Regions!$C$3:$D$3)</f>
        <v>IE,National</v>
      </c>
      <c r="E7" s="19"/>
      <c r="F7" s="19"/>
      <c r="G7" s="19"/>
      <c r="H7" s="19"/>
      <c r="I7">
        <v>1</v>
      </c>
    </row>
    <row r="8" spans="2:9">
      <c r="B8" t="s">
        <v>204</v>
      </c>
      <c r="C8" t="s">
        <v>200</v>
      </c>
      <c r="D8" s="19" t="str">
        <f>_xlfn.TEXTJOIN(",",TRUE,Regions!$C$3:$D$3)</f>
        <v>IE,National</v>
      </c>
      <c r="E8" s="19">
        <f>ROUNDUP(Conversions!$B$2*SUM('EB2018'!$AA$10,'EB2018'!$AA$11),1)</f>
        <v>103.1</v>
      </c>
      <c r="F8" s="19">
        <f>ROUNDUP(Conversions!$B$2*SUM('EB2019'!$AA$10,'EB2019'!$AA$11),1)</f>
        <v>105.6</v>
      </c>
      <c r="G8" s="19">
        <f>ROUNDUP(Conversions!$B$2*SUM('EB2020'!$AA$10,'EB2020'!$AA$11),1)</f>
        <v>107.5</v>
      </c>
      <c r="H8" s="19">
        <f>ROUNDUP(Conversions!$B$2*SUM('EB2021'!$AA$10,'EB2021'!$AA$11),1)</f>
        <v>98.1</v>
      </c>
      <c r="I8">
        <v>1</v>
      </c>
    </row>
    <row r="9" spans="2:9">
      <c r="B9" t="s">
        <v>210</v>
      </c>
      <c r="C9" t="s">
        <v>200</v>
      </c>
      <c r="D9" s="19" t="str">
        <f>_xlfn.TEXTJOIN(",",TRUE,Regions!$C$3:$D$3)</f>
        <v>IE,National</v>
      </c>
      <c r="E9" s="19"/>
      <c r="F9" s="19"/>
      <c r="G9" s="19"/>
      <c r="H9" s="19"/>
      <c r="I9">
        <v>1</v>
      </c>
    </row>
    <row r="10" spans="2:9">
      <c r="B10" t="s">
        <v>205</v>
      </c>
      <c r="C10" t="s">
        <v>200</v>
      </c>
      <c r="D10" s="19" t="str">
        <f>_xlfn.TEXTJOIN(",",TRUE,Regions!$C$3:$D$3)</f>
        <v>IE,National</v>
      </c>
      <c r="E10" s="19">
        <f>ROUNDUP(Conversions!$B$2*SUM(-'EB2018'!$AC$22),1)</f>
        <v>2.5</v>
      </c>
      <c r="F10" s="19">
        <f>ROUNDUP(Conversions!$B$2*SUM(-'EB2019'!$AC$22),1)</f>
        <v>3.2</v>
      </c>
      <c r="G10" s="19">
        <f>ROUNDUP(Conversions!$B$2*SUM(-'EB2020'!$AC$22),1)</f>
        <v>3.4</v>
      </c>
      <c r="H10" s="19">
        <f>ROUNDUP(Conversions!$B$2*SUM(-'EB2021'!$AC$22),1)</f>
        <v>2.7</v>
      </c>
      <c r="I10">
        <v>1</v>
      </c>
    </row>
    <row r="11" spans="2:9">
      <c r="B11" t="s">
        <v>206</v>
      </c>
      <c r="C11" t="s">
        <v>200</v>
      </c>
      <c r="D11" s="19" t="str">
        <f>_xlfn.TEXTJOIN(",",TRUE,Regions!$C$3:$D$3)</f>
        <v>IE,National</v>
      </c>
      <c r="E11" s="19">
        <f>ROUNDUP(Conversions!$B$2*SUM('EB2018'!$AF$10,'EB2018'!$AF$11,'EB2018'!$AN$10,'EB2018'!$AN$11),1)</f>
        <v>8</v>
      </c>
      <c r="F11" s="19">
        <f>ROUNDUP(Conversions!$B$2*SUM('EB2019'!$AF$10,'EB2019'!$AF$11,'EB2019'!$AN$10,'EB2019'!$AN$11),1)</f>
        <v>7.8</v>
      </c>
      <c r="G11" s="19">
        <f>ROUNDUP(Conversions!$B$2*SUM('EB2020'!$AF$10,'EB2020'!$AF$11,'EB2020'!$AN$10,'EB2020'!$AN$11),1)</f>
        <v>8.1999999999999993</v>
      </c>
      <c r="H11" s="19">
        <f>ROUNDUP(Conversions!$B$2*SUM('EB2021'!$AF$10,'EB2021'!$AF$11,'EB2021'!$AN$10,'EB2021'!$AN$11),1)</f>
        <v>7.8</v>
      </c>
      <c r="I11">
        <v>1</v>
      </c>
    </row>
    <row r="12" spans="2:9">
      <c r="B12" t="s">
        <v>207</v>
      </c>
      <c r="C12" t="s">
        <v>200</v>
      </c>
      <c r="D12" s="19" t="str">
        <f>_xlfn.TEXTJOIN(",",TRUE,Regions!$C$3:$D$3)</f>
        <v>IE,National</v>
      </c>
      <c r="E12" s="19">
        <f>ROUNDUP(Conversions!$B$2*SUM('EB2018'!$H$10,'EB2018'!$H$11),1)</f>
        <v>19.900000000000002</v>
      </c>
      <c r="F12" s="19">
        <f>ROUNDUP(Conversions!$B$2*SUM('EB2019'!$H$10,'EB2019'!$H$11),1)</f>
        <v>18.200000000000003</v>
      </c>
      <c r="G12" s="19">
        <f>ROUNDUP(Conversions!$B$2*SUM('EB2020'!$H$10,'EB2020'!$H$11),1)</f>
        <v>9</v>
      </c>
      <c r="H12" s="19">
        <f>ROUNDUP(Conversions!$B$2*SUM('EB2021'!$H$10,'EB2021'!$H$11),1)</f>
        <v>3</v>
      </c>
      <c r="I12">
        <v>1</v>
      </c>
    </row>
    <row r="13" spans="2:9">
      <c r="B13" t="s">
        <v>208</v>
      </c>
      <c r="C13" t="s">
        <v>200</v>
      </c>
      <c r="D13" s="19" t="str">
        <f>_xlfn.TEXTJOIN(",",TRUE,Regions!$C$3:$D$3)</f>
        <v>IE,National</v>
      </c>
      <c r="E13" s="19">
        <f>ROUNDUP(Conversions!$B$2*SUM(-'EB2018'!$AK$22),1)</f>
        <v>0.1</v>
      </c>
      <c r="F13" s="19">
        <f>ROUNDUP(Conversions!$B$2*SUM(-'EB2019'!$AK$22),1)</f>
        <v>0.2</v>
      </c>
      <c r="G13" s="19">
        <f>ROUNDUP(Conversions!$B$2*SUM(-'EB2020'!$AK$22),1)</f>
        <v>0.30000000000000004</v>
      </c>
      <c r="H13" s="19">
        <f>ROUNDUP(Conversions!$B$2*SUM(-'EB2021'!$AK$22),1)</f>
        <v>0.4</v>
      </c>
      <c r="I13">
        <v>1</v>
      </c>
    </row>
    <row r="14" spans="2:9">
      <c r="B14" t="s">
        <v>209</v>
      </c>
      <c r="C14" t="s">
        <v>200</v>
      </c>
      <c r="D14" s="19" t="str">
        <f>_xlfn.TEXTJOIN(",",TRUE,Regions!$C$3:$D$3)</f>
        <v>IE,National</v>
      </c>
      <c r="E14" s="19">
        <f>ROUNDUP(Conversions!$B$2*SUM(-'EB2018'!$AD$22),1)</f>
        <v>31.200000000000003</v>
      </c>
      <c r="F14" s="19">
        <f>ROUNDUP(Conversions!$B$2*SUM(-'EB2019'!$AD$22),1)</f>
        <v>36.1</v>
      </c>
      <c r="G14" s="19">
        <f>ROUNDUP(Conversions!$B$2*SUM(-'EB2020'!$AD$22),1)</f>
        <v>41.6</v>
      </c>
      <c r="H14" s="19">
        <f>ROUNDUP(Conversions!$B$2*SUM(-'EB2021'!$AD$22),1)</f>
        <v>35.200000000000003</v>
      </c>
      <c r="I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I14"/>
  <sheetViews>
    <sheetView tabSelected="1" workbookViewId="0">
      <selection activeCell="A21" sqref="A21"/>
    </sheetView>
  </sheetViews>
  <sheetFormatPr defaultRowHeight="15"/>
  <cols>
    <col min="2" max="2" width="12.5703125" bestFit="1" customWidth="1"/>
    <col min="3" max="3" width="9.28515625" bestFit="1" customWidth="1"/>
    <col min="4" max="4" width="10.7109375" bestFit="1" customWidth="1"/>
  </cols>
  <sheetData>
    <row r="2" spans="2:9">
      <c r="B2" s="28" t="s">
        <v>199</v>
      </c>
      <c r="D2" s="18"/>
    </row>
    <row r="3" spans="2:9" ht="15.75" thickBot="1">
      <c r="B3" s="29" t="s">
        <v>197</v>
      </c>
      <c r="C3" s="29" t="s">
        <v>198</v>
      </c>
      <c r="D3" s="29" t="s">
        <v>156</v>
      </c>
      <c r="E3" s="29" t="s">
        <v>458</v>
      </c>
      <c r="F3" s="29">
        <v>2019</v>
      </c>
      <c r="G3" s="29">
        <v>2020</v>
      </c>
      <c r="H3" s="29">
        <v>2021</v>
      </c>
      <c r="I3" s="29">
        <v>0</v>
      </c>
    </row>
    <row r="4" spans="2:9">
      <c r="B4" t="s">
        <v>447</v>
      </c>
      <c r="C4" t="s">
        <v>200</v>
      </c>
      <c r="D4" s="19" t="str">
        <f>_xlfn.TEXTJOIN(",",TRUE,Regions!$C$3:$D$3)</f>
        <v>IE,National</v>
      </c>
      <c r="E4" s="19">
        <f>ROUNDUP(Conversions!$B$2*SUM('EB2018'!$AI$56),1)</f>
        <v>0</v>
      </c>
      <c r="F4" s="19">
        <f>ROUNDUP(Conversions!$B$2*SUM('EB2019'!$AI$56),1)</f>
        <v>0</v>
      </c>
      <c r="G4" s="19">
        <f>ROUNDUP(Conversions!$B$2*SUM('EB2020'!$AI$56),1)</f>
        <v>0</v>
      </c>
      <c r="H4" s="19">
        <f>ROUNDUP(Conversions!$B$2*SUM('EB2021'!$AI$56),1)</f>
        <v>0</v>
      </c>
      <c r="I4">
        <v>1</v>
      </c>
    </row>
    <row r="5" spans="2:9">
      <c r="B5" t="s">
        <v>455</v>
      </c>
      <c r="C5" t="s">
        <v>200</v>
      </c>
      <c r="D5" s="19" t="str">
        <f>_xlfn.TEXTJOIN(",",TRUE,Regions!$C$3:$D$3)</f>
        <v>IE,National</v>
      </c>
      <c r="E5" s="19">
        <f>ROUNDUP(Conversions!$B$2*SUM('EB2018'!$AE$56),1)</f>
        <v>1.3</v>
      </c>
      <c r="F5" s="19">
        <f>ROUNDUP(Conversions!$B$2*SUM('EB2019'!$AE$56),1)</f>
        <v>1.1000000000000001</v>
      </c>
      <c r="G5" s="19">
        <f>ROUNDUP(Conversions!$B$2*SUM('EB2020'!$AE$56),1)</f>
        <v>1.1000000000000001</v>
      </c>
      <c r="H5" s="19">
        <f>ROUNDUP(Conversions!$B$2*SUM('EB2021'!$AE$56),1)</f>
        <v>1.2000000000000002</v>
      </c>
      <c r="I5">
        <v>1</v>
      </c>
    </row>
    <row r="6" spans="2:9">
      <c r="B6" t="s">
        <v>448</v>
      </c>
      <c r="C6" t="s">
        <v>200</v>
      </c>
      <c r="D6" s="19" t="str">
        <f>_xlfn.TEXTJOIN(",",TRUE,Regions!$C$3:$D$3)</f>
        <v>IE,National</v>
      </c>
      <c r="E6" s="19">
        <f>ROUNDUP(Conversions!$B$2*SUM('EB2018'!$C$56),1)</f>
        <v>9.1</v>
      </c>
      <c r="F6" s="19">
        <f>ROUNDUP(Conversions!$B$2*SUM('EB2019'!$C$56),1)</f>
        <v>7.8</v>
      </c>
      <c r="G6" s="19">
        <f>ROUNDUP(Conversions!$B$2*SUM('EB2020'!$C$56),1)</f>
        <v>8.1999999999999993</v>
      </c>
      <c r="H6" s="19">
        <f>ROUNDUP(Conversions!$B$2*SUM('EB2021'!$C$56),1)</f>
        <v>7.8</v>
      </c>
      <c r="I6">
        <v>1</v>
      </c>
    </row>
    <row r="7" spans="2:9">
      <c r="B7" t="s">
        <v>457</v>
      </c>
      <c r="C7" t="s">
        <v>200</v>
      </c>
      <c r="D7" s="19" t="str">
        <f>_xlfn.TEXTJOIN(",",TRUE,Regions!$C$3:$D$3)</f>
        <v>IE,National</v>
      </c>
      <c r="E7" s="19">
        <f>ROUNDUP(Conversions!$B$2*SUM('EB2018'!$H$56),1)</f>
        <v>8.2999999999999989</v>
      </c>
      <c r="F7" s="19">
        <f>ROUNDUP(Conversions!$B$2*SUM('EB2019'!$H$56),1)</f>
        <v>7.6999999999999993</v>
      </c>
      <c r="G7" s="19">
        <f>ROUNDUP(Conversions!$B$2*SUM('EB2020'!$H$56),1)</f>
        <v>8</v>
      </c>
      <c r="H7" s="19">
        <f>ROUNDUP(Conversions!$B$2*SUM('EB2021'!$H$56),1)</f>
        <v>7.6</v>
      </c>
      <c r="I7">
        <v>1</v>
      </c>
    </row>
    <row r="8" spans="2:9">
      <c r="B8" t="s">
        <v>449</v>
      </c>
      <c r="C8" t="s">
        <v>200</v>
      </c>
      <c r="D8" s="19" t="str">
        <f>_xlfn.TEXTJOIN(",",TRUE,Regions!$C$3:$D$3)</f>
        <v>IE,National</v>
      </c>
      <c r="E8" s="19">
        <f>ROUNDUP(Conversions!$B$2*SUM('EB2018'!$AO$56),1)</f>
        <v>29.5</v>
      </c>
      <c r="F8" s="19">
        <f>ROUNDUP(Conversions!$B$2*SUM('EB2019'!$AO$56),1)</f>
        <v>29.3</v>
      </c>
      <c r="G8" s="19">
        <f>ROUNDUP(Conversions!$B$2*SUM('EB2020'!$AO$56),1)</f>
        <v>31.5</v>
      </c>
      <c r="H8" s="19">
        <f>ROUNDUP(Conversions!$B$2*SUM('EB2021'!$AO$56),1)</f>
        <v>31.5</v>
      </c>
      <c r="I8">
        <v>1</v>
      </c>
    </row>
    <row r="9" spans="2:9">
      <c r="B9" t="s">
        <v>450</v>
      </c>
      <c r="C9" t="s">
        <v>200</v>
      </c>
      <c r="D9" s="19" t="str">
        <f>_xlfn.TEXTJOIN(",",TRUE,Regions!$C$3:$D$3)</f>
        <v>IE,National</v>
      </c>
      <c r="E9" s="19">
        <f>ROUNDUP(Conversions!$B$2*SUM('EB2018'!$AJ$56),1)</f>
        <v>0</v>
      </c>
      <c r="F9" s="19">
        <f>ROUNDUP(Conversions!$B$2*SUM('EB2019'!$AJ$56),1)</f>
        <v>0</v>
      </c>
      <c r="G9" s="19">
        <f>ROUNDUP(Conversions!$B$2*SUM('EB2020'!$AJ$56),1)</f>
        <v>0</v>
      </c>
      <c r="H9" s="19">
        <f>ROUNDUP(Conversions!$B$2*SUM('EB2021'!$AJ$56),1)</f>
        <v>0</v>
      </c>
      <c r="I9">
        <v>1</v>
      </c>
    </row>
    <row r="10" spans="2:9">
      <c r="B10" t="s">
        <v>451</v>
      </c>
      <c r="C10" t="s">
        <v>200</v>
      </c>
      <c r="D10" s="19" t="str">
        <f>_xlfn.TEXTJOIN(",",TRUE,Regions!$C$3:$D$3)</f>
        <v>IE,National</v>
      </c>
      <c r="E10" s="19">
        <f>ROUNDUP(Conversions!$B$2*SUM('EB2018'!$AA$56),1)</f>
        <v>25.3</v>
      </c>
      <c r="F10" s="19">
        <f>ROUNDUP(Conversions!$B$2*SUM('EB2019'!$AA$56),1)</f>
        <v>24.8</v>
      </c>
      <c r="G10" s="19">
        <f>ROUNDUP(Conversions!$B$2*SUM('EB2020'!$AA$56),1)</f>
        <v>24.700000000000003</v>
      </c>
      <c r="H10" s="19">
        <f>ROUNDUP(Conversions!$B$2*SUM('EB2021'!$AA$56),1)</f>
        <v>25</v>
      </c>
      <c r="I10">
        <v>1</v>
      </c>
    </row>
    <row r="11" spans="2:9">
      <c r="B11" t="s">
        <v>452</v>
      </c>
      <c r="C11" t="s">
        <v>200</v>
      </c>
      <c r="D11" s="19" t="str">
        <f>_xlfn.TEXTJOIN(",",TRUE,Regions!$C$3:$D$3)</f>
        <v>IE,National</v>
      </c>
      <c r="E11" s="19">
        <f>ROUNDUP(Conversions!$B$2*SUM('EB2018'!$AP$56),1)</f>
        <v>0</v>
      </c>
      <c r="F11" s="19">
        <f>ROUNDUP(Conversions!$B$2*SUM('EB2019'!$AP$56),1)</f>
        <v>0</v>
      </c>
      <c r="G11" s="19">
        <f>ROUNDUP(Conversions!$B$2*SUM('EB2020'!$AP$56),1)</f>
        <v>0</v>
      </c>
      <c r="H11" s="19">
        <f>ROUNDUP(Conversions!$B$2*SUM('EB2021'!$AP$56),1)</f>
        <v>0</v>
      </c>
      <c r="I11">
        <v>1</v>
      </c>
    </row>
    <row r="12" spans="2:9">
      <c r="B12" t="s">
        <v>453</v>
      </c>
      <c r="C12" t="s">
        <v>200</v>
      </c>
      <c r="D12" s="19" t="str">
        <f>_xlfn.TEXTJOIN(",",TRUE,Regions!$C$3:$D$3)</f>
        <v>IE,National</v>
      </c>
      <c r="E12" s="19">
        <f>ROUNDUP(Conversions!$B$2*SUM('EB2018'!$T$56),1)</f>
        <v>2.3000000000000003</v>
      </c>
      <c r="F12" s="19">
        <f>ROUNDUP(Conversions!$B$2*SUM('EB2019'!$T$56),1)</f>
        <v>2.1</v>
      </c>
      <c r="G12" s="19">
        <f>ROUNDUP(Conversions!$B$2*SUM('EB2020'!$T$56),1)</f>
        <v>2.4</v>
      </c>
      <c r="H12" s="19">
        <f>ROUNDUP(Conversions!$B$2*SUM('EB2021'!$T$56),1)</f>
        <v>2.1</v>
      </c>
      <c r="I12">
        <v>1</v>
      </c>
    </row>
    <row r="13" spans="2:9">
      <c r="B13" t="s">
        <v>456</v>
      </c>
      <c r="C13" t="s">
        <v>200</v>
      </c>
      <c r="D13" s="19" t="str">
        <f>_xlfn.TEXTJOIN(",",TRUE,Regions!$C$3:$D$3)</f>
        <v>IE,National</v>
      </c>
      <c r="E13" s="19">
        <f>ROUNDUP(Conversions!$B$2*SUM('EB2018'!$Q$56,'EB2018'!$U$56,'EB2018'!$V$56),1)</f>
        <v>50.300000000000004</v>
      </c>
      <c r="F13" s="19">
        <f>ROUNDUP(Conversions!$B$2*SUM('EB2019'!$Q$56,'EB2019'!$U$56,'EB2019'!$V$56),1)</f>
        <v>49.9</v>
      </c>
      <c r="G13" s="19">
        <f>ROUNDUP(Conversions!$B$2*SUM('EB2020'!$Q$56,'EB2020'!$U$56,'EB2020'!$V$56),1)</f>
        <v>56.2</v>
      </c>
      <c r="H13" s="19">
        <f>ROUNDUP(Conversions!$B$2*SUM('EB2021'!$Q$56,'EB2021'!$U$56,'EB2021'!$V$56),1)</f>
        <v>51.2</v>
      </c>
      <c r="I13">
        <v>1</v>
      </c>
    </row>
    <row r="14" spans="2:9">
      <c r="B14" t="s">
        <v>454</v>
      </c>
      <c r="C14" t="s">
        <v>200</v>
      </c>
      <c r="D14" s="19" t="str">
        <f>_xlfn.TEXTJOIN(",",TRUE,Regions!$C$3:$D$3)</f>
        <v>IE,National</v>
      </c>
      <c r="E14" s="19">
        <f>ROUNDUP(Conversions!$B$2*SUM('EB2018'!$AL$56),1)</f>
        <v>0.6</v>
      </c>
      <c r="F14" s="19">
        <f>ROUNDUP(Conversions!$B$2*SUM('EB2019'!$AL$56),1)</f>
        <v>0.6</v>
      </c>
      <c r="G14" s="19">
        <f>ROUNDUP(Conversions!$B$2*SUM('EB2020'!$AL$56),1)</f>
        <v>0.6</v>
      </c>
      <c r="H14" s="19">
        <f>ROUNDUP(Conversions!$B$2*SUM('EB2021'!$AL$56),1)</f>
        <v>0.6</v>
      </c>
      <c r="I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I14"/>
  <sheetViews>
    <sheetView workbookViewId="0">
      <selection activeCell="K15" sqref="K15"/>
    </sheetView>
  </sheetViews>
  <sheetFormatPr defaultRowHeight="15"/>
  <cols>
    <col min="2" max="2" width="12.5703125" bestFit="1" customWidth="1"/>
    <col min="3" max="3" width="9.28515625" bestFit="1" customWidth="1"/>
    <col min="4" max="4" width="10.7109375" bestFit="1" customWidth="1"/>
  </cols>
  <sheetData>
    <row r="2" spans="2:9">
      <c r="B2" s="28" t="s">
        <v>199</v>
      </c>
      <c r="D2" s="18"/>
    </row>
    <row r="3" spans="2:9" ht="15.75" thickBot="1">
      <c r="B3" s="29" t="s">
        <v>197</v>
      </c>
      <c r="C3" s="29" t="s">
        <v>198</v>
      </c>
      <c r="D3" s="29" t="s">
        <v>156</v>
      </c>
      <c r="E3" s="29">
        <v>2018</v>
      </c>
      <c r="F3" s="29">
        <v>2019</v>
      </c>
      <c r="G3" s="29">
        <v>2020</v>
      </c>
      <c r="H3" s="29">
        <v>2021</v>
      </c>
      <c r="I3" s="29">
        <v>0</v>
      </c>
    </row>
    <row r="4" spans="2:9">
      <c r="B4" t="s">
        <v>218</v>
      </c>
      <c r="C4" t="s">
        <v>200</v>
      </c>
      <c r="D4" s="19" t="str">
        <f>_xlfn.TEXTJOIN(",",TRUE,Regions!$C$3:$D$3)</f>
        <v>IE,National</v>
      </c>
      <c r="E4" s="19">
        <f>ROUNDUP(Conversions!$B$2*SUM('EB2018'!$AI$57),1)</f>
        <v>0</v>
      </c>
      <c r="F4" s="19">
        <f>ROUNDUP(Conversions!$B$2*SUM('EB2019'!$AI$57),1)</f>
        <v>0</v>
      </c>
      <c r="G4" s="19">
        <f>ROUNDUP(Conversions!$B$2*SUM('EB2020'!$AI$57),1)</f>
        <v>0</v>
      </c>
      <c r="H4" s="19">
        <f>ROUNDUP(Conversions!$B$2*SUM('EB2021'!$AI$57),1)</f>
        <v>0</v>
      </c>
      <c r="I4">
        <v>1</v>
      </c>
    </row>
    <row r="5" spans="2:9">
      <c r="B5" t="s">
        <v>212</v>
      </c>
      <c r="C5" t="s">
        <v>200</v>
      </c>
      <c r="D5" s="19" t="str">
        <f>_xlfn.TEXTJOIN(",",TRUE,Regions!$C$3:$D$3)</f>
        <v>IE,National</v>
      </c>
      <c r="E5" s="19">
        <f>ROUNDUP(Conversions!$B$2*SUM('EB2018'!$AH$57),1)</f>
        <v>0.30000000000000004</v>
      </c>
      <c r="F5" s="19">
        <f>ROUNDUP(Conversions!$B$2*SUM('EB2019'!$AH$57),1)</f>
        <v>0.30000000000000004</v>
      </c>
      <c r="G5" s="19">
        <f>ROUNDUP(Conversions!$B$2*SUM('EB2020'!$AH$57),1)</f>
        <v>0.30000000000000004</v>
      </c>
      <c r="H5" s="19">
        <f>ROUNDUP(Conversions!$B$2*SUM('EB2021'!$AH$57),1)</f>
        <v>0.30000000000000004</v>
      </c>
      <c r="I5">
        <v>1</v>
      </c>
    </row>
    <row r="6" spans="2:9">
      <c r="B6" t="s">
        <v>213</v>
      </c>
      <c r="C6" t="s">
        <v>200</v>
      </c>
      <c r="D6" s="19" t="str">
        <f>_xlfn.TEXTJOIN(",",TRUE,Regions!$C$3:$D$3)</f>
        <v>IE,National</v>
      </c>
      <c r="E6" s="19">
        <f>ROUNDUP(Conversions!$B$2*SUM('EB2018'!$AE$57),1)</f>
        <v>0.79999999999999993</v>
      </c>
      <c r="F6" s="19">
        <f>ROUNDUP(Conversions!$B$2*SUM('EB2019'!$AE$57),1)</f>
        <v>0.6</v>
      </c>
      <c r="G6" s="19">
        <f>ROUNDUP(Conversions!$B$2*SUM('EB2020'!$AE$57),1)</f>
        <v>0.7</v>
      </c>
      <c r="H6" s="19">
        <f>ROUNDUP(Conversions!$B$2*SUM('EB2021'!$AE$57),1)</f>
        <v>0.79999999999999993</v>
      </c>
      <c r="I6">
        <v>1</v>
      </c>
    </row>
    <row r="7" spans="2:9">
      <c r="B7" t="s">
        <v>214</v>
      </c>
      <c r="C7" t="s">
        <v>200</v>
      </c>
      <c r="D7" s="19" t="str">
        <f>_xlfn.TEXTJOIN(",",TRUE,Regions!$C$3:$D$3)</f>
        <v>IE,National</v>
      </c>
      <c r="E7" s="19">
        <f>ROUNDUP(Conversions!$B$2*SUM('EB2018'!$C$57),1)</f>
        <v>0.1</v>
      </c>
      <c r="F7" s="19">
        <f>ROUNDUP(Conversions!$B$2*SUM('EB2019'!$C$57),1)</f>
        <v>0.1</v>
      </c>
      <c r="G7" s="19">
        <f>ROUNDUP(Conversions!$B$2*SUM('EB2020'!$C$57),1)</f>
        <v>0.1</v>
      </c>
      <c r="H7" s="19">
        <f>ROUNDUP(Conversions!$B$2*SUM('EB2021'!$C$57),1)</f>
        <v>0.1</v>
      </c>
      <c r="I7">
        <v>1</v>
      </c>
    </row>
    <row r="8" spans="2:9">
      <c r="B8" t="s">
        <v>219</v>
      </c>
      <c r="C8" t="s">
        <v>200</v>
      </c>
      <c r="D8" s="19" t="str">
        <f>_xlfn.TEXTJOIN(",",TRUE,Regions!$C$3:$D$3)</f>
        <v>IE,National</v>
      </c>
      <c r="E8" s="19">
        <f>ROUNDUP(Conversions!$B$2*SUM('EB2018'!$AO$57),1)</f>
        <v>45.2</v>
      </c>
      <c r="F8" s="19">
        <f>ROUNDUP(Conversions!$B$2*SUM('EB2019'!$AO$57),1)</f>
        <v>46.9</v>
      </c>
      <c r="G8" s="19">
        <f>ROUNDUP(Conversions!$B$2*SUM('EB2020'!$AO$57),1)</f>
        <v>47.1</v>
      </c>
      <c r="H8" s="19">
        <f>ROUNDUP(Conversions!$B$2*SUM('EB2021'!$AO$57),1)</f>
        <v>49.9</v>
      </c>
      <c r="I8">
        <v>1</v>
      </c>
    </row>
    <row r="9" spans="2:9">
      <c r="B9" t="s">
        <v>222</v>
      </c>
      <c r="C9" t="s">
        <v>200</v>
      </c>
      <c r="D9" s="19" t="str">
        <f>_xlfn.TEXTJOIN(",",TRUE,Regions!$C$3:$D$3)</f>
        <v>IE,National</v>
      </c>
      <c r="E9" s="19">
        <f>ROUNDUP(Conversions!$B$2*SUM('EB2018'!$AJ$57),1)</f>
        <v>0</v>
      </c>
      <c r="F9" s="19">
        <f>ROUNDUP(Conversions!$B$2*SUM('EB2019'!$AJ$57),1)</f>
        <v>0</v>
      </c>
      <c r="G9" s="19">
        <f>ROUNDUP(Conversions!$B$2*SUM('EB2020'!$AJ$57),1)</f>
        <v>0</v>
      </c>
      <c r="H9" s="19">
        <f>ROUNDUP(Conversions!$B$2*SUM('EB2021'!$AJ$57),1)</f>
        <v>0</v>
      </c>
      <c r="I9">
        <v>1</v>
      </c>
    </row>
    <row r="10" spans="2:9">
      <c r="B10" t="s">
        <v>215</v>
      </c>
      <c r="C10" t="s">
        <v>200</v>
      </c>
      <c r="D10" s="19" t="str">
        <f>_xlfn.TEXTJOIN(",",TRUE,Regions!$C$3:$D$3)</f>
        <v>IE,National</v>
      </c>
      <c r="E10" s="19">
        <f>ROUNDUP(Conversions!$B$2*SUM('EB2018'!$AA$57),1)</f>
        <v>13.799999999999999</v>
      </c>
      <c r="F10" s="19">
        <f>ROUNDUP(Conversions!$B$2*SUM('EB2019'!$AA$57),1)</f>
        <v>14.2</v>
      </c>
      <c r="G10" s="19">
        <f>ROUNDUP(Conversions!$B$2*SUM('EB2020'!$AA$57),1)</f>
        <v>14.7</v>
      </c>
      <c r="H10" s="19">
        <f>ROUNDUP(Conversions!$B$2*SUM('EB2021'!$AA$57),1)</f>
        <v>14.1</v>
      </c>
      <c r="I10">
        <v>1</v>
      </c>
    </row>
    <row r="11" spans="2:9">
      <c r="B11" t="s">
        <v>221</v>
      </c>
      <c r="C11" t="s">
        <v>200</v>
      </c>
      <c r="D11" s="19" t="str">
        <f>_xlfn.TEXTJOIN(",",TRUE,Regions!$C$3:$D$3)</f>
        <v>IE,National</v>
      </c>
      <c r="E11" s="19">
        <f>ROUNDUP(Conversions!$B$2*SUM('EB2018'!$AP$57),1)</f>
        <v>0</v>
      </c>
      <c r="F11" s="19">
        <f>ROUNDUP(Conversions!$B$2*SUM('EB2019'!$AP$57),1)</f>
        <v>0</v>
      </c>
      <c r="G11" s="19">
        <f>ROUNDUP(Conversions!$B$2*SUM('EB2020'!$AP$57),1)</f>
        <v>0</v>
      </c>
      <c r="H11" s="19">
        <f>ROUNDUP(Conversions!$B$2*SUM('EB2021'!$AP$57),1)</f>
        <v>0</v>
      </c>
      <c r="I11">
        <v>1</v>
      </c>
    </row>
    <row r="12" spans="2:9">
      <c r="B12" t="s">
        <v>220</v>
      </c>
      <c r="C12" t="s">
        <v>200</v>
      </c>
      <c r="D12" s="19" t="str">
        <f>_xlfn.TEXTJOIN(",",TRUE,Regions!$C$3:$D$3)</f>
        <v>IE,National</v>
      </c>
      <c r="E12" s="19">
        <f>ROUNDUP(Conversions!$B$2*SUM('EB2018'!$T$57),1)</f>
        <v>3</v>
      </c>
      <c r="F12" s="19">
        <f>ROUNDUP(Conversions!$B$2*SUM('EB2019'!$T$57),1)</f>
        <v>3</v>
      </c>
      <c r="G12" s="19">
        <f>ROUNDUP(Conversions!$B$2*SUM('EB2020'!$T$57),1)</f>
        <v>2.8000000000000003</v>
      </c>
      <c r="H12" s="19">
        <f>ROUNDUP(Conversions!$B$2*SUM('EB2021'!$T$57),1)</f>
        <v>3</v>
      </c>
      <c r="I12">
        <v>1</v>
      </c>
    </row>
    <row r="13" spans="2:9">
      <c r="B13" t="s">
        <v>217</v>
      </c>
      <c r="C13" t="s">
        <v>200</v>
      </c>
      <c r="D13" s="19" t="str">
        <f>_xlfn.TEXTJOIN(",",TRUE,Regions!$C$3:$D$3)</f>
        <v>IE,National</v>
      </c>
      <c r="E13" s="19">
        <f>ROUNDUP(Conversions!$B$2*SUM('EB2018'!$Q$57,'EB2018'!$S$57,'EB2018'!$U$57),1)</f>
        <v>7.1999999999999993</v>
      </c>
      <c r="F13" s="19">
        <f>ROUNDUP(Conversions!$B$2*SUM('EB2019'!$Q$57,'EB2019'!$S$57,'EB2019'!$U$57),1)</f>
        <v>6.3999999999999995</v>
      </c>
      <c r="G13" s="19">
        <f>ROUNDUP(Conversions!$B$2*SUM('EB2020'!$Q$57,'EB2020'!$S$57,'EB2020'!$U$57),1)</f>
        <v>6.8999999999999995</v>
      </c>
      <c r="H13" s="19">
        <f>ROUNDUP(Conversions!$B$2*SUM('EB2021'!$Q$57,'EB2021'!$S$57,'EB2021'!$U$57),1)</f>
        <v>6.5</v>
      </c>
      <c r="I13">
        <v>1</v>
      </c>
    </row>
    <row r="14" spans="2:9">
      <c r="B14" t="s">
        <v>216</v>
      </c>
      <c r="C14" t="s">
        <v>200</v>
      </c>
      <c r="D14" s="19" t="str">
        <f>_xlfn.TEXTJOIN(",",TRUE,Regions!$C$3:$D$3)</f>
        <v>IE,National</v>
      </c>
      <c r="E14" s="19">
        <f>ROUNDUP(Conversions!$B$2*SUM('EB2018'!$AL$57),1)</f>
        <v>0.1</v>
      </c>
      <c r="F14" s="19">
        <f>ROUNDUP(Conversions!$B$2*SUM('EB2019'!$AL$57),1)</f>
        <v>0.1</v>
      </c>
      <c r="G14" s="19">
        <f>ROUNDUP(Conversions!$B$2*SUM('EB2020'!$AL$57),1)</f>
        <v>0.1</v>
      </c>
      <c r="H14" s="19">
        <f>ROUNDUP(Conversions!$B$2*SUM('EB2021'!$AL$57),1)</f>
        <v>0.1</v>
      </c>
      <c r="I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233</v>
      </c>
    </row>
    <row r="4" spans="1:34">
      <c r="A4" t="s">
        <v>232</v>
      </c>
    </row>
    <row r="5" spans="1:34">
      <c r="B5" s="41" t="s">
        <v>231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230</v>
      </c>
      <c r="C6" s="38" t="s">
        <v>229</v>
      </c>
      <c r="D6" s="38" t="s">
        <v>198</v>
      </c>
      <c r="E6" s="38" t="s">
        <v>228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227</v>
      </c>
      <c r="AH6" s="36" t="s">
        <v>226</v>
      </c>
    </row>
    <row r="7" spans="1:34">
      <c r="C7" t="s">
        <v>225</v>
      </c>
      <c r="D7" t="s">
        <v>224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223</v>
      </c>
    </row>
    <row r="8" spans="1:34">
      <c r="C8" t="s">
        <v>225</v>
      </c>
      <c r="D8" t="s">
        <v>224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223</v>
      </c>
    </row>
    <row r="9" spans="1:34">
      <c r="C9" t="s">
        <v>225</v>
      </c>
      <c r="D9" t="s">
        <v>224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223</v>
      </c>
    </row>
    <row r="10" spans="1:34">
      <c r="C10" t="s">
        <v>225</v>
      </c>
      <c r="D10" t="s">
        <v>224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223</v>
      </c>
    </row>
    <row r="11" spans="1:34">
      <c r="C11" t="s">
        <v>225</v>
      </c>
      <c r="D11" t="s">
        <v>224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223</v>
      </c>
    </row>
    <row r="12" spans="1:34">
      <c r="C12" t="s">
        <v>225</v>
      </c>
      <c r="D12" t="s">
        <v>224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223</v>
      </c>
    </row>
    <row r="13" spans="1:34">
      <c r="C13" t="s">
        <v>225</v>
      </c>
      <c r="D13" t="s">
        <v>224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223</v>
      </c>
    </row>
    <row r="14" spans="1:34">
      <c r="C14" t="s">
        <v>225</v>
      </c>
      <c r="D14" t="s">
        <v>224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223</v>
      </c>
    </row>
    <row r="15" spans="1:34">
      <c r="C15" t="s">
        <v>225</v>
      </c>
      <c r="D15" t="s">
        <v>224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223</v>
      </c>
    </row>
    <row r="16" spans="1:34">
      <c r="B16" s="30"/>
      <c r="C16" s="30" t="s">
        <v>225</v>
      </c>
      <c r="D16" s="30" t="s">
        <v>224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223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0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405</v>
      </c>
    </row>
    <row r="2" spans="1:3" ht="15.75">
      <c r="A2" s="59" t="s">
        <v>404</v>
      </c>
    </row>
    <row r="4" spans="1:3" ht="15.75">
      <c r="A4" s="59" t="s">
        <v>403</v>
      </c>
    </row>
    <row r="5" spans="1:3" ht="15.75">
      <c r="A5" s="58" t="s">
        <v>395</v>
      </c>
      <c r="B5" s="58" t="s">
        <v>394</v>
      </c>
      <c r="C5" s="58">
        <v>2020</v>
      </c>
    </row>
    <row r="6" spans="1:3">
      <c r="A6">
        <v>1</v>
      </c>
      <c r="B6" t="s">
        <v>393</v>
      </c>
      <c r="C6">
        <v>38233</v>
      </c>
    </row>
    <row r="7" spans="1:3">
      <c r="A7">
        <v>2</v>
      </c>
      <c r="B7" t="s">
        <v>401</v>
      </c>
      <c r="C7">
        <v>32600</v>
      </c>
    </row>
    <row r="8" spans="1:3">
      <c r="A8">
        <v>3</v>
      </c>
      <c r="B8" t="s">
        <v>398</v>
      </c>
      <c r="C8">
        <v>10474</v>
      </c>
    </row>
    <row r="9" spans="1:3">
      <c r="A9">
        <v>4</v>
      </c>
      <c r="B9" t="s">
        <v>391</v>
      </c>
      <c r="C9">
        <v>4013</v>
      </c>
    </row>
    <row r="10" spans="1:3">
      <c r="A10">
        <v>5</v>
      </c>
      <c r="B10" t="s">
        <v>399</v>
      </c>
      <c r="C10">
        <v>2459</v>
      </c>
    </row>
    <row r="11" spans="1:3">
      <c r="A11">
        <v>6</v>
      </c>
      <c r="B11" t="s">
        <v>400</v>
      </c>
      <c r="C11">
        <v>512</v>
      </c>
    </row>
    <row r="12" spans="1:3">
      <c r="A12">
        <v>7</v>
      </c>
      <c r="B12" t="s">
        <v>397</v>
      </c>
      <c r="C12">
        <v>33</v>
      </c>
    </row>
    <row r="13" spans="1:3">
      <c r="A13" s="30"/>
      <c r="B13" s="30" t="s">
        <v>389</v>
      </c>
      <c r="C13" s="30">
        <f>SUM(C6:C12)</f>
        <v>88324</v>
      </c>
    </row>
    <row r="17" spans="1:4" ht="15.75">
      <c r="A17" s="59" t="s">
        <v>402</v>
      </c>
    </row>
    <row r="18" spans="1:4" ht="15.75">
      <c r="A18" s="58" t="s">
        <v>395</v>
      </c>
      <c r="B18" s="58" t="s">
        <v>394</v>
      </c>
      <c r="C18" s="58">
        <v>2020</v>
      </c>
      <c r="D18" s="59"/>
    </row>
    <row r="19" spans="1:4">
      <c r="A19">
        <v>1</v>
      </c>
      <c r="B19" t="s">
        <v>393</v>
      </c>
      <c r="C19">
        <v>20928</v>
      </c>
    </row>
    <row r="20" spans="1:4">
      <c r="A20">
        <v>2</v>
      </c>
      <c r="B20" t="s">
        <v>391</v>
      </c>
      <c r="C20">
        <v>727</v>
      </c>
    </row>
    <row r="21" spans="1:4">
      <c r="A21">
        <v>3</v>
      </c>
      <c r="B21" t="s">
        <v>401</v>
      </c>
      <c r="C21">
        <v>29</v>
      </c>
    </row>
    <row r="22" spans="1:4">
      <c r="A22">
        <v>4</v>
      </c>
      <c r="B22" t="s">
        <v>400</v>
      </c>
      <c r="C22">
        <v>27</v>
      </c>
    </row>
    <row r="23" spans="1:4">
      <c r="A23">
        <v>5</v>
      </c>
      <c r="B23" t="s">
        <v>399</v>
      </c>
      <c r="C23">
        <v>16</v>
      </c>
    </row>
    <row r="24" spans="1:4">
      <c r="A24">
        <v>6</v>
      </c>
      <c r="B24" t="s">
        <v>392</v>
      </c>
      <c r="C24">
        <v>2</v>
      </c>
    </row>
    <row r="25" spans="1:4">
      <c r="A25">
        <v>7</v>
      </c>
      <c r="B25" t="s">
        <v>398</v>
      </c>
      <c r="C25">
        <v>2</v>
      </c>
    </row>
    <row r="26" spans="1:4">
      <c r="A26">
        <v>8</v>
      </c>
      <c r="B26" t="s">
        <v>397</v>
      </c>
      <c r="C26">
        <v>1</v>
      </c>
    </row>
    <row r="27" spans="1:4">
      <c r="A27" s="30"/>
      <c r="B27" s="30" t="s">
        <v>389</v>
      </c>
      <c r="C27" s="30">
        <f>SUM(C19:C26)</f>
        <v>21732</v>
      </c>
    </row>
    <row r="31" spans="1:4" ht="15.75">
      <c r="A31" s="59" t="s">
        <v>396</v>
      </c>
    </row>
    <row r="32" spans="1:4" ht="15.75">
      <c r="A32" s="58" t="s">
        <v>395</v>
      </c>
      <c r="B32" s="58" t="s">
        <v>394</v>
      </c>
      <c r="C32" s="58">
        <v>2020</v>
      </c>
    </row>
    <row r="33" spans="1:29">
      <c r="A33">
        <v>1</v>
      </c>
      <c r="B33" t="s">
        <v>393</v>
      </c>
      <c r="C33">
        <v>2043</v>
      </c>
    </row>
    <row r="34" spans="1:29">
      <c r="A34">
        <v>2</v>
      </c>
      <c r="B34" t="s">
        <v>392</v>
      </c>
      <c r="C34">
        <v>16</v>
      </c>
    </row>
    <row r="35" spans="1:29">
      <c r="A35">
        <v>3</v>
      </c>
      <c r="B35" t="s">
        <v>391</v>
      </c>
      <c r="C35">
        <v>6</v>
      </c>
    </row>
    <row r="36" spans="1:29">
      <c r="A36">
        <v>4</v>
      </c>
      <c r="B36" t="s">
        <v>390</v>
      </c>
      <c r="C36">
        <v>1</v>
      </c>
    </row>
    <row r="37" spans="1:29">
      <c r="A37" s="30"/>
      <c r="B37" s="30" t="s">
        <v>389</v>
      </c>
      <c r="C37" s="30">
        <f>SUM(C33:C36)</f>
        <v>2066</v>
      </c>
    </row>
    <row r="40" spans="1:29" ht="15.75">
      <c r="B40" s="57" t="s">
        <v>388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387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386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385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77" t="s">
        <v>384</v>
      </c>
      <c r="C49" s="377"/>
    </row>
    <row r="50" spans="2:3" ht="15.75" thickBot="1">
      <c r="B50" s="48" t="s">
        <v>383</v>
      </c>
      <c r="C50" s="48" t="s">
        <v>382</v>
      </c>
    </row>
    <row r="51" spans="2:3" ht="15.75" thickBot="1">
      <c r="B51" s="47" t="s">
        <v>381</v>
      </c>
      <c r="C51" s="46"/>
    </row>
    <row r="52" spans="2:3">
      <c r="B52" s="43" t="s">
        <v>380</v>
      </c>
      <c r="C52" s="43"/>
    </row>
    <row r="53" spans="2:3">
      <c r="B53" s="21" t="s">
        <v>379</v>
      </c>
      <c r="C53" s="21" t="s">
        <v>378</v>
      </c>
    </row>
    <row r="54" spans="2:3">
      <c r="B54" s="21" t="s">
        <v>377</v>
      </c>
      <c r="C54" s="21" t="s">
        <v>376</v>
      </c>
    </row>
    <row r="55" spans="2:3">
      <c r="B55" s="43" t="s">
        <v>375</v>
      </c>
      <c r="C55" s="43"/>
    </row>
    <row r="56" spans="2:3">
      <c r="B56" s="21" t="s">
        <v>374</v>
      </c>
      <c r="C56" s="21" t="s">
        <v>373</v>
      </c>
    </row>
    <row r="57" spans="2:3">
      <c r="B57" s="21" t="s">
        <v>372</v>
      </c>
      <c r="C57" s="21" t="s">
        <v>371</v>
      </c>
    </row>
    <row r="58" spans="2:3">
      <c r="B58" s="21" t="s">
        <v>370</v>
      </c>
      <c r="C58" s="21" t="s">
        <v>369</v>
      </c>
    </row>
    <row r="59" spans="2:3">
      <c r="B59" s="21" t="s">
        <v>368</v>
      </c>
      <c r="C59" s="21" t="s">
        <v>367</v>
      </c>
    </row>
    <row r="60" spans="2:3">
      <c r="B60" s="21" t="s">
        <v>366</v>
      </c>
      <c r="C60" s="21" t="s">
        <v>365</v>
      </c>
    </row>
    <row r="61" spans="2:3">
      <c r="B61" s="21" t="s">
        <v>364</v>
      </c>
      <c r="C61" s="21" t="s">
        <v>363</v>
      </c>
    </row>
    <row r="62" spans="2:3">
      <c r="B62" s="21" t="s">
        <v>362</v>
      </c>
      <c r="C62" s="21" t="s">
        <v>361</v>
      </c>
    </row>
    <row r="63" spans="2:3">
      <c r="B63" s="21" t="s">
        <v>360</v>
      </c>
      <c r="C63" s="21" t="s">
        <v>359</v>
      </c>
    </row>
    <row r="64" spans="2:3">
      <c r="B64" s="21" t="s">
        <v>358</v>
      </c>
      <c r="C64" s="21" t="s">
        <v>357</v>
      </c>
    </row>
    <row r="65" spans="2:3">
      <c r="B65" s="21" t="s">
        <v>356</v>
      </c>
      <c r="C65" s="21" t="s">
        <v>355</v>
      </c>
    </row>
    <row r="66" spans="2:3">
      <c r="B66" s="21" t="s">
        <v>354</v>
      </c>
      <c r="C66" s="21" t="s">
        <v>353</v>
      </c>
    </row>
    <row r="67" spans="2:3">
      <c r="B67" s="21" t="s">
        <v>352</v>
      </c>
      <c r="C67" s="21" t="s">
        <v>351</v>
      </c>
    </row>
    <row r="68" spans="2:3">
      <c r="B68" s="21" t="s">
        <v>350</v>
      </c>
      <c r="C68" s="21" t="s">
        <v>349</v>
      </c>
    </row>
    <row r="69" spans="2:3">
      <c r="B69" s="21" t="s">
        <v>348</v>
      </c>
      <c r="C69" s="21" t="s">
        <v>347</v>
      </c>
    </row>
    <row r="70" spans="2:3">
      <c r="B70" s="21" t="s">
        <v>346</v>
      </c>
      <c r="C70" s="21" t="s">
        <v>345</v>
      </c>
    </row>
    <row r="71" spans="2:3">
      <c r="B71" s="21" t="s">
        <v>344</v>
      </c>
      <c r="C71" s="21" t="s">
        <v>343</v>
      </c>
    </row>
    <row r="72" spans="2:3">
      <c r="B72" s="21" t="s">
        <v>342</v>
      </c>
      <c r="C72" s="21" t="s">
        <v>341</v>
      </c>
    </row>
    <row r="73" spans="2:3">
      <c r="B73" s="21" t="s">
        <v>340</v>
      </c>
      <c r="C73" s="21" t="s">
        <v>339</v>
      </c>
    </row>
    <row r="74" spans="2:3">
      <c r="B74" s="21" t="s">
        <v>338</v>
      </c>
      <c r="C74" s="21" t="s">
        <v>337</v>
      </c>
    </row>
    <row r="75" spans="2:3">
      <c r="B75" s="43" t="s">
        <v>336</v>
      </c>
      <c r="C75" s="43"/>
    </row>
    <row r="76" spans="2:3">
      <c r="B76" s="21" t="s">
        <v>335</v>
      </c>
      <c r="C76" s="21" t="s">
        <v>334</v>
      </c>
    </row>
    <row r="77" spans="2:3">
      <c r="B77" s="21" t="s">
        <v>333</v>
      </c>
      <c r="C77" s="21" t="s">
        <v>332</v>
      </c>
    </row>
    <row r="78" spans="2:3">
      <c r="B78" s="21" t="s">
        <v>331</v>
      </c>
      <c r="C78" s="21" t="s">
        <v>330</v>
      </c>
    </row>
    <row r="79" spans="2:3">
      <c r="B79" s="21" t="s">
        <v>329</v>
      </c>
      <c r="C79" s="21" t="s">
        <v>328</v>
      </c>
    </row>
    <row r="80" spans="2:3">
      <c r="B80" s="21" t="s">
        <v>327</v>
      </c>
      <c r="C80" s="21" t="s">
        <v>326</v>
      </c>
    </row>
    <row r="81" spans="2:3">
      <c r="B81" s="21" t="s">
        <v>325</v>
      </c>
      <c r="C81" s="21" t="s">
        <v>324</v>
      </c>
    </row>
    <row r="82" spans="2:3">
      <c r="B82" s="21" t="s">
        <v>323</v>
      </c>
      <c r="C82" s="21" t="s">
        <v>322</v>
      </c>
    </row>
    <row r="83" spans="2:3">
      <c r="B83" s="21" t="s">
        <v>321</v>
      </c>
      <c r="C83" s="21" t="s">
        <v>320</v>
      </c>
    </row>
    <row r="84" spans="2:3">
      <c r="B84" s="21" t="s">
        <v>319</v>
      </c>
      <c r="C84" s="21" t="s">
        <v>318</v>
      </c>
    </row>
    <row r="85" spans="2:3">
      <c r="B85" s="21" t="s">
        <v>317</v>
      </c>
      <c r="C85" s="21" t="s">
        <v>316</v>
      </c>
    </row>
    <row r="86" spans="2:3">
      <c r="B86" s="21" t="s">
        <v>315</v>
      </c>
      <c r="C86" s="21" t="s">
        <v>314</v>
      </c>
    </row>
    <row r="87" spans="2:3">
      <c r="B87" s="21" t="s">
        <v>313</v>
      </c>
      <c r="C87" s="21" t="s">
        <v>312</v>
      </c>
    </row>
    <row r="88" spans="2:3">
      <c r="B88" s="21" t="s">
        <v>311</v>
      </c>
      <c r="C88" s="21" t="s">
        <v>310</v>
      </c>
    </row>
    <row r="89" spans="2:3">
      <c r="B89" s="21" t="s">
        <v>309</v>
      </c>
      <c r="C89" s="21" t="s">
        <v>308</v>
      </c>
    </row>
    <row r="90" spans="2:3">
      <c r="B90" s="21" t="s">
        <v>307</v>
      </c>
      <c r="C90" s="21" t="s">
        <v>306</v>
      </c>
    </row>
    <row r="91" spans="2:3">
      <c r="B91" s="21" t="s">
        <v>305</v>
      </c>
      <c r="C91" s="21" t="s">
        <v>304</v>
      </c>
    </row>
    <row r="92" spans="2:3">
      <c r="B92" s="21" t="s">
        <v>303</v>
      </c>
      <c r="C92" s="21" t="s">
        <v>302</v>
      </c>
    </row>
    <row r="93" spans="2:3">
      <c r="B93" s="21" t="s">
        <v>301</v>
      </c>
      <c r="C93" s="21" t="s">
        <v>300</v>
      </c>
    </row>
    <row r="94" spans="2:3">
      <c r="B94" s="21" t="s">
        <v>299</v>
      </c>
      <c r="C94" s="21" t="s">
        <v>298</v>
      </c>
    </row>
    <row r="95" spans="2:3">
      <c r="B95" s="43" t="s">
        <v>297</v>
      </c>
      <c r="C95" s="43"/>
    </row>
    <row r="96" spans="2:3">
      <c r="B96" s="21" t="s">
        <v>296</v>
      </c>
      <c r="C96" s="21" t="s">
        <v>295</v>
      </c>
    </row>
    <row r="97" spans="2:3">
      <c r="B97" s="21" t="s">
        <v>294</v>
      </c>
      <c r="C97" s="21" t="s">
        <v>293</v>
      </c>
    </row>
    <row r="98" spans="2:3">
      <c r="B98" s="21" t="s">
        <v>292</v>
      </c>
      <c r="C98" s="21" t="s">
        <v>291</v>
      </c>
    </row>
    <row r="99" spans="2:3">
      <c r="B99" s="21" t="s">
        <v>290</v>
      </c>
      <c r="C99" s="21" t="s">
        <v>289</v>
      </c>
    </row>
    <row r="100" spans="2:3">
      <c r="B100" s="21" t="s">
        <v>288</v>
      </c>
      <c r="C100" s="21" t="s">
        <v>287</v>
      </c>
    </row>
    <row r="101" spans="2:3">
      <c r="B101" s="43" t="s">
        <v>286</v>
      </c>
      <c r="C101" s="43"/>
    </row>
    <row r="102" spans="2:3">
      <c r="B102" s="21" t="s">
        <v>285</v>
      </c>
      <c r="C102" s="21" t="s">
        <v>284</v>
      </c>
    </row>
    <row r="103" spans="2:3">
      <c r="B103" s="21" t="s">
        <v>283</v>
      </c>
      <c r="C103" s="21" t="s">
        <v>282</v>
      </c>
    </row>
    <row r="104" spans="2:3">
      <c r="B104" s="21" t="s">
        <v>281</v>
      </c>
      <c r="C104" s="21" t="s">
        <v>280</v>
      </c>
    </row>
    <row r="105" spans="2:3">
      <c r="B105" s="45" t="s">
        <v>279</v>
      </c>
      <c r="C105" s="44"/>
    </row>
    <row r="106" spans="2:3">
      <c r="B106" s="43" t="s">
        <v>278</v>
      </c>
      <c r="C106" s="43"/>
    </row>
    <row r="107" spans="2:3">
      <c r="B107" s="21" t="s">
        <v>277</v>
      </c>
      <c r="C107" s="21" t="s">
        <v>276</v>
      </c>
    </row>
    <row r="108" spans="2:3">
      <c r="B108" s="21" t="s">
        <v>275</v>
      </c>
      <c r="C108" s="21" t="s">
        <v>274</v>
      </c>
    </row>
    <row r="109" spans="2:3">
      <c r="B109" s="21" t="s">
        <v>273</v>
      </c>
      <c r="C109" s="21" t="s">
        <v>272</v>
      </c>
    </row>
    <row r="110" spans="2:3">
      <c r="B110" s="21" t="s">
        <v>271</v>
      </c>
      <c r="C110" s="21" t="s">
        <v>270</v>
      </c>
    </row>
    <row r="111" spans="2:3">
      <c r="B111" s="21" t="s">
        <v>269</v>
      </c>
      <c r="C111" s="21" t="s">
        <v>268</v>
      </c>
    </row>
    <row r="112" spans="2:3">
      <c r="B112" s="21" t="s">
        <v>267</v>
      </c>
      <c r="C112" s="21" t="s">
        <v>266</v>
      </c>
    </row>
    <row r="113" spans="2:3">
      <c r="B113" s="21" t="s">
        <v>265</v>
      </c>
      <c r="C113" s="21" t="s">
        <v>264</v>
      </c>
    </row>
    <row r="114" spans="2:3">
      <c r="B114" s="43" t="s">
        <v>263</v>
      </c>
      <c r="C114" s="43"/>
    </row>
    <row r="115" spans="2:3">
      <c r="B115" s="21" t="s">
        <v>262</v>
      </c>
      <c r="C115" s="21" t="s">
        <v>261</v>
      </c>
    </row>
    <row r="116" spans="2:3">
      <c r="B116" s="21" t="s">
        <v>260</v>
      </c>
      <c r="C116" s="21" t="s">
        <v>259</v>
      </c>
    </row>
    <row r="117" spans="2:3">
      <c r="B117" s="21" t="s">
        <v>258</v>
      </c>
      <c r="C117" s="21" t="s">
        <v>257</v>
      </c>
    </row>
    <row r="118" spans="2:3">
      <c r="B118" s="21" t="s">
        <v>256</v>
      </c>
      <c r="C118" s="21" t="s">
        <v>255</v>
      </c>
    </row>
    <row r="119" spans="2:3">
      <c r="B119" s="21" t="s">
        <v>254</v>
      </c>
      <c r="C119" s="21" t="s">
        <v>253</v>
      </c>
    </row>
    <row r="120" spans="2:3">
      <c r="B120" s="21" t="s">
        <v>252</v>
      </c>
      <c r="C120" s="21" t="s">
        <v>251</v>
      </c>
    </row>
    <row r="121" spans="2:3">
      <c r="B121" s="21" t="s">
        <v>250</v>
      </c>
      <c r="C121" s="21" t="s">
        <v>249</v>
      </c>
    </row>
    <row r="122" spans="2:3">
      <c r="B122" s="43" t="s">
        <v>248</v>
      </c>
      <c r="C122" s="43"/>
    </row>
    <row r="123" spans="2:3">
      <c r="B123" s="21" t="s">
        <v>247</v>
      </c>
      <c r="C123" s="21" t="s">
        <v>246</v>
      </c>
    </row>
    <row r="124" spans="2:3">
      <c r="B124" s="21" t="s">
        <v>245</v>
      </c>
      <c r="C124" s="21" t="s">
        <v>244</v>
      </c>
    </row>
    <row r="125" spans="2:3">
      <c r="B125" s="21" t="s">
        <v>243</v>
      </c>
      <c r="C125" s="21" t="s">
        <v>242</v>
      </c>
    </row>
    <row r="126" spans="2:3">
      <c r="B126" s="21" t="s">
        <v>241</v>
      </c>
      <c r="C126" s="21" t="s">
        <v>240</v>
      </c>
    </row>
    <row r="127" spans="2:3">
      <c r="B127" s="21" t="s">
        <v>239</v>
      </c>
      <c r="C127" s="21" t="s">
        <v>238</v>
      </c>
    </row>
    <row r="128" spans="2:3">
      <c r="B128" s="21" t="s">
        <v>237</v>
      </c>
      <c r="C128" s="21" t="s">
        <v>236</v>
      </c>
    </row>
    <row r="129" spans="2:3">
      <c r="B129" s="21" t="s">
        <v>235</v>
      </c>
      <c r="C129" s="21" t="s">
        <v>234</v>
      </c>
    </row>
  </sheetData>
  <mergeCells count="1">
    <mergeCell ref="B49:C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26" activePane="bottomRight" state="frozen"/>
      <selection activeCell="C3" sqref="C3"/>
      <selection pane="topRight" activeCell="C3" sqref="C3"/>
      <selection pane="bottomLeft" activeCell="C3" sqref="C3"/>
      <selection pane="bottomRight" activeCell="U56" sqref="U56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424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425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426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427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428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429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430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431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432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433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434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435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436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438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424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425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426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427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428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429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430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431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432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433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434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435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436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437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438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424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425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426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427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428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429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430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431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432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433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434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435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436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437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438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439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440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442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424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425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426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427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428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429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430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431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432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433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434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435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436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443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438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444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445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446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Cover</vt:lpstr>
      <vt:lpstr>Regions</vt:lpstr>
      <vt:lpstr>PWR</vt:lpstr>
      <vt:lpstr>RSD</vt:lpstr>
      <vt:lpstr>SRV</vt:lpstr>
      <vt:lpstr>TRA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2022-09-14T04:06:33Z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19754946231842</vt:r8>
  </property>
</Properties>
</file>