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DB8019E-3713-46DC-AEE4-7817302D7D8D}" xr6:coauthVersionLast="45" xr6:coauthVersionMax="47" xr10:uidLastSave="{00000000-0000-0000-0000-000000000000}"/>
  <bookViews>
    <workbookView xWindow="-12780" yWindow="-1638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<sst xmlns="http://schemas.openxmlformats.org/spreadsheetml/2006/main" count="4965" uniqueCount="485">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</sst>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465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466</v>
      </c>
      <c r="B20" s="147" t="s">
        <v>476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467</v>
      </c>
      <c r="B21" s="150" t="s">
        <v>480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468</v>
      </c>
      <c r="B23" s="147" t="s">
        <v>477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478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469</v>
      </c>
      <c r="B26" s="147" t="s">
        <v>477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479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470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471</v>
      </c>
      <c r="B30" s="149" t="s">
        <v>472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473</v>
      </c>
      <c r="B31" s="147" t="s">
        <v>474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475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405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406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407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408</v>
      </c>
      <c r="B10" s="125" t="s">
        <v>409</v>
      </c>
    </row>
    <row r="11" spans="1:30" x14ac:dyDescent="0.2">
      <c r="A11" s="126" t="s">
        <v>410</v>
      </c>
      <c r="B11" s="126" t="s">
        <v>411</v>
      </c>
    </row>
    <row r="12" spans="1:30" x14ac:dyDescent="0.2">
      <c r="A12" s="127" t="s">
        <v>412</v>
      </c>
      <c r="B12" s="127" t="s">
        <v>413</v>
      </c>
    </row>
    <row r="13" spans="1:30" x14ac:dyDescent="0.2">
      <c r="A13" s="127" t="s">
        <v>414</v>
      </c>
      <c r="B13" s="127" t="s">
        <v>415</v>
      </c>
    </row>
    <row r="14" spans="1:30" x14ac:dyDescent="0.2">
      <c r="A14" s="127" t="s">
        <v>416</v>
      </c>
      <c r="B14" s="127" t="s">
        <v>417</v>
      </c>
    </row>
    <row r="15" spans="1:30" x14ac:dyDescent="0.2">
      <c r="A15" s="127" t="s">
        <v>418</v>
      </c>
      <c r="B15" s="127" t="s">
        <v>419</v>
      </c>
    </row>
    <row r="16" spans="1:30" x14ac:dyDescent="0.2">
      <c r="A16" s="127" t="s">
        <v>420</v>
      </c>
      <c r="B16" s="127" t="s">
        <v>421</v>
      </c>
    </row>
    <row r="17" spans="1:2" x14ac:dyDescent="0.2">
      <c r="A17" s="127" t="s">
        <v>422</v>
      </c>
      <c r="B17" s="127" t="s">
        <v>423</v>
      </c>
    </row>
    <row r="18" spans="1:2" x14ac:dyDescent="0.2">
      <c r="A18" s="127" t="s">
        <v>424</v>
      </c>
      <c r="B18" s="127" t="s">
        <v>425</v>
      </c>
    </row>
    <row r="19" spans="1:2" x14ac:dyDescent="0.2">
      <c r="A19" s="127" t="s">
        <v>426</v>
      </c>
      <c r="B19" s="127" t="s">
        <v>427</v>
      </c>
    </row>
    <row r="20" spans="1:2" x14ac:dyDescent="0.2">
      <c r="A20" s="127" t="s">
        <v>428</v>
      </c>
      <c r="B20" s="127" t="s">
        <v>429</v>
      </c>
    </row>
    <row r="21" spans="1:2" x14ac:dyDescent="0.2">
      <c r="A21" s="127" t="s">
        <v>430</v>
      </c>
      <c r="B21" s="127" t="s">
        <v>431</v>
      </c>
    </row>
    <row r="22" spans="1:2" x14ac:dyDescent="0.2">
      <c r="A22" s="127" t="s">
        <v>432</v>
      </c>
      <c r="B22" s="127" t="s">
        <v>433</v>
      </c>
    </row>
    <row r="23" spans="1:2" x14ac:dyDescent="0.2">
      <c r="A23" s="127" t="s">
        <v>434</v>
      </c>
      <c r="B23" s="127" t="s">
        <v>435</v>
      </c>
    </row>
    <row r="24" spans="1:2" x14ac:dyDescent="0.2">
      <c r="A24" s="127" t="s">
        <v>436</v>
      </c>
      <c r="B24" s="127" t="s">
        <v>437</v>
      </c>
    </row>
    <row r="25" spans="1:2" x14ac:dyDescent="0.2">
      <c r="A25" s="127" t="s">
        <v>438</v>
      </c>
      <c r="B25" s="127" t="s">
        <v>439</v>
      </c>
    </row>
    <row r="26" spans="1:2" x14ac:dyDescent="0.2">
      <c r="A26" s="127" t="s">
        <v>440</v>
      </c>
      <c r="B26" s="127" t="s">
        <v>441</v>
      </c>
    </row>
    <row r="27" spans="1:2" x14ac:dyDescent="0.2">
      <c r="A27" s="127" t="s">
        <v>442</v>
      </c>
      <c r="B27" s="127" t="s">
        <v>443</v>
      </c>
    </row>
    <row r="28" spans="1:2" x14ac:dyDescent="0.2">
      <c r="A28" s="127" t="s">
        <v>444</v>
      </c>
      <c r="B28" s="127" t="s">
        <v>445</v>
      </c>
    </row>
    <row r="29" spans="1:2" x14ac:dyDescent="0.2">
      <c r="A29" s="127" t="s">
        <v>446</v>
      </c>
      <c r="B29" s="127" t="s">
        <v>447</v>
      </c>
    </row>
    <row r="30" spans="1:2" x14ac:dyDescent="0.2">
      <c r="A30" s="127" t="s">
        <v>448</v>
      </c>
      <c r="B30" s="127" t="s">
        <v>449</v>
      </c>
    </row>
    <row r="31" spans="1:2" x14ac:dyDescent="0.2">
      <c r="A31" s="127" t="s">
        <v>450</v>
      </c>
      <c r="B31" s="127" t="s">
        <v>451</v>
      </c>
    </row>
    <row r="32" spans="1:2" x14ac:dyDescent="0.2">
      <c r="A32" s="127" t="s">
        <v>452</v>
      </c>
      <c r="B32" s="127" t="s">
        <v>453</v>
      </c>
    </row>
    <row r="33" spans="1:2" x14ac:dyDescent="0.2">
      <c r="A33" s="127" t="s">
        <v>454</v>
      </c>
      <c r="B33" s="127" t="s">
        <v>455</v>
      </c>
    </row>
    <row r="34" spans="1:2" x14ac:dyDescent="0.2">
      <c r="A34" s="127" t="s">
        <v>456</v>
      </c>
      <c r="B34" s="127" t="s">
        <v>457</v>
      </c>
    </row>
    <row r="35" spans="1:2" x14ac:dyDescent="0.2">
      <c r="A35" s="127" t="s">
        <v>458</v>
      </c>
      <c r="B35" s="127" t="s">
        <v>459</v>
      </c>
    </row>
    <row r="36" spans="1:2" x14ac:dyDescent="0.2">
      <c r="A36" s="127" t="s">
        <v>460</v>
      </c>
      <c r="B36" s="127" t="s">
        <v>461</v>
      </c>
    </row>
    <row r="37" spans="1:2" ht="15" x14ac:dyDescent="0.25">
      <c r="A37" s="128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8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404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14" sqref="Z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484</v>
      </c>
      <c r="Z12" s="154"/>
    </row>
    <row r="13" spans="1:26" ht="15.75" thickBot="1" x14ac:dyDescent="0.25">
      <c r="D13" s="20" t="s">
        <v>12</v>
      </c>
      <c r="Y13" s="76" t="s">
        <v>481</v>
      </c>
      <c r="Z13" s="83">
        <v>0.95</v>
      </c>
    </row>
    <row r="14" spans="1:26" ht="15.75" thickBot="1" x14ac:dyDescent="0.25">
      <c r="D14" s="20" t="s">
        <v>28</v>
      </c>
      <c r="Y14" s="76" t="s">
        <v>482</v>
      </c>
      <c r="Z14" s="83">
        <v>0.6</v>
      </c>
    </row>
    <row r="15" spans="1:26" ht="15.75" thickBot="1" x14ac:dyDescent="0.25">
      <c r="Y15" s="76" t="s">
        <v>483</v>
      </c>
      <c r="Z15" s="83">
        <v>0.15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 t="s">
        <v>265</v>
      </c>
    </row>
    <row r="30" spans="1:26" x14ac:dyDescent="0.2">
      <c r="D30" s="106" t="s">
        <v>394</v>
      </c>
    </row>
    <row r="32" spans="1:26" ht="15" x14ac:dyDescent="0.25">
      <c r="D32" s="101" t="s">
        <v>380</v>
      </c>
      <c r="E32" s="100" t="s">
        <v>381</v>
      </c>
      <c r="F32" s="100" t="s">
        <v>381</v>
      </c>
      <c r="G32" s="101" t="s">
        <v>382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383</v>
      </c>
      <c r="F33" s="101" t="s">
        <v>384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385</v>
      </c>
      <c r="E34" s="102" t="s">
        <v>386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387</v>
      </c>
      <c r="E35" s="102" t="s">
        <v>386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388</v>
      </c>
      <c r="E36" s="102" t="s">
        <v>389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390</v>
      </c>
      <c r="E37" s="102" t="s">
        <v>389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391</v>
      </c>
      <c r="E38" s="102" t="s">
        <v>392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393</v>
      </c>
      <c r="E39" s="102" t="s">
        <v>392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396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abSelected="1" topLeftCell="B1" zoomScale="70" zoomScaleNormal="70" workbookViewId="0">
      <selection activeCell="T34" sqref="T3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1.9147906157285954E-2</v>
      </c>
      <c r="F6" s="46">
        <f>IF($D6=0,"",MAX($D6*(1-$S$4)^($F$5-$D$5),S6))</f>
        <v>1.7233115541557358E-2</v>
      </c>
      <c r="G6" s="46">
        <f>IF($D6=0,"",MAX($D6*(1-$S$4)^($G$5-$D$5),S6))</f>
        <v>1.0175982396134207E-2</v>
      </c>
      <c r="H6" s="46">
        <f>IF($D6=0,"",MAX($D6*(1-$S$4)^($H$5-$D$5),S6))</f>
        <v>6.0088158450932894E-3</v>
      </c>
      <c r="I6" s="46">
        <f>IF($D6=0,"",MAX($D6*(1-$S$4)^($I$5-$D$5),S6))</f>
        <v>7.3053172849724731E-4</v>
      </c>
      <c r="J6" s="46">
        <f>IF($D6=0,"",MAX($D6*(1-$S$4)^($J$5-$D$5),S6))</f>
        <v>8.8815603622961466E-5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4.0430153186811855E-6</v>
      </c>
      <c r="F7" s="46">
        <f t="shared" ref="F7:F18" si="1">IF($D7=0,"",MAX($D7*(1-$S$4)^($F$5-$D$5),S7))</f>
        <v>3.6387137868130667E-6</v>
      </c>
      <c r="G7" s="46">
        <f t="shared" ref="G7:G18" si="2">IF($D7=0,"",MAX($D7*(1-$S$4)^($G$5-$D$5),S7))</f>
        <v>2.1486241039752483E-6</v>
      </c>
      <c r="H7" s="46">
        <f t="shared" ref="H7:H18" si="3">IF($D7=0,"",MAX($D7*(1-$S$4)^($H$5-$D$5),S7))</f>
        <v>1.2687410471563447E-6</v>
      </c>
      <c r="I7" s="46">
        <f t="shared" ref="I7:I18" si="4">IF($D7=0,"",MAX($D7*(1-$S$4)^($I$5-$D$5),S7))</f>
        <v>1.5424929205500425E-7</v>
      </c>
      <c r="J7" s="46">
        <f t="shared" ref="J7:J18" si="5">IF($D7=0,"",MAX($D7*(1-$S$4)^($J$5-$D$5),S7))</f>
        <v>1.8753112901011116E-8</v>
      </c>
      <c r="K7" s="23"/>
      <c r="L7" s="47">
        <f t="shared" ref="L7:L18" si="6">IF($D7=0,"",MIN($D7*(1+$S$4)^($L$5-$D$5),T7))</f>
        <v>4.9414631672770043E-6</v>
      </c>
      <c r="M7" s="47">
        <f t="shared" ref="M7:M18" si="7">IF($D7=0,"",MIN($D7*(1+$S$4)^($M$5-$D$5),T7))</f>
        <v>5.4356094840047055E-6</v>
      </c>
      <c r="N7" s="47">
        <f t="shared" ref="N7:N18" si="8">IF($D7=0,"",MIN($D7*(1+$S$4)^($N$5-$D$5),T7))</f>
        <v>8.7541034300844209E-6</v>
      </c>
      <c r="O7" s="47">
        <f t="shared" ref="O7:O18" si="9">IF($D7=0,"",MIN($D7*(1+$S$4)^($O$5-$D$5),T7))</f>
        <v>1.4098571115185266E-5</v>
      </c>
      <c r="P7" s="47">
        <f t="shared" ref="P7:P18" si="10">IF($D7=0,"",MIN($D7*(1+$S$4)^($P$5-$D$5),T7))</f>
        <v>9.4848136462972362E-5</v>
      </c>
      <c r="Q7" s="47">
        <f t="shared" ref="Q7:Q18" si="11">IF($D7=0,"",MIN($D7*(1+$S$4)^($Q$5-$D$5),T7))</f>
        <v>6.3809083324827508E-4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2.9002979330567968E-9</v>
      </c>
      <c r="F8" s="46">
        <f t="shared" si="1"/>
        <v>2.6102681397511174E-9</v>
      </c>
      <c r="G8" s="46">
        <f t="shared" si="2"/>
        <v>1.5413372338416375E-9</v>
      </c>
      <c r="H8" s="46">
        <f t="shared" si="3"/>
        <v>9.1014422321114885E-10</v>
      </c>
      <c r="I8" s="46">
        <f t="shared" si="4"/>
        <v>1.1065228985294394E-10</v>
      </c>
      <c r="J8" s="46">
        <f t="shared" si="5"/>
        <v>1.3452735223106935E-11</v>
      </c>
      <c r="K8" s="23"/>
      <c r="L8" s="47">
        <f t="shared" si="6"/>
        <v>3.5448085848471963E-9</v>
      </c>
      <c r="M8" s="47">
        <f t="shared" si="7"/>
        <v>3.8992894433319163E-9</v>
      </c>
      <c r="N8" s="47">
        <f t="shared" si="8"/>
        <v>6.2798446413804876E-9</v>
      </c>
      <c r="O8" s="47">
        <f t="shared" si="9"/>
        <v>1.0113752593389691E-8</v>
      </c>
      <c r="P8" s="47">
        <f t="shared" si="10"/>
        <v>6.8040270059520892E-8</v>
      </c>
      <c r="Q8" s="47">
        <f t="shared" si="11"/>
        <v>4.5774091337752761E-7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1.3251396352806052E-2</v>
      </c>
      <c r="F9" s="46">
        <f t="shared" si="1"/>
        <v>1.1926256717525448E-2</v>
      </c>
      <c r="G9" s="46">
        <f t="shared" si="2"/>
        <v>7.0423353291316033E-3</v>
      </c>
      <c r="H9" s="46">
        <f t="shared" si="3"/>
        <v>4.1584285884989219E-3</v>
      </c>
      <c r="I9" s="46">
        <f t="shared" si="4"/>
        <v>5.0556783614348242E-4</v>
      </c>
      <c r="J9" s="46">
        <f t="shared" si="5"/>
        <v>6.1465246186917757E-5</v>
      </c>
      <c r="K9" s="23"/>
      <c r="L9" s="47">
        <f t="shared" si="6"/>
        <v>1.6196151097874065E-2</v>
      </c>
      <c r="M9" s="47">
        <f t="shared" si="7"/>
        <v>1.7815766207661472E-2</v>
      </c>
      <c r="N9" s="47">
        <f t="shared" si="8"/>
        <v>2.869246963510089E-2</v>
      </c>
      <c r="O9" s="47">
        <f t="shared" si="9"/>
        <v>4.6209509272026349E-2</v>
      </c>
      <c r="P9" s="47">
        <f t="shared" si="10"/>
        <v>0.3108744712859185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0.11058745712964389</v>
      </c>
      <c r="F10" s="46">
        <f t="shared" si="1"/>
        <v>9.9528711416679516E-2</v>
      </c>
      <c r="G10" s="46">
        <f t="shared" si="2"/>
        <v>5.87707088044351E-2</v>
      </c>
      <c r="H10" s="46">
        <f t="shared" si="3"/>
        <v>3.470351584193089E-2</v>
      </c>
      <c r="I10" s="46">
        <f t="shared" si="4"/>
        <v>4.2191373585927852E-3</v>
      </c>
      <c r="J10" s="46">
        <f t="shared" si="5"/>
        <v>5.1294860531580252E-4</v>
      </c>
      <c r="K10" s="23"/>
      <c r="L10" s="47">
        <f t="shared" si="6"/>
        <v>0.13516244760289811</v>
      </c>
      <c r="M10" s="47">
        <f t="shared" si="7"/>
        <v>0.14867869236318793</v>
      </c>
      <c r="N10" s="47">
        <f t="shared" si="8"/>
        <v>0.23944852083783791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0.50503041346511091</v>
      </c>
      <c r="F11" s="46">
        <f t="shared" si="1"/>
        <v>0.45452737211859978</v>
      </c>
      <c r="G11" s="46">
        <f t="shared" si="2"/>
        <v>0.26839386796231207</v>
      </c>
      <c r="H11" s="46">
        <f t="shared" si="3"/>
        <v>0.15848389509306568</v>
      </c>
      <c r="I11" s="46">
        <f t="shared" si="4"/>
        <v>1.9267941771897685E-2</v>
      </c>
      <c r="J11" s="46">
        <f t="shared" si="5"/>
        <v>2.3425319014732087E-3</v>
      </c>
      <c r="K11" s="23"/>
      <c r="L11" s="47">
        <f t="shared" si="6"/>
        <v>0.61725939423513554</v>
      </c>
      <c r="M11" s="47">
        <f t="shared" si="7"/>
        <v>0.6789853336586491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4.4152222696462379E-2</v>
      </c>
      <c r="F12" s="46">
        <f t="shared" si="1"/>
        <v>3.9737000426816139E-2</v>
      </c>
      <c r="G12" s="46">
        <f t="shared" si="2"/>
        <v>2.3464301382030667E-2</v>
      </c>
      <c r="H12" s="46">
        <f t="shared" si="3"/>
        <v>1.3855435323075293E-2</v>
      </c>
      <c r="I12" s="46">
        <f t="shared" si="4"/>
        <v>1.6844974744754993E-3</v>
      </c>
      <c r="J12" s="46">
        <f t="shared" si="5"/>
        <v>2.0479556761299431E-4</v>
      </c>
      <c r="K12" s="23"/>
      <c r="L12" s="47">
        <f t="shared" si="6"/>
        <v>5.3963827740120686E-2</v>
      </c>
      <c r="M12" s="47">
        <f t="shared" si="7"/>
        <v>5.9360210514132761E-2</v>
      </c>
      <c r="N12" s="47">
        <f t="shared" si="8"/>
        <v>9.5600212635115991E-2</v>
      </c>
      <c r="O12" s="47">
        <f t="shared" si="9"/>
        <v>0.15396509845098069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0.19618764451562332</v>
      </c>
      <c r="F13" s="46">
        <f t="shared" si="1"/>
        <v>0.17656888006406099</v>
      </c>
      <c r="G13" s="46">
        <f t="shared" si="2"/>
        <v>0.1042621579890274</v>
      </c>
      <c r="H13" s="46">
        <f t="shared" si="3"/>
        <v>6.1565761670940806E-2</v>
      </c>
      <c r="I13" s="46">
        <f t="shared" si="4"/>
        <v>7.4849593412732876E-3</v>
      </c>
      <c r="J13" s="46">
        <f t="shared" si="5"/>
        <v>9.0999631645843849E-4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398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7.1413875520020959E-3</v>
      </c>
      <c r="F14" s="46">
        <f t="shared" si="1"/>
        <v>6.4272487968018866E-3</v>
      </c>
      <c r="G14" s="46">
        <f t="shared" si="2"/>
        <v>3.7952261420235466E-3</v>
      </c>
      <c r="H14" s="46">
        <f t="shared" si="3"/>
        <v>2.2410430846034847E-3</v>
      </c>
      <c r="I14" s="46">
        <f t="shared" si="4"/>
        <v>2.724585210194221E-4</v>
      </c>
      <c r="J14" s="46">
        <f t="shared" si="5"/>
        <v>3.3124595500235674E-5</v>
      </c>
      <c r="K14" s="23"/>
      <c r="L14" s="47">
        <f t="shared" si="6"/>
        <v>8.7283625635581185E-3</v>
      </c>
      <c r="M14" s="47">
        <f t="shared" si="7"/>
        <v>9.6011988199139302E-3</v>
      </c>
      <c r="N14" s="47">
        <f t="shared" si="8"/>
        <v>1.5462826711459592E-2</v>
      </c>
      <c r="O14" s="47">
        <f t="shared" si="9"/>
        <v>2.490303704707279E-2</v>
      </c>
      <c r="P14" s="47">
        <f t="shared" si="10"/>
        <v>0.16753518047223598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9.174205529095078E-3</v>
      </c>
      <c r="F15" s="46">
        <f t="shared" si="1"/>
        <v>8.2567849761855713E-3</v>
      </c>
      <c r="G15" s="46">
        <f t="shared" si="2"/>
        <v>4.8755489605878189E-3</v>
      </c>
      <c r="H15" s="46">
        <f t="shared" si="3"/>
        <v>2.878962905737502E-3</v>
      </c>
      <c r="I15" s="46">
        <f t="shared" si="4"/>
        <v>3.5001467876991029E-4</v>
      </c>
      <c r="J15" s="46">
        <f t="shared" si="5"/>
        <v>4.2553613702438495E-5</v>
      </c>
      <c r="K15" s="23"/>
      <c r="L15" s="47">
        <f t="shared" si="6"/>
        <v>1.1212917868893986E-2</v>
      </c>
      <c r="M15" s="47">
        <f t="shared" si="7"/>
        <v>1.2334209655783385E-2</v>
      </c>
      <c r="N15" s="47">
        <f t="shared" si="8"/>
        <v>1.9864367992735707E-2</v>
      </c>
      <c r="O15" s="47">
        <f t="shared" si="9"/>
        <v>3.1991763295980788E-2</v>
      </c>
      <c r="P15" s="47">
        <f t="shared" si="10"/>
        <v>0.21522458595254765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1.5629788032727771E-3</v>
      </c>
      <c r="F16" s="46">
        <f t="shared" si="1"/>
        <v>1.4066809229454993E-3</v>
      </c>
      <c r="G16" s="46">
        <f t="shared" si="2"/>
        <v>8.3063101819008808E-4</v>
      </c>
      <c r="H16" s="46">
        <f t="shared" si="3"/>
        <v>4.9047930993106523E-4</v>
      </c>
      <c r="I16" s="46">
        <f t="shared" si="4"/>
        <v>5.963083364730996E-5</v>
      </c>
      <c r="J16" s="46">
        <f t="shared" si="5"/>
        <v>7.2497172652867076E-6</v>
      </c>
      <c r="K16" s="23"/>
      <c r="L16" s="47">
        <f t="shared" si="6"/>
        <v>1.9103074262222831E-3</v>
      </c>
      <c r="M16" s="47">
        <v>0.35</v>
      </c>
      <c r="N16" s="47">
        <f t="shared" si="8"/>
        <v>3.3842261343057759E-3</v>
      </c>
      <c r="O16" s="47">
        <f t="shared" si="9"/>
        <v>5.4503300315607963E-3</v>
      </c>
      <c r="P16" s="47">
        <f t="shared" si="10"/>
        <v>3.6667095011133105E-2</v>
      </c>
      <c r="Q16" s="47">
        <f t="shared" si="11"/>
        <v>0.24667787982931527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2.9345474121762042E-3</v>
      </c>
      <c r="F17" s="46">
        <f t="shared" si="1"/>
        <v>2.6410926709585841E-3</v>
      </c>
      <c r="G17" s="46">
        <f t="shared" si="2"/>
        <v>1.5595388112743347E-3</v>
      </c>
      <c r="H17" s="46">
        <f t="shared" si="3"/>
        <v>9.208920726693821E-4</v>
      </c>
      <c r="I17" s="46">
        <f t="shared" si="4"/>
        <v>1.1195897743411901E-4</v>
      </c>
      <c r="J17" s="46">
        <f t="shared" si="5"/>
        <v>1.3611597927821243E-5</v>
      </c>
      <c r="K17" s="23"/>
      <c r="L17" s="47">
        <f t="shared" si="6"/>
        <v>3.5866690593264723E-3</v>
      </c>
      <c r="M17" s="47">
        <f t="shared" si="7"/>
        <v>3.9453359652591195E-3</v>
      </c>
      <c r="N17" s="47">
        <f t="shared" si="8"/>
        <v>6.3540030254094675E-3</v>
      </c>
      <c r="O17" s="47">
        <f t="shared" si="9"/>
        <v>1.0233185412452205E-2</v>
      </c>
      <c r="P17" s="47">
        <f t="shared" si="10"/>
        <v>6.8843754343711761E-2</v>
      </c>
      <c r="Q17" s="47">
        <f t="shared" si="11"/>
        <v>0.46314635385870562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6.9514206682820708E-4</v>
      </c>
      <c r="F21" s="46">
        <f>IF($D21=0,"",MAX($D21*(1-$S$4)^($F$5-$D$5),S21))</f>
        <v>6.2562786014538636E-4</v>
      </c>
      <c r="G21" s="46">
        <f>IF($D21=0,"",MAX($D21*(1-$S$4)^($G$5-$D$5),S21))</f>
        <v>3.6942699513724931E-4</v>
      </c>
      <c r="H21" s="46">
        <f>IF($D21=0,"",MAX($D21*(1-$S$4)^($H$5-$D$5),S21))</f>
        <v>2.1814294635859441E-4</v>
      </c>
      <c r="I21" s="46">
        <f>IF($D21=0,"",MAX($D21*(1-$S$4)^($I$5-$D$5),S21))</f>
        <v>2.6521089640807942E-5</v>
      </c>
      <c r="J21" s="46">
        <f>IF($D21=0,"",MAX($D21*(1-$S$4)^($J$5-$D$5),S21))</f>
        <v>3.2243453546260359E-6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7.3868517876723909E-6</v>
      </c>
      <c r="F22" s="46">
        <f t="shared" ref="F22:F33" si="13">IF($D22=0,"",MAX($D22*(1-$S$4)^($F$5-$D$5),S22))</f>
        <v>6.6481666089051523E-6</v>
      </c>
      <c r="G22" s="46">
        <f t="shared" ref="G22:G33" si="14">IF($D22=0,"",MAX($D22*(1-$S$4)^($G$5-$D$5),S22))</f>
        <v>3.925675900892404E-6</v>
      </c>
      <c r="H22" s="46">
        <f t="shared" ref="H22:H33" si="15">IF($D22=0,"",MAX($D22*(1-$S$4)^($H$5-$D$5),S22))</f>
        <v>2.3180723627179563E-6</v>
      </c>
      <c r="I22" s="46">
        <f t="shared" ref="I22:I33" si="16">IF($D22=0,"",MAX($D22*(1-$S$4)^($I$5-$D$5),S22))</f>
        <v>2.8182348295810612E-7</v>
      </c>
      <c r="J22" s="46">
        <f t="shared" ref="J22:J33" si="17">IF($D22=0,"",MAX($D22*(1-$S$4)^($J$5-$D$5),S22))</f>
        <v>3.4263156243108889E-8</v>
      </c>
      <c r="K22" s="23"/>
      <c r="L22" s="47">
        <f t="shared" ref="L22:L33" si="18">IF($D22=0,"",MIN($D22*(1+$S$4)^($L$5-$D$5),T22))</f>
        <v>9.0283744071551449E-6</v>
      </c>
      <c r="M22" s="47">
        <f t="shared" ref="M22:M33" si="19">IF($D22=0,"",MIN($D22*(1+$S$4)^($M$5-$D$5),T22))</f>
        <v>9.9312118478706603E-6</v>
      </c>
      <c r="N22" s="47">
        <f t="shared" ref="N22:N33" si="20">IF($D22=0,"",MIN($D22*(1+$S$4)^($N$5-$D$5),T22))</f>
        <v>1.5994315993114185E-5</v>
      </c>
      <c r="O22" s="47">
        <f t="shared" ref="O22:O33" si="21">IF($D22=0,"",MIN($D22*(1+$S$4)^($O$5-$D$5),T22))</f>
        <v>2.5759005850070332E-5</v>
      </c>
      <c r="P22" s="47">
        <f t="shared" ref="P22:P33" si="22">IF($D22=0,"",MIN($D22*(1+$S$4)^($P$5-$D$5),T22))</f>
        <v>1.7329371055102623E-4</v>
      </c>
      <c r="Q22" s="47">
        <f t="shared" ref="Q22:Q33" si="23">IF($D22=0,"",MIN($D22*(1+$S$4)^($Q$5-$D$5),T22))</f>
        <v>1.1658334289504759E-3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6.6747950045805311E-6</v>
      </c>
      <c r="F23" s="46">
        <f t="shared" si="13"/>
        <v>6.0073155041224788E-6</v>
      </c>
      <c r="G23" s="46">
        <f t="shared" si="14"/>
        <v>3.5472597320292831E-6</v>
      </c>
      <c r="H23" s="46">
        <f t="shared" si="15"/>
        <v>2.0946213991659719E-6</v>
      </c>
      <c r="I23" s="46">
        <f t="shared" si="16"/>
        <v>2.5465706234441658E-7</v>
      </c>
      <c r="J23" s="46">
        <f t="shared" si="17"/>
        <v>3.0960353707696237E-8</v>
      </c>
      <c r="K23" s="23"/>
      <c r="L23" s="47">
        <f t="shared" si="18"/>
        <v>8.1580827833762052E-6</v>
      </c>
      <c r="M23" s="47">
        <f t="shared" si="19"/>
        <v>8.9738910617138271E-6</v>
      </c>
      <c r="N23" s="47">
        <f t="shared" si="20"/>
        <v>1.4452541293800742E-5</v>
      </c>
      <c r="O23" s="47">
        <f t="shared" si="21"/>
        <v>2.3275962279079038E-5</v>
      </c>
      <c r="P23" s="47">
        <f t="shared" si="22"/>
        <v>1.5658903505300903E-4</v>
      </c>
      <c r="Q23" s="47">
        <f t="shared" si="23"/>
        <v>1.0534527253840643E-3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5.6519676820579326E-3</v>
      </c>
      <c r="F24" s="46">
        <f t="shared" si="13"/>
        <v>5.0867709138521389E-3</v>
      </c>
      <c r="G24" s="46">
        <f t="shared" si="14"/>
        <v>3.0036873569205505E-3</v>
      </c>
      <c r="H24" s="46">
        <f t="shared" si="15"/>
        <v>1.7736473473880163E-3</v>
      </c>
      <c r="I24" s="46">
        <f t="shared" si="16"/>
        <v>2.1563411091887253E-4</v>
      </c>
      <c r="J24" s="46">
        <f t="shared" si="17"/>
        <v>2.6216073821128299E-5</v>
      </c>
      <c r="K24" s="23"/>
      <c r="L24" s="47">
        <f t="shared" si="18"/>
        <v>6.9079605002930287E-3</v>
      </c>
      <c r="M24" s="47">
        <f t="shared" si="19"/>
        <v>7.5987565503223319E-3</v>
      </c>
      <c r="N24" s="47">
        <f t="shared" si="20"/>
        <v>1.2237873411859624E-2</v>
      </c>
      <c r="O24" s="47">
        <f t="shared" si="21"/>
        <v>1.9709217508534049E-2</v>
      </c>
      <c r="P24" s="47">
        <f t="shared" si="22"/>
        <v>0.13259375978991023</v>
      </c>
      <c r="Q24" s="47">
        <f t="shared" si="23"/>
        <v>0.89202451226751311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6.9016975901784156E-2</v>
      </c>
      <c r="F25" s="46">
        <f t="shared" si="13"/>
        <v>6.2115278311605744E-2</v>
      </c>
      <c r="G25" s="46">
        <f t="shared" si="14"/>
        <v>3.6678450690220084E-2</v>
      </c>
      <c r="H25" s="46">
        <f t="shared" si="15"/>
        <v>2.1658258348068064E-2</v>
      </c>
      <c r="I25" s="46">
        <f t="shared" si="16"/>
        <v>2.6331385942163876E-3</v>
      </c>
      <c r="J25" s="46">
        <f t="shared" si="17"/>
        <v>3.2012818135814327E-4</v>
      </c>
      <c r="K25" s="23"/>
      <c r="L25" s="47">
        <f t="shared" si="18"/>
        <v>8.4354081657736196E-2</v>
      </c>
      <c r="M25" s="47">
        <f t="shared" si="19"/>
        <v>9.2789489823509833E-2</v>
      </c>
      <c r="N25" s="47">
        <f t="shared" si="20"/>
        <v>0.14943840125566088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0.70777885261541185</v>
      </c>
      <c r="F26" s="46">
        <f t="shared" si="13"/>
        <v>0.63700096735387068</v>
      </c>
      <c r="G26" s="46">
        <f t="shared" si="14"/>
        <v>0.3761427012127872</v>
      </c>
      <c r="H26" s="46">
        <f t="shared" si="15"/>
        <v>0.22210850363913878</v>
      </c>
      <c r="I26" s="46">
        <f t="shared" si="16"/>
        <v>2.7003208828563805E-2</v>
      </c>
      <c r="J26" s="46">
        <f t="shared" si="17"/>
        <v>3.2829597925873163E-3</v>
      </c>
      <c r="K26" s="23"/>
      <c r="L26" s="47">
        <f t="shared" si="18"/>
        <v>0.86506304208550344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9.9757902873227298E-3</v>
      </c>
      <c r="F27" s="46">
        <f t="shared" si="13"/>
        <v>8.9782112585904579E-3</v>
      </c>
      <c r="G27" s="46">
        <f t="shared" si="14"/>
        <v>5.3015439660850806E-3</v>
      </c>
      <c r="H27" s="46">
        <f t="shared" si="15"/>
        <v>3.1305086965335801E-3</v>
      </c>
      <c r="I27" s="46">
        <f t="shared" si="16"/>
        <v>3.8059677449123674E-4</v>
      </c>
      <c r="J27" s="46">
        <f t="shared" si="17"/>
        <v>4.627168259060593E-5</v>
      </c>
      <c r="K27" s="23"/>
      <c r="L27" s="47">
        <f t="shared" si="18"/>
        <v>1.2192632573394448E-2</v>
      </c>
      <c r="M27" s="47">
        <f t="shared" si="19"/>
        <v>1.3411895830733895E-2</v>
      </c>
      <c r="N27" s="47">
        <f t="shared" si="20"/>
        <v>2.1599992354355255E-2</v>
      </c>
      <c r="O27" s="47">
        <f t="shared" si="21"/>
        <v>3.4787003686612687E-2</v>
      </c>
      <c r="P27" s="47">
        <f t="shared" si="22"/>
        <v>0.23402956553887663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0.10028238876546615</v>
      </c>
      <c r="F28" s="46">
        <f t="shared" si="13"/>
        <v>9.0254149888919541E-2</v>
      </c>
      <c r="G28" s="46">
        <f t="shared" si="14"/>
        <v>5.3294172967908109E-2</v>
      </c>
      <c r="H28" s="46">
        <f t="shared" si="15"/>
        <v>3.146967619582007E-2</v>
      </c>
      <c r="I28" s="46">
        <f t="shared" si="16"/>
        <v>3.825977952936281E-3</v>
      </c>
      <c r="J28" s="46">
        <f t="shared" si="17"/>
        <v>4.6514960005526805E-4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6.729617985166247E-4</v>
      </c>
      <c r="F29" s="46">
        <f t="shared" si="13"/>
        <v>6.0566561866496227E-4</v>
      </c>
      <c r="G29" s="46">
        <f t="shared" si="14"/>
        <v>3.5763949116547367E-4</v>
      </c>
      <c r="H29" s="46">
        <f t="shared" si="15"/>
        <v>2.1118254313830061E-4</v>
      </c>
      <c r="I29" s="46">
        <f t="shared" si="16"/>
        <v>2.5674867102683196E-5</v>
      </c>
      <c r="J29" s="46">
        <f t="shared" si="17"/>
        <v>3.1214644494016886E-6</v>
      </c>
      <c r="K29" s="23"/>
      <c r="L29" s="47">
        <f t="shared" si="18"/>
        <v>8.2250886485365246E-4</v>
      </c>
      <c r="M29" s="47">
        <f t="shared" si="19"/>
        <v>9.0475975133901779E-4</v>
      </c>
      <c r="N29" s="47">
        <f t="shared" si="20"/>
        <v>1.4571246271290023E-3</v>
      </c>
      <c r="O29" s="47">
        <f t="shared" si="21"/>
        <v>2.3467137832375298E-3</v>
      </c>
      <c r="P29" s="47">
        <f t="shared" si="22"/>
        <v>1.5787516857812191E-2</v>
      </c>
      <c r="Q29" s="47">
        <f t="shared" si="23"/>
        <v>0.10621051886090872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8.6555399083246916E-4</v>
      </c>
      <c r="F30" s="46">
        <f t="shared" si="13"/>
        <v>7.7899859174922225E-4</v>
      </c>
      <c r="G30" s="46">
        <f t="shared" si="14"/>
        <v>4.5999087844199836E-4</v>
      </c>
      <c r="H30" s="46">
        <f t="shared" si="15"/>
        <v>2.7162001381121571E-4</v>
      </c>
      <c r="I30" s="46">
        <f t="shared" si="16"/>
        <v>3.3022652599011861E-5</v>
      </c>
      <c r="J30" s="46">
        <f t="shared" si="17"/>
        <v>4.0147836286944344E-6</v>
      </c>
      <c r="K30" s="23"/>
      <c r="L30" s="47">
        <f t="shared" si="18"/>
        <v>1.0578993221285735E-3</v>
      </c>
      <c r="M30" s="47">
        <f t="shared" si="19"/>
        <v>1.163689254341431E-3</v>
      </c>
      <c r="N30" s="47">
        <f t="shared" si="20"/>
        <v>1.8741331810094189E-3</v>
      </c>
      <c r="O30" s="47">
        <f t="shared" si="21"/>
        <v>3.0183102293474796E-3</v>
      </c>
      <c r="P30" s="47">
        <f t="shared" si="22"/>
        <v>2.030568191498414E-2</v>
      </c>
      <c r="Q30" s="47">
        <f t="shared" si="23"/>
        <v>0.13660647405407775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5.0295817327087797E-4</v>
      </c>
      <c r="F31" s="46">
        <f t="shared" si="13"/>
        <v>4.5266235594379017E-4</v>
      </c>
      <c r="G31" s="46">
        <f t="shared" si="14"/>
        <v>2.6729259456124873E-4</v>
      </c>
      <c r="H31" s="46">
        <f t="shared" si="15"/>
        <v>1.5783360416247181E-4</v>
      </c>
      <c r="I31" s="46">
        <f t="shared" si="16"/>
        <v>1.9188881576045491E-5</v>
      </c>
      <c r="J31" s="46">
        <f t="shared" si="17"/>
        <v>2.332920027350224E-6</v>
      </c>
      <c r="K31" s="23"/>
      <c r="L31" s="47">
        <f t="shared" si="18"/>
        <v>6.1472665621996195E-4</v>
      </c>
      <c r="M31" s="47">
        <f t="shared" si="19"/>
        <v>6.7619932184195819E-4</v>
      </c>
      <c r="N31" s="47">
        <f t="shared" si="20"/>
        <v>1.0890257698196926E-3</v>
      </c>
      <c r="O31" s="47">
        <f t="shared" si="21"/>
        <v>1.7538868925523134E-3</v>
      </c>
      <c r="P31" s="47">
        <f t="shared" si="22"/>
        <v>1.1799273980768538E-2</v>
      </c>
      <c r="Q31" s="47">
        <f t="shared" si="23"/>
        <v>7.9379615107699336E-2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6.8309008431487986E-4</v>
      </c>
      <c r="F32" s="46">
        <f t="shared" si="13"/>
        <v>6.1478107588339192E-4</v>
      </c>
      <c r="G32" s="46">
        <f t="shared" si="14"/>
        <v>3.6302207749838418E-4</v>
      </c>
      <c r="H32" s="46">
        <f t="shared" si="15"/>
        <v>2.1436090654202092E-4</v>
      </c>
      <c r="I32" s="46">
        <f t="shared" si="16"/>
        <v>2.606128189238061E-5</v>
      </c>
      <c r="J32" s="46">
        <f t="shared" si="17"/>
        <v>3.1684434668174185E-6</v>
      </c>
      <c r="K32" s="23"/>
      <c r="L32" s="47">
        <f t="shared" si="18"/>
        <v>8.3488788082929772E-4</v>
      </c>
      <c r="M32" s="47">
        <f t="shared" si="19"/>
        <v>9.1837666891222752E-4</v>
      </c>
      <c r="N32" s="47">
        <f t="shared" si="20"/>
        <v>1.4790548090498322E-3</v>
      </c>
      <c r="O32" s="47">
        <f t="shared" si="21"/>
        <v>2.3820325605228457E-3</v>
      </c>
      <c r="P32" s="47">
        <f t="shared" si="22"/>
        <v>1.6025123930209394E-2</v>
      </c>
      <c r="Q32" s="47">
        <f t="shared" si="23"/>
        <v>0.10780902042842033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4.7258109782342709E-3</v>
      </c>
      <c r="F33" s="46">
        <f t="shared" si="13"/>
        <v>4.2532298804108439E-3</v>
      </c>
      <c r="G33" s="46">
        <f t="shared" si="14"/>
        <v>2.5114897120837999E-3</v>
      </c>
      <c r="H33" s="46">
        <f t="shared" si="15"/>
        <v>1.4830095600883635E-3</v>
      </c>
      <c r="I33" s="46">
        <f t="shared" si="16"/>
        <v>1.8029934104137526E-4</v>
      </c>
      <c r="J33" s="46">
        <f t="shared" si="17"/>
        <v>2.1920190708694554E-5</v>
      </c>
      <c r="K33" s="23"/>
      <c r="L33" s="47">
        <f t="shared" si="18"/>
        <v>5.7759911956196648E-3</v>
      </c>
      <c r="M33" s="47">
        <f t="shared" si="19"/>
        <v>6.3535903151816318E-3</v>
      </c>
      <c r="N33" s="47">
        <f t="shared" si="20"/>
        <v>1.0232520738503175E-2</v>
      </c>
      <c r="O33" s="47">
        <f t="shared" si="21"/>
        <v>1.6479576974566753E-2</v>
      </c>
      <c r="P33" s="47">
        <f t="shared" si="22"/>
        <v>0.1108663532613053</v>
      </c>
      <c r="Q33" s="47">
        <f t="shared" si="23"/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-1.9147906157285954E-2</v>
      </c>
      <c r="K46" s="32">
        <f t="shared" si="26"/>
        <v>-1.7233115541557358E-2</v>
      </c>
      <c r="L46" s="32">
        <f t="shared" si="26"/>
        <v>-1.0175982396134207E-2</v>
      </c>
      <c r="M46" s="32">
        <f t="shared" si="26"/>
        <v>-6.0088158450932894E-3</v>
      </c>
      <c r="N46" s="32">
        <f t="shared" si="26"/>
        <v>-7.3053172849724731E-4</v>
      </c>
      <c r="O46" s="32">
        <f t="shared" si="26"/>
        <v>-8.8815603622961466E-5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-4.0430153186811855E-6</v>
      </c>
      <c r="K47" s="32">
        <f t="shared" si="26"/>
        <v>-3.6387137868130667E-6</v>
      </c>
      <c r="L47" s="32">
        <f t="shared" si="26"/>
        <v>-2.1486241039752483E-6</v>
      </c>
      <c r="M47" s="32">
        <f t="shared" si="26"/>
        <v>-1.2687410471563447E-6</v>
      </c>
      <c r="N47" s="32">
        <f t="shared" si="26"/>
        <v>-1.5424929205500425E-7</v>
      </c>
      <c r="O47" s="32">
        <f t="shared" si="26"/>
        <v>-1.8753112901011116E-8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-2.9002979330567968E-9</v>
      </c>
      <c r="K48" s="32">
        <f t="shared" si="26"/>
        <v>-2.6102681397511174E-9</v>
      </c>
      <c r="L48" s="32">
        <f t="shared" si="26"/>
        <v>-1.5413372338416375E-9</v>
      </c>
      <c r="M48" s="32">
        <f t="shared" si="26"/>
        <v>-9.1014422321114885E-10</v>
      </c>
      <c r="N48" s="32">
        <f t="shared" si="26"/>
        <v>-1.1065228985294394E-10</v>
      </c>
      <c r="O48" s="32">
        <f t="shared" si="26"/>
        <v>-1.3452735223106935E-11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-1.3251396352806052E-2</v>
      </c>
      <c r="K49" s="32">
        <f t="shared" si="26"/>
        <v>-1.1926256717525448E-2</v>
      </c>
      <c r="L49" s="32">
        <f t="shared" si="26"/>
        <v>-7.0423353291316033E-3</v>
      </c>
      <c r="M49" s="32">
        <f t="shared" si="26"/>
        <v>-4.1584285884989219E-3</v>
      </c>
      <c r="N49" s="32">
        <f t="shared" si="26"/>
        <v>-5.0556783614348242E-4</v>
      </c>
      <c r="O49" s="32">
        <f t="shared" si="26"/>
        <v>-6.1465246186917757E-5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-0.24574990473254199</v>
      </c>
      <c r="M50" s="86">
        <f t="shared" si="29"/>
        <v>-0.19318741093499658</v>
      </c>
      <c r="N50" s="86">
        <f t="shared" si="29"/>
        <v>-2.348707913049047E-2</v>
      </c>
      <c r="O50" s="86">
        <f t="shared" si="29"/>
        <v>-2.8554805067890114E-3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-0.50503041346511091</v>
      </c>
      <c r="K51" s="32">
        <f t="shared" si="30"/>
        <v>-0.45452737211859978</v>
      </c>
      <c r="L51" s="32">
        <f t="shared" si="30"/>
        <v>-0.26839386796231207</v>
      </c>
      <c r="M51" s="32">
        <f t="shared" si="30"/>
        <v>-0.15848389509306568</v>
      </c>
      <c r="N51" s="32">
        <f t="shared" si="30"/>
        <v>-1.9267941771897685E-2</v>
      </c>
      <c r="O51" s="32">
        <f t="shared" si="30"/>
        <v>-2.3425319014732087E-3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-4.4152222696462379E-2</v>
      </c>
      <c r="K52" s="32">
        <f t="shared" si="30"/>
        <v>-3.9737000426816139E-2</v>
      </c>
      <c r="L52" s="32">
        <f t="shared" si="30"/>
        <v>-2.3464301382030667E-2</v>
      </c>
      <c r="M52" s="32">
        <f t="shared" si="30"/>
        <v>-1.3855435323075293E-2</v>
      </c>
      <c r="N52" s="32">
        <f t="shared" si="30"/>
        <v>-1.6844974744754993E-3</v>
      </c>
      <c r="O52" s="32">
        <f t="shared" si="30"/>
        <v>-2.0479556761299431E-4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-0.19618764451562332</v>
      </c>
      <c r="K53" s="32">
        <f t="shared" si="30"/>
        <v>-0.17656888006406099</v>
      </c>
      <c r="L53" s="32">
        <f t="shared" si="30"/>
        <v>-0.1042621579890274</v>
      </c>
      <c r="M53" s="32">
        <f t="shared" si="30"/>
        <v>-6.1565761670940806E-2</v>
      </c>
      <c r="N53" s="32">
        <f t="shared" si="30"/>
        <v>-7.4849593412732876E-3</v>
      </c>
      <c r="O53" s="32">
        <f t="shared" si="30"/>
        <v>-9.0999631645843849E-4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-7.1413875520020959E-3</v>
      </c>
      <c r="K54" s="32">
        <f t="shared" si="30"/>
        <v>-6.4272487968018866E-3</v>
      </c>
      <c r="L54" s="32">
        <f t="shared" si="30"/>
        <v>-3.7952261420235466E-3</v>
      </c>
      <c r="M54" s="32">
        <f t="shared" si="30"/>
        <v>-2.2410430846034847E-3</v>
      </c>
      <c r="N54" s="32">
        <f t="shared" si="30"/>
        <v>-2.724585210194221E-4</v>
      </c>
      <c r="O54" s="32">
        <f t="shared" si="30"/>
        <v>-3.3124595500235674E-5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-1.5629788032727771E-3</v>
      </c>
      <c r="K55" s="32">
        <f t="shared" si="33"/>
        <v>-1.4066809229454993E-3</v>
      </c>
      <c r="L55" s="32">
        <f t="shared" si="33"/>
        <v>-8.3063101819008808E-4</v>
      </c>
      <c r="M55" s="32">
        <f t="shared" si="33"/>
        <v>-4.9047930993106523E-4</v>
      </c>
      <c r="N55" s="32">
        <f t="shared" si="33"/>
        <v>-5.963083364730996E-5</v>
      </c>
      <c r="O55" s="32">
        <f t="shared" si="33"/>
        <v>-7.2497172652867076E-6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-2.9345474121762042E-3</v>
      </c>
      <c r="K56" s="32">
        <f t="shared" si="33"/>
        <v>-2.6410926709585841E-3</v>
      </c>
      <c r="L56" s="32">
        <f t="shared" si="33"/>
        <v>-1.5595388112743347E-3</v>
      </c>
      <c r="M56" s="32">
        <f t="shared" si="33"/>
        <v>-9.208920726693821E-4</v>
      </c>
      <c r="N56" s="32">
        <f t="shared" si="33"/>
        <v>-1.1195897743411901E-4</v>
      </c>
      <c r="O56" s="32">
        <f t="shared" si="33"/>
        <v>-1.3611597927821243E-5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-6.9514206682820708E-4</v>
      </c>
      <c r="K58" s="33">
        <f t="shared" si="37"/>
        <v>-6.2562786014538636E-4</v>
      </c>
      <c r="L58" s="33">
        <f t="shared" si="37"/>
        <v>-3.6942699513724931E-4</v>
      </c>
      <c r="M58" s="33">
        <f t="shared" si="37"/>
        <v>-2.1814294635859441E-4</v>
      </c>
      <c r="N58" s="33">
        <f t="shared" si="37"/>
        <v>-2.6521089640807942E-5</v>
      </c>
      <c r="O58" s="33">
        <f t="shared" si="37"/>
        <v>-3.2243453546260359E-6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-7.3868517876723909E-6</v>
      </c>
      <c r="K59" s="32">
        <f t="shared" si="37"/>
        <v>-6.6481666089051523E-6</v>
      </c>
      <c r="L59" s="32">
        <f t="shared" si="37"/>
        <v>-3.925675900892404E-6</v>
      </c>
      <c r="M59" s="32">
        <f t="shared" si="37"/>
        <v>-2.3180723627179563E-6</v>
      </c>
      <c r="N59" s="32">
        <f t="shared" si="37"/>
        <v>-2.8182348295810612E-7</v>
      </c>
      <c r="O59" s="32">
        <f t="shared" si="37"/>
        <v>-3.4263156243108889E-8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-6.6747950045805311E-6</v>
      </c>
      <c r="K60" s="32">
        <f t="shared" si="37"/>
        <v>-6.0073155041224788E-6</v>
      </c>
      <c r="L60" s="32">
        <f t="shared" si="37"/>
        <v>-3.5472597320292831E-6</v>
      </c>
      <c r="M60" s="32">
        <f t="shared" si="37"/>
        <v>-2.0946213991659719E-6</v>
      </c>
      <c r="N60" s="32">
        <f t="shared" si="37"/>
        <v>-2.5465706234441658E-7</v>
      </c>
      <c r="O60" s="32">
        <f t="shared" si="37"/>
        <v>-3.0960353707696237E-8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-5.6519676820579326E-3</v>
      </c>
      <c r="K61" s="33">
        <f t="shared" si="37"/>
        <v>-5.0867709138521389E-3</v>
      </c>
      <c r="L61" s="33">
        <f t="shared" si="37"/>
        <v>-3.0036873569205505E-3</v>
      </c>
      <c r="M61" s="33">
        <f t="shared" si="37"/>
        <v>-1.7736473473880163E-3</v>
      </c>
      <c r="N61" s="33">
        <f t="shared" si="37"/>
        <v>-2.1563411091887253E-4</v>
      </c>
      <c r="O61" s="33">
        <f t="shared" si="37"/>
        <v>-2.6216073821128299E-5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-0.15337105755952035</v>
      </c>
      <c r="N62" s="87">
        <f t="shared" si="38"/>
        <v>-2.9636347422780193E-2</v>
      </c>
      <c r="O62" s="87">
        <f t="shared" si="38"/>
        <v>-3.6030879739454595E-3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-0.70777885261541185</v>
      </c>
      <c r="K63" s="33">
        <f t="shared" si="39"/>
        <v>-0.63700096735387068</v>
      </c>
      <c r="L63" s="33">
        <f t="shared" si="39"/>
        <v>-0.3761427012127872</v>
      </c>
      <c r="M63" s="33">
        <f t="shared" si="39"/>
        <v>-0.22210850363913878</v>
      </c>
      <c r="N63" s="33">
        <f t="shared" si="39"/>
        <v>-2.7003208828563805E-2</v>
      </c>
      <c r="O63" s="33">
        <f t="shared" si="39"/>
        <v>-3.2829597925873163E-3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-9.9757902873227298E-3</v>
      </c>
      <c r="K64" s="33">
        <f t="shared" si="39"/>
        <v>-8.9782112585904579E-3</v>
      </c>
      <c r="L64" s="33">
        <f t="shared" si="39"/>
        <v>-5.3015439660850806E-3</v>
      </c>
      <c r="M64" s="33">
        <f t="shared" si="39"/>
        <v>-3.1305086965335801E-3</v>
      </c>
      <c r="N64" s="33">
        <f t="shared" si="39"/>
        <v>-3.8059677449123674E-4</v>
      </c>
      <c r="O64" s="33">
        <f t="shared" si="39"/>
        <v>-4.627168259060593E-5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-0.10028238876546615</v>
      </c>
      <c r="K65" s="33">
        <f t="shared" si="39"/>
        <v>-9.0254149888919541E-2</v>
      </c>
      <c r="L65" s="33">
        <f t="shared" si="39"/>
        <v>-5.3294172967908109E-2</v>
      </c>
      <c r="M65" s="33">
        <f t="shared" si="39"/>
        <v>-3.146967619582007E-2</v>
      </c>
      <c r="N65" s="33">
        <f t="shared" si="39"/>
        <v>-3.825977952936281E-3</v>
      </c>
      <c r="O65" s="33">
        <f t="shared" si="39"/>
        <v>-4.6514960005526805E-4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-6.729617985166247E-4</v>
      </c>
      <c r="K66" s="33">
        <f t="shared" si="39"/>
        <v>-6.0566561866496227E-4</v>
      </c>
      <c r="L66" s="33">
        <f t="shared" si="39"/>
        <v>-3.5763949116547367E-4</v>
      </c>
      <c r="M66" s="33">
        <f t="shared" si="39"/>
        <v>-2.1118254313830061E-4</v>
      </c>
      <c r="N66" s="33">
        <f t="shared" si="39"/>
        <v>-2.5674867102683196E-5</v>
      </c>
      <c r="O66" s="33">
        <f t="shared" si="39"/>
        <v>-3.1214644494016886E-6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-5.0295817327087797E-4</v>
      </c>
      <c r="K67" s="33">
        <f t="shared" si="40"/>
        <v>-4.5266235594379017E-4</v>
      </c>
      <c r="L67" s="33">
        <f t="shared" si="40"/>
        <v>-2.6729259456124873E-4</v>
      </c>
      <c r="M67" s="33">
        <f t="shared" si="40"/>
        <v>-1.5783360416247181E-4</v>
      </c>
      <c r="N67" s="33">
        <f t="shared" si="40"/>
        <v>-1.9188881576045491E-5</v>
      </c>
      <c r="O67" s="33">
        <f t="shared" si="40"/>
        <v>-2.332920027350224E-6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-6.8309008431487986E-4</v>
      </c>
      <c r="K68" s="33">
        <f t="shared" si="40"/>
        <v>-6.1478107588339192E-4</v>
      </c>
      <c r="L68" s="33">
        <f t="shared" si="40"/>
        <v>-3.6302207749838418E-4</v>
      </c>
      <c r="M68" s="33">
        <f t="shared" si="40"/>
        <v>-2.1436090654202092E-4</v>
      </c>
      <c r="N68" s="33">
        <f t="shared" si="40"/>
        <v>-2.606128189238061E-5</v>
      </c>
      <c r="O68" s="33">
        <f t="shared" si="40"/>
        <v>-3.1684434668174185E-6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-4.7258109782342709E-3</v>
      </c>
      <c r="K69" s="33">
        <f t="shared" si="40"/>
        <v>-4.2532298804108439E-3</v>
      </c>
      <c r="L69" s="33">
        <f t="shared" si="40"/>
        <v>-2.5114897120837999E-3</v>
      </c>
      <c r="M69" s="33">
        <f t="shared" si="40"/>
        <v>-1.4830095600883635E-3</v>
      </c>
      <c r="N69" s="33">
        <f t="shared" si="40"/>
        <v>-1.8029934104137526E-4</v>
      </c>
      <c r="O69" s="33">
        <f t="shared" si="40"/>
        <v>-2.1920190708694554E-5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-5.7759911956196648E-3</v>
      </c>
      <c r="K73" s="115">
        <f t="shared" si="43"/>
        <v>-6.3535903151816318E-3</v>
      </c>
      <c r="L73" s="115">
        <f t="shared" si="43"/>
        <v>-1.0232520738503175E-2</v>
      </c>
      <c r="M73" s="115">
        <f t="shared" si="43"/>
        <v>-1.6479576974566753E-2</v>
      </c>
      <c r="N73" s="115">
        <f t="shared" si="43"/>
        <v>-0.1108663532613053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UC-UP_R-WH_Apt_GAS_X0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/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UC-UP_R-SH_Apt_GAS_X0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/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-4.9414631672770043E-6</v>
      </c>
      <c r="K78" s="116">
        <f t="shared" si="47"/>
        <v>-5.4356094840047055E-6</v>
      </c>
      <c r="L78" s="116">
        <f t="shared" si="47"/>
        <v>-8.7541034300844209E-6</v>
      </c>
      <c r="M78" s="116">
        <f t="shared" si="47"/>
        <v>-1.4098571115185266E-5</v>
      </c>
      <c r="N78" s="116">
        <f t="shared" si="47"/>
        <v>-9.4848136462972362E-5</v>
      </c>
      <c r="O78" s="116">
        <f t="shared" si="47"/>
        <v>-6.3809083324827508E-4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-3.5448085848471963E-9</v>
      </c>
      <c r="K79" s="116">
        <f t="shared" si="47"/>
        <v>-3.8992894433319163E-9</v>
      </c>
      <c r="L79" s="116">
        <f t="shared" si="47"/>
        <v>-6.2798446413804876E-9</v>
      </c>
      <c r="M79" s="116">
        <f t="shared" si="47"/>
        <v>-1.0113752593389691E-8</v>
      </c>
      <c r="N79" s="116">
        <f t="shared" si="47"/>
        <v>-6.8040270059520892E-8</v>
      </c>
      <c r="O79" s="116">
        <f t="shared" si="47"/>
        <v>-4.5774091337752761E-7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-1.6196151097874065E-2</v>
      </c>
      <c r="K80" s="115">
        <f t="shared" si="47"/>
        <v>-1.7815766207661472E-2</v>
      </c>
      <c r="L80" s="115">
        <f t="shared" si="47"/>
        <v>-2.869246963510089E-2</v>
      </c>
      <c r="M80" s="115">
        <f t="shared" si="47"/>
        <v>-4.6209509272026349E-2</v>
      </c>
      <c r="N80" s="115">
        <f t="shared" si="47"/>
        <v>-0.3108744712859185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-0.61725939423513554</v>
      </c>
      <c r="K81" s="115">
        <f t="shared" si="49"/>
        <v>-0.6789853336586491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-5.3963827740120686E-2</v>
      </c>
      <c r="K82" s="115">
        <f t="shared" si="49"/>
        <v>-5.9360210514132761E-2</v>
      </c>
      <c r="L82" s="115">
        <f t="shared" si="49"/>
        <v>-9.5600212635115991E-2</v>
      </c>
      <c r="M82" s="115">
        <f t="shared" si="49"/>
        <v>-0.15396509845098069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-8.7283625635581185E-3</v>
      </c>
      <c r="K83" s="115">
        <f t="shared" si="50"/>
        <v>-9.6011988199139302E-3</v>
      </c>
      <c r="L83" s="115">
        <f t="shared" si="50"/>
        <v>-1.5462826711459592E-2</v>
      </c>
      <c r="M83" s="115">
        <f t="shared" si="50"/>
        <v>-2.490303704707279E-2</v>
      </c>
      <c r="N83" s="115">
        <f t="shared" si="50"/>
        <v>-0.16753518047223598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-1.9103074262222831E-3</v>
      </c>
      <c r="K84" s="115">
        <f t="shared" si="51"/>
        <v>-0.35</v>
      </c>
      <c r="L84" s="115">
        <f t="shared" si="51"/>
        <v>-3.3842261343057759E-3</v>
      </c>
      <c r="M84" s="115">
        <f t="shared" si="51"/>
        <v>-5.4503300315607963E-3</v>
      </c>
      <c r="N84" s="115">
        <f t="shared" si="51"/>
        <v>-3.6667095011133105E-2</v>
      </c>
      <c r="O84" s="115">
        <f t="shared" si="51"/>
        <v>-0.24667787982931527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-3.5866690593264723E-3</v>
      </c>
      <c r="K85" s="115">
        <f t="shared" si="51"/>
        <v>-3.9453359652591195E-3</v>
      </c>
      <c r="L85" s="115">
        <f t="shared" si="51"/>
        <v>-6.3540030254094675E-3</v>
      </c>
      <c r="M85" s="115">
        <f t="shared" si="51"/>
        <v>-1.0233185412452205E-2</v>
      </c>
      <c r="N85" s="115">
        <f t="shared" si="51"/>
        <v>-6.8843754343711761E-2</v>
      </c>
      <c r="O85" s="115">
        <f t="shared" si="51"/>
        <v>-0.46314635385870562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-9.0283744071551449E-6</v>
      </c>
      <c r="K88" s="80">
        <f t="shared" si="54"/>
        <v>-9.9312118478706603E-6</v>
      </c>
      <c r="L88" s="80">
        <f t="shared" si="54"/>
        <v>-1.5994315993114185E-5</v>
      </c>
      <c r="M88" s="80">
        <f t="shared" si="54"/>
        <v>-2.5759005850070332E-5</v>
      </c>
      <c r="N88" s="80">
        <f t="shared" si="54"/>
        <v>-1.7329371055102623E-4</v>
      </c>
      <c r="O88" s="80">
        <f t="shared" si="54"/>
        <v>-1.1658334289504759E-3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-8.1580827833762052E-6</v>
      </c>
      <c r="K89" s="80">
        <f t="shared" si="54"/>
        <v>-8.9738910617138271E-6</v>
      </c>
      <c r="L89" s="80">
        <f t="shared" si="54"/>
        <v>-1.4452541293800742E-5</v>
      </c>
      <c r="M89" s="80">
        <f t="shared" si="54"/>
        <v>-2.3275962279079038E-5</v>
      </c>
      <c r="N89" s="80">
        <f t="shared" si="54"/>
        <v>-1.5658903505300903E-4</v>
      </c>
      <c r="O89" s="80">
        <f t="shared" si="54"/>
        <v>-1.0534527253840643E-3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-6.9079605002930287E-3</v>
      </c>
      <c r="K90" s="34">
        <f t="shared" si="54"/>
        <v>-7.5987565503223319E-3</v>
      </c>
      <c r="L90" s="34">
        <f t="shared" si="54"/>
        <v>-1.2237873411859624E-2</v>
      </c>
      <c r="M90" s="34">
        <f t="shared" si="54"/>
        <v>-1.9709217508534049E-2</v>
      </c>
      <c r="N90" s="34">
        <f t="shared" si="54"/>
        <v>-0.13259375978991023</v>
      </c>
      <c r="O90" s="34">
        <f t="shared" si="54"/>
        <v>-0.89202451226751311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-0.86506304208550344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-1.2192632573394448E-2</v>
      </c>
      <c r="K93" s="34">
        <f t="shared" si="56"/>
        <v>-1.3411895830733895E-2</v>
      </c>
      <c r="L93" s="34">
        <f t="shared" si="56"/>
        <v>-2.1599992354355255E-2</v>
      </c>
      <c r="M93" s="34">
        <f t="shared" si="56"/>
        <v>-3.4787003686612687E-2</v>
      </c>
      <c r="N93" s="34">
        <f t="shared" si="56"/>
        <v>-0.23402956553887663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-8.2250886485365246E-4</v>
      </c>
      <c r="K94" s="34">
        <f t="shared" si="57"/>
        <v>-9.0475975133901779E-4</v>
      </c>
      <c r="L94" s="34">
        <f t="shared" si="57"/>
        <v>-1.4571246271290023E-3</v>
      </c>
      <c r="M94" s="34">
        <f t="shared" si="57"/>
        <v>-2.3467137832375298E-3</v>
      </c>
      <c r="N94" s="34">
        <f t="shared" si="57"/>
        <v>-1.5787516857812191E-2</v>
      </c>
      <c r="O94" s="34">
        <f t="shared" si="57"/>
        <v>-0.10621051886090872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-6.1472665621996195E-4</v>
      </c>
      <c r="K96" s="34">
        <f t="shared" si="58"/>
        <v>-6.7619932184195819E-4</v>
      </c>
      <c r="L96" s="34">
        <f t="shared" si="58"/>
        <v>-1.0890257698196926E-3</v>
      </c>
      <c r="M96" s="34">
        <f t="shared" si="58"/>
        <v>-1.7538868925523134E-3</v>
      </c>
      <c r="N96" s="34">
        <f t="shared" si="58"/>
        <v>-1.1799273980768538E-2</v>
      </c>
      <c r="O96" s="34">
        <f t="shared" si="58"/>
        <v>-7.9379615107699336E-2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-8.3488788082929772E-4</v>
      </c>
      <c r="K97" s="34">
        <f t="shared" si="58"/>
        <v>-9.1837666891222752E-4</v>
      </c>
      <c r="L97" s="34">
        <f t="shared" si="58"/>
        <v>-1.4790548090498322E-3</v>
      </c>
      <c r="M97" s="34">
        <f t="shared" si="58"/>
        <v>-2.3820325605228457E-3</v>
      </c>
      <c r="N97" s="34">
        <f t="shared" si="58"/>
        <v>-1.6025123930209394E-2</v>
      </c>
      <c r="O97" s="34">
        <f t="shared" si="58"/>
        <v>-0.10780902042842033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zoomScale="60" zoomScaleNormal="60" workbookViewId="0">
      <selection activeCell="T34" sqref="T3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0.11202265007720674</v>
      </c>
      <c r="F6" s="46">
        <f>IF($D6=0,"",MAX($D6*(1-$S$4)^($F$5-$D$5),S6))</f>
        <v>0.10082038506948608</v>
      </c>
      <c r="G6" s="46">
        <f>IF($D6=0,"",MAX($D6*(1-$S$4)^($G$5-$D$5),S6))</f>
        <v>5.9533429179680845E-2</v>
      </c>
      <c r="H6" s="46">
        <f>IF($D6=0,"",MAX($D6*(1-$S$4)^($H$5-$D$5),S6))</f>
        <v>3.5153894596309757E-2</v>
      </c>
      <c r="I6" s="46">
        <f>IF($D6=0,"",MAX($D6*(1-$S$4)^($I$5-$D$5),S6))</f>
        <v>4.2738929008488353E-3</v>
      </c>
      <c r="J6" s="46">
        <f>IF($D6=0,"",MAX($D6*(1-$S$4)^($J$5-$D$5),S6))</f>
        <v>5.1960560096358556E-4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1.1385699936924394E-6</v>
      </c>
      <c r="F7" s="46">
        <f t="shared" ref="F7:F18" si="1">IF($D7=0,"",MAX($D7*(1-$S$4)^($F$5-$D$5),S7))</f>
        <v>1.0247129943231954E-6</v>
      </c>
      <c r="G7" s="46">
        <f t="shared" ref="G7:G18" si="2">IF($D7=0,"",MAX($D7*(1-$S$4)^($G$5-$D$5),S7))</f>
        <v>6.0508277601790376E-7</v>
      </c>
      <c r="H7" s="46">
        <f t="shared" ref="H7:H18" si="3">IF($D7=0,"",MAX($D7*(1-$S$4)^($H$5-$D$5),S7))</f>
        <v>3.5729532841081214E-7</v>
      </c>
      <c r="I7" s="46">
        <f t="shared" ref="I7:I18" si="4">IF($D7=0,"",MAX($D7*(1-$S$4)^($I$5-$D$5),S7))</f>
        <v>4.3438770729025365E-8</v>
      </c>
      <c r="J7" s="46">
        <f t="shared" ref="J7:J18" si="5">IF($D7=0,"",MAX($D7*(1-$S$4)^($J$5-$D$5),S7))</f>
        <v>5.2811404247616537E-9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1.0492709028235243E-2</v>
      </c>
      <c r="F9" s="46">
        <f t="shared" si="1"/>
        <v>9.4434381254117194E-3</v>
      </c>
      <c r="G9" s="46">
        <f t="shared" si="2"/>
        <v>5.5762557786743676E-3</v>
      </c>
      <c r="H9" s="46">
        <f t="shared" si="3"/>
        <v>3.2927232747494285E-3</v>
      </c>
      <c r="I9" s="46">
        <f t="shared" si="4"/>
        <v>4.0031828023653985E-4</v>
      </c>
      <c r="J9" s="46">
        <f t="shared" si="5"/>
        <v>4.8669357282608573E-5</v>
      </c>
      <c r="K9" s="23"/>
      <c r="L9" s="47">
        <f t="shared" si="6"/>
        <v>1.2824422145620854E-2</v>
      </c>
      <c r="M9" s="47">
        <f t="shared" si="7"/>
        <v>1.4106864360182941E-2</v>
      </c>
      <c r="N9" s="47">
        <f t="shared" si="8"/>
        <v>2.2719246120718239E-2</v>
      </c>
      <c r="O9" s="47">
        <f t="shared" si="9"/>
        <v>3.6589573069877937E-2</v>
      </c>
      <c r="P9" s="47">
        <f t="shared" si="10"/>
        <v>0.24615635097344951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3.9144221809357241E-2</v>
      </c>
      <c r="F10" s="46">
        <f t="shared" si="1"/>
        <v>3.5229799628421515E-2</v>
      </c>
      <c r="G10" s="46">
        <f t="shared" si="2"/>
        <v>2.0802844382586626E-2</v>
      </c>
      <c r="H10" s="46">
        <f t="shared" si="3"/>
        <v>1.228387157947358E-2</v>
      </c>
      <c r="I10" s="46">
        <f t="shared" si="4"/>
        <v>1.4934320120525719E-3</v>
      </c>
      <c r="J10" s="46">
        <f t="shared" si="5"/>
        <v>1.8156646788381462E-4</v>
      </c>
      <c r="K10" s="23"/>
      <c r="L10" s="47">
        <f t="shared" si="6"/>
        <v>4.7842937766992187E-2</v>
      </c>
      <c r="M10" s="47">
        <f t="shared" si="7"/>
        <v>5.2627231543691408E-2</v>
      </c>
      <c r="N10" s="47">
        <f t="shared" si="8"/>
        <v>8.4756682673430492E-2</v>
      </c>
      <c r="O10" s="47">
        <f t="shared" si="9"/>
        <v>0.13650148501238657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6.3565523875724617E-2</v>
      </c>
      <c r="F11" s="46">
        <f t="shared" si="1"/>
        <v>5.7208971488152155E-2</v>
      </c>
      <c r="G11" s="46">
        <f t="shared" si="2"/>
        <v>3.378132557403897E-2</v>
      </c>
      <c r="H11" s="46">
        <f t="shared" si="3"/>
        <v>1.994753493821428E-2</v>
      </c>
      <c r="I11" s="46">
        <f t="shared" si="4"/>
        <v>2.4251545651165925E-3</v>
      </c>
      <c r="J11" s="46">
        <f t="shared" si="5"/>
        <v>2.9484217889192256E-4</v>
      </c>
      <c r="K11" s="23"/>
      <c r="L11" s="47">
        <f t="shared" si="6"/>
        <v>7.7691195848107866E-2</v>
      </c>
      <c r="M11" s="47">
        <f t="shared" si="7"/>
        <v>8.5460315432918654E-2</v>
      </c>
      <c r="N11" s="47">
        <f t="shared" si="8"/>
        <v>0.1376346926078699</v>
      </c>
      <c r="O11" s="47">
        <f t="shared" si="9"/>
        <v>0.22166204879190057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0.25817834514821308</v>
      </c>
      <c r="F12" s="46">
        <f t="shared" si="1"/>
        <v>0.2323605106333918</v>
      </c>
      <c r="G12" s="46">
        <f t="shared" si="2"/>
        <v>0.13720655792391157</v>
      </c>
      <c r="H12" s="46">
        <f t="shared" si="3"/>
        <v>8.1019100388490556E-2</v>
      </c>
      <c r="I12" s="46">
        <f t="shared" si="4"/>
        <v>9.8500311831701843E-3</v>
      </c>
      <c r="J12" s="46">
        <f t="shared" si="5"/>
        <v>1.1975338388626193E-3</v>
      </c>
      <c r="K12" s="23"/>
      <c r="L12" s="47">
        <f t="shared" si="6"/>
        <v>0.31555131073670489</v>
      </c>
      <c r="M12" s="47">
        <f t="shared" si="7"/>
        <v>0.34710644181037542</v>
      </c>
      <c r="N12" s="47">
        <f t="shared" si="8"/>
        <v>0.55901839560002797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398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0.36455600343148564</v>
      </c>
      <c r="F13" s="46">
        <f t="shared" si="1"/>
        <v>0.3281004030883371</v>
      </c>
      <c r="G13" s="46">
        <f t="shared" si="2"/>
        <v>0.1937400070196322</v>
      </c>
      <c r="H13" s="46">
        <f t="shared" si="3"/>
        <v>0.11440153674502267</v>
      </c>
      <c r="I13" s="46">
        <f t="shared" si="4"/>
        <v>1.3908556117479954E-2</v>
      </c>
      <c r="J13" s="46">
        <f t="shared" si="5"/>
        <v>1.6909557229484115E-3</v>
      </c>
      <c r="K13" s="23"/>
      <c r="L13" s="47">
        <f t="shared" si="6"/>
        <v>0.44556844863848249</v>
      </c>
      <c r="M13" s="47">
        <f t="shared" si="7"/>
        <v>0.49012529350233075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397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4.475070956475604E-2</v>
      </c>
      <c r="F14" s="46">
        <f t="shared" si="1"/>
        <v>4.0275638608280435E-2</v>
      </c>
      <c r="G14" s="46">
        <f t="shared" si="2"/>
        <v>2.3782361841803521E-2</v>
      </c>
      <c r="H14" s="46">
        <f t="shared" si="3"/>
        <v>1.4043246843966566E-2</v>
      </c>
      <c r="I14" s="46">
        <f t="shared" si="4"/>
        <v>1.7073309708790271E-3</v>
      </c>
      <c r="J14" s="46">
        <f t="shared" si="5"/>
        <v>2.0757158771834102E-4</v>
      </c>
      <c r="K14" s="23"/>
      <c r="L14" s="47">
        <f t="shared" si="6"/>
        <v>5.4695311690257389E-2</v>
      </c>
      <c r="M14" s="47">
        <f t="shared" si="7"/>
        <v>6.0164842859283127E-2</v>
      </c>
      <c r="N14" s="47">
        <f t="shared" si="8"/>
        <v>9.6896081073304122E-2</v>
      </c>
      <c r="O14" s="47">
        <f t="shared" si="9"/>
        <v>0.15605210752936705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5.7425412251525185E-2</v>
      </c>
      <c r="F15" s="46">
        <f t="shared" si="1"/>
        <v>5.1682871026372666E-2</v>
      </c>
      <c r="G15" s="46">
        <f t="shared" si="2"/>
        <v>3.0518218512362805E-2</v>
      </c>
      <c r="H15" s="46">
        <f t="shared" si="3"/>
        <v>1.8020702849365116E-2</v>
      </c>
      <c r="I15" s="46">
        <f t="shared" si="4"/>
        <v>2.1908967657965528E-3</v>
      </c>
      <c r="J15" s="46">
        <f t="shared" si="5"/>
        <v>2.6636189933884315E-4</v>
      </c>
      <c r="K15" s="23"/>
      <c r="L15" s="47">
        <f t="shared" si="6"/>
        <v>7.0186614974086348E-2</v>
      </c>
      <c r="M15" s="47">
        <f t="shared" si="7"/>
        <v>7.7205276471494985E-2</v>
      </c>
      <c r="N15" s="47">
        <f t="shared" si="8"/>
        <v>0.12433986981010745</v>
      </c>
      <c r="O15" s="47">
        <f t="shared" si="9"/>
        <v>0.20025060372787618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399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6.2146408904597853E-3</v>
      </c>
      <c r="F16" s="46">
        <f t="shared" si="1"/>
        <v>5.5931768014138069E-3</v>
      </c>
      <c r="G16" s="46">
        <f t="shared" si="2"/>
        <v>3.3027149694668397E-3</v>
      </c>
      <c r="H16" s="46">
        <f t="shared" si="3"/>
        <v>1.9502201623204747E-3</v>
      </c>
      <c r="I16" s="46">
        <f t="shared" si="4"/>
        <v>2.3710124305000057E-4</v>
      </c>
      <c r="J16" s="46">
        <f t="shared" si="5"/>
        <v>2.8825975929284566E-5</v>
      </c>
      <c r="K16" s="23"/>
      <c r="L16" s="47">
        <f t="shared" si="6"/>
        <v>7.5956721994508494E-3</v>
      </c>
      <c r="M16" s="47">
        <f t="shared" si="7"/>
        <v>8.3552394193959351E-3</v>
      </c>
      <c r="N16" s="47">
        <f t="shared" si="8"/>
        <v>1.3456196637331353E-2</v>
      </c>
      <c r="O16" s="47">
        <f t="shared" si="9"/>
        <v>2.1671339246388522E-2</v>
      </c>
      <c r="P16" s="47">
        <f t="shared" si="10"/>
        <v>0.14579393368189686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1.0740576045678739E-3</v>
      </c>
      <c r="F17" s="46">
        <f t="shared" si="1"/>
        <v>9.6665184411108649E-4</v>
      </c>
      <c r="G17" s="46">
        <f t="shared" si="2"/>
        <v>5.7079824742915558E-4</v>
      </c>
      <c r="H17" s="46">
        <f t="shared" si="3"/>
        <v>3.3705065712444219E-4</v>
      </c>
      <c r="I17" s="46">
        <f t="shared" si="4"/>
        <v>4.0977491320742748E-5</v>
      </c>
      <c r="J17" s="46">
        <f t="shared" si="5"/>
        <v>4.9819063082899971E-6</v>
      </c>
      <c r="K17" s="23"/>
      <c r="L17" s="47">
        <f t="shared" si="6"/>
        <v>1.3127370722496236E-3</v>
      </c>
      <c r="M17" s="47">
        <f t="shared" si="7"/>
        <v>1.4440107794745861E-3</v>
      </c>
      <c r="N17" s="47">
        <f t="shared" si="8"/>
        <v>2.3255938004516168E-3</v>
      </c>
      <c r="O17" s="47">
        <f t="shared" si="9"/>
        <v>3.7453920715653341E-3</v>
      </c>
      <c r="P17" s="47">
        <f t="shared" si="10"/>
        <v>2.5197124971660323E-2</v>
      </c>
      <c r="Q17" s="47">
        <f t="shared" si="11"/>
        <v>0.16951365696999587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2.101291945455884E-2</v>
      </c>
      <c r="F21" s="46">
        <f>IF($D21=0,"",MAX($D21*(1-$S$4)^($F$5-$D$5),S21))</f>
        <v>1.8911627509102955E-2</v>
      </c>
      <c r="G21" s="46">
        <f>IF($D21=0,"",MAX($D21*(1-$S$4)^($G$5-$D$5),S21))</f>
        <v>1.1167126927850206E-2</v>
      </c>
      <c r="H21" s="46">
        <f>IF($D21=0,"",MAX($D21*(1-$S$4)^($H$5-$D$5),S21))</f>
        <v>6.5940767796262706E-3</v>
      </c>
      <c r="I21" s="46">
        <f>IF($D21=0,"",MAX($D21*(1-$S$4)^($I$5-$D$5),S21))</f>
        <v>8.0168579498031737E-4</v>
      </c>
      <c r="J21" s="46">
        <f>IF($D21=0,"",MAX($D21*(1-$S$4)^($J$5-$D$5),S21))</f>
        <v>9.7466276986488086E-5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7.1209441745748502E-6</v>
      </c>
      <c r="F22" s="46">
        <f t="shared" ref="F22:F33" si="13">IF($D22=0,"",MAX($D22*(1-$S$4)^($F$5-$D$5),S22))</f>
        <v>6.4088497571173652E-6</v>
      </c>
      <c r="G22" s="46">
        <f t="shared" ref="G22:G33" si="14">IF($D22=0,"",MAX($D22*(1-$S$4)^($G$5-$D$5),S22))</f>
        <v>3.7843616930802339E-6</v>
      </c>
      <c r="H22" s="46">
        <f t="shared" ref="H22:H33" si="15">IF($D22=0,"",MAX($D22*(1-$S$4)^($H$5-$D$5),S22))</f>
        <v>2.2346277361469479E-6</v>
      </c>
      <c r="I22" s="46">
        <f t="shared" ref="I22:I33" si="16">IF($D22=0,"",MAX($D22*(1-$S$4)^($I$5-$D$5),S22))</f>
        <v>2.7167856441604357E-7</v>
      </c>
      <c r="J22" s="46">
        <f t="shared" ref="J22:J33" si="17">IF($D22=0,"",MAX($D22*(1-$S$4)^($J$5-$D$5),S22))</f>
        <v>3.3029770985671089E-8</v>
      </c>
      <c r="K22" s="23"/>
      <c r="L22" s="47">
        <f t="shared" ref="L22:L33" si="18">IF($D22=0,"",MIN($D22*(1+$S$4)^($L$5-$D$5),T22))</f>
        <v>8.703376213369261E-6</v>
      </c>
      <c r="M22" s="47">
        <f t="shared" ref="M22:M33" si="19">IF($D22=0,"",MIN($D22*(1+$S$4)^($M$5-$D$5),T22))</f>
        <v>9.5737138347061886E-6</v>
      </c>
      <c r="N22" s="47">
        <f t="shared" ref="N22:N33" si="20">IF($D22=0,"",MIN($D22*(1+$S$4)^($N$5-$D$5),T22))</f>
        <v>1.541856186793267E-5</v>
      </c>
      <c r="O22" s="47">
        <f t="shared" ref="O22:O33" si="21">IF($D22=0,"",MIN($D22*(1+$S$4)^($O$5-$D$5),T22))</f>
        <v>2.4831748073924251E-5</v>
      </c>
      <c r="P22" s="47">
        <f t="shared" ref="P22:P33" si="22">IF($D22=0,"",MIN($D22*(1+$S$4)^($P$5-$D$5),T22))</f>
        <v>1.6705558390899168E-4</v>
      </c>
      <c r="Q22" s="47">
        <f t="shared" ref="Q22:Q33" si="23">IF($D22=0,"",MIN($D22*(1+$S$4)^($Q$5-$D$5),T22))</f>
        <v>1.1238664322823018E-3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1.7941927041707416E-6</v>
      </c>
      <c r="F23" s="46">
        <f t="shared" si="13"/>
        <v>1.6147734337536675E-6</v>
      </c>
      <c r="G23" s="46">
        <f t="shared" si="14"/>
        <v>9.5350756489720342E-7</v>
      </c>
      <c r="H23" s="46">
        <f t="shared" si="15"/>
        <v>5.6303668199614984E-7</v>
      </c>
      <c r="I23" s="46">
        <f t="shared" si="16"/>
        <v>6.8452116208866169E-8</v>
      </c>
      <c r="J23" s="46">
        <f t="shared" si="17"/>
        <v>8.3221792883188409E-9</v>
      </c>
      <c r="K23" s="23"/>
      <c r="L23" s="47">
        <f t="shared" si="18"/>
        <v>2.1929021939864622E-6</v>
      </c>
      <c r="M23" s="47">
        <f t="shared" si="19"/>
        <v>2.4121924133851085E-6</v>
      </c>
      <c r="N23" s="47">
        <f t="shared" si="20"/>
        <v>3.8848600036808533E-6</v>
      </c>
      <c r="O23" s="47">
        <f t="shared" si="21"/>
        <v>6.2566058845280523E-6</v>
      </c>
      <c r="P23" s="47">
        <f t="shared" si="22"/>
        <v>4.2091315771112777E-5</v>
      </c>
      <c r="Q23" s="47">
        <f t="shared" si="23"/>
        <v>2.8316932471720945E-4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1.1008899751797543E-2</v>
      </c>
      <c r="F24" s="46">
        <f t="shared" si="13"/>
        <v>9.9080097766177898E-3</v>
      </c>
      <c r="G24" s="46">
        <f t="shared" si="14"/>
        <v>5.85058069299504E-3</v>
      </c>
      <c r="H24" s="46">
        <f t="shared" si="15"/>
        <v>3.4547093934066422E-3</v>
      </c>
      <c r="I24" s="46">
        <f t="shared" si="16"/>
        <v>4.2001201063299491E-4</v>
      </c>
      <c r="J24" s="46">
        <f t="shared" si="17"/>
        <v>5.106365514061819E-5</v>
      </c>
      <c r="K24" s="23"/>
      <c r="L24" s="47">
        <f t="shared" si="18"/>
        <v>1.3455321918863665E-2</v>
      </c>
      <c r="M24" s="47">
        <f t="shared" si="19"/>
        <v>1.4800854110750033E-2</v>
      </c>
      <c r="N24" s="47">
        <f t="shared" si="20"/>
        <v>2.3836923553904047E-2</v>
      </c>
      <c r="O24" s="47">
        <f t="shared" si="21"/>
        <v>3.8389603752798013E-2</v>
      </c>
      <c r="P24" s="47">
        <f t="shared" si="22"/>
        <v>0.25826605730157887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3.8636447073175671E-2</v>
      </c>
      <c r="F25" s="46">
        <f t="shared" si="13"/>
        <v>3.4772802365858106E-2</v>
      </c>
      <c r="G25" s="46">
        <f t="shared" si="14"/>
        <v>2.0532992069015557E-2</v>
      </c>
      <c r="H25" s="46">
        <f t="shared" si="15"/>
        <v>1.2124526486832999E-2</v>
      </c>
      <c r="I25" s="46">
        <f t="shared" si="16"/>
        <v>1.4740593687639055E-3</v>
      </c>
      <c r="J25" s="46">
        <f t="shared" si="17"/>
        <v>1.7921120672220213E-4</v>
      </c>
      <c r="K25" s="23"/>
      <c r="L25" s="47">
        <f t="shared" si="18"/>
        <v>4.7222324200548046E-2</v>
      </c>
      <c r="M25" s="47">
        <f t="shared" si="19"/>
        <v>5.194455662060285E-2</v>
      </c>
      <c r="N25" s="47">
        <f t="shared" si="20"/>
        <v>8.3657227883047136E-2</v>
      </c>
      <c r="O25" s="47">
        <f t="shared" si="21"/>
        <v>0.13473080207792629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0.20451582030361784</v>
      </c>
      <c r="F26" s="46">
        <f t="shared" si="13"/>
        <v>0.18406423827325605</v>
      </c>
      <c r="G26" s="46">
        <f t="shared" si="14"/>
        <v>0.10868809205797499</v>
      </c>
      <c r="H26" s="46">
        <f t="shared" si="15"/>
        <v>6.4179231479313675E-2</v>
      </c>
      <c r="I26" s="46">
        <f t="shared" si="16"/>
        <v>7.8026962574487173E-3</v>
      </c>
      <c r="J26" s="46">
        <f t="shared" si="17"/>
        <v>9.4862570776697137E-4</v>
      </c>
      <c r="K26" s="23"/>
      <c r="L26" s="47">
        <f t="shared" si="18"/>
        <v>0.24996378037108846</v>
      </c>
      <c r="M26" s="47">
        <f t="shared" si="19"/>
        <v>0.27496015840819732</v>
      </c>
      <c r="N26" s="47">
        <f t="shared" si="20"/>
        <v>0.44282608471798612</v>
      </c>
      <c r="O26" s="47">
        <f t="shared" si="21"/>
        <v>0.71317583769916393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0.22884648023213983</v>
      </c>
      <c r="F27" s="46">
        <f t="shared" si="13"/>
        <v>0.20596183220892586</v>
      </c>
      <c r="G27" s="46">
        <f t="shared" si="14"/>
        <v>0.12161840230104866</v>
      </c>
      <c r="H27" s="46">
        <f t="shared" si="15"/>
        <v>7.1814450374746236E-2</v>
      </c>
      <c r="I27" s="46">
        <f t="shared" si="16"/>
        <v>8.7309606278221114E-3</v>
      </c>
      <c r="J27" s="46">
        <f t="shared" si="17"/>
        <v>1.0614809844925899E-3</v>
      </c>
      <c r="K27" s="23"/>
      <c r="L27" s="47">
        <f t="shared" si="18"/>
        <v>0.27970125361705983</v>
      </c>
      <c r="M27" s="47">
        <f t="shared" si="19"/>
        <v>0.30767137897876579</v>
      </c>
      <c r="N27" s="47">
        <f t="shared" si="20"/>
        <v>0.49550783255909236</v>
      </c>
      <c r="O27" s="47">
        <f t="shared" si="21"/>
        <v>0.79802031941474394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0.34908531000750331</v>
      </c>
      <c r="F28" s="46">
        <f t="shared" si="13"/>
        <v>0.314176779006753</v>
      </c>
      <c r="G28" s="46">
        <f t="shared" si="14"/>
        <v>0.18551824623569763</v>
      </c>
      <c r="H28" s="46">
        <f t="shared" si="15"/>
        <v>0.10954666921971712</v>
      </c>
      <c r="I28" s="46">
        <f t="shared" si="16"/>
        <v>1.331831756527291E-2</v>
      </c>
      <c r="J28" s="46">
        <f t="shared" si="17"/>
        <v>1.619196494360698E-3</v>
      </c>
      <c r="K28" s="23"/>
      <c r="L28" s="47">
        <f t="shared" si="18"/>
        <v>0.42665982334250407</v>
      </c>
      <c r="M28" s="47">
        <f t="shared" si="19"/>
        <v>0.46932580567675453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2.0045671426965842E-2</v>
      </c>
      <c r="F29" s="46">
        <f t="shared" si="13"/>
        <v>1.8041104284269256E-2</v>
      </c>
      <c r="G29" s="46">
        <f t="shared" si="14"/>
        <v>1.0653091668818157E-2</v>
      </c>
      <c r="H29" s="46">
        <f t="shared" si="15"/>
        <v>6.2905440995204348E-3</v>
      </c>
      <c r="I29" s="46">
        <f t="shared" si="16"/>
        <v>7.647833071741404E-4</v>
      </c>
      <c r="J29" s="46">
        <f t="shared" si="17"/>
        <v>9.2979795972943812E-5</v>
      </c>
      <c r="K29" s="23"/>
      <c r="L29" s="47">
        <f t="shared" si="18"/>
        <v>2.4500265077402696E-2</v>
      </c>
      <c r="M29" s="47">
        <f t="shared" si="19"/>
        <v>2.6950291585142967E-2</v>
      </c>
      <c r="N29" s="47">
        <f t="shared" si="20"/>
        <v>4.3403714100788623E-2</v>
      </c>
      <c r="O29" s="47">
        <f t="shared" si="21"/>
        <v>6.990211559646109E-2</v>
      </c>
      <c r="P29" s="47">
        <f t="shared" si="22"/>
        <v>0.47026647913294489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2.5359943855072033E-2</v>
      </c>
      <c r="F30" s="46">
        <f t="shared" si="13"/>
        <v>2.2823949469564831E-2</v>
      </c>
      <c r="G30" s="46">
        <f t="shared" si="14"/>
        <v>1.3477313922283341E-2</v>
      </c>
      <c r="H30" s="46">
        <f t="shared" si="15"/>
        <v>7.9582190979690919E-3</v>
      </c>
      <c r="I30" s="46">
        <f t="shared" si="16"/>
        <v>9.6753365442986113E-4</v>
      </c>
      <c r="J30" s="46">
        <f t="shared" si="17"/>
        <v>1.1762950490937057E-4</v>
      </c>
      <c r="K30" s="23"/>
      <c r="L30" s="47">
        <f t="shared" si="18"/>
        <v>3.0995486933976933E-2</v>
      </c>
      <c r="M30" s="47">
        <f t="shared" si="19"/>
        <v>3.4095035627374627E-2</v>
      </c>
      <c r="N30" s="47">
        <f t="shared" si="20"/>
        <v>5.4910395828243135E-2</v>
      </c>
      <c r="O30" s="47">
        <f t="shared" si="21"/>
        <v>8.8433741585343881E-2</v>
      </c>
      <c r="P30" s="47">
        <f t="shared" si="22"/>
        <v>0.59493799203407494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2.4627721945735719E-3</v>
      </c>
      <c r="F31" s="46">
        <f t="shared" si="13"/>
        <v>2.216494975116215E-3</v>
      </c>
      <c r="G31" s="46">
        <f t="shared" si="14"/>
        <v>1.308818117856374E-3</v>
      </c>
      <c r="H31" s="46">
        <f t="shared" si="15"/>
        <v>7.7284401041301058E-4</v>
      </c>
      <c r="I31" s="46">
        <f t="shared" si="16"/>
        <v>9.3959789306373001E-5</v>
      </c>
      <c r="J31" s="46">
        <f t="shared" si="17"/>
        <v>1.1423316849903589E-5</v>
      </c>
      <c r="K31" s="23"/>
      <c r="L31" s="47">
        <f t="shared" si="18"/>
        <v>3.0100549044788103E-3</v>
      </c>
      <c r="M31" s="47">
        <f t="shared" si="19"/>
        <v>3.3110603949266918E-3</v>
      </c>
      <c r="N31" s="47">
        <f t="shared" si="20"/>
        <v>5.3324958766333887E-3</v>
      </c>
      <c r="O31" s="47">
        <f t="shared" si="21"/>
        <v>8.5880379342768414E-3</v>
      </c>
      <c r="P31" s="47">
        <f t="shared" si="22"/>
        <v>5.7776024767653852E-2</v>
      </c>
      <c r="Q31" s="47">
        <f t="shared" si="23"/>
        <v>0.38868820369662649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1.3246853040127607E-4</v>
      </c>
      <c r="F32" s="46">
        <f t="shared" si="13"/>
        <v>1.1922167736114847E-4</v>
      </c>
      <c r="G32" s="46">
        <f t="shared" si="14"/>
        <v>7.0399208264984578E-5</v>
      </c>
      <c r="H32" s="46">
        <f t="shared" si="15"/>
        <v>4.1570028488390754E-5</v>
      </c>
      <c r="I32" s="46">
        <f t="shared" si="16"/>
        <v>5.0539449948532133E-6</v>
      </c>
      <c r="J32" s="46">
        <f t="shared" si="17"/>
        <v>6.144417249590062E-7</v>
      </c>
      <c r="K32" s="23"/>
      <c r="L32" s="47">
        <f t="shared" si="18"/>
        <v>1.6190598160155967E-4</v>
      </c>
      <c r="M32" s="47">
        <f t="shared" si="19"/>
        <v>1.7809657976171564E-4</v>
      </c>
      <c r="N32" s="47">
        <f t="shared" si="20"/>
        <v>2.8682632267204079E-4</v>
      </c>
      <c r="O32" s="47">
        <f t="shared" si="21"/>
        <v>4.6193666092654849E-4</v>
      </c>
      <c r="P32" s="47">
        <f t="shared" si="22"/>
        <v>3.1076788629749962E-3</v>
      </c>
      <c r="Q32" s="47">
        <f t="shared" si="23"/>
        <v>2.0906909393184556E-2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2.4244295888387467E-2</v>
      </c>
      <c r="F33" s="46">
        <f t="shared" si="13"/>
        <v>2.1819866299548719E-2</v>
      </c>
      <c r="G33" s="46">
        <f t="shared" si="14"/>
        <v>1.2884412851220526E-2</v>
      </c>
      <c r="H33" s="46">
        <f t="shared" si="15"/>
        <v>7.6081169445172108E-3</v>
      </c>
      <c r="I33" s="46">
        <f t="shared" si="16"/>
        <v>9.2496940584822719E-4</v>
      </c>
      <c r="J33" s="46">
        <f t="shared" si="17"/>
        <v>1.1245468596165414E-4</v>
      </c>
      <c r="K33" s="23"/>
      <c r="L33" s="47">
        <f t="shared" si="18"/>
        <v>2.9631917196918014E-2</v>
      </c>
      <c r="M33" s="47">
        <f t="shared" si="19"/>
        <v>3.259510891660982E-2</v>
      </c>
      <c r="N33" s="47">
        <f t="shared" si="20"/>
        <v>5.2494748861289305E-2</v>
      </c>
      <c r="O33" s="47">
        <f>IF($D33=0,"",MIN($D33*(1+$S$4)^($O$5-$D$5),T33))</f>
        <v>8.454331798859506E-2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-0.11202265007720674</v>
      </c>
      <c r="K46" s="32">
        <f t="shared" ref="K46:K58" si="28">IF(F6="","",-F6)</f>
        <v>-0.10082038506948608</v>
      </c>
      <c r="L46" s="32">
        <f t="shared" ref="L46:L58" si="29">IF(G6="","",-G6)</f>
        <v>-5.9533429179680845E-2</v>
      </c>
      <c r="M46" s="32">
        <f t="shared" ref="M46:M58" si="30">IF(H6="","",-H6)</f>
        <v>-3.5153894596309757E-2</v>
      </c>
      <c r="N46" s="32">
        <f t="shared" ref="N46:N58" si="31">IF(I6="","",-I6)</f>
        <v>-4.2738929008488353E-3</v>
      </c>
      <c r="O46" s="32">
        <f t="shared" ref="O46:O58" si="32">IF(J6="","",-J6)</f>
        <v>-5.1960560096358556E-4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-1.1385699936924394E-6</v>
      </c>
      <c r="K47" s="80">
        <f t="shared" si="28"/>
        <v>-1.0247129943231954E-6</v>
      </c>
      <c r="L47" s="80">
        <f t="shared" si="29"/>
        <v>-6.0508277601790376E-7</v>
      </c>
      <c r="M47" s="80">
        <f t="shared" si="30"/>
        <v>-3.5729532841081214E-7</v>
      </c>
      <c r="N47" s="80">
        <f t="shared" si="31"/>
        <v>-4.3438770729025365E-8</v>
      </c>
      <c r="O47" s="80">
        <f t="shared" si="32"/>
        <v>-5.2811404247616537E-9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-1.0492709028235243E-2</v>
      </c>
      <c r="K49" s="32">
        <f t="shared" si="28"/>
        <v>-9.4434381254117194E-3</v>
      </c>
      <c r="L49" s="32">
        <f t="shared" si="29"/>
        <v>-5.5762557786743676E-3</v>
      </c>
      <c r="M49" s="32">
        <f t="shared" si="30"/>
        <v>-3.2927232747494285E-3</v>
      </c>
      <c r="N49" s="32">
        <f t="shared" si="31"/>
        <v>-4.0031828023653985E-4</v>
      </c>
      <c r="O49" s="32">
        <f t="shared" si="32"/>
        <v>-4.8669357282608573E-5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-0.10270974568508186</v>
      </c>
      <c r="K50" s="86">
        <f t="shared" ref="K50:O50" si="34">MAX(IF(F10+F11="","",-F10-F11),-$T$10)</f>
        <v>-9.243877111657367E-2</v>
      </c>
      <c r="L50" s="86">
        <f t="shared" si="34"/>
        <v>-5.45841699566256E-2</v>
      </c>
      <c r="M50" s="86">
        <f t="shared" si="34"/>
        <v>-3.2231406517687862E-2</v>
      </c>
      <c r="N50" s="86">
        <f t="shared" si="34"/>
        <v>-3.9185865771691648E-3</v>
      </c>
      <c r="O50" s="86">
        <f t="shared" si="34"/>
        <v>-4.7640864677573718E-4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-6.3565523875724617E-2</v>
      </c>
      <c r="K51" s="32">
        <f t="shared" si="28"/>
        <v>-5.7208971488152155E-2</v>
      </c>
      <c r="L51" s="32">
        <f t="shared" si="29"/>
        <v>-3.378132557403897E-2</v>
      </c>
      <c r="M51" s="32">
        <f t="shared" si="30"/>
        <v>-1.994753493821428E-2</v>
      </c>
      <c r="N51" s="32">
        <f t="shared" si="31"/>
        <v>-2.4251545651165925E-3</v>
      </c>
      <c r="O51" s="32">
        <f t="shared" si="32"/>
        <v>-2.9484217889192256E-4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-0.25817834514821308</v>
      </c>
      <c r="K52" s="32">
        <f t="shared" si="28"/>
        <v>-0.2323605106333918</v>
      </c>
      <c r="L52" s="32">
        <f t="shared" si="29"/>
        <v>-0.13720655792391157</v>
      </c>
      <c r="M52" s="32">
        <f t="shared" si="30"/>
        <v>-8.1019100388490556E-2</v>
      </c>
      <c r="N52" s="32">
        <f t="shared" si="31"/>
        <v>-9.8500311831701843E-3</v>
      </c>
      <c r="O52" s="32">
        <f t="shared" si="32"/>
        <v>-1.1975338388626193E-3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-0.36455600343148564</v>
      </c>
      <c r="K53" s="32">
        <f t="shared" si="28"/>
        <v>-0.3281004030883371</v>
      </c>
      <c r="L53" s="32">
        <f t="shared" si="29"/>
        <v>-0.1937400070196322</v>
      </c>
      <c r="M53" s="32">
        <f t="shared" si="30"/>
        <v>-0.11440153674502267</v>
      </c>
      <c r="N53" s="32">
        <f t="shared" si="31"/>
        <v>-1.3908556117479954E-2</v>
      </c>
      <c r="O53" s="32">
        <f t="shared" si="32"/>
        <v>-1.6909557229484115E-3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-4.475070956475604E-2</v>
      </c>
      <c r="K54" s="32">
        <f t="shared" si="28"/>
        <v>-4.0275638608280435E-2</v>
      </c>
      <c r="L54" s="32">
        <f t="shared" si="29"/>
        <v>-2.3782361841803521E-2</v>
      </c>
      <c r="M54" s="32">
        <f t="shared" si="30"/>
        <v>-1.4043246843966566E-2</v>
      </c>
      <c r="N54" s="32">
        <f t="shared" si="31"/>
        <v>-1.7073309708790271E-3</v>
      </c>
      <c r="O54" s="32">
        <f t="shared" si="32"/>
        <v>-2.0757158771834102E-4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-5.7425412251525185E-2</v>
      </c>
      <c r="K55" s="32">
        <f t="shared" si="28"/>
        <v>-5.1682871026372666E-2</v>
      </c>
      <c r="L55" s="32">
        <f t="shared" si="29"/>
        <v>-3.0518218512362805E-2</v>
      </c>
      <c r="M55" s="32">
        <f t="shared" si="30"/>
        <v>-1.8020702849365116E-2</v>
      </c>
      <c r="N55" s="32">
        <f t="shared" si="31"/>
        <v>-2.1908967657965528E-3</v>
      </c>
      <c r="O55" s="32">
        <f t="shared" si="32"/>
        <v>-2.6636189933884315E-4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-6.2146408904597853E-3</v>
      </c>
      <c r="K56" s="32">
        <f t="shared" si="28"/>
        <v>-5.5931768014138069E-3</v>
      </c>
      <c r="L56" s="32">
        <f t="shared" si="29"/>
        <v>-3.3027149694668397E-3</v>
      </c>
      <c r="M56" s="32">
        <f t="shared" si="30"/>
        <v>-1.9502201623204747E-3</v>
      </c>
      <c r="N56" s="32">
        <f t="shared" si="31"/>
        <v>-2.3710124305000057E-4</v>
      </c>
      <c r="O56" s="32">
        <f t="shared" si="32"/>
        <v>-2.8825975929284566E-5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-1.0740576045678739E-3</v>
      </c>
      <c r="K57" s="32">
        <f t="shared" si="28"/>
        <v>-9.6665184411108649E-4</v>
      </c>
      <c r="L57" s="32">
        <f t="shared" si="29"/>
        <v>-5.7079824742915558E-4</v>
      </c>
      <c r="M57" s="32">
        <f t="shared" si="30"/>
        <v>-3.3705065712444219E-4</v>
      </c>
      <c r="N57" s="32">
        <f t="shared" si="31"/>
        <v>-4.0977491320742748E-5</v>
      </c>
      <c r="O57" s="32">
        <f t="shared" si="32"/>
        <v>-4.9819063082899971E-6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-2.9631917196918014E-2</v>
      </c>
      <c r="K64" s="34">
        <f t="shared" si="38"/>
        <v>-3.259510891660982E-2</v>
      </c>
      <c r="L64" s="34">
        <f t="shared" si="38"/>
        <v>-5.2494748861289305E-2</v>
      </c>
      <c r="M64" s="34">
        <f t="shared" si="38"/>
        <v>-8.454331798859506E-2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UC-UP_R-WH_Att_GAS_X0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-0.42665982334250407</v>
      </c>
      <c r="K65" s="34">
        <f t="shared" si="39"/>
        <v>-0.46932580567675453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/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UC-UP_R-SH_Att_GAS_X0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-0.44556844863848249</v>
      </c>
      <c r="K66" s="34">
        <f t="shared" si="40"/>
        <v>-0.49012529350233075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/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-0.12553413361510005</v>
      </c>
      <c r="K67" s="89">
        <f t="shared" si="41"/>
        <v>-0.13808754697661008</v>
      </c>
      <c r="L67" s="89">
        <f t="shared" si="41"/>
        <v>-0.22239137528130037</v>
      </c>
      <c r="M67" s="89">
        <f t="shared" si="41"/>
        <v>-0.35816353380428712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-1.2824422145620854E-2</v>
      </c>
      <c r="K71" s="34">
        <f t="shared" si="42"/>
        <v>-1.4106864360182941E-2</v>
      </c>
      <c r="L71" s="34">
        <f t="shared" si="42"/>
        <v>-2.2719246120718239E-2</v>
      </c>
      <c r="M71" s="34">
        <f t="shared" si="42"/>
        <v>-3.6589573069877937E-2</v>
      </c>
      <c r="N71" s="34">
        <f t="shared" si="42"/>
        <v>-0.24615635097344951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-7.7691195848107866E-2</v>
      </c>
      <c r="K72" s="34">
        <f t="shared" si="46"/>
        <v>-8.5460315432918654E-2</v>
      </c>
      <c r="L72" s="34">
        <f t="shared" si="46"/>
        <v>-0.1376346926078699</v>
      </c>
      <c r="M72" s="34">
        <f t="shared" si="46"/>
        <v>-0.22166204879190057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-0.31555131073670489</v>
      </c>
      <c r="K73" s="34">
        <f t="shared" si="46"/>
        <v>-0.34710644181037542</v>
      </c>
      <c r="L73" s="34">
        <f t="shared" si="46"/>
        <v>-0.55901839560002797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-5.4695311690257389E-2</v>
      </c>
      <c r="K74" s="34">
        <f t="shared" si="47"/>
        <v>-6.0164842859283127E-2</v>
      </c>
      <c r="L74" s="34">
        <f t="shared" si="47"/>
        <v>-9.6896081073304122E-2</v>
      </c>
      <c r="M74" s="34">
        <f t="shared" si="47"/>
        <v>-0.15605210752936705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-7.0186614974086348E-2</v>
      </c>
      <c r="K75" s="34">
        <f t="shared" si="47"/>
        <v>-7.7205276471494985E-2</v>
      </c>
      <c r="L75" s="34">
        <f t="shared" si="47"/>
        <v>-0.12433986981010745</v>
      </c>
      <c r="M75" s="34">
        <f t="shared" si="47"/>
        <v>-0.20025060372787618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-7.5956721994508494E-3</v>
      </c>
      <c r="K76" s="34">
        <f t="shared" si="47"/>
        <v>-8.3552394193959351E-3</v>
      </c>
      <c r="L76" s="34">
        <f t="shared" si="47"/>
        <v>-1.3456196637331353E-2</v>
      </c>
      <c r="M76" s="34">
        <f t="shared" si="47"/>
        <v>-2.1671339246388522E-2</v>
      </c>
      <c r="N76" s="34">
        <f t="shared" si="47"/>
        <v>-0.14579393368189686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-1.3127370722496236E-3</v>
      </c>
      <c r="K77" s="34">
        <f t="shared" si="47"/>
        <v>-1.4440107794745861E-3</v>
      </c>
      <c r="L77" s="34">
        <f t="shared" si="47"/>
        <v>-2.3255938004516168E-3</v>
      </c>
      <c r="M77" s="34">
        <f t="shared" si="47"/>
        <v>-3.7453920715653341E-3</v>
      </c>
      <c r="N77" s="34">
        <f t="shared" si="47"/>
        <v>-2.5197124971660323E-2</v>
      </c>
      <c r="O77" s="34">
        <f t="shared" si="47"/>
        <v>-0.16951365696999587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2" zoomScale="60" zoomScaleNormal="60" workbookViewId="0">
      <selection activeCell="T34" sqref="T3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6.3638721647934451E-2</v>
      </c>
      <c r="F6" s="46">
        <f>IF($D6=0,"",MAX($D6*(1-$S$4)^($F$5-$D$5),S6))</f>
        <v>5.7274849483141009E-2</v>
      </c>
      <c r="G6" s="46">
        <f>IF($D6=0,"",MAX($D6*(1-$S$4)^($G$5-$D$5),S6))</f>
        <v>3.3820225871299944E-2</v>
      </c>
      <c r="H6" s="46">
        <f>IF($D6=0,"",MAX($D6*(1-$S$4)^($H$5-$D$5),S6))</f>
        <v>1.997050517474391E-2</v>
      </c>
      <c r="I6" s="46">
        <f>IF($D6=0,"",MAX($D6*(1-$S$4)^($I$5-$D$5),S6))</f>
        <v>2.4279472096290192E-3</v>
      </c>
      <c r="J6" s="46">
        <f>IF($D6=0,"",MAX($D6*(1-$S$4)^($J$5-$D$5),S6))</f>
        <v>2.9518169926920406E-4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2.4821553746987388E-2</v>
      </c>
      <c r="F9" s="46">
        <f t="shared" si="5"/>
        <v>2.2339398372288651E-2</v>
      </c>
      <c r="G9" s="46">
        <f t="shared" si="0"/>
        <v>1.3191191344852729E-2</v>
      </c>
      <c r="H9" s="46">
        <f t="shared" si="1"/>
        <v>7.78926657722209E-3</v>
      </c>
      <c r="I9" s="46">
        <f t="shared" si="2"/>
        <v>9.4699297217279682E-4</v>
      </c>
      <c r="J9" s="46">
        <f t="shared" si="3"/>
        <v>1.1513223747754884E-4</v>
      </c>
      <c r="K9" s="23"/>
      <c r="L9" s="47">
        <f t="shared" si="6"/>
        <v>3.0337454579651257E-2</v>
      </c>
      <c r="M9" s="47">
        <f t="shared" si="7"/>
        <v>3.3371200037616386E-2</v>
      </c>
      <c r="N9" s="47">
        <f t="shared" si="8"/>
        <v>5.3744651372581588E-2</v>
      </c>
      <c r="O9" s="47">
        <f t="shared" si="9"/>
        <v>8.6556298482056385E-2</v>
      </c>
      <c r="P9" s="47">
        <f t="shared" si="10"/>
        <v>0.58230749365184664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3.4193787021101485E-2</v>
      </c>
      <c r="F10" s="46">
        <f t="shared" si="5"/>
        <v>3.077440831899134E-2</v>
      </c>
      <c r="G10" s="46">
        <f t="shared" si="0"/>
        <v>1.8171980368281201E-2</v>
      </c>
      <c r="H10" s="46">
        <f t="shared" si="1"/>
        <v>1.0730372687666368E-2</v>
      </c>
      <c r="I10" s="46">
        <f t="shared" si="2"/>
        <v>1.304562813876494E-3</v>
      </c>
      <c r="J10" s="46">
        <f t="shared" si="3"/>
        <v>1.5860438261436382E-4</v>
      </c>
      <c r="K10" s="23"/>
      <c r="L10" s="47">
        <f t="shared" si="6"/>
        <v>4.179240635912404E-2</v>
      </c>
      <c r="M10" s="47">
        <f t="shared" si="7"/>
        <v>4.5971646995036447E-2</v>
      </c>
      <c r="N10" s="47">
        <f t="shared" si="8"/>
        <v>7.4037797201976188E-2</v>
      </c>
      <c r="O10" s="47">
        <f t="shared" si="9"/>
        <v>0.1192386127717547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4.4212657962384778E-2</v>
      </c>
      <c r="F11" s="46">
        <f t="shared" si="5"/>
        <v>3.9791392166146307E-2</v>
      </c>
      <c r="G11" s="46">
        <f t="shared" si="0"/>
        <v>2.3496419160187736E-2</v>
      </c>
      <c r="H11" s="46">
        <f t="shared" si="1"/>
        <v>1.387440054989926E-2</v>
      </c>
      <c r="I11" s="46">
        <f t="shared" si="2"/>
        <v>1.6868032033063086E-3</v>
      </c>
      <c r="J11" s="46">
        <f t="shared" si="3"/>
        <v>2.0507589041063713E-4</v>
      </c>
      <c r="K11" s="23"/>
      <c r="L11" s="47">
        <f t="shared" si="6"/>
        <v>5.4037693065136956E-2</v>
      </c>
      <c r="M11" s="47">
        <f t="shared" si="7"/>
        <v>5.9441462371650655E-2</v>
      </c>
      <c r="N11" s="47">
        <f t="shared" si="8"/>
        <v>9.5731069564167146E-2</v>
      </c>
      <c r="O11" s="47">
        <f t="shared" si="9"/>
        <v>0.15417584484378685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0.54410113583271513</v>
      </c>
      <c r="F12" s="46">
        <f t="shared" si="5"/>
        <v>0.48969102224944366</v>
      </c>
      <c r="G12" s="46">
        <f t="shared" si="0"/>
        <v>0.28915765172807406</v>
      </c>
      <c r="H12" s="46">
        <f t="shared" si="1"/>
        <v>0.17074470176891049</v>
      </c>
      <c r="I12" s="46">
        <f t="shared" si="2"/>
        <v>2.0758569630128617E-2</v>
      </c>
      <c r="J12" s="46">
        <f t="shared" si="3"/>
        <v>2.5237574497164309E-3</v>
      </c>
      <c r="K12" s="23"/>
      <c r="L12" s="47">
        <f t="shared" si="6"/>
        <v>0.6650124993510963</v>
      </c>
      <c r="M12" s="47">
        <f t="shared" si="7"/>
        <v>0.73151374928620605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398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9.7552560152364326E-2</v>
      </c>
      <c r="F13" s="46">
        <f t="shared" si="5"/>
        <v>8.7797304137127899E-2</v>
      </c>
      <c r="G13" s="46">
        <f t="shared" si="0"/>
        <v>5.1843430119932664E-2</v>
      </c>
      <c r="H13" s="46">
        <f t="shared" si="1"/>
        <v>3.0613027051519047E-2</v>
      </c>
      <c r="I13" s="46">
        <f t="shared" si="2"/>
        <v>3.7218294158142887E-3</v>
      </c>
      <c r="J13" s="46">
        <f t="shared" si="3"/>
        <v>4.524875693314745E-4</v>
      </c>
      <c r="K13" s="23"/>
      <c r="L13" s="47">
        <f t="shared" si="6"/>
        <v>0.11923090685288974</v>
      </c>
      <c r="M13" s="47">
        <f t="shared" si="7"/>
        <v>0.13115399753817872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397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7.5684916718746609E-2</v>
      </c>
      <c r="F14" s="46">
        <f t="shared" si="5"/>
        <v>6.8116425046871945E-2</v>
      </c>
      <c r="G14" s="46">
        <f t="shared" si="0"/>
        <v>4.0222067825927424E-2</v>
      </c>
      <c r="H14" s="46">
        <f t="shared" si="1"/>
        <v>2.3750728830531892E-2</v>
      </c>
      <c r="I14" s="46">
        <f t="shared" si="2"/>
        <v>2.8875341553038546E-3</v>
      </c>
      <c r="J14" s="46">
        <f t="shared" si="3"/>
        <v>3.5105674261784833E-4</v>
      </c>
      <c r="K14" s="23"/>
      <c r="L14" s="47">
        <f t="shared" si="6"/>
        <v>9.2503787100690307E-2</v>
      </c>
      <c r="M14" s="47">
        <f t="shared" si="7"/>
        <v>0.10175416581075934</v>
      </c>
      <c r="N14" s="47">
        <f t="shared" si="8"/>
        <v>0.16387610157988611</v>
      </c>
      <c r="O14" s="47">
        <f t="shared" si="9"/>
        <v>0.26392410035542241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9.5501666836574919E-2</v>
      </c>
      <c r="F15" s="46">
        <f t="shared" si="5"/>
        <v>8.5951500152917429E-2</v>
      </c>
      <c r="G15" s="46">
        <f t="shared" si="0"/>
        <v>5.0753501325296227E-2</v>
      </c>
      <c r="H15" s="46">
        <f t="shared" si="1"/>
        <v>2.9969434997574176E-2</v>
      </c>
      <c r="I15" s="46">
        <f t="shared" si="2"/>
        <v>3.6435836469745982E-3</v>
      </c>
      <c r="J15" s="46">
        <f t="shared" si="3"/>
        <v>4.4297471052007789E-4</v>
      </c>
      <c r="K15" s="23"/>
      <c r="L15" s="47">
        <f t="shared" si="6"/>
        <v>0.11672425946692491</v>
      </c>
      <c r="M15" s="47">
        <f t="shared" si="7"/>
        <v>0.1283966854136174</v>
      </c>
      <c r="N15" s="47">
        <f t="shared" si="8"/>
        <v>0.20678414582548507</v>
      </c>
      <c r="O15" s="47">
        <f t="shared" si="9"/>
        <v>0.33302793469340203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399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1.3512043350498068E-2</v>
      </c>
      <c r="F16" s="46">
        <f t="shared" si="5"/>
        <v>1.2160839015448262E-2</v>
      </c>
      <c r="G16" s="46">
        <f t="shared" si="0"/>
        <v>7.1808538302320455E-3</v>
      </c>
      <c r="H16" s="46">
        <f t="shared" si="1"/>
        <v>4.2402223782137217E-3</v>
      </c>
      <c r="I16" s="46">
        <f t="shared" si="2"/>
        <v>5.1551205146329237E-4</v>
      </c>
      <c r="J16" s="46">
        <f t="shared" si="3"/>
        <v>6.2674230618028543E-5</v>
      </c>
      <c r="K16" s="23"/>
      <c r="L16" s="47">
        <f t="shared" si="6"/>
        <v>1.6514719650608752E-2</v>
      </c>
      <c r="M16" s="47">
        <f t="shared" si="7"/>
        <v>1.8166191615669628E-2</v>
      </c>
      <c r="N16" s="47">
        <f t="shared" si="8"/>
        <v>2.9256833258952106E-2</v>
      </c>
      <c r="O16" s="47">
        <f t="shared" si="9"/>
        <v>4.7118422531874968E-2</v>
      </c>
      <c r="P16" s="47">
        <f t="shared" si="10"/>
        <v>0.31698918519549146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2.2826235672678327E-3</v>
      </c>
      <c r="F17" s="46">
        <f t="shared" si="5"/>
        <v>2.0543612105410496E-3</v>
      </c>
      <c r="G17" s="46">
        <f t="shared" si="0"/>
        <v>1.2130797512123846E-3</v>
      </c>
      <c r="H17" s="46">
        <f t="shared" si="1"/>
        <v>7.1631146229340123E-4</v>
      </c>
      <c r="I17" s="46">
        <f t="shared" si="2"/>
        <v>8.708675123051051E-5</v>
      </c>
      <c r="J17" s="46">
        <f t="shared" si="3"/>
        <v>1.0587715873766623E-5</v>
      </c>
      <c r="K17" s="23"/>
      <c r="L17" s="47">
        <f t="shared" si="6"/>
        <v>2.7898732488829069E-3</v>
      </c>
      <c r="M17" s="47">
        <f t="shared" si="7"/>
        <v>3.0688605737711977E-3</v>
      </c>
      <c r="N17" s="47">
        <f t="shared" si="8"/>
        <v>4.9424306426642537E-3</v>
      </c>
      <c r="O17" s="47">
        <f t="shared" si="9"/>
        <v>7.9598339743172097E-3</v>
      </c>
      <c r="P17" s="47">
        <f t="shared" si="10"/>
        <v>5.3549782658859284E-2</v>
      </c>
      <c r="Q17" s="47">
        <f t="shared" si="12"/>
        <v>0.36025616012387324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9.6295758249551316E-3</v>
      </c>
      <c r="F21" s="46">
        <f>IF($D21=0,"",MAX($D21*(1-$S$4)^($F$5-$D$5),S21))</f>
        <v>8.6666182424596193E-3</v>
      </c>
      <c r="G21" s="46">
        <f>IF($D21=0,"",MAX($D21*(1-$S$4)^($G$5-$D$5),S21))</f>
        <v>5.1175514059899818E-3</v>
      </c>
      <c r="H21" s="46">
        <f>IF($D21=0,"",MAX($D21*(1-$S$4)^($H$5-$D$5),S21))</f>
        <v>3.0218629297230249E-3</v>
      </c>
      <c r="I21" s="46">
        <f>IF($D21=0,"",MAX($D21*(1-$S$4)^($I$5-$D$5),S21))</f>
        <v>3.6738798562698232E-4</v>
      </c>
      <c r="J21" s="46">
        <f>IF($D21=0,"",MAX($D21*(1-$S$4)^($J$5-$D$5),S21))</f>
        <v>4.4665802229296712E-5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4.7661681372176393E-6</v>
      </c>
      <c r="F22" s="46">
        <f t="shared" ref="F22:F33" si="14">IF($D22=0,"",MAX($D22*(1-$S$4)^($F$5-$D$5),S22))</f>
        <v>4.2895513234958752E-6</v>
      </c>
      <c r="G22" s="46">
        <f t="shared" ref="G22:G33" si="15">IF($D22=0,"",MAX($D22*(1-$S$4)^($G$5-$D$5),S22))</f>
        <v>2.53293716101108E-6</v>
      </c>
      <c r="H22" s="46">
        <f t="shared" ref="H22:H33" si="16">IF($D22=0,"",MAX($D22*(1-$S$4)^($H$5-$D$5),S22))</f>
        <v>1.4956740642054331E-6</v>
      </c>
      <c r="I22" s="46">
        <f t="shared" ref="I22:I33" si="17">IF($D22=0,"",MAX($D22*(1-$S$4)^($I$5-$D$5),S22))</f>
        <v>1.8183904908397708E-7</v>
      </c>
      <c r="J22" s="46">
        <f t="shared" ref="J22:J33" si="18">IF($D22=0,"",MAX($D22*(1-$S$4)^($J$5-$D$5),S22))</f>
        <v>2.2107383261560277E-8</v>
      </c>
      <c r="K22" s="23"/>
      <c r="L22" s="47">
        <f t="shared" ref="L22:L33" si="19">IF($D22=0,"",MIN($D22*(1+$S$4)^($L$5-$D$5),T22))</f>
        <v>5.8253166121548932E-6</v>
      </c>
      <c r="M22" s="47">
        <f t="shared" ref="M22:M33" si="20">IF($D22=0,"",MIN($D22*(1+$S$4)^($M$5-$D$5),T22))</f>
        <v>6.4078482733703829E-6</v>
      </c>
      <c r="N22" s="47">
        <f t="shared" ref="N22:N33" si="21">IF($D22=0,"",MIN($D22*(1+$S$4)^($N$5-$D$5),T22))</f>
        <v>1.031990372274574E-5</v>
      </c>
      <c r="O22" s="47">
        <f t="shared" ref="O22:O33" si="22">IF($D22=0,"",MIN($D22*(1+$S$4)^($O$5-$D$5),T22))</f>
        <v>1.6620308144519246E-5</v>
      </c>
      <c r="P22" s="47">
        <f t="shared" ref="P22:P33" si="23">IF($D22=0,"",MIN($D22*(1+$S$4)^($P$5-$D$5),T22))</f>
        <v>1.1181312220002922E-4</v>
      </c>
      <c r="Q22" s="47">
        <f t="shared" ref="Q22:Q33" si="24">IF($D22=0,"",MIN($D22*(1+$S$4)^($Q$5-$D$5),T22))</f>
        <v>7.5222277393463489E-4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5.3988133314023229E-6</v>
      </c>
      <c r="F23" s="46">
        <f t="shared" si="14"/>
        <v>4.8589319982620902E-6</v>
      </c>
      <c r="G23" s="46">
        <f t="shared" si="15"/>
        <v>2.8691507556537826E-6</v>
      </c>
      <c r="H23" s="46">
        <f t="shared" si="16"/>
        <v>1.6942048297060024E-6</v>
      </c>
      <c r="I23" s="46">
        <f t="shared" si="17"/>
        <v>2.0597575538684114E-7</v>
      </c>
      <c r="J23" s="46">
        <f t="shared" si="18"/>
        <v>2.5041843266697601E-8</v>
      </c>
      <c r="K23" s="23"/>
      <c r="L23" s="47">
        <f t="shared" si="19"/>
        <v>6.5985496272695057E-6</v>
      </c>
      <c r="M23" s="47">
        <f t="shared" si="20"/>
        <v>7.2584045899964566E-6</v>
      </c>
      <c r="N23" s="47">
        <f t="shared" si="21"/>
        <v>1.1689733176235199E-5</v>
      </c>
      <c r="O23" s="47">
        <f t="shared" si="22"/>
        <v>1.8826432177658555E-5</v>
      </c>
      <c r="P23" s="47">
        <f t="shared" si="23"/>
        <v>1.2665482152117994E-4</v>
      </c>
      <c r="Q23" s="47">
        <f t="shared" si="24"/>
        <v>8.5207030536558223E-4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2.1143173762659059E-2</v>
      </c>
      <c r="F24" s="46">
        <f t="shared" si="14"/>
        <v>1.9028856386393154E-2</v>
      </c>
      <c r="G24" s="46">
        <f t="shared" si="15"/>
        <v>1.1236349407601296E-2</v>
      </c>
      <c r="H24" s="46">
        <f t="shared" si="16"/>
        <v>6.6349519616944914E-3</v>
      </c>
      <c r="I24" s="46">
        <f t="shared" si="17"/>
        <v>8.0665526287195205E-4</v>
      </c>
      <c r="J24" s="46">
        <f t="shared" si="18"/>
        <v>9.8070448267848298E-5</v>
      </c>
      <c r="K24" s="23"/>
      <c r="L24" s="47">
        <f t="shared" si="19"/>
        <v>2.584165682102774E-2</v>
      </c>
      <c r="M24" s="47">
        <f t="shared" si="20"/>
        <v>2.8425822503130516E-2</v>
      </c>
      <c r="N24" s="47">
        <f t="shared" si="21"/>
        <v>4.5780071399516752E-2</v>
      </c>
      <c r="O24" s="47">
        <f t="shared" si="22"/>
        <v>7.3729262789635736E-2</v>
      </c>
      <c r="P24" s="47">
        <f t="shared" si="23"/>
        <v>0.49601361168108893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3.169023953364284E-2</v>
      </c>
      <c r="F25" s="46">
        <f t="shared" si="14"/>
        <v>2.8521215580278557E-2</v>
      </c>
      <c r="G25" s="46">
        <f t="shared" si="15"/>
        <v>1.6841492587998688E-2</v>
      </c>
      <c r="H25" s="46">
        <f t="shared" si="16"/>
        <v>9.9447329582873483E-3</v>
      </c>
      <c r="I25" s="46">
        <f t="shared" si="17"/>
        <v>1.2090473638651524E-3</v>
      </c>
      <c r="J25" s="46">
        <f t="shared" si="18"/>
        <v>1.4699193374027213E-4</v>
      </c>
      <c r="K25" s="23"/>
      <c r="L25" s="47">
        <f t="shared" si="19"/>
        <v>3.8732514985563474E-2</v>
      </c>
      <c r="M25" s="47">
        <f t="shared" si="20"/>
        <v>4.2605766484119824E-2</v>
      </c>
      <c r="N25" s="47">
        <f t="shared" si="21"/>
        <v>6.8617012980339842E-2</v>
      </c>
      <c r="O25" s="47">
        <f t="shared" si="22"/>
        <v>0.11050838557496714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0.12871098772355274</v>
      </c>
      <c r="F26" s="46">
        <f t="shared" si="14"/>
        <v>0.11583988895119746</v>
      </c>
      <c r="G26" s="46">
        <f t="shared" si="15"/>
        <v>6.8402296026792611E-2</v>
      </c>
      <c r="H26" s="46">
        <f t="shared" si="16"/>
        <v>4.0390871780860781E-2</v>
      </c>
      <c r="I26" s="46">
        <f t="shared" si="17"/>
        <v>4.910587067113688E-3</v>
      </c>
      <c r="J26" s="46">
        <f t="shared" si="18"/>
        <v>5.9701274769539817E-4</v>
      </c>
      <c r="K26" s="23"/>
      <c r="L26" s="47">
        <f t="shared" si="19"/>
        <v>0.15731342943989779</v>
      </c>
      <c r="M26" s="47">
        <f t="shared" si="20"/>
        <v>0.17304477238388757</v>
      </c>
      <c r="N26" s="47">
        <f t="shared" si="21"/>
        <v>0.27869033637197493</v>
      </c>
      <c r="O26" s="47">
        <f t="shared" si="22"/>
        <v>0.44883357363042942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0.55217743241378781</v>
      </c>
      <c r="F27" s="46">
        <f t="shared" si="14"/>
        <v>0.49695968917240907</v>
      </c>
      <c r="G27" s="46">
        <f t="shared" si="15"/>
        <v>0.29344972685941589</v>
      </c>
      <c r="H27" s="46">
        <f t="shared" si="16"/>
        <v>0.17327912921321653</v>
      </c>
      <c r="I27" s="46">
        <f t="shared" si="17"/>
        <v>2.106669684010987E-2</v>
      </c>
      <c r="J27" s="46">
        <f t="shared" si="18"/>
        <v>2.561218525094278E-3</v>
      </c>
      <c r="K27" s="23"/>
      <c r="L27" s="47">
        <f t="shared" si="19"/>
        <v>0.67488352850574074</v>
      </c>
      <c r="M27" s="47">
        <f t="shared" si="20"/>
        <v>0.74237188135631482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0.10889011602646126</v>
      </c>
      <c r="F28" s="46">
        <f t="shared" si="14"/>
        <v>9.8001104423815141E-2</v>
      </c>
      <c r="G28" s="46">
        <f t="shared" si="15"/>
        <v>5.7868672151218617E-2</v>
      </c>
      <c r="H28" s="46">
        <f t="shared" si="16"/>
        <v>3.4170872218573088E-2</v>
      </c>
      <c r="I28" s="46">
        <f t="shared" si="17"/>
        <v>4.1543803287759449E-3</v>
      </c>
      <c r="J28" s="46">
        <f t="shared" si="18"/>
        <v>5.0507566226944925E-4</v>
      </c>
      <c r="K28" s="23"/>
      <c r="L28" s="47">
        <f t="shared" si="19"/>
        <v>0.13308791958789709</v>
      </c>
      <c r="M28" s="47">
        <f t="shared" si="20"/>
        <v>0.14639671154668682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2.0391637400442347E-2</v>
      </c>
      <c r="F29" s="46">
        <f t="shared" si="14"/>
        <v>1.8352473660398116E-2</v>
      </c>
      <c r="G29" s="46">
        <f t="shared" si="15"/>
        <v>1.0836952171728484E-2</v>
      </c>
      <c r="H29" s="46">
        <f t="shared" si="16"/>
        <v>6.3991118878839546E-3</v>
      </c>
      <c r="I29" s="46">
        <f t="shared" si="17"/>
        <v>7.7798261567967411E-4</v>
      </c>
      <c r="J29" s="46">
        <f t="shared" si="18"/>
        <v>9.4584523743955446E-5</v>
      </c>
      <c r="K29" s="23"/>
      <c r="L29" s="47">
        <f t="shared" si="19"/>
        <v>2.4923112378318426E-2</v>
      </c>
      <c r="M29" s="47">
        <f t="shared" si="20"/>
        <v>2.7415423616150271E-2</v>
      </c>
      <c r="N29" s="47">
        <f t="shared" si="21"/>
        <v>4.4152813888046191E-2</v>
      </c>
      <c r="O29" s="47">
        <f t="shared" si="22"/>
        <v>7.1108548294837287E-2</v>
      </c>
      <c r="P29" s="47">
        <f t="shared" si="23"/>
        <v>0.4783827550501355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2.5991836066219094E-2</v>
      </c>
      <c r="F30" s="46">
        <f t="shared" si="14"/>
        <v>2.3392652459597187E-2</v>
      </c>
      <c r="G30" s="46">
        <f t="shared" si="15"/>
        <v>1.3813127350867545E-2</v>
      </c>
      <c r="H30" s="46">
        <f t="shared" si="16"/>
        <v>8.1565135694137789E-3</v>
      </c>
      <c r="I30" s="46">
        <f t="shared" si="17"/>
        <v>9.9164163289191132E-4</v>
      </c>
      <c r="J30" s="46">
        <f t="shared" si="18"/>
        <v>1.2056047227972815E-4</v>
      </c>
      <c r="K30" s="23"/>
      <c r="L30" s="47">
        <f t="shared" si="19"/>
        <v>3.1767799636490006E-2</v>
      </c>
      <c r="M30" s="47">
        <f t="shared" si="20"/>
        <v>3.4944579600139011E-2</v>
      </c>
      <c r="N30" s="47">
        <f t="shared" si="21"/>
        <v>5.6278594891819904E-2</v>
      </c>
      <c r="O30" s="47">
        <f t="shared" si="22"/>
        <v>9.0637239859224894E-2</v>
      </c>
      <c r="P30" s="47">
        <f t="shared" si="23"/>
        <v>0.60976202655994849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5.7603974331764483E-3</v>
      </c>
      <c r="F31" s="46">
        <f t="shared" si="14"/>
        <v>5.1843576898588034E-3</v>
      </c>
      <c r="G31" s="46">
        <f t="shared" si="15"/>
        <v>3.0613113722847258E-3</v>
      </c>
      <c r="H31" s="46">
        <f t="shared" si="16"/>
        <v>1.8076737522204082E-3</v>
      </c>
      <c r="I31" s="46">
        <f t="shared" si="17"/>
        <v>2.1977092738613912E-4</v>
      </c>
      <c r="J31" s="46">
        <f t="shared" si="18"/>
        <v>2.6719014127873746E-5</v>
      </c>
      <c r="K31" s="23"/>
      <c r="L31" s="47">
        <f t="shared" si="19"/>
        <v>7.0404857516601039E-3</v>
      </c>
      <c r="M31" s="47">
        <f t="shared" si="20"/>
        <v>7.7445343268261147E-3</v>
      </c>
      <c r="N31" s="47">
        <f t="shared" si="21"/>
        <v>1.2472649978696732E-2</v>
      </c>
      <c r="O31" s="47">
        <f t="shared" si="22"/>
        <v>2.0087327517190879E-2</v>
      </c>
      <c r="P31" s="47">
        <f t="shared" si="23"/>
        <v>0.13513749485398854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5.4588698131244532E-5</v>
      </c>
      <c r="F32" s="46">
        <f t="shared" si="14"/>
        <v>4.9129828318120078E-5</v>
      </c>
      <c r="G32" s="46">
        <f t="shared" si="15"/>
        <v>2.9010672323566732E-5</v>
      </c>
      <c r="H32" s="46">
        <f t="shared" si="16"/>
        <v>1.7130511900342926E-5</v>
      </c>
      <c r="I32" s="46">
        <f t="shared" si="17"/>
        <v>2.0826703282676306E-6</v>
      </c>
      <c r="J32" s="46">
        <f t="shared" si="18"/>
        <v>2.5320409112582154E-7</v>
      </c>
      <c r="K32" s="23"/>
      <c r="L32" s="47">
        <f t="shared" si="19"/>
        <v>6.6719519938187769E-5</v>
      </c>
      <c r="M32" s="47">
        <f t="shared" si="20"/>
        <v>7.3391471932006551E-5</v>
      </c>
      <c r="N32" s="47">
        <f t="shared" si="21"/>
        <v>1.1819769946121591E-4</v>
      </c>
      <c r="O32" s="47">
        <f t="shared" si="22"/>
        <v>1.9035857695928288E-4</v>
      </c>
      <c r="P32" s="47">
        <f t="shared" si="23"/>
        <v>1.2806373168472707E-3</v>
      </c>
      <c r="Q32" s="47">
        <f t="shared" si="24"/>
        <v>8.6154874841944985E-3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2.154168620172249E-2</v>
      </c>
      <c r="F33" s="46">
        <f t="shared" si="14"/>
        <v>1.9387517581550242E-2</v>
      </c>
      <c r="G33" s="46">
        <f t="shared" si="15"/>
        <v>1.1448135256729604E-2</v>
      </c>
      <c r="H33" s="46">
        <f t="shared" si="16"/>
        <v>6.7600093877462665E-3</v>
      </c>
      <c r="I33" s="46">
        <f t="shared" si="17"/>
        <v>8.2185932636303434E-4</v>
      </c>
      <c r="J33" s="46">
        <f t="shared" si="18"/>
        <v>9.9918907443276691E-5</v>
      </c>
      <c r="K33" s="23"/>
      <c r="L33" s="47">
        <f t="shared" si="19"/>
        <v>2.6328727579883044E-2</v>
      </c>
      <c r="M33" s="47">
        <f t="shared" si="20"/>
        <v>2.8961600337871349E-2</v>
      </c>
      <c r="N33" s="47">
        <f t="shared" si="21"/>
        <v>4.6642946960145211E-2</v>
      </c>
      <c r="O33" s="47">
        <f t="shared" si="22"/>
        <v>7.5118932508783473E-2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-6.3638721647934451E-2</v>
      </c>
      <c r="K46" s="32">
        <f t="shared" ref="K46:K58" si="29">IF(F6="","",-F6)</f>
        <v>-5.7274849483141009E-2</v>
      </c>
      <c r="L46" s="32">
        <f t="shared" ref="L46:L58" si="30">IF(G6="","",-G6)</f>
        <v>-3.3820225871299944E-2</v>
      </c>
      <c r="M46" s="32">
        <f t="shared" ref="M46:M58" si="31">IF(H6="","",-H6)</f>
        <v>-1.997050517474391E-2</v>
      </c>
      <c r="N46" s="32">
        <f t="shared" ref="N46:N58" si="32">IF(I6="","",-I6)</f>
        <v>-2.4279472096290192E-3</v>
      </c>
      <c r="O46" s="32">
        <f t="shared" ref="O46:O58" si="33">IF(J6="","",-J6)</f>
        <v>-2.9518169926920406E-4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-2.4821553746987388E-2</v>
      </c>
      <c r="K49" s="32">
        <f t="shared" si="29"/>
        <v>-2.2339398372288651E-2</v>
      </c>
      <c r="L49" s="32">
        <f t="shared" si="30"/>
        <v>-1.3191191344852729E-2</v>
      </c>
      <c r="M49" s="32">
        <f t="shared" si="31"/>
        <v>-7.78926657722209E-3</v>
      </c>
      <c r="N49" s="32">
        <f t="shared" si="32"/>
        <v>-9.4699297217279682E-4</v>
      </c>
      <c r="O49" s="32">
        <f t="shared" si="33"/>
        <v>-1.1513223747754884E-4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-7.8406444983486256E-2</v>
      </c>
      <c r="K50" s="86">
        <f t="shared" ref="K50:O50" si="35">MAX(IF(IF(F10="",0,F10)+IF(F11="",0,F11)=0,"",IF(F10="",0,-F10)+IF(F11="",0,-F11)),-$T$10)</f>
        <v>-7.056580048513765E-2</v>
      </c>
      <c r="L50" s="86">
        <f t="shared" si="35"/>
        <v>-4.1668399528468937E-2</v>
      </c>
      <c r="M50" s="86">
        <f t="shared" si="35"/>
        <v>-2.460477323756563E-2</v>
      </c>
      <c r="N50" s="86">
        <f t="shared" si="35"/>
        <v>-2.9913660171828026E-3</v>
      </c>
      <c r="O50" s="86">
        <f t="shared" si="35"/>
        <v>-3.6368027302500095E-4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-4.4212657962384778E-2</v>
      </c>
      <c r="K51" s="32">
        <f t="shared" si="29"/>
        <v>-3.9791392166146307E-2</v>
      </c>
      <c r="L51" s="32">
        <f t="shared" si="30"/>
        <v>-2.3496419160187736E-2</v>
      </c>
      <c r="M51" s="32">
        <f t="shared" si="31"/>
        <v>-1.387440054989926E-2</v>
      </c>
      <c r="N51" s="32">
        <f t="shared" si="32"/>
        <v>-1.6868032033063086E-3</v>
      </c>
      <c r="O51" s="32">
        <f t="shared" si="33"/>
        <v>-2.0507589041063713E-4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-0.54410113583271513</v>
      </c>
      <c r="K52" s="32">
        <f t="shared" si="29"/>
        <v>-0.48969102224944366</v>
      </c>
      <c r="L52" s="32">
        <f t="shared" si="30"/>
        <v>-0.28915765172807406</v>
      </c>
      <c r="M52" s="32">
        <f t="shared" si="31"/>
        <v>-0.17074470176891049</v>
      </c>
      <c r="N52" s="32">
        <f t="shared" si="32"/>
        <v>-2.0758569630128617E-2</v>
      </c>
      <c r="O52" s="32">
        <f t="shared" si="33"/>
        <v>-2.5237574497164309E-3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-9.7552560152364326E-2</v>
      </c>
      <c r="K53" s="32">
        <f t="shared" si="29"/>
        <v>-8.7797304137127899E-2</v>
      </c>
      <c r="L53" s="32">
        <f t="shared" si="30"/>
        <v>-5.1843430119932664E-2</v>
      </c>
      <c r="M53" s="32">
        <f t="shared" si="31"/>
        <v>-3.0613027051519047E-2</v>
      </c>
      <c r="N53" s="32">
        <f t="shared" si="32"/>
        <v>-3.7218294158142887E-3</v>
      </c>
      <c r="O53" s="32">
        <f t="shared" si="33"/>
        <v>-4.524875693314745E-4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-7.5684916718746609E-2</v>
      </c>
      <c r="K54" s="32">
        <f t="shared" si="29"/>
        <v>-6.8116425046871945E-2</v>
      </c>
      <c r="L54" s="32">
        <f t="shared" si="30"/>
        <v>-4.0222067825927424E-2</v>
      </c>
      <c r="M54" s="32">
        <f t="shared" si="31"/>
        <v>-2.3750728830531892E-2</v>
      </c>
      <c r="N54" s="32">
        <f t="shared" si="32"/>
        <v>-2.8875341553038546E-3</v>
      </c>
      <c r="O54" s="32">
        <f t="shared" si="33"/>
        <v>-3.5105674261784833E-4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-9.5501666836574919E-2</v>
      </c>
      <c r="K55" s="32">
        <f t="shared" si="29"/>
        <v>-8.5951500152917429E-2</v>
      </c>
      <c r="L55" s="32">
        <f t="shared" si="30"/>
        <v>-5.0753501325296227E-2</v>
      </c>
      <c r="M55" s="32">
        <f t="shared" si="31"/>
        <v>-2.9969434997574176E-2</v>
      </c>
      <c r="N55" s="32">
        <f t="shared" si="32"/>
        <v>-3.6435836469745982E-3</v>
      </c>
      <c r="O55" s="32">
        <f t="shared" si="33"/>
        <v>-4.4297471052007789E-4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-1.3512043350498068E-2</v>
      </c>
      <c r="K56" s="32">
        <f t="shared" si="29"/>
        <v>-1.2160839015448262E-2</v>
      </c>
      <c r="L56" s="32">
        <f t="shared" si="30"/>
        <v>-7.1808538302320455E-3</v>
      </c>
      <c r="M56" s="32">
        <f t="shared" si="31"/>
        <v>-4.2402223782137217E-3</v>
      </c>
      <c r="N56" s="32">
        <f t="shared" si="32"/>
        <v>-5.1551205146329237E-4</v>
      </c>
      <c r="O56" s="32">
        <f t="shared" si="33"/>
        <v>-6.2674230618028543E-5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-2.2826235672678327E-3</v>
      </c>
      <c r="K57" s="32">
        <f t="shared" si="29"/>
        <v>-2.0543612105410496E-3</v>
      </c>
      <c r="L57" s="32">
        <f t="shared" si="30"/>
        <v>-1.2130797512123846E-3</v>
      </c>
      <c r="M57" s="32">
        <f t="shared" si="31"/>
        <v>-7.1631146229340123E-4</v>
      </c>
      <c r="N57" s="32">
        <f t="shared" si="32"/>
        <v>-8.708675123051051E-5</v>
      </c>
      <c r="O57" s="32">
        <f t="shared" si="33"/>
        <v>-1.0587715873766623E-5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-9.6295758249551316E-3</v>
      </c>
      <c r="K60" s="33">
        <f t="shared" si="38"/>
        <v>-8.6666182424596193E-3</v>
      </c>
      <c r="L60" s="33">
        <f t="shared" si="38"/>
        <v>-5.1175514059899818E-3</v>
      </c>
      <c r="M60" s="33">
        <f t="shared" si="38"/>
        <v>-3.0218629297230249E-3</v>
      </c>
      <c r="N60" s="33">
        <f t="shared" si="38"/>
        <v>-3.6738798562698232E-4</v>
      </c>
      <c r="O60" s="33">
        <f t="shared" si="38"/>
        <v>-4.4665802229296712E-5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-4.7661681372176393E-6</v>
      </c>
      <c r="K61" s="80">
        <f t="shared" si="38"/>
        <v>-4.2895513234958752E-6</v>
      </c>
      <c r="L61" s="80">
        <f t="shared" si="38"/>
        <v>-2.53293716101108E-6</v>
      </c>
      <c r="M61" s="80">
        <f t="shared" si="38"/>
        <v>-1.4956740642054331E-6</v>
      </c>
      <c r="N61" s="80">
        <f t="shared" si="38"/>
        <v>-1.8183904908397708E-7</v>
      </c>
      <c r="O61" s="80">
        <f t="shared" si="38"/>
        <v>-2.2107383261560277E-8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-5.3988133314023229E-6</v>
      </c>
      <c r="K62" s="80">
        <f t="shared" si="38"/>
        <v>-4.8589319982620902E-6</v>
      </c>
      <c r="L62" s="80">
        <f t="shared" si="38"/>
        <v>-2.8691507556537826E-6</v>
      </c>
      <c r="M62" s="80">
        <f t="shared" si="38"/>
        <v>-1.6942048297060024E-6</v>
      </c>
      <c r="N62" s="80">
        <f t="shared" si="38"/>
        <v>-2.0597575538684114E-7</v>
      </c>
      <c r="O62" s="80">
        <f t="shared" si="38"/>
        <v>-2.5041843266697601E-8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-2.1143173762659059E-2</v>
      </c>
      <c r="K63" s="33">
        <f t="shared" si="38"/>
        <v>-1.9028856386393154E-2</v>
      </c>
      <c r="L63" s="33">
        <f t="shared" si="38"/>
        <v>-1.1236349407601296E-2</v>
      </c>
      <c r="M63" s="33">
        <f t="shared" si="38"/>
        <v>-6.6349519616944914E-3</v>
      </c>
      <c r="N63" s="33">
        <f t="shared" si="38"/>
        <v>-8.0665526287195205E-4</v>
      </c>
      <c r="O63" s="33">
        <f t="shared" si="38"/>
        <v>-9.8070448267848298E-5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-0.16040122725719558</v>
      </c>
      <c r="K64" s="87">
        <f t="shared" ref="K64:O64" si="39">MAX(IF(F25+F26="","",-F25-F26),-$T$25)</f>
        <v>-0.14436110453147602</v>
      </c>
      <c r="L64" s="87">
        <f t="shared" si="39"/>
        <v>-8.5243788614791302E-2</v>
      </c>
      <c r="M64" s="87">
        <f t="shared" si="39"/>
        <v>-5.0335604739148131E-2</v>
      </c>
      <c r="N64" s="87">
        <f t="shared" si="39"/>
        <v>-6.11963443097884E-3</v>
      </c>
      <c r="O64" s="87">
        <f t="shared" si="39"/>
        <v>-7.440046814356703E-4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-0.12871098772355274</v>
      </c>
      <c r="K65" s="33">
        <f t="shared" si="40"/>
        <v>-0.11583988895119746</v>
      </c>
      <c r="L65" s="33">
        <f t="shared" si="40"/>
        <v>-6.8402296026792611E-2</v>
      </c>
      <c r="M65" s="33">
        <f t="shared" si="40"/>
        <v>-4.0390871780860781E-2</v>
      </c>
      <c r="N65" s="33">
        <f t="shared" si="40"/>
        <v>-4.910587067113688E-3</v>
      </c>
      <c r="O65" s="33">
        <f t="shared" si="40"/>
        <v>-5.9701274769539817E-4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-0.55217743241378781</v>
      </c>
      <c r="K66" s="33">
        <f t="shared" si="40"/>
        <v>-0.49695968917240907</v>
      </c>
      <c r="L66" s="33">
        <f t="shared" si="40"/>
        <v>-0.29344972685941589</v>
      </c>
      <c r="M66" s="33">
        <f t="shared" si="40"/>
        <v>-0.17327912921321653</v>
      </c>
      <c r="N66" s="33">
        <f t="shared" si="40"/>
        <v>-2.106669684010987E-2</v>
      </c>
      <c r="O66" s="33">
        <f t="shared" si="40"/>
        <v>-2.561218525094278E-3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-0.10889011602646126</v>
      </c>
      <c r="K67" s="33">
        <f t="shared" si="40"/>
        <v>-9.8001104423815141E-2</v>
      </c>
      <c r="L67" s="33">
        <f t="shared" si="40"/>
        <v>-5.7868672151218617E-2</v>
      </c>
      <c r="M67" s="33">
        <f t="shared" si="40"/>
        <v>-3.4170872218573088E-2</v>
      </c>
      <c r="N67" s="33">
        <f t="shared" si="40"/>
        <v>-4.1543803287759449E-3</v>
      </c>
      <c r="O67" s="33">
        <f t="shared" si="40"/>
        <v>-5.0507566226944925E-4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-2.0391637400442347E-2</v>
      </c>
      <c r="K68" s="33">
        <f t="shared" si="40"/>
        <v>-1.8352473660398116E-2</v>
      </c>
      <c r="L68" s="33">
        <f t="shared" si="40"/>
        <v>-1.0836952171728484E-2</v>
      </c>
      <c r="M68" s="33">
        <f t="shared" si="40"/>
        <v>-6.3991118878839546E-3</v>
      </c>
      <c r="N68" s="33">
        <f t="shared" si="40"/>
        <v>-7.7798261567967411E-4</v>
      </c>
      <c r="O68" s="33">
        <f t="shared" si="40"/>
        <v>-9.4584523743955446E-5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-2.5991836066219094E-2</v>
      </c>
      <c r="K69" s="33">
        <f t="shared" si="40"/>
        <v>-2.3392652459597187E-2</v>
      </c>
      <c r="L69" s="33">
        <f t="shared" si="40"/>
        <v>-1.3813127350867545E-2</v>
      </c>
      <c r="M69" s="33">
        <f t="shared" si="40"/>
        <v>-8.1565135694137789E-3</v>
      </c>
      <c r="N69" s="33">
        <f t="shared" si="40"/>
        <v>-9.9164163289191132E-4</v>
      </c>
      <c r="O69" s="33">
        <f t="shared" si="40"/>
        <v>-1.2056047227972815E-4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-5.7603974331764483E-3</v>
      </c>
      <c r="K70" s="33">
        <f t="shared" si="40"/>
        <v>-5.1843576898588034E-3</v>
      </c>
      <c r="L70" s="33">
        <f t="shared" si="40"/>
        <v>-3.0613113722847258E-3</v>
      </c>
      <c r="M70" s="33">
        <f t="shared" si="40"/>
        <v>-1.8076737522204082E-3</v>
      </c>
      <c r="N70" s="33">
        <f t="shared" si="40"/>
        <v>-2.1977092738613912E-4</v>
      </c>
      <c r="O70" s="33">
        <f t="shared" si="40"/>
        <v>-2.6719014127873746E-5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-5.4588698131244532E-5</v>
      </c>
      <c r="K71" s="33">
        <f t="shared" si="40"/>
        <v>-4.9129828318120078E-5</v>
      </c>
      <c r="L71" s="33">
        <f t="shared" si="40"/>
        <v>-2.9010672323566732E-5</v>
      </c>
      <c r="M71" s="33">
        <f t="shared" si="40"/>
        <v>-1.7130511900342926E-5</v>
      </c>
      <c r="N71" s="33">
        <f t="shared" si="40"/>
        <v>-2.0826703282676306E-6</v>
      </c>
      <c r="O71" s="33">
        <f t="shared" si="40"/>
        <v>-2.5320409112582154E-7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-2.154168620172249E-2</v>
      </c>
      <c r="K72" s="33">
        <f t="shared" si="40"/>
        <v>-1.9387517581550242E-2</v>
      </c>
      <c r="L72" s="33">
        <f t="shared" si="40"/>
        <v>-1.1448135256729604E-2</v>
      </c>
      <c r="M72" s="33">
        <f t="shared" si="40"/>
        <v>-6.7600093877462665E-3</v>
      </c>
      <c r="N72" s="33">
        <f t="shared" si="40"/>
        <v>-8.2185932636303434E-4</v>
      </c>
      <c r="O72" s="33">
        <f t="shared" si="40"/>
        <v>-9.9918907443276691E-5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-2.6328727579883044E-2</v>
      </c>
      <c r="K76" s="34">
        <f t="shared" si="44"/>
        <v>-2.8961600337871349E-2</v>
      </c>
      <c r="L76" s="34">
        <f t="shared" si="44"/>
        <v>-4.6642946960145211E-2</v>
      </c>
      <c r="M76" s="34">
        <f t="shared" si="44"/>
        <v>-7.5118932508783473E-2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UC-UP_R-WH_Det_GAS_X0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-0.13308791958789709</v>
      </c>
      <c r="K77" s="34">
        <f t="shared" si="45"/>
        <v>-0.14639671154668682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355</v>
      </c>
      <c r="Z77" s="84"/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UC-UP_R-SH_Det_GAS_X0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-0.11923090685288974</v>
      </c>
      <c r="K78" s="34">
        <f t="shared" si="46"/>
        <v>-0.13115399753817872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356</v>
      </c>
      <c r="Z78" s="84"/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-9.5830099424260989E-2</v>
      </c>
      <c r="K79" s="115">
        <f t="shared" si="47"/>
        <v>-0.1054131093666871</v>
      </c>
      <c r="L79" s="115">
        <f t="shared" si="47"/>
        <v>-0.16976886676614333</v>
      </c>
      <c r="M79" s="115">
        <f t="shared" si="47"/>
        <v>-0.27341445761554156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-3.0337454579651257E-2</v>
      </c>
      <c r="K83" s="34">
        <f t="shared" si="49"/>
        <v>-3.3371200037616386E-2</v>
      </c>
      <c r="L83" s="34">
        <f t="shared" si="49"/>
        <v>-5.3744651372581588E-2</v>
      </c>
      <c r="M83" s="34">
        <f t="shared" si="49"/>
        <v>-8.6556298482056385E-2</v>
      </c>
      <c r="N83" s="34">
        <f t="shared" si="49"/>
        <v>-0.58230749365184664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-5.4037693065136956E-2</v>
      </c>
      <c r="K84" s="34">
        <f t="shared" si="53"/>
        <v>-5.9441462371650655E-2</v>
      </c>
      <c r="L84" s="34">
        <f t="shared" si="53"/>
        <v>-9.5731069564167146E-2</v>
      </c>
      <c r="M84" s="34">
        <f t="shared" si="53"/>
        <v>-0.15417584484378685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-0.6650124993510963</v>
      </c>
      <c r="K85" s="34">
        <f t="shared" si="53"/>
        <v>-0.73151374928620605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-9.2503787100690307E-2</v>
      </c>
      <c r="K86" s="34">
        <f t="shared" si="54"/>
        <v>-0.10175416581075934</v>
      </c>
      <c r="L86" s="34">
        <f t="shared" si="54"/>
        <v>-0.16387610157988611</v>
      </c>
      <c r="M86" s="34">
        <f t="shared" si="54"/>
        <v>-0.26392410035542241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-0.11672425946692491</v>
      </c>
      <c r="K87" s="34">
        <f t="shared" si="54"/>
        <v>-0.1283966854136174</v>
      </c>
      <c r="L87" s="34">
        <f t="shared" si="54"/>
        <v>-0.20678414582548507</v>
      </c>
      <c r="M87" s="34">
        <f t="shared" si="54"/>
        <v>-0.33302793469340203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-1.6514719650608752E-2</v>
      </c>
      <c r="K88" s="34">
        <f t="shared" si="54"/>
        <v>-1.8166191615669628E-2</v>
      </c>
      <c r="L88" s="34">
        <f t="shared" si="54"/>
        <v>-2.9256833258952106E-2</v>
      </c>
      <c r="M88" s="34">
        <f t="shared" si="54"/>
        <v>-4.7118422531874968E-2</v>
      </c>
      <c r="N88" s="34">
        <f t="shared" si="54"/>
        <v>-0.31698918519549146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-2.7898732488829069E-3</v>
      </c>
      <c r="K89" s="34">
        <f t="shared" si="54"/>
        <v>-3.0688605737711977E-3</v>
      </c>
      <c r="L89" s="34">
        <f t="shared" si="54"/>
        <v>-4.9424306426642537E-3</v>
      </c>
      <c r="M89" s="34">
        <f t="shared" si="54"/>
        <v>-7.9598339743172097E-3</v>
      </c>
      <c r="N89" s="34">
        <f t="shared" si="54"/>
        <v>-5.3549782658859284E-2</v>
      </c>
      <c r="O89" s="34">
        <f t="shared" si="54"/>
        <v>-0.36025616012387324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4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-5.8253166121548932E-6</v>
      </c>
      <c r="K93" s="80">
        <f t="shared" si="57"/>
        <v>-6.4078482733703829E-6</v>
      </c>
      <c r="L93" s="80">
        <f t="shared" si="58"/>
        <v>-1.031990372274574E-5</v>
      </c>
      <c r="M93" s="80">
        <f t="shared" si="59"/>
        <v>-1.6620308144519246E-5</v>
      </c>
      <c r="N93" s="80">
        <f t="shared" si="60"/>
        <v>-1.1181312220002922E-4</v>
      </c>
      <c r="O93" s="80">
        <f t="shared" si="61"/>
        <v>-7.5222277393463489E-4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-6.5985496272695057E-6</v>
      </c>
      <c r="K94" s="80">
        <f t="shared" si="57"/>
        <v>-7.2584045899964566E-6</v>
      </c>
      <c r="L94" s="80">
        <f t="shared" si="58"/>
        <v>-1.1689733176235199E-5</v>
      </c>
      <c r="M94" s="80">
        <f t="shared" si="59"/>
        <v>-1.8826432177658555E-5</v>
      </c>
      <c r="N94" s="80">
        <f t="shared" si="60"/>
        <v>-1.2665482152117994E-4</v>
      </c>
      <c r="O94" s="80">
        <f t="shared" si="61"/>
        <v>-8.5207030536558223E-4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-2.584165682102774E-2</v>
      </c>
      <c r="K95" s="34">
        <f t="shared" si="57"/>
        <v>-2.8425822503130516E-2</v>
      </c>
      <c r="L95" s="34">
        <f t="shared" si="58"/>
        <v>-4.5780071399516752E-2</v>
      </c>
      <c r="M95" s="34">
        <f t="shared" si="59"/>
        <v>-7.3729262789635736E-2</v>
      </c>
      <c r="N95" s="34">
        <f t="shared" si="60"/>
        <v>-0.49601361168108893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-0.19604594442546125</v>
      </c>
      <c r="K96" s="89">
        <f t="shared" ref="K96:O96" si="63">MAX(IF(M25+M26="","",-M25-M26),-$T$25)</f>
        <v>-0.21565053886800739</v>
      </c>
      <c r="L96" s="89">
        <f t="shared" si="63"/>
        <v>-0.34730734935231478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-0.15731342943989779</v>
      </c>
      <c r="K97" s="34">
        <f t="shared" si="57"/>
        <v>-0.17304477238388757</v>
      </c>
      <c r="L97" s="34">
        <f t="shared" si="58"/>
        <v>-0.27869033637197493</v>
      </c>
      <c r="M97" s="34">
        <f t="shared" si="59"/>
        <v>-0.44883357363042942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-0.67488352850574074</v>
      </c>
      <c r="K98" s="34">
        <f t="shared" si="57"/>
        <v>-0.74237188135631482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-2.4923112378318426E-2</v>
      </c>
      <c r="K99" s="34">
        <f t="shared" si="64"/>
        <v>-2.7415423616150271E-2</v>
      </c>
      <c r="L99" s="34">
        <f t="shared" si="64"/>
        <v>-4.4152813888046191E-2</v>
      </c>
      <c r="M99" s="34">
        <f t="shared" si="64"/>
        <v>-7.1108548294837287E-2</v>
      </c>
      <c r="N99" s="34">
        <f t="shared" si="64"/>
        <v>-0.4783827550501355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-3.1767799636490006E-2</v>
      </c>
      <c r="K100" s="34">
        <f t="shared" si="64"/>
        <v>-3.4944579600139011E-2</v>
      </c>
      <c r="L100" s="34">
        <f t="shared" si="64"/>
        <v>-5.6278594891819904E-2</v>
      </c>
      <c r="M100" s="34">
        <f t="shared" si="64"/>
        <v>-9.0637239859224894E-2</v>
      </c>
      <c r="N100" s="34">
        <f t="shared" si="64"/>
        <v>-0.60976202655994849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-7.0404857516601039E-3</v>
      </c>
      <c r="K101" s="34">
        <f t="shared" si="64"/>
        <v>-7.7445343268261147E-3</v>
      </c>
      <c r="L101" s="34">
        <f t="shared" si="64"/>
        <v>-1.2472649978696732E-2</v>
      </c>
      <c r="M101" s="34">
        <f t="shared" si="64"/>
        <v>-2.0087327517190879E-2</v>
      </c>
      <c r="N101" s="34">
        <f t="shared" si="64"/>
        <v>-0.13513749485398854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-6.6719519938187769E-5</v>
      </c>
      <c r="K102" s="59">
        <f t="shared" si="64"/>
        <v>-7.3391471932006551E-5</v>
      </c>
      <c r="L102" s="59">
        <f t="shared" si="64"/>
        <v>-1.1819769946121591E-4</v>
      </c>
      <c r="M102" s="59">
        <f t="shared" si="64"/>
        <v>-1.9035857695928288E-4</v>
      </c>
      <c r="N102" s="59">
        <f t="shared" si="64"/>
        <v>-1.2806373168472707E-3</v>
      </c>
      <c r="O102" s="59">
        <f t="shared" si="64"/>
        <v>-8.6154874841944985E-3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4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2021-11-19T09:58:36Z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175579249858856</vt:r8>
  </property>
</Properties>
</file>